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201 文科省調査、回答、法令解釈\令和２年度（令和３年度回答）\専科\各市町村等依頼\"/>
    </mc:Choice>
  </mc:AlternateContent>
  <bookViews>
    <workbookView xWindow="0" yWindow="0" windowWidth="20475" windowHeight="10170" tabRatio="905" firstSheet="23" activeTab="25"/>
  </bookViews>
  <sheets>
    <sheet name="1総授与件数" sheetId="28" state="hidden" r:id="rId1"/>
    <sheet name="2幼稚園" sheetId="27" state="hidden" r:id="rId2"/>
    <sheet name="3小学校" sheetId="29" state="hidden" r:id="rId3"/>
    <sheet name="4中学校" sheetId="30" state="hidden" r:id="rId4"/>
    <sheet name="5高校" sheetId="31" state="hidden" r:id="rId5"/>
    <sheet name="6特別支援学校" sheetId="32" state="hidden" r:id="rId6"/>
    <sheet name="7養教、8栄教" sheetId="33" state="hidden" r:id="rId7"/>
    <sheet name="9,10,11自立教科等" sheetId="34" state="hidden" r:id="rId8"/>
    <sheet name="シート統合表（1~11）" sheetId="40" state="hidden" r:id="rId9"/>
    <sheet name="12外国語教科" sheetId="25" state="hidden" r:id="rId10"/>
    <sheet name="13外国免" sheetId="18" state="hidden" r:id="rId11"/>
    <sheet name="14-1失効取上" sheetId="58" state="hidden" r:id="rId12"/>
    <sheet name="14-2返納" sheetId="59" state="hidden" r:id="rId13"/>
    <sheet name="15臨時免" sheetId="38" state="hidden" r:id="rId14"/>
    <sheet name="16-1免外件数(中学校)" sheetId="36" state="hidden" r:id="rId15"/>
    <sheet name="16-2免外件数(高校)" sheetId="37" state="hidden" r:id="rId16"/>
    <sheet name="17-1免外教科(中学校)" sheetId="41" state="hidden" r:id="rId17"/>
    <sheet name="17-2免外教科(高校)" sheetId="42" state="hidden" r:id="rId18"/>
    <sheet name="18特別免" sheetId="43" state="hidden" r:id="rId19"/>
    <sheet name="19-0記入例" sheetId="44" state="hidden" r:id="rId20"/>
    <sheet name="19-1総括" sheetId="45" state="hidden" r:id="rId21"/>
    <sheet name="19-2特別非常勤講師（小中高）" sheetId="54" state="hidden" r:id="rId22"/>
    <sheet name="19-3特別非常勤講師 (特別支援学校)" sheetId="55" state="hidden" r:id="rId23"/>
    <sheet name="1 中→小" sheetId="50" r:id="rId24"/>
    <sheet name="2 高→小" sheetId="51" r:id="rId25"/>
    <sheet name="3 高→中" sheetId="52" r:id="rId26"/>
    <sheet name="全シート統合" sheetId="53" r:id="rId27"/>
  </sheets>
  <definedNames>
    <definedName name="_xlnm._FilterDatabase" localSheetId="8" hidden="1">'シート統合表（1~11）'!$A$3:$J$1129</definedName>
    <definedName name="_xlnm.Print_Area" localSheetId="23">'1 中→小'!$A$1:$N$27</definedName>
    <definedName name="_xlnm.Print_Area" localSheetId="9">'12外国語教科'!$A$1:$K$37</definedName>
    <definedName name="_xlnm.Print_Area" localSheetId="10">'13外国免'!$B$1:$J$26</definedName>
    <definedName name="_xlnm.Print_Area" localSheetId="11">'14-1失効取上'!$A$1:$T$22</definedName>
    <definedName name="_xlnm.Print_Area" localSheetId="12">'14-2返納'!$A$1:$K$22</definedName>
    <definedName name="_xlnm.Print_Area" localSheetId="13">'15臨時免'!$A$1:$R$25</definedName>
    <definedName name="_xlnm.Print_Area" localSheetId="14">'16-1免外件数(中学校)'!$A$1:$Q$28</definedName>
    <definedName name="_xlnm.Print_Area" localSheetId="15">'16-2免外件数(高校)'!$A$1:$Q$45</definedName>
    <definedName name="_xlnm.Print_Area" localSheetId="16">'17-1免外教科(中学校)'!$A$1:$H$556</definedName>
    <definedName name="_xlnm.Print_Area" localSheetId="17">'17-2免外教科(高校)'!$A$1:$H$394</definedName>
    <definedName name="_xlnm.Print_Area" localSheetId="18">'18特別免'!$A$1:$K$27</definedName>
    <definedName name="_xlnm.Print_Area" localSheetId="19">'19-0記入例'!$A$1:$H$113</definedName>
    <definedName name="_xlnm.Print_Area" localSheetId="21">'19-2特別非常勤講師（小中高）'!$B$1:$J$3240</definedName>
    <definedName name="_xlnm.Print_Area" localSheetId="22">'19-3特別非常勤講師 (特別支援学校)'!$A$1:$K$863</definedName>
    <definedName name="_xlnm.Print_Area" localSheetId="0">'1総授与件数'!$A$1:$H$24</definedName>
    <definedName name="_xlnm.Print_Area" localSheetId="24">'2 高→小'!$A$1:$N$42</definedName>
    <definedName name="_xlnm.Print_Area" localSheetId="1">'2幼稚園'!$A$1:$H$20</definedName>
    <definedName name="_xlnm.Print_Area" localSheetId="3">'4中学校'!$A$1:$AS$29</definedName>
    <definedName name="_xlnm.Print_Area" localSheetId="4">'5高校'!$A$1:$AS$48</definedName>
    <definedName name="_xlnm.Print_Area" localSheetId="6">'7養教、8栄教'!$A$1:$R$37</definedName>
    <definedName name="_xlnm.Print_Area" localSheetId="8">'シート統合表（1~11）'!$A$1:$G$1129</definedName>
    <definedName name="_xlnm.Print_Area" localSheetId="26">全シート統合!$A$1:$F$153</definedName>
    <definedName name="Z_F6EBBD2B_5BB9_47A4_BD0A_DBCB28EB9711_.wvu.PrintArea" localSheetId="19" hidden="1">'19-0記入例'!$A$54:$G$91</definedName>
    <definedName name="学校種リスト">'19-2特別非常勤講師（小中高）'!$E$3214:$G$3240</definedName>
    <definedName name="教科名リスト" localSheetId="22">'19-3特別非常勤講師 (特別支援学校)'!$E$832:$G$832</definedName>
    <definedName name="教科名リスト">'19-2特別非常勤講師（小中高）'!$E$3214:$G$3214</definedName>
    <definedName name="公立">'19-2特別非常勤講師（小中高）'!$F$3213:$F$3240</definedName>
    <definedName name="高等学校">'19-2特別非常勤講師（小中高）'!$G$3214:$G$3240</definedName>
    <definedName name="高等部" localSheetId="22">'19-3特別非常勤講師 (特別支援学校)'!$G$832:$G$862</definedName>
    <definedName name="国立">'19-2特別非常勤講師（小中高）'!$E$3213:$E$3240</definedName>
    <definedName name="私立">'19-2特別非常勤講師（小中高）'!$G$3213:$G$3240</definedName>
    <definedName name="小学校">'19-2特別非常勤講師（小中高）'!$E$3214:$E$3227</definedName>
    <definedName name="小学部" localSheetId="22">'19-3特別非常勤講師 (特別支援学校)'!$E$832:$E$845</definedName>
    <definedName name="設置者リスト">'19-2特別非常勤講師（小中高）'!$E$3213:$G$3240</definedName>
    <definedName name="中学校">'19-2特別非常勤講師（小中高）'!$F$3214:$F$3231</definedName>
    <definedName name="中学部" localSheetId="22">'19-3特別非常勤講師 (特別支援学校)'!$F$832:$F$849</definedName>
    <definedName name="部リスト">'19-3特別非常勤講師 (特別支援学校)'!$E$832:$G$862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90" i="40" l="1"/>
  <c r="G1086" i="40"/>
  <c r="G1083" i="40"/>
  <c r="G1069" i="40"/>
  <c r="G1063" i="40"/>
  <c r="G1059" i="40"/>
  <c r="G1057" i="40"/>
  <c r="G1052" i="40"/>
  <c r="G1049" i="40"/>
  <c r="G1046" i="40"/>
  <c r="G669" i="40"/>
  <c r="G670" i="40"/>
  <c r="G671" i="40"/>
  <c r="G672" i="40"/>
  <c r="G673" i="40"/>
  <c r="G674" i="40"/>
  <c r="G675" i="40"/>
  <c r="G676" i="40"/>
  <c r="G668" i="40"/>
  <c r="G983" i="40"/>
  <c r="G984" i="40"/>
  <c r="G985" i="40"/>
  <c r="G986" i="40"/>
  <c r="G987" i="40"/>
  <c r="G988" i="40"/>
  <c r="G989" i="40"/>
  <c r="G990" i="40"/>
  <c r="G991" i="40"/>
  <c r="G992" i="40"/>
  <c r="G993" i="40"/>
  <c r="G994" i="40"/>
  <c r="G995" i="40"/>
  <c r="G996" i="40"/>
  <c r="G997" i="40"/>
  <c r="G998" i="40"/>
  <c r="G999" i="40"/>
  <c r="G1000" i="40"/>
  <c r="G1001" i="40"/>
  <c r="G1002" i="40"/>
  <c r="G1003" i="40"/>
  <c r="G1004" i="40"/>
  <c r="G1005" i="40"/>
  <c r="G1006" i="40"/>
  <c r="G1007" i="40"/>
  <c r="G1008" i="40"/>
  <c r="G1009" i="40"/>
  <c r="G1010" i="40"/>
  <c r="G1011" i="40"/>
  <c r="G1012" i="40"/>
  <c r="G1013" i="40"/>
  <c r="G982" i="40"/>
  <c r="G678" i="40"/>
  <c r="G679" i="40"/>
  <c r="G680" i="40"/>
  <c r="G681" i="40"/>
  <c r="G682" i="40"/>
  <c r="G683" i="40"/>
  <c r="G684" i="40"/>
  <c r="G677" i="40"/>
  <c r="G646" i="40"/>
  <c r="G647" i="40"/>
  <c r="G648" i="40"/>
  <c r="G649" i="40"/>
  <c r="G650" i="40"/>
  <c r="G651" i="40"/>
  <c r="G652" i="40"/>
  <c r="G653" i="40"/>
  <c r="G654" i="40"/>
  <c r="G655" i="40"/>
  <c r="G656" i="40"/>
  <c r="G657" i="40"/>
  <c r="G658" i="40"/>
  <c r="G659" i="40"/>
  <c r="G660" i="40"/>
  <c r="G661" i="40"/>
  <c r="G662" i="40"/>
  <c r="G663" i="40"/>
  <c r="G664" i="40"/>
  <c r="G665" i="40"/>
  <c r="G666" i="40"/>
  <c r="G667" i="40"/>
  <c r="G645" i="40"/>
  <c r="G433" i="40"/>
  <c r="G434" i="40"/>
  <c r="G435" i="40"/>
  <c r="G436" i="40"/>
  <c r="G437" i="40"/>
  <c r="G438" i="40"/>
  <c r="G439" i="40"/>
  <c r="G440" i="40"/>
  <c r="G441" i="40"/>
  <c r="G442" i="40"/>
  <c r="G443" i="40"/>
  <c r="G444" i="40"/>
  <c r="G445" i="40"/>
  <c r="G446" i="40"/>
  <c r="G447" i="40"/>
  <c r="G448" i="40"/>
  <c r="G449" i="40"/>
  <c r="G450" i="40"/>
  <c r="G451" i="40"/>
  <c r="G452" i="40"/>
  <c r="G453" i="40"/>
  <c r="G454" i="40"/>
  <c r="G455" i="40"/>
  <c r="G456" i="40"/>
  <c r="G457" i="40"/>
  <c r="G458" i="40"/>
  <c r="G459" i="40"/>
  <c r="G460" i="40"/>
  <c r="G461" i="40"/>
  <c r="G462" i="40"/>
  <c r="G463" i="40"/>
  <c r="G432" i="40"/>
  <c r="G403" i="40"/>
  <c r="G404" i="40"/>
  <c r="G405" i="40"/>
  <c r="G406" i="40"/>
  <c r="G407" i="40"/>
  <c r="G408" i="40"/>
  <c r="G409" i="40"/>
  <c r="G410" i="40"/>
  <c r="G411" i="40"/>
  <c r="G412" i="40"/>
  <c r="G413" i="40"/>
  <c r="G414" i="40"/>
  <c r="G415" i="40"/>
  <c r="G416" i="40"/>
  <c r="G402" i="40"/>
  <c r="G266" i="40"/>
  <c r="G267" i="40"/>
  <c r="G268" i="40"/>
  <c r="G269" i="40"/>
  <c r="G270" i="40"/>
  <c r="G271" i="40"/>
  <c r="G272" i="40"/>
  <c r="G273" i="40"/>
  <c r="G274" i="40"/>
  <c r="G275" i="40"/>
  <c r="G276" i="40"/>
  <c r="G277" i="40"/>
  <c r="G278" i="40"/>
  <c r="G279" i="40"/>
  <c r="G265" i="40"/>
  <c r="G175" i="40"/>
  <c r="G161" i="40"/>
  <c r="G162" i="40"/>
  <c r="G163" i="40"/>
  <c r="G164" i="40"/>
  <c r="G165" i="40"/>
  <c r="G166" i="40"/>
  <c r="G167" i="40"/>
  <c r="G168" i="40"/>
  <c r="G169" i="40"/>
  <c r="G170" i="40"/>
  <c r="G171" i="40"/>
  <c r="G172" i="40"/>
  <c r="G173" i="40"/>
  <c r="G174" i="40"/>
  <c r="G160" i="40"/>
  <c r="G89" i="40"/>
  <c r="G90" i="40"/>
  <c r="G91" i="40"/>
  <c r="G92" i="40"/>
  <c r="G93" i="40"/>
  <c r="G94" i="40"/>
  <c r="G95" i="40"/>
  <c r="G96" i="40"/>
  <c r="G97" i="40"/>
  <c r="G98" i="40"/>
  <c r="G99" i="40"/>
  <c r="G100" i="40"/>
  <c r="G101" i="40"/>
  <c r="G102" i="40"/>
  <c r="G88" i="40"/>
  <c r="G84" i="40"/>
  <c r="G76" i="40"/>
  <c r="G71" i="40"/>
  <c r="G67" i="40"/>
  <c r="G64" i="40"/>
  <c r="G56" i="40"/>
  <c r="G50" i="40"/>
  <c r="G46" i="40"/>
  <c r="G685" i="40"/>
  <c r="G686" i="40"/>
  <c r="AO8" i="30"/>
  <c r="G176" i="40" l="1"/>
  <c r="G177" i="40"/>
  <c r="G178" i="40"/>
  <c r="G179" i="40"/>
  <c r="G180" i="40"/>
  <c r="G181" i="40"/>
  <c r="G182" i="40"/>
  <c r="G183" i="40"/>
  <c r="G184" i="40"/>
  <c r="G185" i="40"/>
  <c r="G186" i="40"/>
  <c r="G187" i="40"/>
  <c r="G188" i="40"/>
  <c r="G189" i="40"/>
  <c r="I33" i="33" l="1"/>
  <c r="F37" i="33"/>
  <c r="C37" i="33"/>
  <c r="B37" i="33"/>
  <c r="F10" i="32"/>
  <c r="N7" i="33"/>
  <c r="L15" i="33"/>
  <c r="M15" i="33"/>
  <c r="K15" i="33"/>
  <c r="J15" i="33"/>
  <c r="F15" i="33"/>
  <c r="B15" i="33"/>
  <c r="I37" i="33" l="1"/>
  <c r="E10" i="32"/>
  <c r="D10" i="32"/>
  <c r="C10" i="32"/>
  <c r="G5" i="32"/>
  <c r="G6" i="32"/>
  <c r="AO28" i="31"/>
  <c r="AO37" i="31"/>
  <c r="AO7" i="31"/>
  <c r="AO8" i="31"/>
  <c r="AO9" i="31"/>
  <c r="AO10" i="31"/>
  <c r="AO11" i="31"/>
  <c r="AO12" i="31"/>
  <c r="AO13" i="31"/>
  <c r="AO14" i="31"/>
  <c r="AO15" i="31"/>
  <c r="AO16" i="31"/>
  <c r="AO17" i="31"/>
  <c r="AO18" i="31"/>
  <c r="AO19" i="31"/>
  <c r="AO20" i="31"/>
  <c r="AO21" i="31"/>
  <c r="AO22" i="31"/>
  <c r="AO23" i="31"/>
  <c r="AO24" i="31"/>
  <c r="AO25" i="31"/>
  <c r="AO26" i="31"/>
  <c r="AO27" i="31"/>
  <c r="AO29" i="31"/>
  <c r="AO30" i="31"/>
  <c r="AO31" i="31"/>
  <c r="AO32" i="31"/>
  <c r="AO33" i="31"/>
  <c r="AO34" i="31"/>
  <c r="AO35" i="31"/>
  <c r="AO36" i="31"/>
  <c r="AP6" i="31"/>
  <c r="AO6" i="31"/>
  <c r="AL38" i="31"/>
  <c r="AK38" i="31"/>
  <c r="AJ38" i="31"/>
  <c r="AI38" i="31"/>
  <c r="AH38" i="31"/>
  <c r="R46" i="31"/>
  <c r="O46" i="31"/>
  <c r="AF45"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17" i="31"/>
  <c r="AF9" i="31"/>
  <c r="AF7" i="31"/>
  <c r="AF8" i="31"/>
  <c r="AF10" i="31"/>
  <c r="AF11" i="31"/>
  <c r="AF12" i="31"/>
  <c r="AF13" i="31"/>
  <c r="AF14" i="31"/>
  <c r="AF15" i="31"/>
  <c r="AF16" i="31"/>
  <c r="AF6" i="31"/>
  <c r="AE46" i="31"/>
  <c r="AD46" i="31"/>
  <c r="AC46" i="31"/>
  <c r="AB46" i="31"/>
  <c r="AA46" i="31"/>
  <c r="Z46" i="31"/>
  <c r="Y46" i="31"/>
  <c r="X46" i="31"/>
  <c r="W46" i="31"/>
  <c r="V46" i="31"/>
  <c r="U46" i="31"/>
  <c r="T46" i="31"/>
  <c r="S46" i="31"/>
  <c r="Q46" i="31"/>
  <c r="P46" i="31"/>
  <c r="E41" i="31"/>
  <c r="D41" i="31"/>
  <c r="C41" i="31"/>
  <c r="L37" i="31"/>
  <c r="L34" i="31"/>
  <c r="L39" i="31"/>
  <c r="L33" i="31"/>
  <c r="L35" i="31"/>
  <c r="L36" i="31"/>
  <c r="L38" i="31"/>
  <c r="L40" i="31"/>
  <c r="L32" i="31"/>
  <c r="L31" i="31"/>
  <c r="L29" i="31"/>
  <c r="L30" i="31"/>
  <c r="L28" i="31"/>
  <c r="L27" i="31"/>
  <c r="L26" i="31"/>
  <c r="L25" i="31"/>
  <c r="L24" i="31"/>
  <c r="L23" i="31"/>
  <c r="L22" i="31"/>
  <c r="L10" i="31"/>
  <c r="L11" i="31"/>
  <c r="L12" i="31"/>
  <c r="L13" i="31"/>
  <c r="L14" i="31"/>
  <c r="L15" i="31"/>
  <c r="L16" i="31"/>
  <c r="L17" i="31"/>
  <c r="L18" i="31"/>
  <c r="L19" i="31"/>
  <c r="L20" i="31"/>
  <c r="L21" i="31"/>
  <c r="L9" i="31"/>
  <c r="K41" i="31"/>
  <c r="J41" i="31"/>
  <c r="I41" i="31"/>
  <c r="H41" i="31"/>
  <c r="G41" i="31"/>
  <c r="F41" i="31"/>
  <c r="AO38" i="31" l="1"/>
  <c r="AF46" i="31"/>
  <c r="L41" i="31"/>
  <c r="AR6" i="31"/>
  <c r="AO22" i="30"/>
  <c r="AL23" i="30"/>
  <c r="AI23" i="30"/>
  <c r="AK23" i="30"/>
  <c r="AO9" i="30"/>
  <c r="AO10" i="30"/>
  <c r="AO11" i="30"/>
  <c r="AO12" i="30"/>
  <c r="AO13" i="30"/>
  <c r="AO14" i="30"/>
  <c r="AO15" i="30"/>
  <c r="AO16" i="30"/>
  <c r="AO17" i="30"/>
  <c r="AO18" i="30"/>
  <c r="AO19" i="30"/>
  <c r="AO20" i="30"/>
  <c r="AO21" i="30"/>
  <c r="AH8" i="30"/>
  <c r="AG23" i="30"/>
  <c r="AF23" i="30"/>
  <c r="AE23" i="30"/>
  <c r="AD23" i="30"/>
  <c r="AC23" i="30"/>
  <c r="AB23" i="30"/>
  <c r="AA23" i="30"/>
  <c r="Z23" i="30"/>
  <c r="Y23" i="30"/>
  <c r="X23" i="30"/>
  <c r="W23" i="30"/>
  <c r="V23" i="30"/>
  <c r="AH22" i="30"/>
  <c r="AH21" i="30"/>
  <c r="AH20" i="30"/>
  <c r="AH19" i="30"/>
  <c r="AH18" i="30"/>
  <c r="AH17" i="30"/>
  <c r="AH16" i="30"/>
  <c r="AH15" i="30"/>
  <c r="AH14" i="30"/>
  <c r="AH13" i="30"/>
  <c r="AH12" i="30"/>
  <c r="AH10" i="30"/>
  <c r="AH11" i="30"/>
  <c r="AH9" i="30"/>
  <c r="R23" i="30"/>
  <c r="S22" i="30"/>
  <c r="S21" i="30"/>
  <c r="S20" i="30"/>
  <c r="S19" i="30"/>
  <c r="S18" i="30"/>
  <c r="S9" i="30"/>
  <c r="S10" i="30"/>
  <c r="S11" i="30"/>
  <c r="S12" i="30"/>
  <c r="S13" i="30"/>
  <c r="S14" i="30"/>
  <c r="S15" i="30"/>
  <c r="S16" i="30"/>
  <c r="S17" i="30"/>
  <c r="S8" i="30"/>
  <c r="Q23" i="30"/>
  <c r="P23" i="30"/>
  <c r="O23" i="30"/>
  <c r="N23" i="30"/>
  <c r="M23" i="30"/>
  <c r="L23" i="30"/>
  <c r="K23" i="30"/>
  <c r="J23" i="30"/>
  <c r="I23" i="30"/>
  <c r="B23" i="30"/>
  <c r="G23" i="30"/>
  <c r="F23" i="30"/>
  <c r="D23" i="30"/>
  <c r="H22" i="30"/>
  <c r="H20" i="30"/>
  <c r="H19" i="30"/>
  <c r="H18" i="30"/>
  <c r="H10" i="30"/>
  <c r="H11" i="30"/>
  <c r="H12" i="30"/>
  <c r="H13" i="30"/>
  <c r="H14" i="30"/>
  <c r="H15" i="30"/>
  <c r="H16" i="30"/>
  <c r="H17" i="30"/>
  <c r="H21" i="30"/>
  <c r="H9" i="30"/>
  <c r="H8" i="30"/>
  <c r="H14" i="29"/>
  <c r="G14" i="29"/>
  <c r="F14" i="29"/>
  <c r="E14" i="29"/>
  <c r="D14" i="29"/>
  <c r="C14" i="29"/>
  <c r="B14" i="29"/>
  <c r="AO23" i="30" l="1"/>
  <c r="AR19" i="30"/>
  <c r="AR21" i="30"/>
  <c r="AR17" i="30"/>
  <c r="AR15" i="30"/>
  <c r="AR13" i="30"/>
  <c r="AR11" i="30"/>
  <c r="AR22" i="30"/>
  <c r="AR14" i="30"/>
  <c r="AR10" i="30"/>
  <c r="AR20" i="30"/>
  <c r="AR18" i="30"/>
  <c r="AR16" i="30"/>
  <c r="AR12" i="30"/>
  <c r="AR9" i="30"/>
  <c r="S23" i="30"/>
  <c r="H23" i="30"/>
  <c r="AR8" i="30"/>
  <c r="I7" i="29"/>
  <c r="F14" i="27"/>
  <c r="E14" i="27"/>
  <c r="D14" i="27"/>
  <c r="C14" i="27"/>
  <c r="B14" i="27"/>
  <c r="AR23" i="30" l="1"/>
  <c r="N8" i="33"/>
  <c r="G6" i="27"/>
  <c r="G7" i="27"/>
  <c r="T23" i="38" l="1"/>
  <c r="P14" i="38" l="1"/>
  <c r="O14" i="38"/>
  <c r="N14" i="38"/>
  <c r="M14" i="38"/>
  <c r="Q13" i="38"/>
  <c r="Q12" i="38"/>
  <c r="Q11" i="38"/>
  <c r="Q10" i="38"/>
  <c r="Q9" i="38"/>
  <c r="Q8" i="38"/>
  <c r="Q7" i="38"/>
  <c r="Q6" i="38"/>
  <c r="Q14" i="38" l="1"/>
  <c r="C36" i="25"/>
  <c r="H18" i="36"/>
  <c r="F62" i="53" l="1"/>
  <c r="F14" i="53"/>
  <c r="F63" i="53"/>
  <c r="F15" i="53"/>
  <c r="L39" i="51" l="1"/>
  <c r="N37" i="51"/>
  <c r="K22" i="50" l="1"/>
  <c r="L22" i="50"/>
  <c r="N20" i="50"/>
  <c r="L22" i="36" l="1"/>
  <c r="L21" i="36"/>
  <c r="J22" i="36"/>
  <c r="J21" i="36"/>
  <c r="H22" i="36"/>
  <c r="H21" i="36"/>
  <c r="F22" i="36"/>
  <c r="F21" i="36"/>
  <c r="D22" i="36"/>
  <c r="P22" i="36" s="1"/>
  <c r="D21" i="36"/>
  <c r="B22" i="36"/>
  <c r="N22" i="36" s="1"/>
  <c r="B21" i="36"/>
  <c r="N21" i="36" s="1"/>
  <c r="I35" i="41"/>
  <c r="K35" i="41"/>
  <c r="I36" i="41"/>
  <c r="K36" i="41"/>
  <c r="I37" i="41"/>
  <c r="K37" i="41"/>
  <c r="I38" i="41"/>
  <c r="K38" i="41"/>
  <c r="I39" i="41"/>
  <c r="K39" i="41"/>
  <c r="I40" i="41"/>
  <c r="J40" i="41"/>
  <c r="K40" i="41"/>
  <c r="I41" i="41"/>
  <c r="J41" i="41"/>
  <c r="K41" i="41"/>
  <c r="I42" i="41"/>
  <c r="J42" i="41"/>
  <c r="K42" i="41"/>
  <c r="I43" i="41"/>
  <c r="J43" i="41"/>
  <c r="K43" i="41"/>
  <c r="I44" i="41"/>
  <c r="J44" i="41"/>
  <c r="K44" i="41"/>
  <c r="I45" i="41"/>
  <c r="J45" i="41"/>
  <c r="K45" i="41"/>
  <c r="I46" i="41"/>
  <c r="J46" i="41"/>
  <c r="K46" i="41"/>
  <c r="I47" i="41"/>
  <c r="J47" i="41"/>
  <c r="K47" i="41"/>
  <c r="I48" i="41"/>
  <c r="J48" i="41"/>
  <c r="K48" i="41"/>
  <c r="I49" i="41"/>
  <c r="J49" i="41"/>
  <c r="K49" i="41"/>
  <c r="I50" i="41"/>
  <c r="J50" i="41"/>
  <c r="K50" i="41"/>
  <c r="I51" i="41"/>
  <c r="J51" i="41"/>
  <c r="K51" i="41"/>
  <c r="I52" i="41"/>
  <c r="J52" i="41"/>
  <c r="K52" i="41"/>
  <c r="I53" i="41"/>
  <c r="J53" i="41"/>
  <c r="K53" i="41"/>
  <c r="I54" i="41"/>
  <c r="J54" i="41"/>
  <c r="K54" i="41"/>
  <c r="I55" i="41"/>
  <c r="J55" i="41"/>
  <c r="K55" i="41"/>
  <c r="I56" i="41"/>
  <c r="J56" i="41"/>
  <c r="K56" i="41"/>
  <c r="I57" i="41"/>
  <c r="J57" i="41"/>
  <c r="K57" i="41"/>
  <c r="I58" i="41"/>
  <c r="J58" i="41"/>
  <c r="K58" i="41"/>
  <c r="I59" i="41"/>
  <c r="J59" i="41"/>
  <c r="K59" i="41"/>
  <c r="I60" i="41"/>
  <c r="J60" i="41"/>
  <c r="K60" i="41"/>
  <c r="I61" i="41"/>
  <c r="J61" i="41"/>
  <c r="K61" i="41"/>
  <c r="I62" i="41"/>
  <c r="J62" i="41"/>
  <c r="K62" i="41"/>
  <c r="I63" i="41"/>
  <c r="J63" i="41"/>
  <c r="K63" i="41"/>
  <c r="I64" i="41"/>
  <c r="J64" i="41"/>
  <c r="K64" i="41"/>
  <c r="I65" i="41"/>
  <c r="J65" i="41"/>
  <c r="K65" i="41"/>
  <c r="I66" i="41"/>
  <c r="J66" i="41"/>
  <c r="K66" i="41"/>
  <c r="I67" i="41"/>
  <c r="J67" i="41"/>
  <c r="K67" i="41"/>
  <c r="I68" i="41"/>
  <c r="J68" i="41"/>
  <c r="K68" i="41"/>
  <c r="I69" i="41"/>
  <c r="J69" i="41"/>
  <c r="K69" i="41"/>
  <c r="I70" i="41"/>
  <c r="J70" i="41"/>
  <c r="K70" i="41"/>
  <c r="I71" i="41"/>
  <c r="J71" i="41"/>
  <c r="K71" i="41"/>
  <c r="I72" i="41"/>
  <c r="J72" i="41"/>
  <c r="K72" i="41"/>
  <c r="I73" i="41"/>
  <c r="J73" i="41"/>
  <c r="K73" i="41"/>
  <c r="I74" i="41"/>
  <c r="J74" i="41"/>
  <c r="K74" i="41"/>
  <c r="I75" i="41"/>
  <c r="J75" i="41"/>
  <c r="K75" i="41"/>
  <c r="I76" i="41"/>
  <c r="J76" i="41"/>
  <c r="K76" i="41"/>
  <c r="I77" i="41"/>
  <c r="J77" i="41"/>
  <c r="K77" i="41"/>
  <c r="I78" i="41"/>
  <c r="J78" i="41"/>
  <c r="K78" i="41"/>
  <c r="I79" i="41"/>
  <c r="J79" i="41"/>
  <c r="K79" i="41"/>
  <c r="I80" i="41"/>
  <c r="J80" i="41"/>
  <c r="K80" i="41"/>
  <c r="I81" i="41"/>
  <c r="J81" i="41"/>
  <c r="K81" i="41"/>
  <c r="I82" i="41"/>
  <c r="J82" i="41"/>
  <c r="K82" i="41"/>
  <c r="I83" i="41"/>
  <c r="J83" i="41"/>
  <c r="K83" i="41"/>
  <c r="I84" i="41"/>
  <c r="J84" i="41"/>
  <c r="K84" i="41"/>
  <c r="I85" i="41"/>
  <c r="J85" i="41"/>
  <c r="K85" i="41"/>
  <c r="I86" i="41"/>
  <c r="J86" i="41"/>
  <c r="K86" i="41"/>
  <c r="I87" i="41"/>
  <c r="J87" i="41"/>
  <c r="K87" i="41"/>
  <c r="I88" i="41"/>
  <c r="J88" i="41"/>
  <c r="K88" i="41"/>
  <c r="I89" i="41"/>
  <c r="J89" i="41"/>
  <c r="K89" i="41"/>
  <c r="I90" i="41"/>
  <c r="J90" i="41"/>
  <c r="K90" i="41"/>
  <c r="I91" i="41"/>
  <c r="J91" i="41"/>
  <c r="K91" i="41"/>
  <c r="I92" i="41"/>
  <c r="J92" i="41"/>
  <c r="K92" i="41"/>
  <c r="I93" i="41"/>
  <c r="J93" i="41"/>
  <c r="K93" i="41"/>
  <c r="I94" i="41"/>
  <c r="J94" i="41"/>
  <c r="K94" i="41"/>
  <c r="I95" i="41"/>
  <c r="J95" i="41"/>
  <c r="K95" i="41"/>
  <c r="I96" i="41"/>
  <c r="J96" i="41"/>
  <c r="K96" i="41"/>
  <c r="I97" i="41"/>
  <c r="J97" i="41"/>
  <c r="K97" i="41"/>
  <c r="I98" i="41"/>
  <c r="J98" i="41"/>
  <c r="K98" i="41"/>
  <c r="I99" i="41"/>
  <c r="J99" i="41"/>
  <c r="K99" i="41"/>
  <c r="I100" i="41"/>
  <c r="J100" i="41"/>
  <c r="K100" i="41"/>
  <c r="I101" i="41"/>
  <c r="J101" i="41"/>
  <c r="K101" i="41"/>
  <c r="I102" i="41"/>
  <c r="J102" i="41"/>
  <c r="K102" i="41"/>
  <c r="I103" i="41"/>
  <c r="J103" i="41"/>
  <c r="K103" i="41"/>
  <c r="I104" i="41"/>
  <c r="J104" i="41"/>
  <c r="K104" i="41"/>
  <c r="I105" i="41"/>
  <c r="J105" i="41"/>
  <c r="K105" i="41"/>
  <c r="I106" i="41"/>
  <c r="J106" i="41"/>
  <c r="K106" i="41"/>
  <c r="I107" i="41"/>
  <c r="J107" i="41"/>
  <c r="K107" i="41"/>
  <c r="I108" i="41"/>
  <c r="J108" i="41"/>
  <c r="K108" i="41"/>
  <c r="I109" i="41"/>
  <c r="J109" i="41"/>
  <c r="K109" i="41"/>
  <c r="I110" i="41"/>
  <c r="J110" i="41"/>
  <c r="K110" i="41"/>
  <c r="I111" i="41"/>
  <c r="J111" i="41"/>
  <c r="K111" i="41"/>
  <c r="I112" i="41"/>
  <c r="J112" i="41"/>
  <c r="K112" i="41"/>
  <c r="I113" i="41"/>
  <c r="J113" i="41"/>
  <c r="K113" i="41"/>
  <c r="I114" i="41"/>
  <c r="J114" i="41"/>
  <c r="K114" i="41"/>
  <c r="I115" i="41"/>
  <c r="J115" i="41"/>
  <c r="K115" i="41"/>
  <c r="I116" i="41"/>
  <c r="J116" i="41"/>
  <c r="K116" i="41"/>
  <c r="I117" i="41"/>
  <c r="J117" i="41"/>
  <c r="K117" i="41"/>
  <c r="I118" i="41"/>
  <c r="J118" i="41"/>
  <c r="K118" i="41"/>
  <c r="I119" i="41"/>
  <c r="J119" i="41"/>
  <c r="K119" i="41"/>
  <c r="I120" i="41"/>
  <c r="J120" i="41"/>
  <c r="K120" i="41"/>
  <c r="I121" i="41"/>
  <c r="J121" i="41"/>
  <c r="K121" i="41"/>
  <c r="I122" i="41"/>
  <c r="J122" i="41"/>
  <c r="K122" i="41"/>
  <c r="I123" i="41"/>
  <c r="J123" i="41"/>
  <c r="K123" i="41"/>
  <c r="I124" i="41"/>
  <c r="J124" i="41"/>
  <c r="K124" i="41"/>
  <c r="I125" i="41"/>
  <c r="J125" i="41"/>
  <c r="K125" i="41"/>
  <c r="I126" i="41"/>
  <c r="J126" i="41"/>
  <c r="K126" i="41"/>
  <c r="I127" i="41"/>
  <c r="J127" i="41"/>
  <c r="K127" i="41"/>
  <c r="I128" i="41"/>
  <c r="J128" i="41"/>
  <c r="K128" i="41"/>
  <c r="I129" i="41"/>
  <c r="J129" i="41"/>
  <c r="K129" i="41"/>
  <c r="I130" i="41"/>
  <c r="J130" i="41"/>
  <c r="K130" i="41"/>
  <c r="I131" i="41"/>
  <c r="J131" i="41"/>
  <c r="K131" i="41"/>
  <c r="I132" i="41"/>
  <c r="J132" i="41"/>
  <c r="K132" i="41"/>
  <c r="I133" i="41"/>
  <c r="J133" i="41"/>
  <c r="K133" i="41"/>
  <c r="I134" i="41"/>
  <c r="J134" i="41"/>
  <c r="K134" i="41"/>
  <c r="I135" i="41"/>
  <c r="J135" i="41"/>
  <c r="K135" i="41"/>
  <c r="I136" i="41"/>
  <c r="J136" i="41"/>
  <c r="K136" i="41"/>
  <c r="I137" i="41"/>
  <c r="J137" i="41"/>
  <c r="K137" i="41"/>
  <c r="I138" i="41"/>
  <c r="J138" i="41"/>
  <c r="K138" i="41"/>
  <c r="I139" i="41"/>
  <c r="J139" i="41"/>
  <c r="K139" i="41"/>
  <c r="I140" i="41"/>
  <c r="J140" i="41"/>
  <c r="K140" i="41"/>
  <c r="I141" i="41"/>
  <c r="J141" i="41"/>
  <c r="K141" i="41"/>
  <c r="I142" i="41"/>
  <c r="J142" i="41"/>
  <c r="K142" i="41"/>
  <c r="I143" i="41"/>
  <c r="J143" i="41"/>
  <c r="K143" i="41"/>
  <c r="I144" i="41"/>
  <c r="J144" i="41"/>
  <c r="K144" i="41"/>
  <c r="I145" i="41"/>
  <c r="J145" i="41"/>
  <c r="K145" i="41"/>
  <c r="I146" i="41"/>
  <c r="J146" i="41"/>
  <c r="K146" i="41"/>
  <c r="I147" i="41"/>
  <c r="J147" i="41"/>
  <c r="K147" i="41"/>
  <c r="I148" i="41"/>
  <c r="J148" i="41"/>
  <c r="K148" i="41"/>
  <c r="I149" i="41"/>
  <c r="J149" i="41"/>
  <c r="K149" i="41"/>
  <c r="I150" i="41"/>
  <c r="J150" i="41"/>
  <c r="K150" i="41"/>
  <c r="I151" i="41"/>
  <c r="J151" i="41"/>
  <c r="K151" i="41"/>
  <c r="I152" i="41"/>
  <c r="J152" i="41"/>
  <c r="K152" i="41"/>
  <c r="I153" i="41"/>
  <c r="J153" i="41"/>
  <c r="K153" i="41"/>
  <c r="I154" i="41"/>
  <c r="J154" i="41"/>
  <c r="K154" i="41"/>
  <c r="I155" i="41"/>
  <c r="J155" i="41"/>
  <c r="K155" i="41"/>
  <c r="I156" i="41"/>
  <c r="J156" i="41"/>
  <c r="K156" i="41"/>
  <c r="I157" i="41"/>
  <c r="J157" i="41"/>
  <c r="K157" i="41"/>
  <c r="I158" i="41"/>
  <c r="J158" i="41"/>
  <c r="K158" i="41"/>
  <c r="I159" i="41"/>
  <c r="J159" i="41"/>
  <c r="K159" i="41"/>
  <c r="I160" i="41"/>
  <c r="J160" i="41"/>
  <c r="K160" i="41"/>
  <c r="I161" i="41"/>
  <c r="J161" i="41"/>
  <c r="K161" i="41"/>
  <c r="I162" i="41"/>
  <c r="J162" i="41"/>
  <c r="K162" i="41"/>
  <c r="I163" i="41"/>
  <c r="J163" i="41"/>
  <c r="K163" i="41"/>
  <c r="I164" i="41"/>
  <c r="J164" i="41"/>
  <c r="K164" i="41"/>
  <c r="I165" i="41"/>
  <c r="J165" i="41"/>
  <c r="K165" i="41"/>
  <c r="I166" i="41"/>
  <c r="J166" i="41"/>
  <c r="K166" i="41"/>
  <c r="I167" i="41"/>
  <c r="J167" i="41"/>
  <c r="K167" i="41"/>
  <c r="I168" i="41"/>
  <c r="J168" i="41"/>
  <c r="K168" i="41"/>
  <c r="I169" i="41"/>
  <c r="J169" i="41"/>
  <c r="K169" i="41"/>
  <c r="I170" i="41"/>
  <c r="J170" i="41"/>
  <c r="K170" i="41"/>
  <c r="I171" i="41"/>
  <c r="J171" i="41"/>
  <c r="K171" i="41"/>
  <c r="I172" i="41"/>
  <c r="J172" i="41"/>
  <c r="K172" i="41"/>
  <c r="I173" i="41"/>
  <c r="J173" i="41"/>
  <c r="K173" i="41"/>
  <c r="I174" i="41"/>
  <c r="J174" i="41"/>
  <c r="K174" i="41"/>
  <c r="I175" i="41"/>
  <c r="J175" i="41"/>
  <c r="K175" i="41"/>
  <c r="I176" i="41"/>
  <c r="J176" i="41"/>
  <c r="K176" i="41"/>
  <c r="I177" i="41"/>
  <c r="J177" i="41"/>
  <c r="K177" i="41"/>
  <c r="I178" i="41"/>
  <c r="J178" i="41"/>
  <c r="K178" i="41"/>
  <c r="I179" i="41"/>
  <c r="J179" i="41"/>
  <c r="K179" i="41"/>
  <c r="I180" i="41"/>
  <c r="J180" i="41"/>
  <c r="K180" i="41"/>
  <c r="I181" i="41"/>
  <c r="J181" i="41"/>
  <c r="K181" i="41"/>
  <c r="I182" i="41"/>
  <c r="J182" i="41"/>
  <c r="K182" i="41"/>
  <c r="I183" i="41"/>
  <c r="J183" i="41"/>
  <c r="K183" i="41"/>
  <c r="I184" i="41"/>
  <c r="J184" i="41"/>
  <c r="K184" i="41"/>
  <c r="I185" i="41"/>
  <c r="J185" i="41"/>
  <c r="K185" i="41"/>
  <c r="I186" i="41"/>
  <c r="J186" i="41"/>
  <c r="K186" i="41"/>
  <c r="I187" i="41"/>
  <c r="J187" i="41"/>
  <c r="K187" i="41"/>
  <c r="I188" i="41"/>
  <c r="J188" i="41"/>
  <c r="K188" i="41"/>
  <c r="I189" i="41"/>
  <c r="J189" i="41"/>
  <c r="K189" i="41"/>
  <c r="I190" i="41"/>
  <c r="J190" i="41"/>
  <c r="K190" i="41"/>
  <c r="I191" i="41"/>
  <c r="J191" i="41"/>
  <c r="K191" i="41"/>
  <c r="I192" i="41"/>
  <c r="J192" i="41"/>
  <c r="K192" i="41"/>
  <c r="I193" i="41"/>
  <c r="J193" i="41"/>
  <c r="K193" i="41"/>
  <c r="I194" i="41"/>
  <c r="J194" i="41"/>
  <c r="K194" i="41"/>
  <c r="I195" i="41"/>
  <c r="J195" i="41"/>
  <c r="K195" i="41"/>
  <c r="I196" i="41"/>
  <c r="J196" i="41"/>
  <c r="K196" i="41"/>
  <c r="I197" i="41"/>
  <c r="J197" i="41"/>
  <c r="K197" i="41"/>
  <c r="I198" i="41"/>
  <c r="J198" i="41"/>
  <c r="K198" i="41"/>
  <c r="I199" i="41"/>
  <c r="J199" i="41"/>
  <c r="K199" i="41"/>
  <c r="I200" i="41"/>
  <c r="J200" i="41"/>
  <c r="K200" i="41"/>
  <c r="I201" i="41"/>
  <c r="J201" i="41"/>
  <c r="K201" i="41"/>
  <c r="I202" i="41"/>
  <c r="J202" i="41"/>
  <c r="K202" i="41"/>
  <c r="I203" i="41"/>
  <c r="J203" i="41"/>
  <c r="K203" i="41"/>
  <c r="I204" i="41"/>
  <c r="J204" i="41"/>
  <c r="K204" i="41"/>
  <c r="I205" i="41"/>
  <c r="J205" i="41"/>
  <c r="K205" i="41"/>
  <c r="I206" i="41"/>
  <c r="J206" i="41"/>
  <c r="K206" i="41"/>
  <c r="I207" i="41"/>
  <c r="J207" i="41"/>
  <c r="K207" i="41"/>
  <c r="I208" i="41"/>
  <c r="J208" i="41"/>
  <c r="K208" i="41"/>
  <c r="I209" i="41"/>
  <c r="J209" i="41"/>
  <c r="K209" i="41"/>
  <c r="I210" i="41"/>
  <c r="J210" i="41"/>
  <c r="K210" i="41"/>
  <c r="I211" i="41"/>
  <c r="J211" i="41"/>
  <c r="K211" i="41"/>
  <c r="I212" i="41"/>
  <c r="J212" i="41"/>
  <c r="K212" i="41"/>
  <c r="I213" i="41"/>
  <c r="J213" i="41"/>
  <c r="K213" i="41"/>
  <c r="I214" i="41"/>
  <c r="J214" i="41"/>
  <c r="K214" i="41"/>
  <c r="I215" i="41"/>
  <c r="J215" i="41"/>
  <c r="K215" i="41"/>
  <c r="I216" i="41"/>
  <c r="J216" i="41"/>
  <c r="K216" i="41"/>
  <c r="I217" i="41"/>
  <c r="J217" i="41"/>
  <c r="K217" i="41"/>
  <c r="I218" i="41"/>
  <c r="J218" i="41"/>
  <c r="K218" i="41"/>
  <c r="I219" i="41"/>
  <c r="J219" i="41"/>
  <c r="K219" i="41"/>
  <c r="I220" i="41"/>
  <c r="J220" i="41"/>
  <c r="K220" i="41"/>
  <c r="I221" i="41"/>
  <c r="J221" i="41"/>
  <c r="K221" i="41"/>
  <c r="I222" i="41"/>
  <c r="J222" i="41"/>
  <c r="K222" i="41"/>
  <c r="I223" i="41"/>
  <c r="J223" i="41"/>
  <c r="K223" i="41"/>
  <c r="I224" i="41"/>
  <c r="J224" i="41"/>
  <c r="K224" i="41"/>
  <c r="I225" i="41"/>
  <c r="J225" i="41"/>
  <c r="K225" i="41"/>
  <c r="I226" i="41"/>
  <c r="J226" i="41"/>
  <c r="K226" i="41"/>
  <c r="I227" i="41"/>
  <c r="J227" i="41"/>
  <c r="K227" i="41"/>
  <c r="I228" i="41"/>
  <c r="J228" i="41"/>
  <c r="K228" i="41"/>
  <c r="I229" i="41"/>
  <c r="J229" i="41"/>
  <c r="K229" i="41"/>
  <c r="I230" i="41"/>
  <c r="J230" i="41"/>
  <c r="K230" i="41"/>
  <c r="I231" i="41"/>
  <c r="J231" i="41"/>
  <c r="K231" i="41"/>
  <c r="I232" i="41"/>
  <c r="J232" i="41"/>
  <c r="K232" i="41"/>
  <c r="I233" i="41"/>
  <c r="J233" i="41"/>
  <c r="K233" i="41"/>
  <c r="I234" i="41"/>
  <c r="J234" i="41"/>
  <c r="K234" i="41"/>
  <c r="I235" i="41"/>
  <c r="J235" i="41"/>
  <c r="K235" i="41"/>
  <c r="I236" i="41"/>
  <c r="J236" i="41"/>
  <c r="K236" i="41"/>
  <c r="I237" i="41"/>
  <c r="J237" i="41"/>
  <c r="K237" i="41"/>
  <c r="I238" i="41"/>
  <c r="J238" i="41"/>
  <c r="K238" i="41"/>
  <c r="I239" i="41"/>
  <c r="J239" i="41"/>
  <c r="K239" i="41"/>
  <c r="I240" i="41"/>
  <c r="J240" i="41"/>
  <c r="K240" i="41"/>
  <c r="I241" i="41"/>
  <c r="J241" i="41"/>
  <c r="K241" i="41"/>
  <c r="I242" i="41"/>
  <c r="J242" i="41"/>
  <c r="K242" i="41"/>
  <c r="I243" i="41"/>
  <c r="J243" i="41"/>
  <c r="K243" i="41"/>
  <c r="I244" i="41"/>
  <c r="J244" i="41"/>
  <c r="K244" i="41"/>
  <c r="I245" i="41"/>
  <c r="J245" i="41"/>
  <c r="K245" i="41"/>
  <c r="I246" i="41"/>
  <c r="J246" i="41"/>
  <c r="K246" i="41"/>
  <c r="I247" i="41"/>
  <c r="J247" i="41"/>
  <c r="K247" i="41"/>
  <c r="I248" i="41"/>
  <c r="J248" i="41"/>
  <c r="K248" i="41"/>
  <c r="I249" i="41"/>
  <c r="J249" i="41"/>
  <c r="K249" i="41"/>
  <c r="I250" i="41"/>
  <c r="J250" i="41"/>
  <c r="K250" i="41"/>
  <c r="I251" i="41"/>
  <c r="J251" i="41"/>
  <c r="K251" i="41"/>
  <c r="I252" i="41"/>
  <c r="J252" i="41"/>
  <c r="K252" i="41"/>
  <c r="I253" i="41"/>
  <c r="J253" i="41"/>
  <c r="K253" i="41"/>
  <c r="I254" i="41"/>
  <c r="J254" i="41"/>
  <c r="K254" i="41"/>
  <c r="I255" i="41"/>
  <c r="J255" i="41"/>
  <c r="K255" i="41"/>
  <c r="I256" i="41"/>
  <c r="J256" i="41"/>
  <c r="K256" i="41"/>
  <c r="I257" i="41"/>
  <c r="J257" i="41"/>
  <c r="K257" i="41"/>
  <c r="I258" i="41"/>
  <c r="J258" i="41"/>
  <c r="K258" i="41"/>
  <c r="I259" i="41"/>
  <c r="J259" i="41"/>
  <c r="K259" i="41"/>
  <c r="I260" i="41"/>
  <c r="J260" i="41"/>
  <c r="K260" i="41"/>
  <c r="I261" i="41"/>
  <c r="J261" i="41"/>
  <c r="K261" i="41"/>
  <c r="I262" i="41"/>
  <c r="J262" i="41"/>
  <c r="K262" i="41"/>
  <c r="I263" i="41"/>
  <c r="J263" i="41"/>
  <c r="K263" i="41"/>
  <c r="I264" i="41"/>
  <c r="J264" i="41"/>
  <c r="K264" i="41"/>
  <c r="I265" i="41"/>
  <c r="J265" i="41"/>
  <c r="K265" i="41"/>
  <c r="I266" i="41"/>
  <c r="J266" i="41"/>
  <c r="K266" i="41"/>
  <c r="I267" i="41"/>
  <c r="J267" i="41"/>
  <c r="K267" i="41"/>
  <c r="I268" i="41"/>
  <c r="J268" i="41"/>
  <c r="K268" i="41"/>
  <c r="I269" i="41"/>
  <c r="J269" i="41"/>
  <c r="K269" i="41"/>
  <c r="I270" i="41"/>
  <c r="J270" i="41"/>
  <c r="K270" i="41"/>
  <c r="I271" i="41"/>
  <c r="J271" i="41"/>
  <c r="K271" i="41"/>
  <c r="I272" i="41"/>
  <c r="J272" i="41"/>
  <c r="K272" i="41"/>
  <c r="I273" i="41"/>
  <c r="J273" i="41"/>
  <c r="K273" i="41"/>
  <c r="I274" i="41"/>
  <c r="J274" i="41"/>
  <c r="K274" i="41"/>
  <c r="I275" i="41"/>
  <c r="J275" i="41"/>
  <c r="K275" i="41"/>
  <c r="I276" i="41"/>
  <c r="J276" i="41"/>
  <c r="K276" i="41"/>
  <c r="I277" i="41"/>
  <c r="J277" i="41"/>
  <c r="K277" i="41"/>
  <c r="I278" i="41"/>
  <c r="J278" i="41"/>
  <c r="K278" i="41"/>
  <c r="I279" i="41"/>
  <c r="J279" i="41"/>
  <c r="K279" i="41"/>
  <c r="I280" i="41"/>
  <c r="J280" i="41"/>
  <c r="K280" i="41"/>
  <c r="I281" i="41"/>
  <c r="J281" i="41"/>
  <c r="K281" i="41"/>
  <c r="I282" i="41"/>
  <c r="J282" i="41"/>
  <c r="K282" i="41"/>
  <c r="I283" i="41"/>
  <c r="J283" i="41"/>
  <c r="K283" i="41"/>
  <c r="I284" i="41"/>
  <c r="J284" i="41"/>
  <c r="K284" i="41"/>
  <c r="I285" i="41"/>
  <c r="J285" i="41"/>
  <c r="K285" i="41"/>
  <c r="I286" i="41"/>
  <c r="J286" i="41"/>
  <c r="K286" i="41"/>
  <c r="I287" i="41"/>
  <c r="J287" i="41"/>
  <c r="K287" i="41"/>
  <c r="I288" i="41"/>
  <c r="J288" i="41"/>
  <c r="K288" i="41"/>
  <c r="I289" i="41"/>
  <c r="J289" i="41"/>
  <c r="K289" i="41"/>
  <c r="I290" i="41"/>
  <c r="J290" i="41"/>
  <c r="K290" i="41"/>
  <c r="I291" i="41"/>
  <c r="J291" i="41"/>
  <c r="K291" i="41"/>
  <c r="I292" i="41"/>
  <c r="J292" i="41"/>
  <c r="K292" i="41"/>
  <c r="I293" i="41"/>
  <c r="J293" i="41"/>
  <c r="K293" i="41"/>
  <c r="I294" i="41"/>
  <c r="J294" i="41"/>
  <c r="K294" i="41"/>
  <c r="I295" i="41"/>
  <c r="J295" i="41"/>
  <c r="K295" i="41"/>
  <c r="I296" i="41"/>
  <c r="J296" i="41"/>
  <c r="K296" i="41"/>
  <c r="I297" i="41"/>
  <c r="J297" i="41"/>
  <c r="K297" i="41"/>
  <c r="I298" i="41"/>
  <c r="J298" i="41"/>
  <c r="K298" i="41"/>
  <c r="I299" i="41"/>
  <c r="J299" i="41"/>
  <c r="K299" i="41"/>
  <c r="I300" i="41"/>
  <c r="J300" i="41"/>
  <c r="K300" i="41"/>
  <c r="I301" i="41"/>
  <c r="J301" i="41"/>
  <c r="K301" i="41"/>
  <c r="I302" i="41"/>
  <c r="J302" i="41"/>
  <c r="K302" i="41"/>
  <c r="I303" i="41"/>
  <c r="J303" i="41"/>
  <c r="K303" i="41"/>
  <c r="I304" i="41"/>
  <c r="J304" i="41"/>
  <c r="K304" i="41"/>
  <c r="I305" i="41"/>
  <c r="J305" i="41"/>
  <c r="K305" i="41"/>
  <c r="I306" i="41"/>
  <c r="J306" i="41"/>
  <c r="K306" i="41"/>
  <c r="I307" i="41"/>
  <c r="J307" i="41"/>
  <c r="K307" i="41"/>
  <c r="I308" i="41"/>
  <c r="J308" i="41"/>
  <c r="K308" i="41"/>
  <c r="I309" i="41"/>
  <c r="J309" i="41"/>
  <c r="K309" i="41"/>
  <c r="I310" i="41"/>
  <c r="J310" i="41"/>
  <c r="K310" i="41"/>
  <c r="I311" i="41"/>
  <c r="J311" i="41"/>
  <c r="K311" i="41"/>
  <c r="I312" i="41"/>
  <c r="J312" i="41"/>
  <c r="K312" i="41"/>
  <c r="I313" i="41"/>
  <c r="J313" i="41"/>
  <c r="K313" i="41"/>
  <c r="I314" i="41"/>
  <c r="J314" i="41"/>
  <c r="K314" i="41"/>
  <c r="I315" i="41"/>
  <c r="J315" i="41"/>
  <c r="K315" i="41"/>
  <c r="I316" i="41"/>
  <c r="J316" i="41"/>
  <c r="K316" i="41"/>
  <c r="I317" i="41"/>
  <c r="J317" i="41"/>
  <c r="K317" i="41"/>
  <c r="I318" i="41"/>
  <c r="J318" i="41"/>
  <c r="K318" i="41"/>
  <c r="I319" i="41"/>
  <c r="J319" i="41"/>
  <c r="K319" i="41"/>
  <c r="I320" i="41"/>
  <c r="J320" i="41"/>
  <c r="K320" i="41"/>
  <c r="I321" i="41"/>
  <c r="J321" i="41"/>
  <c r="K321" i="41"/>
  <c r="I322" i="41"/>
  <c r="J322" i="41"/>
  <c r="K322" i="41"/>
  <c r="I323" i="41"/>
  <c r="J323" i="41"/>
  <c r="K323" i="41"/>
  <c r="I324" i="41"/>
  <c r="J324" i="41"/>
  <c r="K324" i="41"/>
  <c r="I325" i="41"/>
  <c r="J325" i="41"/>
  <c r="K325" i="41"/>
  <c r="I326" i="41"/>
  <c r="J326" i="41"/>
  <c r="K326" i="41"/>
  <c r="I327" i="41"/>
  <c r="J327" i="41"/>
  <c r="K327" i="41"/>
  <c r="I328" i="41"/>
  <c r="J328" i="41"/>
  <c r="K328" i="41"/>
  <c r="I329" i="41"/>
  <c r="J329" i="41"/>
  <c r="K329" i="41"/>
  <c r="I330" i="41"/>
  <c r="J330" i="41"/>
  <c r="K330" i="41"/>
  <c r="I331" i="41"/>
  <c r="J331" i="41"/>
  <c r="K331" i="41"/>
  <c r="I332" i="41"/>
  <c r="J332" i="41"/>
  <c r="K332" i="41"/>
  <c r="I333" i="41"/>
  <c r="J333" i="41"/>
  <c r="K333" i="41"/>
  <c r="I334" i="41"/>
  <c r="J334" i="41"/>
  <c r="K334" i="41"/>
  <c r="I335" i="41"/>
  <c r="J335" i="41"/>
  <c r="K335" i="41"/>
  <c r="I336" i="41"/>
  <c r="J336" i="41"/>
  <c r="K336" i="41"/>
  <c r="I337" i="41"/>
  <c r="J337" i="41"/>
  <c r="K337" i="41"/>
  <c r="I338" i="41"/>
  <c r="J338" i="41"/>
  <c r="K338" i="41"/>
  <c r="I339" i="41"/>
  <c r="J339" i="41"/>
  <c r="K339" i="41"/>
  <c r="I340" i="41"/>
  <c r="J340" i="41"/>
  <c r="K340" i="41"/>
  <c r="I341" i="41"/>
  <c r="J341" i="41"/>
  <c r="K341" i="41"/>
  <c r="I342" i="41"/>
  <c r="J342" i="41"/>
  <c r="K342" i="41"/>
  <c r="I343" i="41"/>
  <c r="J343" i="41"/>
  <c r="K343" i="41"/>
  <c r="I344" i="41"/>
  <c r="J344" i="41"/>
  <c r="K344" i="41"/>
  <c r="I345" i="41"/>
  <c r="J345" i="41"/>
  <c r="K345" i="41"/>
  <c r="I346" i="41"/>
  <c r="J346" i="41"/>
  <c r="K346" i="41"/>
  <c r="I347" i="41"/>
  <c r="J347" i="41"/>
  <c r="K347" i="41"/>
  <c r="I348" i="41"/>
  <c r="J348" i="41"/>
  <c r="K348" i="41"/>
  <c r="I349" i="41"/>
  <c r="J349" i="41"/>
  <c r="K349" i="41"/>
  <c r="I350" i="41"/>
  <c r="J350" i="41"/>
  <c r="K350" i="41"/>
  <c r="I351" i="41"/>
  <c r="J351" i="41"/>
  <c r="K351" i="41"/>
  <c r="I352" i="41"/>
  <c r="J352" i="41"/>
  <c r="K352" i="41"/>
  <c r="I353" i="41"/>
  <c r="J353" i="41"/>
  <c r="K353" i="41"/>
  <c r="I354" i="41"/>
  <c r="J354" i="41"/>
  <c r="K354" i="41"/>
  <c r="I355" i="41"/>
  <c r="J355" i="41"/>
  <c r="K355" i="41"/>
  <c r="I356" i="41"/>
  <c r="J356" i="41"/>
  <c r="K356" i="41"/>
  <c r="I357" i="41"/>
  <c r="J357" i="41"/>
  <c r="K357" i="41"/>
  <c r="I358" i="41"/>
  <c r="J358" i="41"/>
  <c r="K358" i="41"/>
  <c r="I359" i="41"/>
  <c r="J359" i="41"/>
  <c r="K359" i="41"/>
  <c r="I360" i="41"/>
  <c r="J360" i="41"/>
  <c r="K360" i="41"/>
  <c r="I361" i="41"/>
  <c r="J361" i="41"/>
  <c r="K361" i="41"/>
  <c r="I362" i="41"/>
  <c r="J362" i="41"/>
  <c r="K362" i="41"/>
  <c r="I363" i="41"/>
  <c r="J363" i="41"/>
  <c r="K363" i="41"/>
  <c r="I364" i="41"/>
  <c r="J364" i="41"/>
  <c r="K364" i="41"/>
  <c r="I365" i="41"/>
  <c r="J365" i="41"/>
  <c r="K365" i="41"/>
  <c r="I366" i="41"/>
  <c r="J366" i="41"/>
  <c r="K366" i="41"/>
  <c r="I367" i="41"/>
  <c r="J367" i="41"/>
  <c r="K367" i="41"/>
  <c r="I368" i="41"/>
  <c r="J368" i="41"/>
  <c r="K368" i="41"/>
  <c r="I369" i="41"/>
  <c r="J369" i="41"/>
  <c r="K369" i="41"/>
  <c r="I370" i="41"/>
  <c r="J370" i="41"/>
  <c r="K370" i="41"/>
  <c r="I371" i="41"/>
  <c r="J371" i="41"/>
  <c r="K371" i="41"/>
  <c r="I372" i="41"/>
  <c r="J372" i="41"/>
  <c r="K372" i="41"/>
  <c r="I373" i="41"/>
  <c r="J373" i="41"/>
  <c r="K373" i="41"/>
  <c r="I374" i="41"/>
  <c r="J374" i="41"/>
  <c r="K374" i="41"/>
  <c r="I375" i="41"/>
  <c r="J375" i="41"/>
  <c r="K375" i="41"/>
  <c r="I376" i="41"/>
  <c r="J376" i="41"/>
  <c r="K376" i="41"/>
  <c r="I377" i="41"/>
  <c r="J377" i="41"/>
  <c r="K377" i="41"/>
  <c r="I378" i="41"/>
  <c r="J378" i="41"/>
  <c r="K378" i="41"/>
  <c r="I379" i="41"/>
  <c r="J379" i="41"/>
  <c r="K379" i="41"/>
  <c r="I380" i="41"/>
  <c r="J380" i="41"/>
  <c r="K380" i="41"/>
  <c r="I381" i="41"/>
  <c r="J381" i="41"/>
  <c r="K381" i="41"/>
  <c r="I382" i="41"/>
  <c r="J382" i="41"/>
  <c r="K382" i="41"/>
  <c r="I383" i="41"/>
  <c r="J383" i="41"/>
  <c r="K383" i="41"/>
  <c r="I384" i="41"/>
  <c r="J384" i="41"/>
  <c r="K384" i="41"/>
  <c r="I385" i="41"/>
  <c r="J385" i="41"/>
  <c r="K385" i="41"/>
  <c r="I386" i="41"/>
  <c r="J386" i="41"/>
  <c r="K386" i="41"/>
  <c r="I387" i="41"/>
  <c r="J387" i="41"/>
  <c r="K387" i="41"/>
  <c r="I388" i="41"/>
  <c r="J388" i="41"/>
  <c r="K388" i="41"/>
  <c r="I389" i="41"/>
  <c r="J389" i="41"/>
  <c r="K389" i="41"/>
  <c r="I390" i="41"/>
  <c r="J390" i="41"/>
  <c r="K390" i="41"/>
  <c r="I391" i="41"/>
  <c r="J391" i="41"/>
  <c r="K391" i="41"/>
  <c r="I392" i="41"/>
  <c r="J392" i="41"/>
  <c r="K392" i="41"/>
  <c r="I393" i="41"/>
  <c r="J393" i="41"/>
  <c r="K393" i="41"/>
  <c r="I394" i="41"/>
  <c r="J394" i="41"/>
  <c r="K394" i="41"/>
  <c r="I395" i="41"/>
  <c r="J395" i="41"/>
  <c r="K395" i="41"/>
  <c r="I396" i="41"/>
  <c r="J396" i="41"/>
  <c r="K396" i="41"/>
  <c r="I397" i="41"/>
  <c r="J397" i="41"/>
  <c r="K397" i="41"/>
  <c r="I398" i="41"/>
  <c r="J398" i="41"/>
  <c r="K398" i="41"/>
  <c r="I399" i="41"/>
  <c r="J399" i="41"/>
  <c r="K399" i="41"/>
  <c r="I400" i="41"/>
  <c r="J400" i="41"/>
  <c r="K400" i="41"/>
  <c r="I401" i="41"/>
  <c r="J401" i="41"/>
  <c r="K401" i="41"/>
  <c r="I402" i="41"/>
  <c r="J402" i="41"/>
  <c r="K402" i="41"/>
  <c r="I403" i="41"/>
  <c r="J403" i="41"/>
  <c r="K403" i="41"/>
  <c r="I404" i="41"/>
  <c r="J404" i="41"/>
  <c r="K404" i="41"/>
  <c r="I405" i="41"/>
  <c r="J405" i="41"/>
  <c r="K405" i="41"/>
  <c r="I406" i="41"/>
  <c r="J406" i="41"/>
  <c r="K406" i="41"/>
  <c r="I407" i="41"/>
  <c r="J407" i="41"/>
  <c r="K407" i="41"/>
  <c r="I408" i="41"/>
  <c r="J408" i="41"/>
  <c r="K408" i="41"/>
  <c r="I409" i="41"/>
  <c r="J409" i="41"/>
  <c r="K409" i="41"/>
  <c r="I410" i="41"/>
  <c r="J410" i="41"/>
  <c r="K410" i="41"/>
  <c r="I411" i="41"/>
  <c r="J411" i="41"/>
  <c r="K411" i="41"/>
  <c r="I412" i="41"/>
  <c r="J412" i="41"/>
  <c r="K412" i="41"/>
  <c r="I413" i="41"/>
  <c r="J413" i="41"/>
  <c r="K413" i="41"/>
  <c r="I414" i="41"/>
  <c r="J414" i="41"/>
  <c r="K414" i="41"/>
  <c r="I415" i="41"/>
  <c r="J415" i="41"/>
  <c r="K415" i="41"/>
  <c r="I416" i="41"/>
  <c r="J416" i="41"/>
  <c r="K416" i="41"/>
  <c r="I417" i="41"/>
  <c r="J417" i="41"/>
  <c r="K417" i="41"/>
  <c r="I418" i="41"/>
  <c r="J418" i="41"/>
  <c r="K418" i="41"/>
  <c r="I419" i="41"/>
  <c r="J419" i="41"/>
  <c r="K419" i="41"/>
  <c r="I420" i="41"/>
  <c r="J420" i="41"/>
  <c r="K420" i="41"/>
  <c r="I421" i="41"/>
  <c r="J421" i="41"/>
  <c r="K421" i="41"/>
  <c r="I422" i="41"/>
  <c r="J422" i="41"/>
  <c r="K422" i="41"/>
  <c r="I423" i="41"/>
  <c r="J423" i="41"/>
  <c r="K423" i="41"/>
  <c r="I424" i="41"/>
  <c r="J424" i="41"/>
  <c r="K424" i="41"/>
  <c r="I425" i="41"/>
  <c r="J425" i="41"/>
  <c r="K425" i="41"/>
  <c r="I426" i="41"/>
  <c r="J426" i="41"/>
  <c r="K426" i="41"/>
  <c r="I427" i="41"/>
  <c r="J427" i="41"/>
  <c r="K427" i="41"/>
  <c r="I428" i="41"/>
  <c r="J428" i="41"/>
  <c r="K428" i="41"/>
  <c r="I429" i="41"/>
  <c r="J429" i="41"/>
  <c r="K429" i="41"/>
  <c r="I430" i="41"/>
  <c r="J430" i="41"/>
  <c r="K430" i="41"/>
  <c r="I431" i="41"/>
  <c r="J431" i="41"/>
  <c r="K431" i="41"/>
  <c r="I432" i="41"/>
  <c r="J432" i="41"/>
  <c r="K432" i="41"/>
  <c r="I433" i="41"/>
  <c r="J433" i="41"/>
  <c r="K433" i="41"/>
  <c r="I434" i="41"/>
  <c r="J434" i="41"/>
  <c r="K434" i="41"/>
  <c r="I435" i="41"/>
  <c r="J435" i="41"/>
  <c r="K435" i="41"/>
  <c r="I436" i="41"/>
  <c r="J436" i="41"/>
  <c r="K436" i="41"/>
  <c r="I437" i="41"/>
  <c r="J437" i="41"/>
  <c r="K437" i="41"/>
  <c r="I438" i="41"/>
  <c r="J438" i="41"/>
  <c r="K438" i="41"/>
  <c r="I439" i="41"/>
  <c r="J439" i="41"/>
  <c r="K439" i="41"/>
  <c r="I440" i="41"/>
  <c r="J440" i="41"/>
  <c r="K440" i="41"/>
  <c r="I441" i="41"/>
  <c r="J441" i="41"/>
  <c r="K441" i="41"/>
  <c r="I442" i="41"/>
  <c r="J442" i="41"/>
  <c r="K442" i="41"/>
  <c r="I443" i="41"/>
  <c r="J443" i="41"/>
  <c r="K443" i="41"/>
  <c r="I444" i="41"/>
  <c r="J444" i="41"/>
  <c r="K444" i="41"/>
  <c r="I445" i="41"/>
  <c r="J445" i="41"/>
  <c r="K445" i="41"/>
  <c r="I446" i="41"/>
  <c r="J446" i="41"/>
  <c r="K446" i="41"/>
  <c r="I447" i="41"/>
  <c r="J447" i="41"/>
  <c r="K447" i="41"/>
  <c r="I448" i="41"/>
  <c r="J448" i="41"/>
  <c r="K448" i="41"/>
  <c r="I449" i="41"/>
  <c r="J449" i="41"/>
  <c r="K449" i="41"/>
  <c r="I450" i="41"/>
  <c r="J450" i="41"/>
  <c r="K450" i="41"/>
  <c r="I451" i="41"/>
  <c r="J451" i="41"/>
  <c r="K451" i="41"/>
  <c r="I452" i="41"/>
  <c r="J452" i="41"/>
  <c r="K452" i="41"/>
  <c r="I453" i="41"/>
  <c r="J453" i="41"/>
  <c r="K453" i="41"/>
  <c r="I454" i="41"/>
  <c r="J454" i="41"/>
  <c r="K454" i="41"/>
  <c r="I455" i="41"/>
  <c r="J455" i="41"/>
  <c r="K455" i="41"/>
  <c r="I456" i="41"/>
  <c r="J456" i="41"/>
  <c r="K456" i="41"/>
  <c r="I457" i="41"/>
  <c r="J457" i="41"/>
  <c r="K457" i="41"/>
  <c r="I458" i="41"/>
  <c r="J458" i="41"/>
  <c r="K458" i="41"/>
  <c r="I459" i="41"/>
  <c r="J459" i="41"/>
  <c r="K459" i="41"/>
  <c r="I460" i="41"/>
  <c r="J460" i="41"/>
  <c r="K460" i="41"/>
  <c r="I461" i="41"/>
  <c r="J461" i="41"/>
  <c r="K461" i="41"/>
  <c r="I462" i="41"/>
  <c r="J462" i="41"/>
  <c r="K462" i="41"/>
  <c r="I463" i="41"/>
  <c r="J463" i="41"/>
  <c r="K463" i="41"/>
  <c r="I464" i="41"/>
  <c r="J464" i="41"/>
  <c r="K464" i="41"/>
  <c r="I465" i="41"/>
  <c r="J465" i="41"/>
  <c r="K465" i="41"/>
  <c r="I466" i="41"/>
  <c r="J466" i="41"/>
  <c r="K466" i="41"/>
  <c r="I467" i="41"/>
  <c r="J467" i="41"/>
  <c r="K467" i="41"/>
  <c r="I468" i="41"/>
  <c r="J468" i="41"/>
  <c r="K468" i="41"/>
  <c r="I469" i="41"/>
  <c r="J469" i="41"/>
  <c r="K469" i="41"/>
  <c r="I470" i="41"/>
  <c r="J470" i="41"/>
  <c r="K470" i="41"/>
  <c r="I471" i="41"/>
  <c r="J471" i="41"/>
  <c r="K471" i="41"/>
  <c r="I472" i="41"/>
  <c r="J472" i="41"/>
  <c r="K472" i="41"/>
  <c r="I473" i="41"/>
  <c r="J473" i="41"/>
  <c r="K473" i="41"/>
  <c r="I474" i="41"/>
  <c r="J474" i="41"/>
  <c r="K474" i="41"/>
  <c r="I475" i="41"/>
  <c r="J475" i="41"/>
  <c r="K475" i="41"/>
  <c r="I476" i="41"/>
  <c r="J476" i="41"/>
  <c r="K476" i="41"/>
  <c r="I477" i="41"/>
  <c r="J477" i="41"/>
  <c r="K477" i="41"/>
  <c r="I478" i="41"/>
  <c r="J478" i="41"/>
  <c r="K478" i="41"/>
  <c r="I479" i="41"/>
  <c r="J479" i="41"/>
  <c r="K479" i="41"/>
  <c r="I480" i="41"/>
  <c r="J480" i="41"/>
  <c r="K480" i="41"/>
  <c r="I481" i="41"/>
  <c r="J481" i="41"/>
  <c r="K481" i="41"/>
  <c r="I482" i="41"/>
  <c r="J482" i="41"/>
  <c r="K482" i="41"/>
  <c r="I483" i="41"/>
  <c r="J483" i="41"/>
  <c r="K483" i="41"/>
  <c r="I484" i="41"/>
  <c r="J484" i="41"/>
  <c r="K484" i="41"/>
  <c r="I485" i="41"/>
  <c r="J485" i="41"/>
  <c r="K485" i="41"/>
  <c r="I486" i="41"/>
  <c r="J486" i="41"/>
  <c r="K486" i="41"/>
  <c r="I487" i="41"/>
  <c r="J487" i="41"/>
  <c r="K487" i="41"/>
  <c r="I488" i="41"/>
  <c r="J488" i="41"/>
  <c r="K488" i="41"/>
  <c r="I489" i="41"/>
  <c r="J489" i="41"/>
  <c r="K489" i="41"/>
  <c r="I490" i="41"/>
  <c r="J490" i="41"/>
  <c r="K490" i="41"/>
  <c r="I491" i="41"/>
  <c r="J491" i="41"/>
  <c r="K491" i="41"/>
  <c r="I492" i="41"/>
  <c r="J492" i="41"/>
  <c r="K492" i="41"/>
  <c r="I493" i="41"/>
  <c r="J493" i="41"/>
  <c r="K493" i="41"/>
  <c r="I494" i="41"/>
  <c r="J494" i="41"/>
  <c r="K494" i="41"/>
  <c r="I495" i="41"/>
  <c r="J495" i="41"/>
  <c r="K495" i="41"/>
  <c r="I496" i="41"/>
  <c r="J496" i="41"/>
  <c r="K496" i="41"/>
  <c r="I497" i="41"/>
  <c r="J497" i="41"/>
  <c r="K497" i="41"/>
  <c r="I498" i="41"/>
  <c r="J498" i="41"/>
  <c r="K498" i="41"/>
  <c r="I499" i="41"/>
  <c r="J499" i="41"/>
  <c r="K499" i="41"/>
  <c r="I500" i="41"/>
  <c r="J500" i="41"/>
  <c r="K500" i="41"/>
  <c r="I501" i="41"/>
  <c r="J501" i="41"/>
  <c r="K501" i="41"/>
  <c r="I502" i="41"/>
  <c r="J502" i="41"/>
  <c r="K502" i="41"/>
  <c r="I503" i="41"/>
  <c r="J503" i="41"/>
  <c r="K503" i="41"/>
  <c r="I504" i="41"/>
  <c r="J504" i="41"/>
  <c r="K504" i="41"/>
  <c r="I505" i="41"/>
  <c r="J505" i="41"/>
  <c r="K505" i="41"/>
  <c r="I506" i="41"/>
  <c r="J506" i="41"/>
  <c r="K506" i="41"/>
  <c r="I507" i="41"/>
  <c r="J507" i="41"/>
  <c r="K507" i="41"/>
  <c r="I508" i="41"/>
  <c r="J508" i="41"/>
  <c r="K508" i="41"/>
  <c r="I509" i="41"/>
  <c r="J509" i="41"/>
  <c r="K509" i="41"/>
  <c r="I510" i="41"/>
  <c r="J510" i="41"/>
  <c r="K510" i="41"/>
  <c r="I511" i="41"/>
  <c r="J511" i="41"/>
  <c r="K511" i="41"/>
  <c r="I512" i="41"/>
  <c r="J512" i="41"/>
  <c r="K512" i="41"/>
  <c r="I513" i="41"/>
  <c r="J513" i="41"/>
  <c r="K513" i="41"/>
  <c r="I514" i="41"/>
  <c r="J514" i="41"/>
  <c r="K514" i="41"/>
  <c r="I515" i="41"/>
  <c r="J515" i="41"/>
  <c r="K515" i="41"/>
  <c r="I516" i="41"/>
  <c r="J516" i="41"/>
  <c r="K516" i="41"/>
  <c r="I517" i="41"/>
  <c r="J517" i="41"/>
  <c r="K517" i="41"/>
  <c r="I518" i="41"/>
  <c r="J518" i="41"/>
  <c r="K518" i="41"/>
  <c r="I519" i="41"/>
  <c r="J519" i="41"/>
  <c r="K519" i="41"/>
  <c r="I520" i="41"/>
  <c r="J520" i="41"/>
  <c r="K520" i="41"/>
  <c r="I521" i="41"/>
  <c r="J521" i="41"/>
  <c r="K521" i="41"/>
  <c r="I522" i="41"/>
  <c r="J522" i="41"/>
  <c r="K522" i="41"/>
  <c r="I523" i="41"/>
  <c r="J523" i="41"/>
  <c r="K523" i="41"/>
  <c r="I524" i="41"/>
  <c r="J524" i="41"/>
  <c r="K524" i="41"/>
  <c r="I525" i="41"/>
  <c r="J525" i="41"/>
  <c r="K525" i="41"/>
  <c r="I526" i="41"/>
  <c r="J526" i="41"/>
  <c r="K526" i="41"/>
  <c r="I527" i="41"/>
  <c r="J527" i="41"/>
  <c r="K527" i="41"/>
  <c r="I528" i="41"/>
  <c r="J528" i="41"/>
  <c r="K528" i="41"/>
  <c r="I529" i="41"/>
  <c r="J529" i="41"/>
  <c r="K529" i="41"/>
  <c r="I530" i="41"/>
  <c r="J530" i="41"/>
  <c r="K530" i="41"/>
  <c r="I531" i="41"/>
  <c r="J531" i="41"/>
  <c r="K531" i="41"/>
  <c r="I532" i="41"/>
  <c r="J532" i="41"/>
  <c r="K532" i="41"/>
  <c r="I533" i="41"/>
  <c r="J533" i="41"/>
  <c r="K533" i="41"/>
  <c r="I534" i="41"/>
  <c r="J534" i="41"/>
  <c r="K534" i="41"/>
  <c r="I535" i="41"/>
  <c r="J535" i="41"/>
  <c r="K535" i="41"/>
  <c r="I536" i="41"/>
  <c r="J536" i="41"/>
  <c r="K536" i="41"/>
  <c r="I537" i="41"/>
  <c r="J537" i="41"/>
  <c r="K537" i="41"/>
  <c r="I538" i="41"/>
  <c r="J538" i="41"/>
  <c r="K538" i="41"/>
  <c r="I539" i="41"/>
  <c r="J539" i="41"/>
  <c r="K539" i="41"/>
  <c r="I540" i="41"/>
  <c r="J540" i="41"/>
  <c r="K540" i="41"/>
  <c r="I541" i="41"/>
  <c r="J541" i="41"/>
  <c r="K541" i="41"/>
  <c r="I542" i="41"/>
  <c r="J542" i="41"/>
  <c r="K542" i="41"/>
  <c r="I543" i="41"/>
  <c r="J543" i="41"/>
  <c r="K543" i="41"/>
  <c r="I544" i="41"/>
  <c r="J544" i="41"/>
  <c r="K544" i="41"/>
  <c r="I545" i="41"/>
  <c r="J545" i="41"/>
  <c r="K545" i="41"/>
  <c r="I546" i="41"/>
  <c r="J546" i="41"/>
  <c r="K546" i="41"/>
  <c r="I547" i="41"/>
  <c r="J547" i="41"/>
  <c r="K547" i="41"/>
  <c r="I548" i="41"/>
  <c r="J548" i="41"/>
  <c r="K548" i="41"/>
  <c r="I549" i="41"/>
  <c r="J549" i="41"/>
  <c r="K549" i="41"/>
  <c r="I550" i="41"/>
  <c r="J550" i="41"/>
  <c r="K550" i="41"/>
  <c r="I551" i="41"/>
  <c r="K551" i="41"/>
  <c r="I552" i="41"/>
  <c r="K552" i="41"/>
  <c r="I553" i="41"/>
  <c r="K553" i="41"/>
  <c r="I554" i="41"/>
  <c r="K554" i="41"/>
  <c r="I555" i="41"/>
  <c r="K555" i="41"/>
  <c r="I11" i="41"/>
  <c r="K11" i="41"/>
  <c r="I12" i="41"/>
  <c r="K12" i="41"/>
  <c r="I13" i="41"/>
  <c r="K13" i="41"/>
  <c r="I14" i="41"/>
  <c r="K14" i="41"/>
  <c r="I15" i="41"/>
  <c r="K15" i="41"/>
  <c r="I16" i="41"/>
  <c r="K16" i="41"/>
  <c r="I17" i="41"/>
  <c r="K17" i="41"/>
  <c r="I18" i="41"/>
  <c r="K18" i="41"/>
  <c r="I19" i="41"/>
  <c r="K19" i="41"/>
  <c r="I20" i="41"/>
  <c r="K20" i="41"/>
  <c r="I21" i="41"/>
  <c r="K21" i="41"/>
  <c r="I22" i="41"/>
  <c r="K22" i="41"/>
  <c r="I23" i="41"/>
  <c r="K23" i="41"/>
  <c r="I24" i="41"/>
  <c r="K24" i="41"/>
  <c r="I25" i="41"/>
  <c r="K25" i="41"/>
  <c r="I26" i="41"/>
  <c r="K26" i="41"/>
  <c r="I27" i="41"/>
  <c r="K27" i="41"/>
  <c r="I28" i="41"/>
  <c r="K28" i="41"/>
  <c r="I29" i="41"/>
  <c r="K29" i="41"/>
  <c r="I30" i="41"/>
  <c r="K30" i="41"/>
  <c r="I31" i="41"/>
  <c r="K31" i="41"/>
  <c r="I32" i="41"/>
  <c r="K32" i="41"/>
  <c r="I33" i="41"/>
  <c r="K33" i="41"/>
  <c r="I34" i="41"/>
  <c r="K34" i="41"/>
  <c r="I10" i="41"/>
  <c r="K10" i="41"/>
  <c r="I104" i="42"/>
  <c r="K104" i="42"/>
  <c r="I105" i="42"/>
  <c r="K105" i="42"/>
  <c r="I106" i="42"/>
  <c r="K106" i="42"/>
  <c r="I107" i="42"/>
  <c r="K107" i="42"/>
  <c r="I108" i="42"/>
  <c r="K108" i="42"/>
  <c r="I109" i="42"/>
  <c r="K109" i="42"/>
  <c r="I110" i="42"/>
  <c r="K110" i="42"/>
  <c r="I111" i="42"/>
  <c r="K111" i="42"/>
  <c r="I112" i="42"/>
  <c r="K112" i="42"/>
  <c r="I113" i="42"/>
  <c r="K113" i="42"/>
  <c r="I114" i="42"/>
  <c r="K114" i="42"/>
  <c r="I115" i="42"/>
  <c r="K115" i="42"/>
  <c r="I116" i="42"/>
  <c r="K116" i="42"/>
  <c r="I117" i="42"/>
  <c r="K117" i="42"/>
  <c r="I118" i="42"/>
  <c r="K118" i="42"/>
  <c r="I119" i="42"/>
  <c r="K119" i="42"/>
  <c r="I120" i="42"/>
  <c r="K120" i="42"/>
  <c r="I121" i="42"/>
  <c r="K121" i="42"/>
  <c r="I122" i="42"/>
  <c r="K122" i="42"/>
  <c r="I123" i="42"/>
  <c r="K123" i="42"/>
  <c r="I124" i="42"/>
  <c r="K124" i="42"/>
  <c r="I125" i="42"/>
  <c r="K125" i="42"/>
  <c r="I126" i="42"/>
  <c r="K126" i="42"/>
  <c r="I127" i="42"/>
  <c r="K127" i="42"/>
  <c r="I128" i="42"/>
  <c r="K128" i="42"/>
  <c r="I129" i="42"/>
  <c r="K129" i="42"/>
  <c r="I130" i="42"/>
  <c r="K130" i="42"/>
  <c r="I131" i="42"/>
  <c r="K131" i="42"/>
  <c r="I132" i="42"/>
  <c r="K132" i="42"/>
  <c r="I133" i="42"/>
  <c r="K133" i="42"/>
  <c r="I134" i="42"/>
  <c r="K134" i="42"/>
  <c r="I135" i="42"/>
  <c r="K135" i="42"/>
  <c r="I136" i="42"/>
  <c r="K136" i="42"/>
  <c r="I137" i="42"/>
  <c r="K137" i="42"/>
  <c r="I138" i="42"/>
  <c r="K138" i="42"/>
  <c r="I139" i="42"/>
  <c r="K139" i="42"/>
  <c r="I140" i="42"/>
  <c r="K140" i="42"/>
  <c r="I141" i="42"/>
  <c r="K141" i="42"/>
  <c r="I142" i="42"/>
  <c r="K142" i="42"/>
  <c r="I143" i="42"/>
  <c r="K143" i="42"/>
  <c r="I144" i="42"/>
  <c r="K144" i="42"/>
  <c r="I145" i="42"/>
  <c r="K145" i="42"/>
  <c r="I146" i="42"/>
  <c r="K146" i="42"/>
  <c r="I147" i="42"/>
  <c r="K147" i="42"/>
  <c r="I148" i="42"/>
  <c r="K148" i="42"/>
  <c r="I149" i="42"/>
  <c r="K149" i="42"/>
  <c r="I150" i="42"/>
  <c r="K150" i="42"/>
  <c r="I151" i="42"/>
  <c r="K151" i="42"/>
  <c r="I152" i="42"/>
  <c r="K152" i="42"/>
  <c r="I153" i="42"/>
  <c r="K153" i="42"/>
  <c r="I154" i="42"/>
  <c r="K154" i="42"/>
  <c r="I155" i="42"/>
  <c r="K155" i="42"/>
  <c r="I156" i="42"/>
  <c r="K156" i="42"/>
  <c r="I157" i="42"/>
  <c r="K157" i="42"/>
  <c r="I158" i="42"/>
  <c r="K158" i="42"/>
  <c r="I159" i="42"/>
  <c r="K159" i="42"/>
  <c r="I160" i="42"/>
  <c r="K160" i="42"/>
  <c r="I161" i="42"/>
  <c r="K161" i="42"/>
  <c r="I162" i="42"/>
  <c r="K162" i="42"/>
  <c r="I163" i="42"/>
  <c r="K163" i="42"/>
  <c r="I164" i="42"/>
  <c r="K164" i="42"/>
  <c r="I165" i="42"/>
  <c r="K165" i="42"/>
  <c r="I166" i="42"/>
  <c r="K166" i="42"/>
  <c r="I167" i="42"/>
  <c r="K167" i="42"/>
  <c r="I168" i="42"/>
  <c r="K168" i="42"/>
  <c r="I169" i="42"/>
  <c r="K169" i="42"/>
  <c r="I170" i="42"/>
  <c r="K170" i="42"/>
  <c r="I171" i="42"/>
  <c r="K171" i="42"/>
  <c r="I172" i="42"/>
  <c r="K172" i="42"/>
  <c r="I173" i="42"/>
  <c r="K173" i="42"/>
  <c r="I174" i="42"/>
  <c r="K174" i="42"/>
  <c r="I175" i="42"/>
  <c r="K175" i="42"/>
  <c r="I176" i="42"/>
  <c r="K176" i="42"/>
  <c r="I177" i="42"/>
  <c r="K177" i="42"/>
  <c r="I178" i="42"/>
  <c r="K178" i="42"/>
  <c r="I179" i="42"/>
  <c r="K179" i="42"/>
  <c r="I180" i="42"/>
  <c r="K180" i="42"/>
  <c r="I181" i="42"/>
  <c r="K181" i="42"/>
  <c r="I182" i="42"/>
  <c r="K182" i="42"/>
  <c r="I183" i="42"/>
  <c r="K183" i="42"/>
  <c r="I184" i="42"/>
  <c r="K184" i="42"/>
  <c r="I185" i="42"/>
  <c r="K185" i="42"/>
  <c r="I186" i="42"/>
  <c r="K186" i="42"/>
  <c r="I187" i="42"/>
  <c r="K187" i="42"/>
  <c r="I188" i="42"/>
  <c r="K188" i="42"/>
  <c r="I189" i="42"/>
  <c r="K189" i="42"/>
  <c r="I190" i="42"/>
  <c r="K190" i="42"/>
  <c r="I191" i="42"/>
  <c r="K191" i="42"/>
  <c r="I192" i="42"/>
  <c r="K192" i="42"/>
  <c r="I193" i="42"/>
  <c r="K193" i="42"/>
  <c r="I194" i="42"/>
  <c r="K194" i="42"/>
  <c r="I195" i="42"/>
  <c r="K195" i="42"/>
  <c r="I196" i="42"/>
  <c r="K196" i="42"/>
  <c r="I197" i="42"/>
  <c r="K197" i="42"/>
  <c r="I198" i="42"/>
  <c r="K198" i="42"/>
  <c r="I199" i="42"/>
  <c r="K199" i="42"/>
  <c r="I200" i="42"/>
  <c r="K200" i="42"/>
  <c r="I201" i="42"/>
  <c r="K201" i="42"/>
  <c r="I202" i="42"/>
  <c r="K202" i="42"/>
  <c r="I203" i="42"/>
  <c r="K203" i="42"/>
  <c r="I204" i="42"/>
  <c r="K204" i="42"/>
  <c r="I205" i="42"/>
  <c r="K205" i="42"/>
  <c r="I206" i="42"/>
  <c r="K206" i="42"/>
  <c r="I207" i="42"/>
  <c r="K207" i="42"/>
  <c r="I208" i="42"/>
  <c r="K208" i="42"/>
  <c r="I209" i="42"/>
  <c r="K209" i="42"/>
  <c r="I210" i="42"/>
  <c r="K210" i="42"/>
  <c r="I211" i="42"/>
  <c r="K211" i="42"/>
  <c r="I212" i="42"/>
  <c r="K212" i="42"/>
  <c r="I213" i="42"/>
  <c r="K213" i="42"/>
  <c r="I214" i="42"/>
  <c r="K214" i="42"/>
  <c r="I215" i="42"/>
  <c r="K215" i="42"/>
  <c r="I216" i="42"/>
  <c r="K216" i="42"/>
  <c r="I217" i="42"/>
  <c r="K217" i="42"/>
  <c r="I218" i="42"/>
  <c r="K218" i="42"/>
  <c r="I219" i="42"/>
  <c r="K219" i="42"/>
  <c r="I220" i="42"/>
  <c r="K220" i="42"/>
  <c r="I221" i="42"/>
  <c r="K221" i="42"/>
  <c r="I222" i="42"/>
  <c r="K222" i="42"/>
  <c r="I223" i="42"/>
  <c r="K223" i="42"/>
  <c r="I224" i="42"/>
  <c r="K224" i="42"/>
  <c r="I225" i="42"/>
  <c r="K225" i="42"/>
  <c r="I226" i="42"/>
  <c r="K226" i="42"/>
  <c r="I227" i="42"/>
  <c r="K227" i="42"/>
  <c r="I228" i="42"/>
  <c r="K228" i="42"/>
  <c r="I229" i="42"/>
  <c r="K229" i="42"/>
  <c r="I230" i="42"/>
  <c r="K230" i="42"/>
  <c r="I231" i="42"/>
  <c r="K231" i="42"/>
  <c r="I232" i="42"/>
  <c r="K232" i="42"/>
  <c r="I233" i="42"/>
  <c r="K233" i="42"/>
  <c r="I234" i="42"/>
  <c r="K234" i="42"/>
  <c r="I235" i="42"/>
  <c r="K235" i="42"/>
  <c r="I236" i="42"/>
  <c r="K236" i="42"/>
  <c r="I237" i="42"/>
  <c r="K237" i="42"/>
  <c r="I238" i="42"/>
  <c r="K238" i="42"/>
  <c r="I239" i="42"/>
  <c r="J239" i="42"/>
  <c r="K239" i="42"/>
  <c r="I240" i="42"/>
  <c r="J240" i="42"/>
  <c r="K240" i="42"/>
  <c r="I241" i="42"/>
  <c r="J241" i="42"/>
  <c r="K241" i="42"/>
  <c r="I242" i="42"/>
  <c r="J242" i="42"/>
  <c r="K242" i="42"/>
  <c r="I243" i="42"/>
  <c r="J243" i="42"/>
  <c r="K243" i="42"/>
  <c r="I244" i="42"/>
  <c r="J244" i="42"/>
  <c r="K244" i="42"/>
  <c r="I245" i="42"/>
  <c r="J245" i="42"/>
  <c r="K245" i="42"/>
  <c r="I246" i="42"/>
  <c r="J246" i="42"/>
  <c r="K246" i="42"/>
  <c r="I247" i="42"/>
  <c r="J247" i="42"/>
  <c r="K247" i="42"/>
  <c r="I248" i="42"/>
  <c r="J248" i="42"/>
  <c r="K248" i="42"/>
  <c r="I249" i="42"/>
  <c r="J249" i="42"/>
  <c r="K249" i="42"/>
  <c r="I250" i="42"/>
  <c r="J250" i="42"/>
  <c r="K250" i="42"/>
  <c r="I251" i="42"/>
  <c r="J251" i="42"/>
  <c r="K251" i="42"/>
  <c r="I252" i="42"/>
  <c r="J252" i="42"/>
  <c r="K252" i="42"/>
  <c r="I253" i="42"/>
  <c r="J253" i="42"/>
  <c r="K253" i="42"/>
  <c r="I254" i="42"/>
  <c r="J254" i="42"/>
  <c r="K254" i="42"/>
  <c r="I255" i="42"/>
  <c r="J255" i="42"/>
  <c r="K255" i="42"/>
  <c r="I256" i="42"/>
  <c r="J256" i="42"/>
  <c r="K256" i="42"/>
  <c r="I257" i="42"/>
  <c r="J257" i="42"/>
  <c r="K257" i="42"/>
  <c r="I258" i="42"/>
  <c r="J258" i="42"/>
  <c r="K258" i="42"/>
  <c r="I259" i="42"/>
  <c r="J259" i="42"/>
  <c r="K259" i="42"/>
  <c r="I260" i="42"/>
  <c r="J260" i="42"/>
  <c r="K260" i="42"/>
  <c r="I261" i="42"/>
  <c r="J261" i="42"/>
  <c r="K261" i="42"/>
  <c r="I262" i="42"/>
  <c r="J262" i="42"/>
  <c r="K262" i="42"/>
  <c r="I263" i="42"/>
  <c r="J263" i="42"/>
  <c r="K263" i="42"/>
  <c r="I264" i="42"/>
  <c r="J264" i="42"/>
  <c r="K264" i="42"/>
  <c r="I265" i="42"/>
  <c r="J265" i="42"/>
  <c r="K265" i="42"/>
  <c r="I266" i="42"/>
  <c r="J266" i="42"/>
  <c r="K266" i="42"/>
  <c r="I267" i="42"/>
  <c r="J267" i="42"/>
  <c r="K267" i="42"/>
  <c r="I268" i="42"/>
  <c r="J268" i="42"/>
  <c r="K268" i="42"/>
  <c r="I269" i="42"/>
  <c r="J269" i="42"/>
  <c r="K269" i="42"/>
  <c r="I270" i="42"/>
  <c r="J270" i="42"/>
  <c r="K270" i="42"/>
  <c r="I271" i="42"/>
  <c r="J271" i="42"/>
  <c r="K271" i="42"/>
  <c r="I272" i="42"/>
  <c r="J272" i="42"/>
  <c r="K272" i="42"/>
  <c r="I273" i="42"/>
  <c r="J273" i="42"/>
  <c r="K273" i="42"/>
  <c r="I274" i="42"/>
  <c r="J274" i="42"/>
  <c r="K274" i="42"/>
  <c r="I275" i="42"/>
  <c r="J275" i="42"/>
  <c r="K275" i="42"/>
  <c r="I276" i="42"/>
  <c r="J276" i="42"/>
  <c r="K276" i="42"/>
  <c r="I277" i="42"/>
  <c r="J277" i="42"/>
  <c r="K277" i="42"/>
  <c r="I278" i="42"/>
  <c r="J278" i="42"/>
  <c r="K278" i="42"/>
  <c r="I279" i="42"/>
  <c r="J279" i="42"/>
  <c r="K279" i="42"/>
  <c r="I280" i="42"/>
  <c r="J280" i="42"/>
  <c r="K280" i="42"/>
  <c r="I281" i="42"/>
  <c r="J281" i="42"/>
  <c r="K281" i="42"/>
  <c r="I282" i="42"/>
  <c r="J282" i="42"/>
  <c r="K282" i="42"/>
  <c r="I283" i="42"/>
  <c r="J283" i="42"/>
  <c r="K283" i="42"/>
  <c r="I284" i="42"/>
  <c r="J284" i="42"/>
  <c r="K284" i="42"/>
  <c r="I285" i="42"/>
  <c r="J285" i="42"/>
  <c r="K285" i="42"/>
  <c r="I286" i="42"/>
  <c r="J286" i="42"/>
  <c r="K286" i="42"/>
  <c r="I287" i="42"/>
  <c r="J287" i="42"/>
  <c r="K287" i="42"/>
  <c r="I288" i="42"/>
  <c r="J288" i="42"/>
  <c r="K288" i="42"/>
  <c r="I289" i="42"/>
  <c r="J289" i="42"/>
  <c r="K289" i="42"/>
  <c r="I290" i="42"/>
  <c r="J290" i="42"/>
  <c r="K290" i="42"/>
  <c r="I291" i="42"/>
  <c r="J291" i="42"/>
  <c r="K291" i="42"/>
  <c r="I292" i="42"/>
  <c r="J292" i="42"/>
  <c r="K292" i="42"/>
  <c r="I293" i="42"/>
  <c r="J293" i="42"/>
  <c r="K293" i="42"/>
  <c r="I294" i="42"/>
  <c r="J294" i="42"/>
  <c r="K294" i="42"/>
  <c r="I295" i="42"/>
  <c r="J295" i="42"/>
  <c r="K295" i="42"/>
  <c r="I296" i="42"/>
  <c r="J296" i="42"/>
  <c r="K296" i="42"/>
  <c r="I297" i="42"/>
  <c r="J297" i="42"/>
  <c r="K297" i="42"/>
  <c r="I298" i="42"/>
  <c r="J298" i="42"/>
  <c r="K298" i="42"/>
  <c r="I299" i="42"/>
  <c r="J299" i="42"/>
  <c r="K299" i="42"/>
  <c r="I300" i="42"/>
  <c r="J300" i="42"/>
  <c r="K300" i="42"/>
  <c r="I301" i="42"/>
  <c r="J301" i="42"/>
  <c r="K301" i="42"/>
  <c r="I302" i="42"/>
  <c r="J302" i="42"/>
  <c r="K302" i="42"/>
  <c r="I303" i="42"/>
  <c r="J303" i="42"/>
  <c r="K303" i="42"/>
  <c r="I304" i="42"/>
  <c r="J304" i="42"/>
  <c r="K304" i="42"/>
  <c r="I305" i="42"/>
  <c r="J305" i="42"/>
  <c r="K305" i="42"/>
  <c r="I306" i="42"/>
  <c r="J306" i="42"/>
  <c r="K306" i="42"/>
  <c r="I307" i="42"/>
  <c r="J307" i="42"/>
  <c r="K307" i="42"/>
  <c r="I308" i="42"/>
  <c r="J308" i="42"/>
  <c r="K308" i="42"/>
  <c r="I309" i="42"/>
  <c r="J309" i="42"/>
  <c r="K309" i="42"/>
  <c r="I310" i="42"/>
  <c r="J310" i="42"/>
  <c r="K310" i="42"/>
  <c r="I311" i="42"/>
  <c r="J311" i="42"/>
  <c r="K311" i="42"/>
  <c r="I312" i="42"/>
  <c r="J312" i="42"/>
  <c r="K312" i="42"/>
  <c r="I313" i="42"/>
  <c r="J313" i="42"/>
  <c r="K313" i="42"/>
  <c r="I314" i="42"/>
  <c r="J314" i="42"/>
  <c r="K314" i="42"/>
  <c r="I315" i="42"/>
  <c r="J315" i="42"/>
  <c r="K315" i="42"/>
  <c r="I316" i="42"/>
  <c r="J316" i="42"/>
  <c r="K316" i="42"/>
  <c r="I317" i="42"/>
  <c r="J317" i="42"/>
  <c r="K317" i="42"/>
  <c r="I318" i="42"/>
  <c r="J318" i="42"/>
  <c r="K318" i="42"/>
  <c r="I319" i="42"/>
  <c r="J319" i="42"/>
  <c r="K319" i="42"/>
  <c r="I320" i="42"/>
  <c r="J320" i="42"/>
  <c r="K320" i="42"/>
  <c r="I321" i="42"/>
  <c r="J321" i="42"/>
  <c r="K321" i="42"/>
  <c r="I322" i="42"/>
  <c r="J322" i="42"/>
  <c r="K322" i="42"/>
  <c r="I323" i="42"/>
  <c r="J323" i="42"/>
  <c r="K323" i="42"/>
  <c r="I324" i="42"/>
  <c r="J324" i="42"/>
  <c r="K324" i="42"/>
  <c r="I325" i="42"/>
  <c r="J325" i="42"/>
  <c r="K325" i="42"/>
  <c r="I326" i="42"/>
  <c r="J326" i="42"/>
  <c r="K326" i="42"/>
  <c r="I327" i="42"/>
  <c r="J327" i="42"/>
  <c r="K327" i="42"/>
  <c r="I328" i="42"/>
  <c r="J328" i="42"/>
  <c r="K328" i="42"/>
  <c r="I329" i="42"/>
  <c r="J329" i="42"/>
  <c r="K329" i="42"/>
  <c r="I330" i="42"/>
  <c r="J330" i="42"/>
  <c r="K330" i="42"/>
  <c r="I331" i="42"/>
  <c r="J331" i="42"/>
  <c r="K331" i="42"/>
  <c r="I332" i="42"/>
  <c r="J332" i="42"/>
  <c r="K332" i="42"/>
  <c r="I333" i="42"/>
  <c r="J333" i="42"/>
  <c r="K333" i="42"/>
  <c r="I334" i="42"/>
  <c r="J334" i="42"/>
  <c r="K334" i="42"/>
  <c r="I335" i="42"/>
  <c r="J335" i="42"/>
  <c r="K335" i="42"/>
  <c r="I336" i="42"/>
  <c r="J336" i="42"/>
  <c r="K336" i="42"/>
  <c r="I337" i="42"/>
  <c r="J337" i="42"/>
  <c r="K337" i="42"/>
  <c r="I338" i="42"/>
  <c r="J338" i="42"/>
  <c r="K338" i="42"/>
  <c r="I339" i="42"/>
  <c r="J339" i="42"/>
  <c r="K339" i="42"/>
  <c r="I340" i="42"/>
  <c r="J340" i="42"/>
  <c r="K340" i="42"/>
  <c r="I341" i="42"/>
  <c r="J341" i="42"/>
  <c r="K341" i="42"/>
  <c r="I342" i="42"/>
  <c r="J342" i="42"/>
  <c r="K342" i="42"/>
  <c r="I343" i="42"/>
  <c r="J343" i="42"/>
  <c r="K343" i="42"/>
  <c r="I344" i="42"/>
  <c r="J344" i="42"/>
  <c r="K344" i="42"/>
  <c r="I345" i="42"/>
  <c r="J345" i="42"/>
  <c r="K345" i="42"/>
  <c r="I346" i="42"/>
  <c r="J346" i="42"/>
  <c r="K346" i="42"/>
  <c r="I347" i="42"/>
  <c r="J347" i="42"/>
  <c r="K347" i="42"/>
  <c r="I348" i="42"/>
  <c r="J348" i="42"/>
  <c r="K348" i="42"/>
  <c r="I349" i="42"/>
  <c r="J349" i="42"/>
  <c r="K349" i="42"/>
  <c r="I350" i="42"/>
  <c r="J350" i="42"/>
  <c r="K350" i="42"/>
  <c r="I351" i="42"/>
  <c r="J351" i="42"/>
  <c r="K351" i="42"/>
  <c r="I352" i="42"/>
  <c r="J352" i="42"/>
  <c r="K352" i="42"/>
  <c r="I353" i="42"/>
  <c r="J353" i="42"/>
  <c r="K353" i="42"/>
  <c r="I354" i="42"/>
  <c r="J354" i="42"/>
  <c r="K354" i="42"/>
  <c r="I355" i="42"/>
  <c r="J355" i="42"/>
  <c r="K355" i="42"/>
  <c r="I356" i="42"/>
  <c r="J356" i="42"/>
  <c r="K356" i="42"/>
  <c r="I357" i="42"/>
  <c r="J357" i="42"/>
  <c r="K357" i="42"/>
  <c r="I358" i="42"/>
  <c r="J358" i="42"/>
  <c r="K358" i="42"/>
  <c r="I359" i="42"/>
  <c r="J359" i="42"/>
  <c r="K359" i="42"/>
  <c r="I360" i="42"/>
  <c r="J360" i="42"/>
  <c r="K360" i="42"/>
  <c r="I361" i="42"/>
  <c r="J361" i="42"/>
  <c r="K361" i="42"/>
  <c r="I362" i="42"/>
  <c r="J362" i="42"/>
  <c r="K362" i="42"/>
  <c r="I363" i="42"/>
  <c r="J363" i="42"/>
  <c r="K363" i="42"/>
  <c r="I364" i="42"/>
  <c r="J364" i="42"/>
  <c r="K364" i="42"/>
  <c r="I365" i="42"/>
  <c r="J365" i="42"/>
  <c r="K365" i="42"/>
  <c r="I366" i="42"/>
  <c r="J366" i="42"/>
  <c r="K366" i="42"/>
  <c r="I367" i="42"/>
  <c r="J367" i="42"/>
  <c r="K367" i="42"/>
  <c r="I368" i="42"/>
  <c r="J368" i="42"/>
  <c r="K368" i="42"/>
  <c r="I369" i="42"/>
  <c r="J369" i="42"/>
  <c r="K369" i="42"/>
  <c r="I370" i="42"/>
  <c r="J370" i="42"/>
  <c r="K370" i="42"/>
  <c r="I371" i="42"/>
  <c r="J371" i="42"/>
  <c r="K371" i="42"/>
  <c r="I372" i="42"/>
  <c r="J372" i="42"/>
  <c r="K372" i="42"/>
  <c r="I373" i="42"/>
  <c r="J373" i="42"/>
  <c r="K373" i="42"/>
  <c r="I374" i="42"/>
  <c r="J374" i="42"/>
  <c r="K374" i="42"/>
  <c r="I375" i="42"/>
  <c r="J375" i="42"/>
  <c r="K375" i="42"/>
  <c r="I376" i="42"/>
  <c r="J376" i="42"/>
  <c r="K376" i="42"/>
  <c r="I377" i="42"/>
  <c r="J377" i="42"/>
  <c r="K377" i="42"/>
  <c r="I378" i="42"/>
  <c r="J378" i="42"/>
  <c r="K378" i="42"/>
  <c r="I379" i="42"/>
  <c r="J379" i="42"/>
  <c r="K379" i="42"/>
  <c r="I380" i="42"/>
  <c r="J380" i="42"/>
  <c r="K380" i="42"/>
  <c r="I381" i="42"/>
  <c r="J381" i="42"/>
  <c r="K381" i="42"/>
  <c r="I382" i="42"/>
  <c r="J382" i="42"/>
  <c r="K382" i="42"/>
  <c r="I383" i="42"/>
  <c r="J383" i="42"/>
  <c r="K383" i="42"/>
  <c r="I384" i="42"/>
  <c r="J384" i="42"/>
  <c r="K384" i="42"/>
  <c r="I385" i="42"/>
  <c r="J385" i="42"/>
  <c r="K385" i="42"/>
  <c r="I386" i="42"/>
  <c r="J386" i="42"/>
  <c r="K386" i="42"/>
  <c r="I387" i="42"/>
  <c r="J387" i="42"/>
  <c r="K387" i="42"/>
  <c r="I388" i="42"/>
  <c r="J388" i="42"/>
  <c r="K388" i="42"/>
  <c r="I389" i="42"/>
  <c r="J389" i="42"/>
  <c r="K389" i="42"/>
  <c r="I390" i="42"/>
  <c r="J390" i="42"/>
  <c r="K390" i="42"/>
  <c r="I391" i="42"/>
  <c r="J391" i="42"/>
  <c r="K391" i="42"/>
  <c r="I392" i="42"/>
  <c r="J392" i="42"/>
  <c r="K392" i="42"/>
  <c r="I393" i="42"/>
  <c r="J393" i="42"/>
  <c r="K393"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11" i="42"/>
  <c r="B11" i="42"/>
  <c r="B392"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J45" i="42" s="1"/>
  <c r="B46" i="42"/>
  <c r="J46" i="42" s="1"/>
  <c r="B47" i="42"/>
  <c r="B48" i="42"/>
  <c r="B49" i="42"/>
  <c r="J49" i="42" s="1"/>
  <c r="B50" i="42"/>
  <c r="J50" i="42" s="1"/>
  <c r="B51" i="42"/>
  <c r="B52" i="42"/>
  <c r="B53" i="42"/>
  <c r="J53" i="42" s="1"/>
  <c r="B54" i="42"/>
  <c r="J54" i="42" s="1"/>
  <c r="B55" i="42"/>
  <c r="B56" i="42"/>
  <c r="J56" i="42" s="1"/>
  <c r="B57" i="42"/>
  <c r="J57" i="42" s="1"/>
  <c r="B58" i="42"/>
  <c r="J58" i="42" s="1"/>
  <c r="B59" i="42"/>
  <c r="B60" i="42"/>
  <c r="B61" i="42"/>
  <c r="J61" i="42" s="1"/>
  <c r="B62" i="42"/>
  <c r="J62" i="42" s="1"/>
  <c r="B63" i="42"/>
  <c r="B64" i="42"/>
  <c r="J64" i="42" s="1"/>
  <c r="B65" i="42"/>
  <c r="J65" i="42" s="1"/>
  <c r="B66" i="42"/>
  <c r="J66" i="42" s="1"/>
  <c r="B67" i="42"/>
  <c r="B68" i="42"/>
  <c r="B69" i="42"/>
  <c r="J69" i="42" s="1"/>
  <c r="B70" i="42"/>
  <c r="J70" i="42" s="1"/>
  <c r="B71" i="42"/>
  <c r="B72" i="42"/>
  <c r="B73" i="42"/>
  <c r="J73" i="42" s="1"/>
  <c r="B74" i="42"/>
  <c r="J74" i="42" s="1"/>
  <c r="B75" i="42"/>
  <c r="B76" i="42"/>
  <c r="B77" i="42"/>
  <c r="J77" i="42" s="1"/>
  <c r="B78" i="42"/>
  <c r="J78" i="42" s="1"/>
  <c r="B79" i="42"/>
  <c r="B80" i="42"/>
  <c r="B81" i="42"/>
  <c r="J81" i="42" s="1"/>
  <c r="B82" i="42"/>
  <c r="J82" i="42" s="1"/>
  <c r="B83" i="42"/>
  <c r="B84" i="42"/>
  <c r="J84" i="42" s="1"/>
  <c r="B85" i="42"/>
  <c r="J85" i="42" s="1"/>
  <c r="B86" i="42"/>
  <c r="J86" i="42" s="1"/>
  <c r="B87" i="42"/>
  <c r="B88" i="42"/>
  <c r="B89" i="42"/>
  <c r="J89" i="42" s="1"/>
  <c r="B90" i="42"/>
  <c r="J90" i="42" s="1"/>
  <c r="B91" i="42"/>
  <c r="B92" i="42"/>
  <c r="B93" i="42"/>
  <c r="J93" i="42" s="1"/>
  <c r="B94" i="42"/>
  <c r="J94" i="42" s="1"/>
  <c r="B95" i="42"/>
  <c r="B96" i="42"/>
  <c r="B97" i="42"/>
  <c r="J97" i="42" s="1"/>
  <c r="B98" i="42"/>
  <c r="B99" i="42"/>
  <c r="B100" i="42"/>
  <c r="B101" i="42"/>
  <c r="J101" i="42" s="1"/>
  <c r="B102" i="42"/>
  <c r="J102" i="42" s="1"/>
  <c r="B103" i="42"/>
  <c r="B104" i="42"/>
  <c r="J104" i="42" s="1"/>
  <c r="B105" i="42"/>
  <c r="J105" i="42" s="1"/>
  <c r="B106" i="42"/>
  <c r="J106" i="42" s="1"/>
  <c r="B107" i="42"/>
  <c r="J107" i="42" s="1"/>
  <c r="B108" i="42"/>
  <c r="J108" i="42" s="1"/>
  <c r="B109" i="42"/>
  <c r="J109" i="42" s="1"/>
  <c r="B110" i="42"/>
  <c r="J110" i="42" s="1"/>
  <c r="B111" i="42"/>
  <c r="J111" i="42" s="1"/>
  <c r="B112" i="42"/>
  <c r="J112" i="42" s="1"/>
  <c r="B113" i="42"/>
  <c r="J113" i="42" s="1"/>
  <c r="B114" i="42"/>
  <c r="J114" i="42" s="1"/>
  <c r="B115" i="42"/>
  <c r="J115" i="42" s="1"/>
  <c r="B116" i="42"/>
  <c r="J116" i="42" s="1"/>
  <c r="B117" i="42"/>
  <c r="J117" i="42" s="1"/>
  <c r="B118" i="42"/>
  <c r="J118" i="42" s="1"/>
  <c r="B119" i="42"/>
  <c r="J119" i="42" s="1"/>
  <c r="B120" i="42"/>
  <c r="J120" i="42" s="1"/>
  <c r="B121" i="42"/>
  <c r="J121" i="42" s="1"/>
  <c r="B122" i="42"/>
  <c r="J122" i="42" s="1"/>
  <c r="B123" i="42"/>
  <c r="J123" i="42" s="1"/>
  <c r="B124" i="42"/>
  <c r="J124" i="42" s="1"/>
  <c r="B125" i="42"/>
  <c r="J125" i="42" s="1"/>
  <c r="B126" i="42"/>
  <c r="J126" i="42" s="1"/>
  <c r="B127" i="42"/>
  <c r="J127" i="42" s="1"/>
  <c r="B128" i="42"/>
  <c r="J128" i="42" s="1"/>
  <c r="B129" i="42"/>
  <c r="J129" i="42" s="1"/>
  <c r="B130" i="42"/>
  <c r="J130" i="42" s="1"/>
  <c r="B131" i="42"/>
  <c r="J131" i="42" s="1"/>
  <c r="B132" i="42"/>
  <c r="J132" i="42" s="1"/>
  <c r="B133" i="42"/>
  <c r="J133" i="42" s="1"/>
  <c r="B134" i="42"/>
  <c r="J134" i="42" s="1"/>
  <c r="B135" i="42"/>
  <c r="J135" i="42" s="1"/>
  <c r="B136" i="42"/>
  <c r="J136" i="42" s="1"/>
  <c r="B137" i="42"/>
  <c r="J137" i="42" s="1"/>
  <c r="B138" i="42"/>
  <c r="J138" i="42" s="1"/>
  <c r="B139" i="42"/>
  <c r="J139" i="42" s="1"/>
  <c r="B140" i="42"/>
  <c r="J140" i="42" s="1"/>
  <c r="B141" i="42"/>
  <c r="J141" i="42" s="1"/>
  <c r="B142" i="42"/>
  <c r="J142" i="42" s="1"/>
  <c r="B143" i="42"/>
  <c r="J143" i="42" s="1"/>
  <c r="B144" i="42"/>
  <c r="J144" i="42" s="1"/>
  <c r="B145" i="42"/>
  <c r="J145" i="42" s="1"/>
  <c r="B146" i="42"/>
  <c r="J146" i="42" s="1"/>
  <c r="B147" i="42"/>
  <c r="J147" i="42" s="1"/>
  <c r="B148" i="42"/>
  <c r="J148" i="42" s="1"/>
  <c r="B149" i="42"/>
  <c r="J149" i="42" s="1"/>
  <c r="B150" i="42"/>
  <c r="J150" i="42" s="1"/>
  <c r="B151" i="42"/>
  <c r="J151" i="42" s="1"/>
  <c r="B152" i="42"/>
  <c r="J152" i="42" s="1"/>
  <c r="B153" i="42"/>
  <c r="J153" i="42" s="1"/>
  <c r="B154" i="42"/>
  <c r="J154" i="42" s="1"/>
  <c r="B155" i="42"/>
  <c r="J155" i="42" s="1"/>
  <c r="B156" i="42"/>
  <c r="J156" i="42" s="1"/>
  <c r="B157" i="42"/>
  <c r="J157" i="42" s="1"/>
  <c r="B158" i="42"/>
  <c r="J158" i="42" s="1"/>
  <c r="B159" i="42"/>
  <c r="J159" i="42" s="1"/>
  <c r="B160" i="42"/>
  <c r="J160" i="42" s="1"/>
  <c r="B161" i="42"/>
  <c r="J161" i="42" s="1"/>
  <c r="B162" i="42"/>
  <c r="J162" i="42" s="1"/>
  <c r="B163" i="42"/>
  <c r="J163" i="42" s="1"/>
  <c r="B164" i="42"/>
  <c r="J164" i="42" s="1"/>
  <c r="B165" i="42"/>
  <c r="J165" i="42" s="1"/>
  <c r="B166" i="42"/>
  <c r="J166" i="42" s="1"/>
  <c r="B167" i="42"/>
  <c r="J167" i="42" s="1"/>
  <c r="B168" i="42"/>
  <c r="J168" i="42" s="1"/>
  <c r="B169" i="42"/>
  <c r="J169" i="42" s="1"/>
  <c r="B170" i="42"/>
  <c r="J170" i="42" s="1"/>
  <c r="B171" i="42"/>
  <c r="J171" i="42" s="1"/>
  <c r="B172" i="42"/>
  <c r="J172" i="42" s="1"/>
  <c r="B173" i="42"/>
  <c r="J173" i="42" s="1"/>
  <c r="B174" i="42"/>
  <c r="J174" i="42" s="1"/>
  <c r="B175" i="42"/>
  <c r="J175" i="42" s="1"/>
  <c r="B176" i="42"/>
  <c r="J176" i="42" s="1"/>
  <c r="B177" i="42"/>
  <c r="J177" i="42" s="1"/>
  <c r="B178" i="42"/>
  <c r="J178" i="42" s="1"/>
  <c r="B179" i="42"/>
  <c r="J179" i="42" s="1"/>
  <c r="B180" i="42"/>
  <c r="J180" i="42" s="1"/>
  <c r="B181" i="42"/>
  <c r="J181" i="42" s="1"/>
  <c r="B182" i="42"/>
  <c r="J182" i="42" s="1"/>
  <c r="B183" i="42"/>
  <c r="J183" i="42" s="1"/>
  <c r="B184" i="42"/>
  <c r="J184" i="42" s="1"/>
  <c r="B185" i="42"/>
  <c r="J185" i="42" s="1"/>
  <c r="B186" i="42"/>
  <c r="J186" i="42" s="1"/>
  <c r="B187" i="42"/>
  <c r="J187" i="42" s="1"/>
  <c r="B188" i="42"/>
  <c r="J188" i="42" s="1"/>
  <c r="B189" i="42"/>
  <c r="J189" i="42" s="1"/>
  <c r="B190" i="42"/>
  <c r="J190" i="42" s="1"/>
  <c r="B191" i="42"/>
  <c r="J191" i="42" s="1"/>
  <c r="B192" i="42"/>
  <c r="J192" i="42" s="1"/>
  <c r="B193" i="42"/>
  <c r="J193" i="42" s="1"/>
  <c r="B194" i="42"/>
  <c r="J194" i="42" s="1"/>
  <c r="B195" i="42"/>
  <c r="J195" i="42" s="1"/>
  <c r="B196" i="42"/>
  <c r="J196" i="42" s="1"/>
  <c r="B197" i="42"/>
  <c r="J197" i="42" s="1"/>
  <c r="B198" i="42"/>
  <c r="J198" i="42" s="1"/>
  <c r="B199" i="42"/>
  <c r="J199" i="42" s="1"/>
  <c r="B200" i="42"/>
  <c r="J200" i="42" s="1"/>
  <c r="B201" i="42"/>
  <c r="J201" i="42" s="1"/>
  <c r="B202" i="42"/>
  <c r="J202" i="42" s="1"/>
  <c r="B203" i="42"/>
  <c r="J203" i="42" s="1"/>
  <c r="B204" i="42"/>
  <c r="J204" i="42" s="1"/>
  <c r="B205" i="42"/>
  <c r="J205" i="42" s="1"/>
  <c r="B206" i="42"/>
  <c r="J206" i="42" s="1"/>
  <c r="B207" i="42"/>
  <c r="J207" i="42" s="1"/>
  <c r="B208" i="42"/>
  <c r="J208" i="42" s="1"/>
  <c r="B209" i="42"/>
  <c r="J209" i="42" s="1"/>
  <c r="B210" i="42"/>
  <c r="J210" i="42" s="1"/>
  <c r="B211" i="42"/>
  <c r="J211" i="42" s="1"/>
  <c r="B212" i="42"/>
  <c r="J212" i="42" s="1"/>
  <c r="B213" i="42"/>
  <c r="J213" i="42" s="1"/>
  <c r="B214" i="42"/>
  <c r="J214" i="42" s="1"/>
  <c r="B215" i="42"/>
  <c r="J215" i="42" s="1"/>
  <c r="B216" i="42"/>
  <c r="J216" i="42" s="1"/>
  <c r="B217" i="42"/>
  <c r="J217" i="42" s="1"/>
  <c r="B218" i="42"/>
  <c r="J218" i="42" s="1"/>
  <c r="B219" i="42"/>
  <c r="J219" i="42" s="1"/>
  <c r="B220" i="42"/>
  <c r="J220" i="42" s="1"/>
  <c r="B221" i="42"/>
  <c r="J221" i="42" s="1"/>
  <c r="B222" i="42"/>
  <c r="J222" i="42" s="1"/>
  <c r="B223" i="42"/>
  <c r="J223" i="42" s="1"/>
  <c r="B224" i="42"/>
  <c r="J224" i="42" s="1"/>
  <c r="B225" i="42"/>
  <c r="J225" i="42" s="1"/>
  <c r="B226" i="42"/>
  <c r="J226" i="42" s="1"/>
  <c r="B227" i="42"/>
  <c r="J227" i="42" s="1"/>
  <c r="B228" i="42"/>
  <c r="J228" i="42" s="1"/>
  <c r="B229" i="42"/>
  <c r="J229" i="42" s="1"/>
  <c r="B230" i="42"/>
  <c r="J230" i="42" s="1"/>
  <c r="B231" i="42"/>
  <c r="J231" i="42" s="1"/>
  <c r="B232" i="42"/>
  <c r="J232" i="42" s="1"/>
  <c r="B233" i="42"/>
  <c r="J233" i="42" s="1"/>
  <c r="B234" i="42"/>
  <c r="J234" i="42" s="1"/>
  <c r="B235" i="42"/>
  <c r="J235" i="42" s="1"/>
  <c r="B236" i="42"/>
  <c r="J236" i="42" s="1"/>
  <c r="B237" i="42"/>
  <c r="J237" i="42" s="1"/>
  <c r="B238" i="42"/>
  <c r="J238" i="42" s="1"/>
  <c r="B239" i="42"/>
  <c r="B240" i="42"/>
  <c r="B241" i="42"/>
  <c r="B242" i="42"/>
  <c r="B243" i="42"/>
  <c r="B244" i="42"/>
  <c r="B245" i="42"/>
  <c r="B246" i="42"/>
  <c r="B247" i="42"/>
  <c r="B248" i="42"/>
  <c r="B249" i="42"/>
  <c r="B250" i="42"/>
  <c r="B251" i="42"/>
  <c r="B252" i="42"/>
  <c r="B253" i="42"/>
  <c r="B254" i="42"/>
  <c r="B255" i="42"/>
  <c r="B256" i="42"/>
  <c r="B257" i="42"/>
  <c r="B258" i="42"/>
  <c r="B259" i="42"/>
  <c r="B260" i="42"/>
  <c r="B261" i="42"/>
  <c r="B262" i="42"/>
  <c r="B263" i="42"/>
  <c r="B264" i="42"/>
  <c r="B265" i="42"/>
  <c r="B266" i="42"/>
  <c r="B267" i="42"/>
  <c r="B268" i="42"/>
  <c r="B269" i="42"/>
  <c r="B270" i="42"/>
  <c r="B271" i="42"/>
  <c r="B272" i="42"/>
  <c r="B273" i="42"/>
  <c r="B274" i="42"/>
  <c r="B275" i="42"/>
  <c r="B276" i="42"/>
  <c r="B277" i="42"/>
  <c r="B278" i="42"/>
  <c r="B279" i="42"/>
  <c r="B280" i="42"/>
  <c r="B281" i="42"/>
  <c r="B282" i="42"/>
  <c r="B283" i="42"/>
  <c r="B284" i="42"/>
  <c r="B285" i="42"/>
  <c r="B286" i="42"/>
  <c r="B287" i="42"/>
  <c r="B288" i="42"/>
  <c r="B289" i="42"/>
  <c r="B290" i="42"/>
  <c r="B291" i="42"/>
  <c r="B292" i="42"/>
  <c r="B293" i="42"/>
  <c r="B294" i="42"/>
  <c r="B295" i="42"/>
  <c r="B296" i="42"/>
  <c r="B297" i="42"/>
  <c r="B298" i="42"/>
  <c r="B299" i="42"/>
  <c r="B300" i="42"/>
  <c r="B301" i="42"/>
  <c r="B302" i="42"/>
  <c r="B303" i="42"/>
  <c r="B304" i="42"/>
  <c r="B305" i="42"/>
  <c r="B306" i="42"/>
  <c r="B307" i="42"/>
  <c r="B308" i="42"/>
  <c r="B309" i="42"/>
  <c r="B310" i="42"/>
  <c r="B311" i="42"/>
  <c r="B312" i="42"/>
  <c r="B313" i="42"/>
  <c r="B314" i="42"/>
  <c r="B315" i="42"/>
  <c r="B316"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341" i="42"/>
  <c r="B342" i="42"/>
  <c r="B343" i="42"/>
  <c r="B344" i="42"/>
  <c r="B345" i="42"/>
  <c r="B346" i="42"/>
  <c r="B347" i="42"/>
  <c r="B348" i="42"/>
  <c r="B349" i="42"/>
  <c r="B350" i="42"/>
  <c r="B351" i="42"/>
  <c r="B352" i="42"/>
  <c r="B353" i="42"/>
  <c r="B354" i="42"/>
  <c r="B355" i="42"/>
  <c r="B356" i="42"/>
  <c r="B357" i="42"/>
  <c r="B358" i="42"/>
  <c r="B359" i="42"/>
  <c r="B360" i="42"/>
  <c r="B361" i="42"/>
  <c r="B362" i="42"/>
  <c r="B363" i="42"/>
  <c r="B364" i="42"/>
  <c r="B365" i="42"/>
  <c r="B366" i="42"/>
  <c r="B367" i="42"/>
  <c r="B368" i="42"/>
  <c r="B369" i="42"/>
  <c r="B370" i="42"/>
  <c r="B371" i="42"/>
  <c r="B372" i="42"/>
  <c r="B373" i="42"/>
  <c r="B374" i="42"/>
  <c r="B375" i="42"/>
  <c r="B376" i="42"/>
  <c r="B377" i="42"/>
  <c r="B378" i="42"/>
  <c r="B379" i="42"/>
  <c r="B380" i="42"/>
  <c r="B381" i="42"/>
  <c r="B382" i="42"/>
  <c r="B383" i="42"/>
  <c r="B384" i="42"/>
  <c r="B385" i="42"/>
  <c r="B386" i="42"/>
  <c r="B387" i="42"/>
  <c r="B388" i="42"/>
  <c r="B389" i="42"/>
  <c r="B390" i="42"/>
  <c r="B391" i="42"/>
  <c r="B393" i="42"/>
  <c r="I42" i="42"/>
  <c r="I43" i="42"/>
  <c r="I44" i="42"/>
  <c r="J44" i="42"/>
  <c r="I45" i="42"/>
  <c r="I46" i="42"/>
  <c r="I47" i="42"/>
  <c r="J47" i="42"/>
  <c r="I48" i="42"/>
  <c r="J48" i="42"/>
  <c r="I49" i="42"/>
  <c r="I50" i="42"/>
  <c r="I51" i="42"/>
  <c r="J51" i="42"/>
  <c r="I52" i="42"/>
  <c r="J52" i="42"/>
  <c r="I53" i="42"/>
  <c r="I54" i="42"/>
  <c r="I55" i="42"/>
  <c r="J55" i="42"/>
  <c r="I56" i="42"/>
  <c r="I57" i="42"/>
  <c r="I58" i="42"/>
  <c r="I59" i="42"/>
  <c r="J59" i="42"/>
  <c r="I60" i="42"/>
  <c r="J60" i="42"/>
  <c r="I61" i="42"/>
  <c r="I62" i="42"/>
  <c r="I63" i="42"/>
  <c r="J63" i="42"/>
  <c r="I64" i="42"/>
  <c r="I65" i="42"/>
  <c r="I66" i="42"/>
  <c r="I67" i="42"/>
  <c r="J67" i="42"/>
  <c r="I68" i="42"/>
  <c r="J68" i="42"/>
  <c r="I69" i="42"/>
  <c r="I70" i="42"/>
  <c r="I71" i="42"/>
  <c r="J71" i="42"/>
  <c r="I72" i="42"/>
  <c r="J72" i="42"/>
  <c r="I73" i="42"/>
  <c r="I74" i="42"/>
  <c r="I75" i="42"/>
  <c r="J75" i="42"/>
  <c r="I76" i="42"/>
  <c r="J76" i="42"/>
  <c r="I77" i="42"/>
  <c r="I78" i="42"/>
  <c r="I79" i="42"/>
  <c r="J79" i="42"/>
  <c r="I80" i="42"/>
  <c r="J80" i="42"/>
  <c r="I81" i="42"/>
  <c r="I82" i="42"/>
  <c r="I83" i="42"/>
  <c r="J83" i="42"/>
  <c r="I84" i="42"/>
  <c r="I85" i="42"/>
  <c r="I86" i="42"/>
  <c r="I87" i="42"/>
  <c r="J87" i="42"/>
  <c r="I88" i="42"/>
  <c r="J88" i="42"/>
  <c r="I89" i="42"/>
  <c r="I90" i="42"/>
  <c r="I91" i="42"/>
  <c r="J91" i="42"/>
  <c r="I92" i="42"/>
  <c r="J92" i="42"/>
  <c r="I93" i="42"/>
  <c r="I94" i="42"/>
  <c r="I95" i="42"/>
  <c r="J95" i="42"/>
  <c r="I96" i="42"/>
  <c r="J96" i="42"/>
  <c r="I97" i="42"/>
  <c r="I98" i="42"/>
  <c r="J98" i="42"/>
  <c r="I99" i="42"/>
  <c r="J99" i="42"/>
  <c r="I100" i="42"/>
  <c r="J100" i="42"/>
  <c r="I101" i="42"/>
  <c r="I102" i="42"/>
  <c r="I103" i="42"/>
  <c r="J103"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L6" i="54"/>
  <c r="I11" i="42"/>
  <c r="S2" i="58"/>
  <c r="J3" i="18"/>
  <c r="C21" i="45" l="1"/>
  <c r="C20" i="45"/>
  <c r="C19" i="45"/>
  <c r="C15" i="45"/>
  <c r="C17" i="45"/>
  <c r="C16" i="45"/>
  <c r="C13" i="45"/>
  <c r="C12" i="45"/>
  <c r="C11" i="45"/>
  <c r="C9" i="45"/>
  <c r="C8" i="45"/>
  <c r="C7" i="45"/>
  <c r="P6" i="55"/>
  <c r="P816" i="55"/>
  <c r="P815" i="55"/>
  <c r="P814" i="55"/>
  <c r="P813" i="55"/>
  <c r="P812" i="55"/>
  <c r="P811" i="55"/>
  <c r="P810" i="55"/>
  <c r="P809" i="55"/>
  <c r="P808" i="55"/>
  <c r="P807" i="55"/>
  <c r="P806" i="55"/>
  <c r="P805" i="55"/>
  <c r="P804" i="55"/>
  <c r="P803" i="55"/>
  <c r="P802" i="55"/>
  <c r="P801" i="55"/>
  <c r="P800" i="55"/>
  <c r="P799" i="55"/>
  <c r="P798" i="55"/>
  <c r="P797" i="55"/>
  <c r="P796" i="55"/>
  <c r="P795" i="55"/>
  <c r="P794" i="55"/>
  <c r="P793" i="55"/>
  <c r="P792" i="55"/>
  <c r="P791" i="55"/>
  <c r="P790" i="55"/>
  <c r="P789" i="55"/>
  <c r="P788" i="55"/>
  <c r="P787" i="55"/>
  <c r="P786" i="55"/>
  <c r="P785" i="55"/>
  <c r="P784" i="55"/>
  <c r="P783" i="55"/>
  <c r="P782" i="55"/>
  <c r="P781" i="55"/>
  <c r="P780" i="55"/>
  <c r="P779" i="55"/>
  <c r="P778" i="55"/>
  <c r="P777" i="55"/>
  <c r="P776" i="55"/>
  <c r="P775" i="55"/>
  <c r="P774" i="55"/>
  <c r="P773" i="55"/>
  <c r="P772" i="55"/>
  <c r="P771" i="55"/>
  <c r="P770" i="55"/>
  <c r="P769" i="55"/>
  <c r="P768" i="55"/>
  <c r="P767" i="55"/>
  <c r="P766" i="55"/>
  <c r="P765" i="55"/>
  <c r="P764" i="55"/>
  <c r="P763" i="55"/>
  <c r="P762" i="55"/>
  <c r="P761" i="55"/>
  <c r="P760" i="55"/>
  <c r="P759" i="55"/>
  <c r="P758" i="55"/>
  <c r="P757" i="55"/>
  <c r="P756" i="55"/>
  <c r="P755" i="55"/>
  <c r="P754" i="55"/>
  <c r="P753" i="55"/>
  <c r="P752" i="55"/>
  <c r="P751" i="55"/>
  <c r="P750" i="55"/>
  <c r="P749" i="55"/>
  <c r="P748" i="55"/>
  <c r="P747" i="55"/>
  <c r="P746" i="55"/>
  <c r="P745" i="55"/>
  <c r="P744" i="55"/>
  <c r="P743" i="55"/>
  <c r="P742" i="55"/>
  <c r="P741" i="55"/>
  <c r="P740" i="55"/>
  <c r="P739" i="55"/>
  <c r="P738" i="55"/>
  <c r="P737" i="55"/>
  <c r="P736" i="55"/>
  <c r="P735" i="55"/>
  <c r="P734" i="55"/>
  <c r="P733" i="55"/>
  <c r="P732" i="55"/>
  <c r="P731" i="55"/>
  <c r="P730" i="55"/>
  <c r="P729" i="55"/>
  <c r="P728" i="55"/>
  <c r="P727" i="55"/>
  <c r="P726" i="55"/>
  <c r="P725" i="55"/>
  <c r="P724" i="55"/>
  <c r="P723" i="55"/>
  <c r="P722" i="55"/>
  <c r="P721" i="55"/>
  <c r="P720" i="55"/>
  <c r="P719" i="55"/>
  <c r="P718" i="55"/>
  <c r="P717" i="55"/>
  <c r="P716" i="55"/>
  <c r="P715" i="55"/>
  <c r="P714" i="55"/>
  <c r="P713" i="55"/>
  <c r="P712" i="55"/>
  <c r="P711" i="55"/>
  <c r="P710" i="55"/>
  <c r="P709" i="55"/>
  <c r="P708" i="55"/>
  <c r="P707" i="55"/>
  <c r="P706" i="55"/>
  <c r="P705" i="55"/>
  <c r="P704" i="55"/>
  <c r="P703" i="55"/>
  <c r="P702" i="55"/>
  <c r="P701" i="55"/>
  <c r="P700" i="55"/>
  <c r="P699" i="55"/>
  <c r="P698" i="55"/>
  <c r="P697" i="55"/>
  <c r="P696" i="55"/>
  <c r="P695" i="55"/>
  <c r="P694" i="55"/>
  <c r="P693" i="55"/>
  <c r="P692" i="55"/>
  <c r="P691" i="55"/>
  <c r="P690" i="55"/>
  <c r="P689" i="55"/>
  <c r="P688" i="55"/>
  <c r="P687" i="55"/>
  <c r="P686" i="55"/>
  <c r="P685" i="55"/>
  <c r="P684" i="55"/>
  <c r="P683" i="55"/>
  <c r="P682" i="55"/>
  <c r="P681" i="55"/>
  <c r="P680" i="55"/>
  <c r="P679" i="55"/>
  <c r="P678" i="55"/>
  <c r="P677" i="55"/>
  <c r="P676" i="55"/>
  <c r="P675" i="55"/>
  <c r="P674" i="55"/>
  <c r="P673" i="55"/>
  <c r="P672" i="55"/>
  <c r="P671" i="55"/>
  <c r="P670" i="55"/>
  <c r="P669" i="55"/>
  <c r="P668" i="55"/>
  <c r="P667" i="55"/>
  <c r="P666" i="55"/>
  <c r="P665" i="55"/>
  <c r="P664" i="55"/>
  <c r="P663" i="55"/>
  <c r="P662" i="55"/>
  <c r="P661" i="55"/>
  <c r="P660" i="55"/>
  <c r="P659" i="55"/>
  <c r="P658" i="55"/>
  <c r="P657" i="55"/>
  <c r="P656" i="55"/>
  <c r="P655" i="55"/>
  <c r="P654" i="55"/>
  <c r="P653" i="55"/>
  <c r="P652" i="55"/>
  <c r="P651" i="55"/>
  <c r="P650" i="55"/>
  <c r="P649" i="55"/>
  <c r="P648" i="55"/>
  <c r="P647" i="55"/>
  <c r="P646" i="55"/>
  <c r="P645" i="55"/>
  <c r="P644" i="55"/>
  <c r="P643" i="55"/>
  <c r="P642" i="55"/>
  <c r="P641" i="55"/>
  <c r="P640" i="55"/>
  <c r="P639" i="55"/>
  <c r="P638" i="55"/>
  <c r="P637" i="55"/>
  <c r="P636" i="55"/>
  <c r="P635" i="55"/>
  <c r="P634" i="55"/>
  <c r="P633" i="55"/>
  <c r="P632" i="55"/>
  <c r="P631" i="55"/>
  <c r="P630" i="55"/>
  <c r="P629" i="55"/>
  <c r="P628" i="55"/>
  <c r="P627" i="55"/>
  <c r="P626" i="55"/>
  <c r="P625" i="55"/>
  <c r="P624" i="55"/>
  <c r="P623" i="55"/>
  <c r="P622" i="55"/>
  <c r="P621" i="55"/>
  <c r="P620" i="55"/>
  <c r="P619" i="55"/>
  <c r="P618" i="55"/>
  <c r="P617" i="55"/>
  <c r="P616" i="55"/>
  <c r="P615" i="55"/>
  <c r="P614" i="55"/>
  <c r="P613" i="55"/>
  <c r="P612" i="55"/>
  <c r="P611" i="55"/>
  <c r="P610" i="55"/>
  <c r="P609" i="55"/>
  <c r="P608" i="55"/>
  <c r="P607" i="55"/>
  <c r="P606" i="55"/>
  <c r="P605" i="55"/>
  <c r="P604" i="55"/>
  <c r="P603" i="55"/>
  <c r="P602" i="55"/>
  <c r="P601" i="55"/>
  <c r="P600" i="55"/>
  <c r="P599" i="55"/>
  <c r="P598" i="55"/>
  <c r="P597" i="55"/>
  <c r="P596" i="55"/>
  <c r="P595" i="55"/>
  <c r="P594" i="55"/>
  <c r="P593" i="55"/>
  <c r="P592" i="55"/>
  <c r="P591" i="55"/>
  <c r="P590" i="55"/>
  <c r="P589" i="55"/>
  <c r="P588" i="55"/>
  <c r="P587" i="55"/>
  <c r="P586" i="55"/>
  <c r="P585" i="55"/>
  <c r="P584" i="55"/>
  <c r="P583" i="55"/>
  <c r="P582" i="55"/>
  <c r="P581" i="55"/>
  <c r="P580" i="55"/>
  <c r="P579" i="55"/>
  <c r="P578" i="55"/>
  <c r="P577" i="55"/>
  <c r="P576" i="55"/>
  <c r="P575" i="55"/>
  <c r="P574" i="55"/>
  <c r="P573" i="55"/>
  <c r="P572" i="55"/>
  <c r="P571" i="55"/>
  <c r="P570" i="55"/>
  <c r="P569" i="55"/>
  <c r="P568" i="55"/>
  <c r="P567" i="55"/>
  <c r="P566" i="55"/>
  <c r="P565" i="55"/>
  <c r="P564" i="55"/>
  <c r="P563" i="55"/>
  <c r="P562" i="55"/>
  <c r="P561" i="55"/>
  <c r="P560" i="55"/>
  <c r="P559" i="55"/>
  <c r="P558" i="55"/>
  <c r="P557" i="55"/>
  <c r="P556" i="55"/>
  <c r="P555" i="55"/>
  <c r="P554" i="55"/>
  <c r="P553" i="55"/>
  <c r="P552" i="55"/>
  <c r="P551" i="55"/>
  <c r="P550" i="55"/>
  <c r="P549" i="55"/>
  <c r="P548" i="55"/>
  <c r="P547" i="55"/>
  <c r="P546" i="55"/>
  <c r="P545" i="55"/>
  <c r="P544" i="55"/>
  <c r="P543" i="55"/>
  <c r="P542" i="55"/>
  <c r="P541" i="55"/>
  <c r="P540" i="55"/>
  <c r="P539" i="55"/>
  <c r="P538" i="55"/>
  <c r="P537" i="55"/>
  <c r="P536" i="55"/>
  <c r="P535" i="55"/>
  <c r="P534" i="55"/>
  <c r="P533" i="55"/>
  <c r="P532" i="55"/>
  <c r="P531" i="55"/>
  <c r="P530" i="55"/>
  <c r="P529" i="55"/>
  <c r="P528" i="55"/>
  <c r="P527" i="55"/>
  <c r="P526" i="55"/>
  <c r="P525" i="55"/>
  <c r="P524" i="55"/>
  <c r="P523" i="55"/>
  <c r="P522" i="55"/>
  <c r="P521" i="55"/>
  <c r="P520" i="55"/>
  <c r="P519" i="55"/>
  <c r="P518" i="55"/>
  <c r="P517" i="55"/>
  <c r="P516" i="55"/>
  <c r="P515" i="55"/>
  <c r="P514" i="55"/>
  <c r="P513" i="55"/>
  <c r="P512" i="55"/>
  <c r="P511" i="55"/>
  <c r="P510" i="55"/>
  <c r="P509" i="55"/>
  <c r="P508" i="55"/>
  <c r="P507" i="55"/>
  <c r="P506" i="55"/>
  <c r="P505" i="55"/>
  <c r="P504" i="55"/>
  <c r="P503" i="55"/>
  <c r="P502" i="55"/>
  <c r="P501" i="55"/>
  <c r="P500" i="55"/>
  <c r="P499" i="55"/>
  <c r="P498" i="55"/>
  <c r="P497" i="55"/>
  <c r="P496" i="55"/>
  <c r="P495" i="55"/>
  <c r="P494" i="55"/>
  <c r="P493" i="55"/>
  <c r="P492" i="55"/>
  <c r="P491" i="55"/>
  <c r="P490" i="55"/>
  <c r="P489" i="55"/>
  <c r="P488" i="55"/>
  <c r="P487" i="55"/>
  <c r="P486" i="55"/>
  <c r="P485" i="55"/>
  <c r="P484" i="55"/>
  <c r="P483" i="55"/>
  <c r="P482" i="55"/>
  <c r="P481" i="55"/>
  <c r="P480" i="55"/>
  <c r="P479" i="55"/>
  <c r="P478" i="55"/>
  <c r="P477" i="55"/>
  <c r="P476" i="55"/>
  <c r="P475" i="55"/>
  <c r="P474" i="55"/>
  <c r="P473" i="55"/>
  <c r="P472" i="55"/>
  <c r="P471" i="55"/>
  <c r="P470" i="55"/>
  <c r="P469" i="55"/>
  <c r="P468" i="55"/>
  <c r="P467" i="55"/>
  <c r="P466" i="55"/>
  <c r="P465" i="55"/>
  <c r="P464" i="55"/>
  <c r="P463" i="55"/>
  <c r="P462" i="55"/>
  <c r="P461" i="55"/>
  <c r="P460" i="55"/>
  <c r="P459" i="55"/>
  <c r="P458" i="55"/>
  <c r="P457" i="55"/>
  <c r="P456" i="55"/>
  <c r="P455" i="55"/>
  <c r="P454" i="55"/>
  <c r="P453" i="55"/>
  <c r="P452" i="55"/>
  <c r="P451" i="55"/>
  <c r="P450" i="55"/>
  <c r="P449" i="55"/>
  <c r="P448" i="55"/>
  <c r="P447" i="55"/>
  <c r="P446" i="55"/>
  <c r="P445" i="55"/>
  <c r="P444" i="55"/>
  <c r="P443" i="55"/>
  <c r="P442" i="55"/>
  <c r="P441" i="55"/>
  <c r="P440" i="55"/>
  <c r="P439" i="55"/>
  <c r="P438" i="55"/>
  <c r="P437" i="55"/>
  <c r="P436" i="55"/>
  <c r="P435" i="55"/>
  <c r="P434" i="55"/>
  <c r="P433" i="55"/>
  <c r="P432" i="55"/>
  <c r="P431" i="55"/>
  <c r="P430" i="55"/>
  <c r="P429" i="55"/>
  <c r="P428" i="55"/>
  <c r="P427" i="55"/>
  <c r="P426" i="55"/>
  <c r="P425" i="55"/>
  <c r="P424" i="55"/>
  <c r="P423" i="55"/>
  <c r="P422" i="55"/>
  <c r="P421" i="55"/>
  <c r="P420" i="55"/>
  <c r="P419" i="55"/>
  <c r="P418" i="55"/>
  <c r="P417" i="55"/>
  <c r="P416" i="55"/>
  <c r="P415" i="55"/>
  <c r="P414" i="55"/>
  <c r="P413" i="55"/>
  <c r="P412" i="55"/>
  <c r="P411" i="55"/>
  <c r="P410" i="55"/>
  <c r="P409" i="55"/>
  <c r="P408" i="55"/>
  <c r="P407" i="55"/>
  <c r="P406" i="55"/>
  <c r="P405" i="55"/>
  <c r="P404" i="55"/>
  <c r="P403" i="55"/>
  <c r="P402" i="55"/>
  <c r="P401" i="55"/>
  <c r="P400" i="55"/>
  <c r="P399" i="55"/>
  <c r="P398" i="55"/>
  <c r="P397" i="55"/>
  <c r="P396" i="55"/>
  <c r="P395" i="55"/>
  <c r="P394" i="55"/>
  <c r="P393" i="55"/>
  <c r="P392" i="55"/>
  <c r="P391" i="55"/>
  <c r="P390" i="55"/>
  <c r="P389" i="55"/>
  <c r="P388" i="55"/>
  <c r="P387" i="55"/>
  <c r="P386" i="55"/>
  <c r="P385" i="55"/>
  <c r="P384" i="55"/>
  <c r="P383" i="55"/>
  <c r="P382" i="55"/>
  <c r="P381" i="55"/>
  <c r="P380" i="55"/>
  <c r="P379" i="55"/>
  <c r="P378" i="55"/>
  <c r="P377" i="55"/>
  <c r="P376" i="55"/>
  <c r="P375" i="55"/>
  <c r="P374" i="55"/>
  <c r="P373" i="55"/>
  <c r="P372" i="55"/>
  <c r="P371" i="55"/>
  <c r="P370" i="55"/>
  <c r="P369" i="55"/>
  <c r="P368" i="55"/>
  <c r="P367" i="55"/>
  <c r="P366" i="55"/>
  <c r="P365" i="55"/>
  <c r="P364" i="55"/>
  <c r="P363" i="55"/>
  <c r="P362" i="55"/>
  <c r="P361" i="55"/>
  <c r="P360" i="55"/>
  <c r="P359" i="55"/>
  <c r="P358" i="55"/>
  <c r="P357" i="55"/>
  <c r="P356" i="55"/>
  <c r="P355" i="55"/>
  <c r="P354" i="55"/>
  <c r="P353" i="55"/>
  <c r="P352" i="55"/>
  <c r="P351" i="55"/>
  <c r="P350" i="55"/>
  <c r="P349" i="55"/>
  <c r="P348" i="55"/>
  <c r="P347" i="55"/>
  <c r="P346" i="55"/>
  <c r="P345" i="55"/>
  <c r="P344" i="55"/>
  <c r="P343" i="55"/>
  <c r="P342" i="55"/>
  <c r="P341" i="55"/>
  <c r="P340" i="55"/>
  <c r="P339" i="55"/>
  <c r="P338" i="55"/>
  <c r="P337" i="55"/>
  <c r="P336" i="55"/>
  <c r="P335" i="55"/>
  <c r="P334" i="55"/>
  <c r="P333" i="55"/>
  <c r="P332" i="55"/>
  <c r="P331" i="55"/>
  <c r="P330" i="55"/>
  <c r="P329" i="55"/>
  <c r="P328" i="55"/>
  <c r="P327" i="55"/>
  <c r="P326" i="55"/>
  <c r="P325" i="55"/>
  <c r="P324" i="55"/>
  <c r="P323" i="55"/>
  <c r="P322" i="55"/>
  <c r="P321" i="55"/>
  <c r="P320" i="55"/>
  <c r="P319" i="55"/>
  <c r="P318" i="55"/>
  <c r="P317" i="55"/>
  <c r="P316" i="55"/>
  <c r="P315" i="55"/>
  <c r="P314" i="55"/>
  <c r="P313" i="55"/>
  <c r="P312" i="55"/>
  <c r="P311" i="55"/>
  <c r="P310" i="55"/>
  <c r="P309" i="55"/>
  <c r="P308" i="55"/>
  <c r="P307" i="55"/>
  <c r="P306" i="55"/>
  <c r="P305" i="55"/>
  <c r="P304" i="55"/>
  <c r="P303" i="55"/>
  <c r="P302" i="55"/>
  <c r="P301" i="55"/>
  <c r="P300" i="55"/>
  <c r="P299" i="55"/>
  <c r="P298" i="55"/>
  <c r="P297" i="55"/>
  <c r="P296" i="55"/>
  <c r="P295" i="55"/>
  <c r="P294" i="55"/>
  <c r="P293" i="55"/>
  <c r="P292" i="55"/>
  <c r="P291" i="55"/>
  <c r="P290" i="55"/>
  <c r="P289" i="55"/>
  <c r="P288" i="55"/>
  <c r="P287" i="55"/>
  <c r="P286" i="55"/>
  <c r="P285" i="55"/>
  <c r="P284" i="55"/>
  <c r="P283" i="55"/>
  <c r="P282" i="55"/>
  <c r="P281" i="55"/>
  <c r="P280" i="55"/>
  <c r="P279" i="55"/>
  <c r="P278" i="55"/>
  <c r="P277" i="55"/>
  <c r="P276" i="55"/>
  <c r="P275" i="55"/>
  <c r="P274" i="55"/>
  <c r="P273" i="55"/>
  <c r="P272" i="55"/>
  <c r="P271" i="55"/>
  <c r="P270" i="55"/>
  <c r="P269" i="55"/>
  <c r="P268" i="55"/>
  <c r="P267" i="55"/>
  <c r="P266" i="55"/>
  <c r="P265" i="55"/>
  <c r="P264" i="55"/>
  <c r="P263" i="55"/>
  <c r="P262" i="55"/>
  <c r="P261" i="55"/>
  <c r="P260" i="55"/>
  <c r="P259" i="55"/>
  <c r="P258" i="55"/>
  <c r="P257" i="55"/>
  <c r="P256" i="55"/>
  <c r="P255" i="55"/>
  <c r="P254" i="55"/>
  <c r="P253" i="55"/>
  <c r="P252" i="55"/>
  <c r="P251" i="55"/>
  <c r="P250" i="55"/>
  <c r="P249" i="55"/>
  <c r="P248" i="55"/>
  <c r="P247" i="55"/>
  <c r="P246" i="55"/>
  <c r="P245" i="55"/>
  <c r="P244" i="55"/>
  <c r="P243" i="55"/>
  <c r="P242" i="55"/>
  <c r="P241" i="55"/>
  <c r="P240" i="55"/>
  <c r="P239" i="55"/>
  <c r="P238" i="55"/>
  <c r="P237" i="55"/>
  <c r="P236" i="55"/>
  <c r="P235" i="55"/>
  <c r="P234" i="55"/>
  <c r="P233" i="55"/>
  <c r="P232" i="55"/>
  <c r="P231" i="55"/>
  <c r="P230" i="55"/>
  <c r="P229" i="55"/>
  <c r="P228" i="55"/>
  <c r="P227" i="55"/>
  <c r="P226" i="55"/>
  <c r="P225" i="55"/>
  <c r="P224" i="55"/>
  <c r="P223" i="55"/>
  <c r="P222" i="55"/>
  <c r="P221" i="55"/>
  <c r="P220" i="55"/>
  <c r="P219" i="55"/>
  <c r="P218" i="55"/>
  <c r="P217" i="55"/>
  <c r="P216" i="55"/>
  <c r="P215" i="55"/>
  <c r="P214" i="55"/>
  <c r="P213" i="55"/>
  <c r="P212" i="55"/>
  <c r="P211" i="55"/>
  <c r="P210" i="55"/>
  <c r="P209" i="55"/>
  <c r="P208" i="55"/>
  <c r="P207" i="55"/>
  <c r="P206" i="55"/>
  <c r="P205" i="55"/>
  <c r="P204" i="55"/>
  <c r="P203" i="55"/>
  <c r="P202" i="55"/>
  <c r="P201" i="55"/>
  <c r="P200" i="55"/>
  <c r="P199" i="55"/>
  <c r="P198" i="55"/>
  <c r="P197" i="55"/>
  <c r="P196" i="55"/>
  <c r="P195" i="55"/>
  <c r="P194" i="55"/>
  <c r="P193" i="55"/>
  <c r="P192" i="55"/>
  <c r="P191" i="55"/>
  <c r="P190" i="55"/>
  <c r="P189" i="55"/>
  <c r="P188" i="55"/>
  <c r="P187" i="55"/>
  <c r="P186" i="55"/>
  <c r="P185" i="55"/>
  <c r="P184" i="55"/>
  <c r="P183" i="55"/>
  <c r="P182" i="55"/>
  <c r="P181" i="55"/>
  <c r="P180" i="55"/>
  <c r="P179" i="55"/>
  <c r="P178" i="55"/>
  <c r="P177" i="55"/>
  <c r="P176" i="55"/>
  <c r="P175" i="55"/>
  <c r="P174" i="55"/>
  <c r="P173" i="55"/>
  <c r="P172" i="55"/>
  <c r="P171" i="55"/>
  <c r="P170" i="55"/>
  <c r="P169" i="55"/>
  <c r="P168" i="55"/>
  <c r="P167" i="55"/>
  <c r="P166" i="55"/>
  <c r="P165" i="55"/>
  <c r="P164" i="55"/>
  <c r="P163" i="55"/>
  <c r="P162" i="55"/>
  <c r="P161" i="55"/>
  <c r="P160" i="55"/>
  <c r="P159" i="55"/>
  <c r="P158" i="55"/>
  <c r="P157" i="55"/>
  <c r="P156" i="55"/>
  <c r="P155" i="55"/>
  <c r="P154" i="55"/>
  <c r="P153" i="55"/>
  <c r="P152" i="55"/>
  <c r="P151" i="55"/>
  <c r="P150" i="55"/>
  <c r="P149" i="55"/>
  <c r="P148" i="55"/>
  <c r="P147" i="55"/>
  <c r="P146" i="55"/>
  <c r="P145" i="55"/>
  <c r="P144" i="55"/>
  <c r="P143" i="55"/>
  <c r="P142" i="55"/>
  <c r="P141" i="55"/>
  <c r="P140" i="55"/>
  <c r="P139" i="55"/>
  <c r="P138" i="55"/>
  <c r="P137" i="55"/>
  <c r="P136" i="55"/>
  <c r="P135" i="55"/>
  <c r="P134" i="55"/>
  <c r="P133" i="55"/>
  <c r="P132" i="55"/>
  <c r="P131" i="55"/>
  <c r="P130" i="55"/>
  <c r="P129" i="55"/>
  <c r="P128" i="55"/>
  <c r="P127" i="55"/>
  <c r="P126" i="55"/>
  <c r="P125" i="55"/>
  <c r="P124" i="55"/>
  <c r="P123" i="55"/>
  <c r="P122" i="55"/>
  <c r="P121" i="55"/>
  <c r="P120" i="55"/>
  <c r="P119" i="55"/>
  <c r="P118" i="55"/>
  <c r="P117" i="55"/>
  <c r="P116" i="55"/>
  <c r="P115" i="55"/>
  <c r="P114" i="55"/>
  <c r="P113" i="55"/>
  <c r="P112" i="55"/>
  <c r="P111" i="55"/>
  <c r="P110" i="55"/>
  <c r="P109" i="55"/>
  <c r="P108" i="55"/>
  <c r="P107" i="55"/>
  <c r="P106" i="55"/>
  <c r="P105" i="55"/>
  <c r="P104" i="55"/>
  <c r="P103" i="55"/>
  <c r="P102" i="55"/>
  <c r="P101" i="55"/>
  <c r="P100" i="55"/>
  <c r="P99" i="55"/>
  <c r="P98" i="55"/>
  <c r="P97" i="55"/>
  <c r="P96" i="55"/>
  <c r="P95" i="55"/>
  <c r="P94" i="55"/>
  <c r="P93" i="55"/>
  <c r="P92" i="55"/>
  <c r="P91" i="55"/>
  <c r="P90" i="55"/>
  <c r="P89" i="55"/>
  <c r="P88" i="55"/>
  <c r="P87" i="55"/>
  <c r="P86" i="55"/>
  <c r="P85" i="55"/>
  <c r="P84" i="55"/>
  <c r="P83" i="55"/>
  <c r="P82" i="55"/>
  <c r="P81" i="55"/>
  <c r="P80" i="55"/>
  <c r="P79" i="55"/>
  <c r="P78" i="55"/>
  <c r="P77" i="55"/>
  <c r="P76" i="55"/>
  <c r="P75" i="55"/>
  <c r="P74" i="55"/>
  <c r="P73" i="55"/>
  <c r="P72" i="55"/>
  <c r="P71" i="55"/>
  <c r="P70" i="55"/>
  <c r="P69" i="55"/>
  <c r="P68" i="55"/>
  <c r="P67" i="55"/>
  <c r="P66" i="55"/>
  <c r="P65" i="55"/>
  <c r="P64" i="55"/>
  <c r="P63" i="55"/>
  <c r="P62" i="55"/>
  <c r="P61" i="55"/>
  <c r="P60" i="55"/>
  <c r="P59" i="55"/>
  <c r="P58" i="55"/>
  <c r="P57" i="55"/>
  <c r="P56" i="55"/>
  <c r="P55" i="55"/>
  <c r="P54" i="55"/>
  <c r="P53" i="55"/>
  <c r="P52" i="55"/>
  <c r="P51" i="55"/>
  <c r="P50" i="55"/>
  <c r="P49" i="55"/>
  <c r="P48" i="55"/>
  <c r="P47" i="55"/>
  <c r="P46" i="55"/>
  <c r="P45" i="55"/>
  <c r="P44" i="55"/>
  <c r="P43" i="55"/>
  <c r="P42" i="55"/>
  <c r="P41" i="55"/>
  <c r="P40" i="55"/>
  <c r="P39" i="55"/>
  <c r="P38" i="55"/>
  <c r="P37" i="55"/>
  <c r="P36" i="55"/>
  <c r="P35" i="55"/>
  <c r="P34" i="55"/>
  <c r="P33" i="55"/>
  <c r="P32" i="55"/>
  <c r="P31" i="55"/>
  <c r="P30" i="55"/>
  <c r="P29" i="55"/>
  <c r="P28" i="55"/>
  <c r="P27" i="55"/>
  <c r="P26" i="55"/>
  <c r="P25" i="55"/>
  <c r="P24" i="55"/>
  <c r="P23" i="55"/>
  <c r="P22" i="55"/>
  <c r="P21" i="55"/>
  <c r="P20" i="55"/>
  <c r="P19" i="55"/>
  <c r="P18" i="55"/>
  <c r="P17" i="55"/>
  <c r="P16" i="55"/>
  <c r="P15" i="55"/>
  <c r="P14" i="55"/>
  <c r="P13" i="55"/>
  <c r="P12" i="55"/>
  <c r="P11" i="55"/>
  <c r="P10" i="55"/>
  <c r="P9" i="55"/>
  <c r="P8" i="55"/>
  <c r="P7" i="55"/>
  <c r="O3204" i="54"/>
  <c r="O3203" i="54"/>
  <c r="O3202" i="54"/>
  <c r="O3201" i="54"/>
  <c r="O3200" i="54"/>
  <c r="O3199" i="54"/>
  <c r="O3198" i="54"/>
  <c r="O3197" i="54"/>
  <c r="O3196" i="54"/>
  <c r="O3195" i="54"/>
  <c r="O3194" i="54"/>
  <c r="O3193" i="54"/>
  <c r="O3192" i="54"/>
  <c r="O3191" i="54"/>
  <c r="O3190" i="54"/>
  <c r="O3189" i="54"/>
  <c r="O3188" i="54"/>
  <c r="O3187" i="54"/>
  <c r="O3186" i="54"/>
  <c r="O3185" i="54"/>
  <c r="O3184" i="54"/>
  <c r="O3183" i="54"/>
  <c r="O3182" i="54"/>
  <c r="O3181" i="54"/>
  <c r="O3180" i="54"/>
  <c r="O3179" i="54"/>
  <c r="O3178" i="54"/>
  <c r="O3177" i="54"/>
  <c r="O3176" i="54"/>
  <c r="O3175" i="54"/>
  <c r="O3174" i="54"/>
  <c r="O3173" i="54"/>
  <c r="O3172" i="54"/>
  <c r="O3171" i="54"/>
  <c r="O3170" i="54"/>
  <c r="O3169" i="54"/>
  <c r="O3168" i="54"/>
  <c r="O3167" i="54"/>
  <c r="O3166" i="54"/>
  <c r="O3165" i="54"/>
  <c r="O3164" i="54"/>
  <c r="O3163" i="54"/>
  <c r="O3162" i="54"/>
  <c r="O3161" i="54"/>
  <c r="O3160" i="54"/>
  <c r="O3159" i="54"/>
  <c r="O3158" i="54"/>
  <c r="O3157" i="54"/>
  <c r="O3156" i="54"/>
  <c r="O3155" i="54"/>
  <c r="O3154" i="54"/>
  <c r="O3153" i="54"/>
  <c r="O3152" i="54"/>
  <c r="O3151" i="54"/>
  <c r="O3150" i="54"/>
  <c r="O3149" i="54"/>
  <c r="O3148" i="54"/>
  <c r="O3147" i="54"/>
  <c r="O3146" i="54"/>
  <c r="O3145" i="54"/>
  <c r="O3144" i="54"/>
  <c r="O3143" i="54"/>
  <c r="O3142" i="54"/>
  <c r="O3141" i="54"/>
  <c r="O3140" i="54"/>
  <c r="O3139" i="54"/>
  <c r="O3138" i="54"/>
  <c r="O3137" i="54"/>
  <c r="O3136" i="54"/>
  <c r="O3135" i="54"/>
  <c r="O3134" i="54"/>
  <c r="O3133" i="54"/>
  <c r="O3132" i="54"/>
  <c r="O3131" i="54"/>
  <c r="O3130" i="54"/>
  <c r="O3129" i="54"/>
  <c r="O3128" i="54"/>
  <c r="O3127" i="54"/>
  <c r="O3126" i="54"/>
  <c r="O3125" i="54"/>
  <c r="O3124" i="54"/>
  <c r="O3123" i="54"/>
  <c r="O3122" i="54"/>
  <c r="O3121" i="54"/>
  <c r="O3120" i="54"/>
  <c r="O3119" i="54"/>
  <c r="O3118" i="54"/>
  <c r="O3117" i="54"/>
  <c r="O3116" i="54"/>
  <c r="O3115" i="54"/>
  <c r="O3114" i="54"/>
  <c r="O3113" i="54"/>
  <c r="O3112" i="54"/>
  <c r="O3111" i="54"/>
  <c r="O3110" i="54"/>
  <c r="O3109" i="54"/>
  <c r="O3108" i="54"/>
  <c r="O3107" i="54"/>
  <c r="O3106" i="54"/>
  <c r="O3105" i="54"/>
  <c r="O3104" i="54"/>
  <c r="O3103" i="54"/>
  <c r="O3102" i="54"/>
  <c r="O3101" i="54"/>
  <c r="O3100" i="54"/>
  <c r="O3099" i="54"/>
  <c r="O3098" i="54"/>
  <c r="O3097" i="54"/>
  <c r="O3096" i="54"/>
  <c r="O3095" i="54"/>
  <c r="O3094" i="54"/>
  <c r="O3093" i="54"/>
  <c r="O3092" i="54"/>
  <c r="O3091" i="54"/>
  <c r="O3090" i="54"/>
  <c r="O3089" i="54"/>
  <c r="O3088" i="54"/>
  <c r="O3087" i="54"/>
  <c r="O3086" i="54"/>
  <c r="O3085" i="54"/>
  <c r="O3084" i="54"/>
  <c r="O3083" i="54"/>
  <c r="O3082" i="54"/>
  <c r="O3081" i="54"/>
  <c r="O3080" i="54"/>
  <c r="O3079" i="54"/>
  <c r="O3078" i="54"/>
  <c r="O3077" i="54"/>
  <c r="O3076" i="54"/>
  <c r="O3075" i="54"/>
  <c r="O3074" i="54"/>
  <c r="O3073" i="54"/>
  <c r="O3072" i="54"/>
  <c r="O3071" i="54"/>
  <c r="O3070" i="54"/>
  <c r="O3069" i="54"/>
  <c r="O3068" i="54"/>
  <c r="O3067" i="54"/>
  <c r="O3066" i="54"/>
  <c r="O3065" i="54"/>
  <c r="O3064" i="54"/>
  <c r="O3063" i="54"/>
  <c r="O3062" i="54"/>
  <c r="O3061" i="54"/>
  <c r="O3060" i="54"/>
  <c r="O3059" i="54"/>
  <c r="O3058" i="54"/>
  <c r="O3057" i="54"/>
  <c r="O3056" i="54"/>
  <c r="O3055" i="54"/>
  <c r="O3054" i="54"/>
  <c r="O3053" i="54"/>
  <c r="O3052" i="54"/>
  <c r="O3051" i="54"/>
  <c r="O3050" i="54"/>
  <c r="O3049" i="54"/>
  <c r="O3048" i="54"/>
  <c r="O3047" i="54"/>
  <c r="O3046" i="54"/>
  <c r="O3045" i="54"/>
  <c r="O3044" i="54"/>
  <c r="O3043" i="54"/>
  <c r="O3042" i="54"/>
  <c r="O3041" i="54"/>
  <c r="O3040" i="54"/>
  <c r="O3039" i="54"/>
  <c r="O3038" i="54"/>
  <c r="O3037" i="54"/>
  <c r="O3036" i="54"/>
  <c r="O3035" i="54"/>
  <c r="O3034" i="54"/>
  <c r="O3033" i="54"/>
  <c r="O3032" i="54"/>
  <c r="O3031" i="54"/>
  <c r="O3030" i="54"/>
  <c r="O3029" i="54"/>
  <c r="O3028" i="54"/>
  <c r="O3027" i="54"/>
  <c r="O3026" i="54"/>
  <c r="O3025" i="54"/>
  <c r="O3024" i="54"/>
  <c r="O3023" i="54"/>
  <c r="O3022" i="54"/>
  <c r="O3021" i="54"/>
  <c r="O3020" i="54"/>
  <c r="O3019" i="54"/>
  <c r="O3018" i="54"/>
  <c r="O3017" i="54"/>
  <c r="O3016" i="54"/>
  <c r="O3015" i="54"/>
  <c r="O3014" i="54"/>
  <c r="O3013" i="54"/>
  <c r="O3012" i="54"/>
  <c r="O3011" i="54"/>
  <c r="O3010" i="54"/>
  <c r="O3009" i="54"/>
  <c r="O3008" i="54"/>
  <c r="O3007" i="54"/>
  <c r="O3006" i="54"/>
  <c r="O3005" i="54"/>
  <c r="O3004" i="54"/>
  <c r="O3003" i="54"/>
  <c r="O3002" i="54"/>
  <c r="O3001" i="54"/>
  <c r="O3000" i="54"/>
  <c r="O2999" i="54"/>
  <c r="O2998" i="54"/>
  <c r="O2997" i="54"/>
  <c r="O2996" i="54"/>
  <c r="O2995" i="54"/>
  <c r="O2994" i="54"/>
  <c r="O2993" i="54"/>
  <c r="O2992" i="54"/>
  <c r="O2991" i="54"/>
  <c r="O2990" i="54"/>
  <c r="O2989" i="54"/>
  <c r="O2988" i="54"/>
  <c r="O2987" i="54"/>
  <c r="O2986" i="54"/>
  <c r="O2985" i="54"/>
  <c r="O2984" i="54"/>
  <c r="O2983" i="54"/>
  <c r="O2982" i="54"/>
  <c r="O2981" i="54"/>
  <c r="O2980" i="54"/>
  <c r="O2979" i="54"/>
  <c r="O2978" i="54"/>
  <c r="O2977" i="54"/>
  <c r="O2976" i="54"/>
  <c r="O2975" i="54"/>
  <c r="O2974" i="54"/>
  <c r="O2973" i="54"/>
  <c r="O2972" i="54"/>
  <c r="O2971" i="54"/>
  <c r="O2970" i="54"/>
  <c r="O2969" i="54"/>
  <c r="O2968" i="54"/>
  <c r="O2967" i="54"/>
  <c r="O2966" i="54"/>
  <c r="O2965" i="54"/>
  <c r="O2964" i="54"/>
  <c r="O2963" i="54"/>
  <c r="O2962" i="54"/>
  <c r="O2961" i="54"/>
  <c r="O2960" i="54"/>
  <c r="O2959" i="54"/>
  <c r="O2958" i="54"/>
  <c r="O2957" i="54"/>
  <c r="O2956" i="54"/>
  <c r="O2955" i="54"/>
  <c r="O2954" i="54"/>
  <c r="O2953" i="54"/>
  <c r="O2952" i="54"/>
  <c r="O2951" i="54"/>
  <c r="O2950" i="54"/>
  <c r="O2949" i="54"/>
  <c r="O2948" i="54"/>
  <c r="O2947" i="54"/>
  <c r="O2946" i="54"/>
  <c r="O2945" i="54"/>
  <c r="O2944" i="54"/>
  <c r="O2943" i="54"/>
  <c r="O2942" i="54"/>
  <c r="O2941" i="54"/>
  <c r="O2940" i="54"/>
  <c r="O2939" i="54"/>
  <c r="O2938" i="54"/>
  <c r="O2937" i="54"/>
  <c r="O2936" i="54"/>
  <c r="O2935" i="54"/>
  <c r="O2934" i="54"/>
  <c r="O2933" i="54"/>
  <c r="O2932" i="54"/>
  <c r="O2931" i="54"/>
  <c r="O2930" i="54"/>
  <c r="O2929" i="54"/>
  <c r="O2928" i="54"/>
  <c r="O2927" i="54"/>
  <c r="O2926" i="54"/>
  <c r="O2925" i="54"/>
  <c r="O2924" i="54"/>
  <c r="O2923" i="54"/>
  <c r="O2922" i="54"/>
  <c r="O2921" i="54"/>
  <c r="O2920" i="54"/>
  <c r="O2919" i="54"/>
  <c r="O2918" i="54"/>
  <c r="O2917" i="54"/>
  <c r="O2916" i="54"/>
  <c r="O2915" i="54"/>
  <c r="O2914" i="54"/>
  <c r="O2913" i="54"/>
  <c r="O2912" i="54"/>
  <c r="O2911" i="54"/>
  <c r="O2910" i="54"/>
  <c r="O2909" i="54"/>
  <c r="O2908" i="54"/>
  <c r="O2907" i="54"/>
  <c r="O2906" i="54"/>
  <c r="O2905" i="54"/>
  <c r="O2904" i="54"/>
  <c r="O2903" i="54"/>
  <c r="O2902" i="54"/>
  <c r="O2901" i="54"/>
  <c r="O2900" i="54"/>
  <c r="O2899" i="54"/>
  <c r="O2898" i="54"/>
  <c r="O2897" i="54"/>
  <c r="O2896" i="54"/>
  <c r="O2895" i="54"/>
  <c r="O2894" i="54"/>
  <c r="O2893" i="54"/>
  <c r="O2892" i="54"/>
  <c r="O2891" i="54"/>
  <c r="O2890" i="54"/>
  <c r="O2889" i="54"/>
  <c r="O2888" i="54"/>
  <c r="O2887" i="54"/>
  <c r="O2886" i="54"/>
  <c r="O2885" i="54"/>
  <c r="O2884" i="54"/>
  <c r="O2883" i="54"/>
  <c r="O2882" i="54"/>
  <c r="O2881" i="54"/>
  <c r="O2880" i="54"/>
  <c r="O2879" i="54"/>
  <c r="O2878" i="54"/>
  <c r="O2877" i="54"/>
  <c r="O2876" i="54"/>
  <c r="O2875" i="54"/>
  <c r="O2874" i="54"/>
  <c r="O2873" i="54"/>
  <c r="O2872" i="54"/>
  <c r="O2871" i="54"/>
  <c r="O2870" i="54"/>
  <c r="O2869" i="54"/>
  <c r="O2868" i="54"/>
  <c r="O2867" i="54"/>
  <c r="O2866" i="54"/>
  <c r="O2865" i="54"/>
  <c r="O2864" i="54"/>
  <c r="O2863" i="54"/>
  <c r="O2862" i="54"/>
  <c r="O2861" i="54"/>
  <c r="O2860" i="54"/>
  <c r="O2859" i="54"/>
  <c r="O2858" i="54"/>
  <c r="O2857" i="54"/>
  <c r="O2856" i="54"/>
  <c r="O2855" i="54"/>
  <c r="O2854" i="54"/>
  <c r="O2853" i="54"/>
  <c r="O2852" i="54"/>
  <c r="O2851" i="54"/>
  <c r="O2850" i="54"/>
  <c r="O2849" i="54"/>
  <c r="O2848" i="54"/>
  <c r="O2847" i="54"/>
  <c r="O2846" i="54"/>
  <c r="O2845" i="54"/>
  <c r="O2844" i="54"/>
  <c r="O2843" i="54"/>
  <c r="O2842" i="54"/>
  <c r="O2841" i="54"/>
  <c r="O2840" i="54"/>
  <c r="O2839" i="54"/>
  <c r="O2838" i="54"/>
  <c r="O2837" i="54"/>
  <c r="O2836" i="54"/>
  <c r="O2835" i="54"/>
  <c r="O2834" i="54"/>
  <c r="O2833" i="54"/>
  <c r="O2832" i="54"/>
  <c r="O2831" i="54"/>
  <c r="O2830" i="54"/>
  <c r="O2829" i="54"/>
  <c r="O2828" i="54"/>
  <c r="O2827" i="54"/>
  <c r="O2826" i="54"/>
  <c r="O2825" i="54"/>
  <c r="O2824" i="54"/>
  <c r="O2823" i="54"/>
  <c r="O2822" i="54"/>
  <c r="O2821" i="54"/>
  <c r="O2820" i="54"/>
  <c r="O2819" i="54"/>
  <c r="O2818" i="54"/>
  <c r="O2817" i="54"/>
  <c r="O2816" i="54"/>
  <c r="O2815" i="54"/>
  <c r="O2814" i="54"/>
  <c r="O2813" i="54"/>
  <c r="O2812" i="54"/>
  <c r="O2811" i="54"/>
  <c r="O2810" i="54"/>
  <c r="O2809" i="54"/>
  <c r="O2808" i="54"/>
  <c r="O2807" i="54"/>
  <c r="O2806" i="54"/>
  <c r="O2805" i="54"/>
  <c r="O2804" i="54"/>
  <c r="O2803" i="54"/>
  <c r="O2802" i="54"/>
  <c r="O2801" i="54"/>
  <c r="O2800" i="54"/>
  <c r="O2799" i="54"/>
  <c r="O2798" i="54"/>
  <c r="O2797" i="54"/>
  <c r="O2796" i="54"/>
  <c r="O2795" i="54"/>
  <c r="O2794" i="54"/>
  <c r="O2793" i="54"/>
  <c r="O2792" i="54"/>
  <c r="O2791" i="54"/>
  <c r="O2790" i="54"/>
  <c r="O2789" i="54"/>
  <c r="O2788" i="54"/>
  <c r="O2787" i="54"/>
  <c r="O2786" i="54"/>
  <c r="O2785" i="54"/>
  <c r="O2784" i="54"/>
  <c r="O2783" i="54"/>
  <c r="O2782" i="54"/>
  <c r="O2781" i="54"/>
  <c r="O2780" i="54"/>
  <c r="O2779" i="54"/>
  <c r="O2778" i="54"/>
  <c r="O2777" i="54"/>
  <c r="O2776" i="54"/>
  <c r="O2775" i="54"/>
  <c r="O2774" i="54"/>
  <c r="O2773" i="54"/>
  <c r="O2772" i="54"/>
  <c r="O2771" i="54"/>
  <c r="O2770" i="54"/>
  <c r="O2769" i="54"/>
  <c r="O2768" i="54"/>
  <c r="O2767" i="54"/>
  <c r="O2766" i="54"/>
  <c r="O2765" i="54"/>
  <c r="O2764" i="54"/>
  <c r="O2763" i="54"/>
  <c r="O2762" i="54"/>
  <c r="O2761" i="54"/>
  <c r="O2760" i="54"/>
  <c r="O2759" i="54"/>
  <c r="O2758" i="54"/>
  <c r="O2757" i="54"/>
  <c r="O2756" i="54"/>
  <c r="O2755" i="54"/>
  <c r="O2754" i="54"/>
  <c r="O2753" i="54"/>
  <c r="O2752" i="54"/>
  <c r="O2751" i="54"/>
  <c r="O2750" i="54"/>
  <c r="O2749" i="54"/>
  <c r="O2748" i="54"/>
  <c r="O2747" i="54"/>
  <c r="O2746" i="54"/>
  <c r="O2745" i="54"/>
  <c r="O2744" i="54"/>
  <c r="O2743" i="54"/>
  <c r="O2742" i="54"/>
  <c r="O2741" i="54"/>
  <c r="O2740" i="54"/>
  <c r="O2739" i="54"/>
  <c r="O2738" i="54"/>
  <c r="O2737" i="54"/>
  <c r="O2736" i="54"/>
  <c r="O2735" i="54"/>
  <c r="O2734" i="54"/>
  <c r="O2733" i="54"/>
  <c r="O2732" i="54"/>
  <c r="O2731" i="54"/>
  <c r="O2730" i="54"/>
  <c r="O2729" i="54"/>
  <c r="O2728" i="54"/>
  <c r="O2727" i="54"/>
  <c r="O2726" i="54"/>
  <c r="O2725" i="54"/>
  <c r="O2724" i="54"/>
  <c r="O2723" i="54"/>
  <c r="O2722" i="54"/>
  <c r="O2721" i="54"/>
  <c r="O2720" i="54"/>
  <c r="O2719" i="54"/>
  <c r="O2718" i="54"/>
  <c r="O2717" i="54"/>
  <c r="O2716" i="54"/>
  <c r="O2715" i="54"/>
  <c r="O2714" i="54"/>
  <c r="O2713" i="54"/>
  <c r="O2712" i="54"/>
  <c r="O2711" i="54"/>
  <c r="O2710" i="54"/>
  <c r="O2709" i="54"/>
  <c r="O2708" i="54"/>
  <c r="O2707" i="54"/>
  <c r="O2706" i="54"/>
  <c r="O2705" i="54"/>
  <c r="O2704" i="54"/>
  <c r="O2703" i="54"/>
  <c r="O2702" i="54"/>
  <c r="O2701" i="54"/>
  <c r="O2700" i="54"/>
  <c r="O2699" i="54"/>
  <c r="O2698" i="54"/>
  <c r="O2697" i="54"/>
  <c r="O2696" i="54"/>
  <c r="O2695" i="54"/>
  <c r="O2694" i="54"/>
  <c r="O2693" i="54"/>
  <c r="O2692" i="54"/>
  <c r="O2691" i="54"/>
  <c r="O2690" i="54"/>
  <c r="O2689" i="54"/>
  <c r="O2688" i="54"/>
  <c r="O2687" i="54"/>
  <c r="O2686" i="54"/>
  <c r="O2685" i="54"/>
  <c r="O2684" i="54"/>
  <c r="O2683" i="54"/>
  <c r="O2682" i="54"/>
  <c r="O2681" i="54"/>
  <c r="O2680" i="54"/>
  <c r="O2679" i="54"/>
  <c r="O2678" i="54"/>
  <c r="O2677" i="54"/>
  <c r="O2676" i="54"/>
  <c r="O2675" i="54"/>
  <c r="O2674" i="54"/>
  <c r="O2673" i="54"/>
  <c r="O2672" i="54"/>
  <c r="O2671" i="54"/>
  <c r="O2670" i="54"/>
  <c r="O2669" i="54"/>
  <c r="O2668" i="54"/>
  <c r="O2667" i="54"/>
  <c r="O2666" i="54"/>
  <c r="O2665" i="54"/>
  <c r="O2664" i="54"/>
  <c r="O2663" i="54"/>
  <c r="O2662" i="54"/>
  <c r="O2661" i="54"/>
  <c r="O2660" i="54"/>
  <c r="O2659" i="54"/>
  <c r="O2658" i="54"/>
  <c r="O2657" i="54"/>
  <c r="O2656" i="54"/>
  <c r="O2655" i="54"/>
  <c r="O2654" i="54"/>
  <c r="O2653" i="54"/>
  <c r="O2652" i="54"/>
  <c r="O2651" i="54"/>
  <c r="O2650" i="54"/>
  <c r="O2649" i="54"/>
  <c r="O2648" i="54"/>
  <c r="O2647" i="54"/>
  <c r="O2646" i="54"/>
  <c r="O2645" i="54"/>
  <c r="O2644" i="54"/>
  <c r="O2643" i="54"/>
  <c r="O2642" i="54"/>
  <c r="O2641" i="54"/>
  <c r="O2640" i="54"/>
  <c r="O2639" i="54"/>
  <c r="O2638" i="54"/>
  <c r="O2637" i="54"/>
  <c r="O2636" i="54"/>
  <c r="O2635" i="54"/>
  <c r="O2634" i="54"/>
  <c r="O2633" i="54"/>
  <c r="O2632" i="54"/>
  <c r="O2631" i="54"/>
  <c r="O2630" i="54"/>
  <c r="O2629" i="54"/>
  <c r="O2628" i="54"/>
  <c r="O2627" i="54"/>
  <c r="O2626" i="54"/>
  <c r="O2625" i="54"/>
  <c r="O2624" i="54"/>
  <c r="O2623" i="54"/>
  <c r="O2622" i="54"/>
  <c r="O2621" i="54"/>
  <c r="O2620" i="54"/>
  <c r="O2619" i="54"/>
  <c r="O2618" i="54"/>
  <c r="O2617" i="54"/>
  <c r="O2616" i="54"/>
  <c r="O2615" i="54"/>
  <c r="O2614" i="54"/>
  <c r="O2613" i="54"/>
  <c r="O2612" i="54"/>
  <c r="O2611" i="54"/>
  <c r="O2610" i="54"/>
  <c r="O2609" i="54"/>
  <c r="O2608" i="54"/>
  <c r="O2607" i="54"/>
  <c r="O2606" i="54"/>
  <c r="O2605" i="54"/>
  <c r="O2604" i="54"/>
  <c r="O2603" i="54"/>
  <c r="O2602" i="54"/>
  <c r="O2601" i="54"/>
  <c r="O2600" i="54"/>
  <c r="O2599" i="54"/>
  <c r="O2598" i="54"/>
  <c r="O2597" i="54"/>
  <c r="O2596" i="54"/>
  <c r="O2595" i="54"/>
  <c r="O2594" i="54"/>
  <c r="O2593" i="54"/>
  <c r="O2592" i="54"/>
  <c r="O2591" i="54"/>
  <c r="O2590" i="54"/>
  <c r="O2589" i="54"/>
  <c r="O2588" i="54"/>
  <c r="O2587" i="54"/>
  <c r="O2586" i="54"/>
  <c r="O2585" i="54"/>
  <c r="O2584" i="54"/>
  <c r="O2583" i="54"/>
  <c r="O2582" i="54"/>
  <c r="O2581" i="54"/>
  <c r="O2580" i="54"/>
  <c r="O2579" i="54"/>
  <c r="O2578" i="54"/>
  <c r="O2577" i="54"/>
  <c r="O2576" i="54"/>
  <c r="O2575" i="54"/>
  <c r="O2574" i="54"/>
  <c r="O2573" i="54"/>
  <c r="O2572" i="54"/>
  <c r="O2571" i="54"/>
  <c r="O2570" i="54"/>
  <c r="O2569" i="54"/>
  <c r="O2568" i="54"/>
  <c r="O2567" i="54"/>
  <c r="O2566" i="54"/>
  <c r="O2565" i="54"/>
  <c r="O2564" i="54"/>
  <c r="O2563" i="54"/>
  <c r="O2562" i="54"/>
  <c r="O2561" i="54"/>
  <c r="O2560" i="54"/>
  <c r="O2559" i="54"/>
  <c r="O2558" i="54"/>
  <c r="O2557" i="54"/>
  <c r="O2556" i="54"/>
  <c r="O2555" i="54"/>
  <c r="O2554" i="54"/>
  <c r="O2553" i="54"/>
  <c r="O2552" i="54"/>
  <c r="O2551" i="54"/>
  <c r="O2550" i="54"/>
  <c r="O2549" i="54"/>
  <c r="O2548" i="54"/>
  <c r="O2547" i="54"/>
  <c r="O2546" i="54"/>
  <c r="O2545" i="54"/>
  <c r="O2544" i="54"/>
  <c r="O2543" i="54"/>
  <c r="O2542" i="54"/>
  <c r="O2541" i="54"/>
  <c r="O2540" i="54"/>
  <c r="O2539" i="54"/>
  <c r="O2538" i="54"/>
  <c r="O2537" i="54"/>
  <c r="O2536" i="54"/>
  <c r="O2535" i="54"/>
  <c r="O2534" i="54"/>
  <c r="O2533" i="54"/>
  <c r="O2532" i="54"/>
  <c r="O2531" i="54"/>
  <c r="O2530" i="54"/>
  <c r="O2529" i="54"/>
  <c r="O2528" i="54"/>
  <c r="O2527" i="54"/>
  <c r="O2526" i="54"/>
  <c r="O2525" i="54"/>
  <c r="O2524" i="54"/>
  <c r="O2523" i="54"/>
  <c r="O2522" i="54"/>
  <c r="O2521" i="54"/>
  <c r="O2520" i="54"/>
  <c r="O2519" i="54"/>
  <c r="O2518" i="54"/>
  <c r="O2517" i="54"/>
  <c r="O2516" i="54"/>
  <c r="O2515" i="54"/>
  <c r="O2514" i="54"/>
  <c r="O2513" i="54"/>
  <c r="O2512" i="54"/>
  <c r="O2511" i="54"/>
  <c r="O2510" i="54"/>
  <c r="O2509" i="54"/>
  <c r="O2508" i="54"/>
  <c r="O2507" i="54"/>
  <c r="O2506" i="54"/>
  <c r="O2505" i="54"/>
  <c r="O2504" i="54"/>
  <c r="O2503" i="54"/>
  <c r="O2502" i="54"/>
  <c r="O2501" i="54"/>
  <c r="O2500" i="54"/>
  <c r="O2499" i="54"/>
  <c r="O2498" i="54"/>
  <c r="O2497" i="54"/>
  <c r="O2496" i="54"/>
  <c r="O2495" i="54"/>
  <c r="O2494" i="54"/>
  <c r="O2493" i="54"/>
  <c r="O2492" i="54"/>
  <c r="O2491" i="54"/>
  <c r="O2490" i="54"/>
  <c r="O2489" i="54"/>
  <c r="O2488" i="54"/>
  <c r="O2487" i="54"/>
  <c r="O2486" i="54"/>
  <c r="O2485" i="54"/>
  <c r="O2484" i="54"/>
  <c r="O2483" i="54"/>
  <c r="O2482" i="54"/>
  <c r="O2481" i="54"/>
  <c r="O2480" i="54"/>
  <c r="O2479" i="54"/>
  <c r="O2478" i="54"/>
  <c r="O2477" i="54"/>
  <c r="O2476" i="54"/>
  <c r="O2475" i="54"/>
  <c r="O2474" i="54"/>
  <c r="O2473" i="54"/>
  <c r="O2472" i="54"/>
  <c r="O2471" i="54"/>
  <c r="O2470" i="54"/>
  <c r="O2469" i="54"/>
  <c r="O2468" i="54"/>
  <c r="O2467" i="54"/>
  <c r="O2466" i="54"/>
  <c r="O2465" i="54"/>
  <c r="O2464" i="54"/>
  <c r="O2463" i="54"/>
  <c r="O2462" i="54"/>
  <c r="O2461" i="54"/>
  <c r="O2460" i="54"/>
  <c r="O2459" i="54"/>
  <c r="O2458" i="54"/>
  <c r="O2457" i="54"/>
  <c r="O2456" i="54"/>
  <c r="O2455" i="54"/>
  <c r="O2454" i="54"/>
  <c r="O2453" i="54"/>
  <c r="O2452" i="54"/>
  <c r="O2451" i="54"/>
  <c r="O2450" i="54"/>
  <c r="O2449" i="54"/>
  <c r="O2448" i="54"/>
  <c r="O2447" i="54"/>
  <c r="O2446" i="54"/>
  <c r="O2445" i="54"/>
  <c r="O2444" i="54"/>
  <c r="O2443" i="54"/>
  <c r="O2442" i="54"/>
  <c r="O2441" i="54"/>
  <c r="O2440" i="54"/>
  <c r="O2439" i="54"/>
  <c r="O2438" i="54"/>
  <c r="O2437" i="54"/>
  <c r="O2436" i="54"/>
  <c r="O2435" i="54"/>
  <c r="O2434" i="54"/>
  <c r="O2433" i="54"/>
  <c r="O2432" i="54"/>
  <c r="O2431" i="54"/>
  <c r="O2430" i="54"/>
  <c r="O2429" i="54"/>
  <c r="O2428" i="54"/>
  <c r="O2427" i="54"/>
  <c r="O2426" i="54"/>
  <c r="O2425" i="54"/>
  <c r="O2424" i="54"/>
  <c r="O2423" i="54"/>
  <c r="O2422" i="54"/>
  <c r="O2421" i="54"/>
  <c r="O2420" i="54"/>
  <c r="O2419" i="54"/>
  <c r="O2418" i="54"/>
  <c r="O2417" i="54"/>
  <c r="O2416" i="54"/>
  <c r="O2415" i="54"/>
  <c r="O2414" i="54"/>
  <c r="O2413" i="54"/>
  <c r="O2412" i="54"/>
  <c r="O2411" i="54"/>
  <c r="O2410" i="54"/>
  <c r="O2409" i="54"/>
  <c r="O2408" i="54"/>
  <c r="O2407" i="54"/>
  <c r="O2406" i="54"/>
  <c r="O2405" i="54"/>
  <c r="O2404" i="54"/>
  <c r="O2403" i="54"/>
  <c r="O2402" i="54"/>
  <c r="O2401" i="54"/>
  <c r="O2400" i="54"/>
  <c r="O2399" i="54"/>
  <c r="O2398" i="54"/>
  <c r="O2397" i="54"/>
  <c r="O2396" i="54"/>
  <c r="O2395" i="54"/>
  <c r="O2394" i="54"/>
  <c r="O2393" i="54"/>
  <c r="O2392" i="54"/>
  <c r="O2391" i="54"/>
  <c r="O2390" i="54"/>
  <c r="O2389" i="54"/>
  <c r="O2388" i="54"/>
  <c r="O2387" i="54"/>
  <c r="O2386" i="54"/>
  <c r="O2385" i="54"/>
  <c r="O2384" i="54"/>
  <c r="O2383" i="54"/>
  <c r="O2382" i="54"/>
  <c r="O2381" i="54"/>
  <c r="O2380" i="54"/>
  <c r="O2379" i="54"/>
  <c r="O2378" i="54"/>
  <c r="O2377" i="54"/>
  <c r="O2376" i="54"/>
  <c r="O2375" i="54"/>
  <c r="O2374" i="54"/>
  <c r="O2373" i="54"/>
  <c r="O2372" i="54"/>
  <c r="O2371" i="54"/>
  <c r="O2370" i="54"/>
  <c r="O2369" i="54"/>
  <c r="O2368" i="54"/>
  <c r="O2367" i="54"/>
  <c r="O2366" i="54"/>
  <c r="O2365" i="54"/>
  <c r="O2364" i="54"/>
  <c r="O2363" i="54"/>
  <c r="O2362" i="54"/>
  <c r="O2361" i="54"/>
  <c r="O2360" i="54"/>
  <c r="O2359" i="54"/>
  <c r="O2358" i="54"/>
  <c r="O2357" i="54"/>
  <c r="O2356" i="54"/>
  <c r="O2355" i="54"/>
  <c r="O2354" i="54"/>
  <c r="O2353" i="54"/>
  <c r="O2352" i="54"/>
  <c r="O2351" i="54"/>
  <c r="O2350" i="54"/>
  <c r="O2349" i="54"/>
  <c r="O2348" i="54"/>
  <c r="O2347" i="54"/>
  <c r="O2346" i="54"/>
  <c r="O2345" i="54"/>
  <c r="O2344" i="54"/>
  <c r="O2343" i="54"/>
  <c r="O2342" i="54"/>
  <c r="O2341" i="54"/>
  <c r="O2340" i="54"/>
  <c r="O2339" i="54"/>
  <c r="O2338" i="54"/>
  <c r="O2337" i="54"/>
  <c r="O2336" i="54"/>
  <c r="O2335" i="54"/>
  <c r="O2334" i="54"/>
  <c r="O2333" i="54"/>
  <c r="O2332" i="54"/>
  <c r="O2331" i="54"/>
  <c r="O2330" i="54"/>
  <c r="O2329" i="54"/>
  <c r="O2328" i="54"/>
  <c r="O2327" i="54"/>
  <c r="O2326" i="54"/>
  <c r="O2325" i="54"/>
  <c r="O2324" i="54"/>
  <c r="O2323" i="54"/>
  <c r="O2322" i="54"/>
  <c r="O2321" i="54"/>
  <c r="O2320" i="54"/>
  <c r="O2319" i="54"/>
  <c r="O2318" i="54"/>
  <c r="O2317" i="54"/>
  <c r="O2316" i="54"/>
  <c r="O2315" i="54"/>
  <c r="O2314" i="54"/>
  <c r="O2313" i="54"/>
  <c r="O2312" i="54"/>
  <c r="O2311" i="54"/>
  <c r="O2310" i="54"/>
  <c r="O2309" i="54"/>
  <c r="O2308" i="54"/>
  <c r="O2307" i="54"/>
  <c r="O2306" i="54"/>
  <c r="O2305" i="54"/>
  <c r="O2304" i="54"/>
  <c r="O2303" i="54"/>
  <c r="O2302" i="54"/>
  <c r="O2301" i="54"/>
  <c r="O2300" i="54"/>
  <c r="O2299" i="54"/>
  <c r="O2298" i="54"/>
  <c r="O2297" i="54"/>
  <c r="O2296" i="54"/>
  <c r="O2295" i="54"/>
  <c r="O2294" i="54"/>
  <c r="O2293" i="54"/>
  <c r="O2292" i="54"/>
  <c r="O2291" i="54"/>
  <c r="O2290" i="54"/>
  <c r="O2289" i="54"/>
  <c r="O2288" i="54"/>
  <c r="O2287" i="54"/>
  <c r="O2286" i="54"/>
  <c r="O2285" i="54"/>
  <c r="O2284" i="54"/>
  <c r="O2283" i="54"/>
  <c r="O2282" i="54"/>
  <c r="O2281" i="54"/>
  <c r="O2280" i="54"/>
  <c r="O2279" i="54"/>
  <c r="O2278" i="54"/>
  <c r="O2277" i="54"/>
  <c r="O2276" i="54"/>
  <c r="O2275" i="54"/>
  <c r="O2274" i="54"/>
  <c r="O2273" i="54"/>
  <c r="O2272" i="54"/>
  <c r="O2271" i="54"/>
  <c r="O2270" i="54"/>
  <c r="O2269" i="54"/>
  <c r="O2268" i="54"/>
  <c r="O2267" i="54"/>
  <c r="O2266" i="54"/>
  <c r="O2265" i="54"/>
  <c r="O2264" i="54"/>
  <c r="O2263" i="54"/>
  <c r="O2262" i="54"/>
  <c r="O2261" i="54"/>
  <c r="O2260" i="54"/>
  <c r="O2259" i="54"/>
  <c r="O2258" i="54"/>
  <c r="O2257" i="54"/>
  <c r="O2256" i="54"/>
  <c r="O2255" i="54"/>
  <c r="O2254" i="54"/>
  <c r="O2253" i="54"/>
  <c r="O2252" i="54"/>
  <c r="O2251" i="54"/>
  <c r="O2250" i="54"/>
  <c r="O2249" i="54"/>
  <c r="O2248" i="54"/>
  <c r="O2247" i="54"/>
  <c r="O2246" i="54"/>
  <c r="O2245" i="54"/>
  <c r="O2244" i="54"/>
  <c r="O2243" i="54"/>
  <c r="O2242" i="54"/>
  <c r="O2241" i="54"/>
  <c r="O2240" i="54"/>
  <c r="O2239" i="54"/>
  <c r="O2238" i="54"/>
  <c r="O2237" i="54"/>
  <c r="O2236" i="54"/>
  <c r="O2235" i="54"/>
  <c r="O2234" i="54"/>
  <c r="O2233" i="54"/>
  <c r="O2232" i="54"/>
  <c r="O2231" i="54"/>
  <c r="O2230" i="54"/>
  <c r="O2229" i="54"/>
  <c r="O2228" i="54"/>
  <c r="O2227" i="54"/>
  <c r="O2226" i="54"/>
  <c r="O2225" i="54"/>
  <c r="O2224" i="54"/>
  <c r="O2223" i="54"/>
  <c r="O2222" i="54"/>
  <c r="O2221" i="54"/>
  <c r="O2220" i="54"/>
  <c r="O2219" i="54"/>
  <c r="O2218" i="54"/>
  <c r="O2217" i="54"/>
  <c r="O2216" i="54"/>
  <c r="O2215" i="54"/>
  <c r="O2214" i="54"/>
  <c r="O2213" i="54"/>
  <c r="O2212" i="54"/>
  <c r="O2211" i="54"/>
  <c r="O2210" i="54"/>
  <c r="O2209" i="54"/>
  <c r="O2208" i="54"/>
  <c r="O2207" i="54"/>
  <c r="O2206" i="54"/>
  <c r="O2205" i="54"/>
  <c r="O2204" i="54"/>
  <c r="O2203" i="54"/>
  <c r="O2202" i="54"/>
  <c r="O2201" i="54"/>
  <c r="O2200" i="54"/>
  <c r="O2199" i="54"/>
  <c r="O2198" i="54"/>
  <c r="O2197" i="54"/>
  <c r="O2196" i="54"/>
  <c r="O2195" i="54"/>
  <c r="O2194" i="54"/>
  <c r="O2193" i="54"/>
  <c r="O2192" i="54"/>
  <c r="O2191" i="54"/>
  <c r="O2190" i="54"/>
  <c r="O2189" i="54"/>
  <c r="O2188" i="54"/>
  <c r="O2187" i="54"/>
  <c r="O2186" i="54"/>
  <c r="O2185" i="54"/>
  <c r="O2184" i="54"/>
  <c r="O2183" i="54"/>
  <c r="O2182" i="54"/>
  <c r="O2181" i="54"/>
  <c r="O2180" i="54"/>
  <c r="O2179" i="54"/>
  <c r="O2178" i="54"/>
  <c r="O2177" i="54"/>
  <c r="O2176" i="54"/>
  <c r="O2175" i="54"/>
  <c r="O2174" i="54"/>
  <c r="O2173" i="54"/>
  <c r="O2172" i="54"/>
  <c r="O2171" i="54"/>
  <c r="O2170" i="54"/>
  <c r="O2169" i="54"/>
  <c r="O2168" i="54"/>
  <c r="O2167" i="54"/>
  <c r="O2166" i="54"/>
  <c r="O2165" i="54"/>
  <c r="O2164" i="54"/>
  <c r="O2163" i="54"/>
  <c r="O2162" i="54"/>
  <c r="O2161" i="54"/>
  <c r="O2160" i="54"/>
  <c r="O2159" i="54"/>
  <c r="O2158" i="54"/>
  <c r="O2157" i="54"/>
  <c r="O2156" i="54"/>
  <c r="O2155" i="54"/>
  <c r="O2154" i="54"/>
  <c r="O2153" i="54"/>
  <c r="O2152" i="54"/>
  <c r="O2151" i="54"/>
  <c r="O2150" i="54"/>
  <c r="O2149" i="54"/>
  <c r="O2148" i="54"/>
  <c r="O2147" i="54"/>
  <c r="O2146" i="54"/>
  <c r="O2145" i="54"/>
  <c r="O2144" i="54"/>
  <c r="O2143" i="54"/>
  <c r="O2142" i="54"/>
  <c r="O2141" i="54"/>
  <c r="O2140" i="54"/>
  <c r="O2139" i="54"/>
  <c r="O2138" i="54"/>
  <c r="O2137" i="54"/>
  <c r="O2136" i="54"/>
  <c r="O2135" i="54"/>
  <c r="O2134" i="54"/>
  <c r="O2133" i="54"/>
  <c r="O2132" i="54"/>
  <c r="O2131" i="54"/>
  <c r="O2130" i="54"/>
  <c r="O2129" i="54"/>
  <c r="O2128" i="54"/>
  <c r="O2127" i="54"/>
  <c r="O2126" i="54"/>
  <c r="O2125" i="54"/>
  <c r="O2124" i="54"/>
  <c r="O2123" i="54"/>
  <c r="O2122" i="54"/>
  <c r="O2121" i="54"/>
  <c r="O2120" i="54"/>
  <c r="O2119" i="54"/>
  <c r="O2118" i="54"/>
  <c r="O2117" i="54"/>
  <c r="O2116" i="54"/>
  <c r="O2115" i="54"/>
  <c r="O2114" i="54"/>
  <c r="O2113" i="54"/>
  <c r="O2112" i="54"/>
  <c r="O2111" i="54"/>
  <c r="O2110" i="54"/>
  <c r="O2109" i="54"/>
  <c r="O2108" i="54"/>
  <c r="O2107" i="54"/>
  <c r="O2106" i="54"/>
  <c r="O2105" i="54"/>
  <c r="O2104" i="54"/>
  <c r="O2103" i="54"/>
  <c r="O2102" i="54"/>
  <c r="O2101" i="54"/>
  <c r="O2100" i="54"/>
  <c r="O2099" i="54"/>
  <c r="O2098" i="54"/>
  <c r="O2097" i="54"/>
  <c r="O2096" i="54"/>
  <c r="O2095" i="54"/>
  <c r="O2094" i="54"/>
  <c r="O2093" i="54"/>
  <c r="O2092" i="54"/>
  <c r="O2091" i="54"/>
  <c r="O2090" i="54"/>
  <c r="O2089" i="54"/>
  <c r="O2088" i="54"/>
  <c r="O2087" i="54"/>
  <c r="O2086" i="54"/>
  <c r="O2085" i="54"/>
  <c r="O2084" i="54"/>
  <c r="O2083" i="54"/>
  <c r="O2082" i="54"/>
  <c r="O2081" i="54"/>
  <c r="O2080" i="54"/>
  <c r="O2079" i="54"/>
  <c r="O2078" i="54"/>
  <c r="O2077" i="54"/>
  <c r="O2076" i="54"/>
  <c r="O2075" i="54"/>
  <c r="O2074" i="54"/>
  <c r="O2073" i="54"/>
  <c r="O2072" i="54"/>
  <c r="O2071" i="54"/>
  <c r="O2070" i="54"/>
  <c r="O2069" i="54"/>
  <c r="O2068" i="54"/>
  <c r="O2067" i="54"/>
  <c r="O2066" i="54"/>
  <c r="O2065" i="54"/>
  <c r="O2064" i="54"/>
  <c r="O2063" i="54"/>
  <c r="O2062" i="54"/>
  <c r="O2061" i="54"/>
  <c r="O2060" i="54"/>
  <c r="O2059" i="54"/>
  <c r="O2058" i="54"/>
  <c r="O2057" i="54"/>
  <c r="O2056" i="54"/>
  <c r="O2055" i="54"/>
  <c r="O2054" i="54"/>
  <c r="O2053" i="54"/>
  <c r="O2052" i="54"/>
  <c r="O2051" i="54"/>
  <c r="O2050" i="54"/>
  <c r="O2049" i="54"/>
  <c r="O2048" i="54"/>
  <c r="O2047" i="54"/>
  <c r="O2046" i="54"/>
  <c r="O2045" i="54"/>
  <c r="O2044" i="54"/>
  <c r="O2043" i="54"/>
  <c r="O2042" i="54"/>
  <c r="O2041" i="54"/>
  <c r="O2040" i="54"/>
  <c r="O2039" i="54"/>
  <c r="O2038" i="54"/>
  <c r="O2037" i="54"/>
  <c r="O2036" i="54"/>
  <c r="O2035" i="54"/>
  <c r="O2034" i="54"/>
  <c r="O2033" i="54"/>
  <c r="O2032" i="54"/>
  <c r="O2031" i="54"/>
  <c r="O2030" i="54"/>
  <c r="O2029" i="54"/>
  <c r="O2028" i="54"/>
  <c r="O2027" i="54"/>
  <c r="O2026" i="54"/>
  <c r="O2025" i="54"/>
  <c r="O2024" i="54"/>
  <c r="O2023" i="54"/>
  <c r="O2022" i="54"/>
  <c r="O2021" i="54"/>
  <c r="O2020" i="54"/>
  <c r="O2019" i="54"/>
  <c r="O2018" i="54"/>
  <c r="O2017" i="54"/>
  <c r="O2016" i="54"/>
  <c r="O2015" i="54"/>
  <c r="O2014" i="54"/>
  <c r="O2013" i="54"/>
  <c r="O2012" i="54"/>
  <c r="O2011" i="54"/>
  <c r="O2010" i="54"/>
  <c r="O2009" i="54"/>
  <c r="O2008" i="54"/>
  <c r="O2007" i="54"/>
  <c r="O2006" i="54"/>
  <c r="O2005" i="54"/>
  <c r="O2004" i="54"/>
  <c r="O2003" i="54"/>
  <c r="O2002" i="54"/>
  <c r="O2001" i="54"/>
  <c r="O2000" i="54"/>
  <c r="O1999" i="54"/>
  <c r="O1998" i="54"/>
  <c r="O1997" i="54"/>
  <c r="O1996" i="54"/>
  <c r="O1995" i="54"/>
  <c r="O1994" i="54"/>
  <c r="O1993" i="54"/>
  <c r="O1992" i="54"/>
  <c r="O1991" i="54"/>
  <c r="O1990" i="54"/>
  <c r="O1989" i="54"/>
  <c r="O1988" i="54"/>
  <c r="O1987" i="54"/>
  <c r="O1986" i="54"/>
  <c r="O1985" i="54"/>
  <c r="O1984" i="54"/>
  <c r="O1983" i="54"/>
  <c r="O1982" i="54"/>
  <c r="O1981" i="54"/>
  <c r="O1980" i="54"/>
  <c r="O1979" i="54"/>
  <c r="O1978" i="54"/>
  <c r="O1977" i="54"/>
  <c r="O1976" i="54"/>
  <c r="O1975" i="54"/>
  <c r="O1974" i="54"/>
  <c r="O1973" i="54"/>
  <c r="O1972" i="54"/>
  <c r="O1971" i="54"/>
  <c r="O1970" i="54"/>
  <c r="O1969" i="54"/>
  <c r="O1968" i="54"/>
  <c r="O1967" i="54"/>
  <c r="O1966" i="54"/>
  <c r="O1965" i="54"/>
  <c r="O1964" i="54"/>
  <c r="O1963" i="54"/>
  <c r="O1962" i="54"/>
  <c r="O1961" i="54"/>
  <c r="O1960" i="54"/>
  <c r="O1959" i="54"/>
  <c r="O1958" i="54"/>
  <c r="O1957" i="54"/>
  <c r="O1956" i="54"/>
  <c r="O1955" i="54"/>
  <c r="O1954" i="54"/>
  <c r="O1953" i="54"/>
  <c r="O1952" i="54"/>
  <c r="O1951" i="54"/>
  <c r="O1950" i="54"/>
  <c r="O1949" i="54"/>
  <c r="O1948" i="54"/>
  <c r="O1947" i="54"/>
  <c r="O1946" i="54"/>
  <c r="O1945" i="54"/>
  <c r="O1944" i="54"/>
  <c r="O1943" i="54"/>
  <c r="O1942" i="54"/>
  <c r="O1941" i="54"/>
  <c r="O1940" i="54"/>
  <c r="O1939" i="54"/>
  <c r="O1938" i="54"/>
  <c r="O1937" i="54"/>
  <c r="O1936" i="54"/>
  <c r="O1935" i="54"/>
  <c r="O1934" i="54"/>
  <c r="O1933" i="54"/>
  <c r="O1932" i="54"/>
  <c r="O1931" i="54"/>
  <c r="O1930" i="54"/>
  <c r="O1929" i="54"/>
  <c r="O1928" i="54"/>
  <c r="O1927" i="54"/>
  <c r="O1926" i="54"/>
  <c r="O1925" i="54"/>
  <c r="O1924" i="54"/>
  <c r="O1923" i="54"/>
  <c r="O1922" i="54"/>
  <c r="O1921" i="54"/>
  <c r="O1920" i="54"/>
  <c r="O1919" i="54"/>
  <c r="O1918" i="54"/>
  <c r="O1917" i="54"/>
  <c r="O1916" i="54"/>
  <c r="O1915" i="54"/>
  <c r="O1914" i="54"/>
  <c r="O1913" i="54"/>
  <c r="O1912" i="54"/>
  <c r="O1911" i="54"/>
  <c r="O1910" i="54"/>
  <c r="O1909" i="54"/>
  <c r="O1908" i="54"/>
  <c r="O1907" i="54"/>
  <c r="O1906" i="54"/>
  <c r="O1905" i="54"/>
  <c r="O1904" i="54"/>
  <c r="O1903" i="54"/>
  <c r="O1902" i="54"/>
  <c r="O1901" i="54"/>
  <c r="O1900" i="54"/>
  <c r="O1899" i="54"/>
  <c r="O1898" i="54"/>
  <c r="O1897" i="54"/>
  <c r="O1896" i="54"/>
  <c r="O1895" i="54"/>
  <c r="O1894" i="54"/>
  <c r="O1893" i="54"/>
  <c r="O1892" i="54"/>
  <c r="O1891" i="54"/>
  <c r="O1890" i="54"/>
  <c r="O1889" i="54"/>
  <c r="O1888" i="54"/>
  <c r="O1887" i="54"/>
  <c r="O1886" i="54"/>
  <c r="O1885" i="54"/>
  <c r="O1884" i="54"/>
  <c r="O1883" i="54"/>
  <c r="O1882" i="54"/>
  <c r="O1881" i="54"/>
  <c r="O1880" i="54"/>
  <c r="O1879" i="54"/>
  <c r="O1878" i="54"/>
  <c r="O1877" i="54"/>
  <c r="O1876" i="54"/>
  <c r="O1875" i="54"/>
  <c r="O1874" i="54"/>
  <c r="O1873" i="54"/>
  <c r="O1872" i="54"/>
  <c r="O1871" i="54"/>
  <c r="O1870" i="54"/>
  <c r="O1869" i="54"/>
  <c r="O1868" i="54"/>
  <c r="O1867" i="54"/>
  <c r="O1866" i="54"/>
  <c r="O1865" i="54"/>
  <c r="O1864" i="54"/>
  <c r="O1863" i="54"/>
  <c r="O1862" i="54"/>
  <c r="O1861" i="54"/>
  <c r="O1860" i="54"/>
  <c r="O1859" i="54"/>
  <c r="O1858" i="54"/>
  <c r="O1857" i="54"/>
  <c r="O1856" i="54"/>
  <c r="O1855" i="54"/>
  <c r="O1854" i="54"/>
  <c r="O1853" i="54"/>
  <c r="O1852" i="54"/>
  <c r="O1851" i="54"/>
  <c r="O1850" i="54"/>
  <c r="O1849" i="54"/>
  <c r="O1848" i="54"/>
  <c r="O1847" i="54"/>
  <c r="O1846" i="54"/>
  <c r="O1845" i="54"/>
  <c r="O1844" i="54"/>
  <c r="O1843" i="54"/>
  <c r="O1842" i="54"/>
  <c r="O1841" i="54"/>
  <c r="O1840" i="54"/>
  <c r="O1839" i="54"/>
  <c r="O1838" i="54"/>
  <c r="O1837" i="54"/>
  <c r="O1836" i="54"/>
  <c r="O1835" i="54"/>
  <c r="O1834" i="54"/>
  <c r="O1833" i="54"/>
  <c r="O1832" i="54"/>
  <c r="O1831" i="54"/>
  <c r="O1830" i="54"/>
  <c r="O1829" i="54"/>
  <c r="O1828" i="54"/>
  <c r="O1827" i="54"/>
  <c r="O1826" i="54"/>
  <c r="O1825" i="54"/>
  <c r="O1824" i="54"/>
  <c r="O1823" i="54"/>
  <c r="O1822" i="54"/>
  <c r="O1821" i="54"/>
  <c r="O1820" i="54"/>
  <c r="O1819" i="54"/>
  <c r="O1818" i="54"/>
  <c r="O1817" i="54"/>
  <c r="O1816" i="54"/>
  <c r="O1815" i="54"/>
  <c r="O1814" i="54"/>
  <c r="O1813" i="54"/>
  <c r="O1812" i="54"/>
  <c r="O1811" i="54"/>
  <c r="O1810" i="54"/>
  <c r="O1809" i="54"/>
  <c r="O1808" i="54"/>
  <c r="O1807" i="54"/>
  <c r="O1806" i="54"/>
  <c r="O1805" i="54"/>
  <c r="O1804" i="54"/>
  <c r="O1803" i="54"/>
  <c r="O1802" i="54"/>
  <c r="O1801" i="54"/>
  <c r="O1800" i="54"/>
  <c r="O1799" i="54"/>
  <c r="O1798" i="54"/>
  <c r="O1797" i="54"/>
  <c r="O1796" i="54"/>
  <c r="O1795" i="54"/>
  <c r="O1794" i="54"/>
  <c r="O1793" i="54"/>
  <c r="O1792" i="54"/>
  <c r="O1791" i="54"/>
  <c r="O1790" i="54"/>
  <c r="O1789" i="54"/>
  <c r="O1788" i="54"/>
  <c r="O1787" i="54"/>
  <c r="O1786" i="54"/>
  <c r="O1785" i="54"/>
  <c r="O1784" i="54"/>
  <c r="O1783" i="54"/>
  <c r="O1782" i="54"/>
  <c r="O1781" i="54"/>
  <c r="O1780" i="54"/>
  <c r="O1779" i="54"/>
  <c r="O1778" i="54"/>
  <c r="O1777" i="54"/>
  <c r="O1776" i="54"/>
  <c r="O1775" i="54"/>
  <c r="O1774" i="54"/>
  <c r="O1773" i="54"/>
  <c r="O1772" i="54"/>
  <c r="O1771" i="54"/>
  <c r="O1770" i="54"/>
  <c r="O1769" i="54"/>
  <c r="O1768" i="54"/>
  <c r="O1767" i="54"/>
  <c r="O1766" i="54"/>
  <c r="O1765" i="54"/>
  <c r="O1764" i="54"/>
  <c r="O1763" i="54"/>
  <c r="O1762" i="54"/>
  <c r="O1761" i="54"/>
  <c r="O1760" i="54"/>
  <c r="O1759" i="54"/>
  <c r="O1758" i="54"/>
  <c r="O1757" i="54"/>
  <c r="O1756" i="54"/>
  <c r="O1755" i="54"/>
  <c r="O1754" i="54"/>
  <c r="O1753" i="54"/>
  <c r="O1752" i="54"/>
  <c r="O1751" i="54"/>
  <c r="O1750" i="54"/>
  <c r="O1749" i="54"/>
  <c r="O1748" i="54"/>
  <c r="O1747" i="54"/>
  <c r="O1746" i="54"/>
  <c r="O1745" i="54"/>
  <c r="O1744" i="54"/>
  <c r="O1743" i="54"/>
  <c r="O1742" i="54"/>
  <c r="O1741" i="54"/>
  <c r="O1740" i="54"/>
  <c r="O1739" i="54"/>
  <c r="O1738" i="54"/>
  <c r="O1737" i="54"/>
  <c r="O1736" i="54"/>
  <c r="O1735" i="54"/>
  <c r="O1734" i="54"/>
  <c r="O1733" i="54"/>
  <c r="O1732" i="54"/>
  <c r="O1731" i="54"/>
  <c r="O1730" i="54"/>
  <c r="O1729" i="54"/>
  <c r="O1728" i="54"/>
  <c r="O1727" i="54"/>
  <c r="O1726" i="54"/>
  <c r="O1725" i="54"/>
  <c r="O1724" i="54"/>
  <c r="O1723" i="54"/>
  <c r="O1722" i="54"/>
  <c r="O1721" i="54"/>
  <c r="O1720" i="54"/>
  <c r="O1719" i="54"/>
  <c r="O1718" i="54"/>
  <c r="O1717" i="54"/>
  <c r="O1716" i="54"/>
  <c r="O1715" i="54"/>
  <c r="O1714" i="54"/>
  <c r="O1713" i="54"/>
  <c r="O1712" i="54"/>
  <c r="O1711" i="54"/>
  <c r="O1710" i="54"/>
  <c r="O1709" i="54"/>
  <c r="O1708" i="54"/>
  <c r="O1707" i="54"/>
  <c r="O1706" i="54"/>
  <c r="O1705" i="54"/>
  <c r="O1704" i="54"/>
  <c r="O1703" i="54"/>
  <c r="O1702" i="54"/>
  <c r="O1701" i="54"/>
  <c r="O1700" i="54"/>
  <c r="O1699" i="54"/>
  <c r="O1698" i="54"/>
  <c r="O1697" i="54"/>
  <c r="O1696" i="54"/>
  <c r="O1695" i="54"/>
  <c r="O1694" i="54"/>
  <c r="O1693" i="54"/>
  <c r="O1692" i="54"/>
  <c r="O1691" i="54"/>
  <c r="O1690" i="54"/>
  <c r="O1689" i="54"/>
  <c r="O1688" i="54"/>
  <c r="O1687" i="54"/>
  <c r="O1686" i="54"/>
  <c r="O1685" i="54"/>
  <c r="O1684" i="54"/>
  <c r="O1683" i="54"/>
  <c r="O1682" i="54"/>
  <c r="O1681" i="54"/>
  <c r="O1680" i="54"/>
  <c r="O1679" i="54"/>
  <c r="O1678" i="54"/>
  <c r="O1677" i="54"/>
  <c r="O1676" i="54"/>
  <c r="O1675" i="54"/>
  <c r="O1674" i="54"/>
  <c r="O1673" i="54"/>
  <c r="O1672" i="54"/>
  <c r="O1671" i="54"/>
  <c r="O1670" i="54"/>
  <c r="O1669" i="54"/>
  <c r="O1668" i="54"/>
  <c r="O1667" i="54"/>
  <c r="O1666" i="54"/>
  <c r="O1665" i="54"/>
  <c r="O1664" i="54"/>
  <c r="O1663" i="54"/>
  <c r="O1662" i="54"/>
  <c r="O1661" i="54"/>
  <c r="O1660" i="54"/>
  <c r="O1659" i="54"/>
  <c r="O1658" i="54"/>
  <c r="O1657" i="54"/>
  <c r="O1656" i="54"/>
  <c r="O1655" i="54"/>
  <c r="O1654" i="54"/>
  <c r="O1653" i="54"/>
  <c r="O1652" i="54"/>
  <c r="O1651" i="54"/>
  <c r="O1650" i="54"/>
  <c r="O1649" i="54"/>
  <c r="O1648" i="54"/>
  <c r="O1647" i="54"/>
  <c r="O1646" i="54"/>
  <c r="O1645" i="54"/>
  <c r="O1644" i="54"/>
  <c r="O1643" i="54"/>
  <c r="O1642" i="54"/>
  <c r="O1641" i="54"/>
  <c r="O1640" i="54"/>
  <c r="O1639" i="54"/>
  <c r="O1638" i="54"/>
  <c r="O1637" i="54"/>
  <c r="O1636" i="54"/>
  <c r="O1635" i="54"/>
  <c r="O1634" i="54"/>
  <c r="O1633" i="54"/>
  <c r="O1632" i="54"/>
  <c r="O1631" i="54"/>
  <c r="O1630" i="54"/>
  <c r="O1629" i="54"/>
  <c r="O1628" i="54"/>
  <c r="O1627" i="54"/>
  <c r="O1626" i="54"/>
  <c r="O1625" i="54"/>
  <c r="O1624" i="54"/>
  <c r="O1623" i="54"/>
  <c r="O1622" i="54"/>
  <c r="O1621" i="54"/>
  <c r="O1620" i="54"/>
  <c r="O1619" i="54"/>
  <c r="O1618" i="54"/>
  <c r="O1617" i="54"/>
  <c r="O1616" i="54"/>
  <c r="O1615" i="54"/>
  <c r="O1614" i="54"/>
  <c r="O1613" i="54"/>
  <c r="O1612" i="54"/>
  <c r="O1611" i="54"/>
  <c r="O1610" i="54"/>
  <c r="O1609" i="54"/>
  <c r="O1608" i="54"/>
  <c r="O1607" i="54"/>
  <c r="O1606" i="54"/>
  <c r="O1605" i="54"/>
  <c r="O1604" i="54"/>
  <c r="O1603" i="54"/>
  <c r="O1602" i="54"/>
  <c r="O1601" i="54"/>
  <c r="O1600" i="54"/>
  <c r="O1599" i="54"/>
  <c r="O1598" i="54"/>
  <c r="O1597" i="54"/>
  <c r="O1596" i="54"/>
  <c r="O1595" i="54"/>
  <c r="O1594" i="54"/>
  <c r="O1593" i="54"/>
  <c r="O1592" i="54"/>
  <c r="O1591" i="54"/>
  <c r="O1590" i="54"/>
  <c r="O1589" i="54"/>
  <c r="O1588" i="54"/>
  <c r="O1587" i="54"/>
  <c r="O1586" i="54"/>
  <c r="O1585" i="54"/>
  <c r="O1584" i="54"/>
  <c r="O1583" i="54"/>
  <c r="O1582" i="54"/>
  <c r="O1581" i="54"/>
  <c r="O1580" i="54"/>
  <c r="O1579" i="54"/>
  <c r="O1578" i="54"/>
  <c r="O1577" i="54"/>
  <c r="O1576" i="54"/>
  <c r="O1575" i="54"/>
  <c r="O1574" i="54"/>
  <c r="O1573" i="54"/>
  <c r="O1572" i="54"/>
  <c r="O1571" i="54"/>
  <c r="O1570" i="54"/>
  <c r="O1569" i="54"/>
  <c r="O1568" i="54"/>
  <c r="O1567" i="54"/>
  <c r="O1566" i="54"/>
  <c r="O1565" i="54"/>
  <c r="O1564" i="54"/>
  <c r="O1563" i="54"/>
  <c r="O1562" i="54"/>
  <c r="O1561" i="54"/>
  <c r="O1560" i="54"/>
  <c r="O1559" i="54"/>
  <c r="O1558" i="54"/>
  <c r="O1557" i="54"/>
  <c r="O1556" i="54"/>
  <c r="O1555" i="54"/>
  <c r="O1554" i="54"/>
  <c r="O1553" i="54"/>
  <c r="O1552" i="54"/>
  <c r="O1551" i="54"/>
  <c r="O1550" i="54"/>
  <c r="O1549" i="54"/>
  <c r="O1548" i="54"/>
  <c r="O1547" i="54"/>
  <c r="O1546" i="54"/>
  <c r="O1545" i="54"/>
  <c r="O1544" i="54"/>
  <c r="O1543" i="54"/>
  <c r="O1542" i="54"/>
  <c r="O1541" i="54"/>
  <c r="O1540" i="54"/>
  <c r="O1539" i="54"/>
  <c r="O1538" i="54"/>
  <c r="O1537" i="54"/>
  <c r="O1536" i="54"/>
  <c r="O1535" i="54"/>
  <c r="O1534" i="54"/>
  <c r="O1533" i="54"/>
  <c r="O1532" i="54"/>
  <c r="O1531" i="54"/>
  <c r="O1530" i="54"/>
  <c r="O1529" i="54"/>
  <c r="O1528" i="54"/>
  <c r="O1527" i="54"/>
  <c r="O1526" i="54"/>
  <c r="O1525" i="54"/>
  <c r="O1524" i="54"/>
  <c r="O1523" i="54"/>
  <c r="O1522" i="54"/>
  <c r="O1521" i="54"/>
  <c r="O1520" i="54"/>
  <c r="O1519" i="54"/>
  <c r="O1518" i="54"/>
  <c r="O1517" i="54"/>
  <c r="O1516" i="54"/>
  <c r="O1515" i="54"/>
  <c r="O1514" i="54"/>
  <c r="O1513" i="54"/>
  <c r="O1512" i="54"/>
  <c r="O1511" i="54"/>
  <c r="O1510" i="54"/>
  <c r="O1509" i="54"/>
  <c r="O1508" i="54"/>
  <c r="O1507" i="54"/>
  <c r="O1506" i="54"/>
  <c r="O1505" i="54"/>
  <c r="O1504" i="54"/>
  <c r="O1503" i="54"/>
  <c r="O1502" i="54"/>
  <c r="O1501" i="54"/>
  <c r="O1500" i="54"/>
  <c r="O1499" i="54"/>
  <c r="O1498" i="54"/>
  <c r="O1497" i="54"/>
  <c r="O1496" i="54"/>
  <c r="O1495" i="54"/>
  <c r="O1494" i="54"/>
  <c r="O1493" i="54"/>
  <c r="O1492" i="54"/>
  <c r="O1491" i="54"/>
  <c r="O1490" i="54"/>
  <c r="O1489" i="54"/>
  <c r="O1488" i="54"/>
  <c r="O1487" i="54"/>
  <c r="O1486" i="54"/>
  <c r="O1485" i="54"/>
  <c r="O1484" i="54"/>
  <c r="O1483" i="54"/>
  <c r="O1482" i="54"/>
  <c r="O1481" i="54"/>
  <c r="O1480" i="54"/>
  <c r="O1479" i="54"/>
  <c r="O1478" i="54"/>
  <c r="O1477" i="54"/>
  <c r="O1476" i="54"/>
  <c r="O1475" i="54"/>
  <c r="O1474" i="54"/>
  <c r="O1473" i="54"/>
  <c r="O1472" i="54"/>
  <c r="O1471" i="54"/>
  <c r="O1470" i="54"/>
  <c r="O1469" i="54"/>
  <c r="O1468" i="54"/>
  <c r="O1467" i="54"/>
  <c r="O1466" i="54"/>
  <c r="O1465" i="54"/>
  <c r="O1464" i="54"/>
  <c r="O1463" i="54"/>
  <c r="O1462" i="54"/>
  <c r="O1461" i="54"/>
  <c r="O1460" i="54"/>
  <c r="O1459" i="54"/>
  <c r="O1458" i="54"/>
  <c r="O1457" i="54"/>
  <c r="O1456" i="54"/>
  <c r="O1455" i="54"/>
  <c r="O1454" i="54"/>
  <c r="O1453" i="54"/>
  <c r="O1452" i="54"/>
  <c r="O1451" i="54"/>
  <c r="O1450" i="54"/>
  <c r="O1449" i="54"/>
  <c r="O1448" i="54"/>
  <c r="O1447" i="54"/>
  <c r="O1446" i="54"/>
  <c r="O1445" i="54"/>
  <c r="O1444" i="54"/>
  <c r="O1443" i="54"/>
  <c r="O1442" i="54"/>
  <c r="O1441" i="54"/>
  <c r="O1440" i="54"/>
  <c r="O1439" i="54"/>
  <c r="O1438" i="54"/>
  <c r="O1437" i="54"/>
  <c r="O1436" i="54"/>
  <c r="O1435" i="54"/>
  <c r="O1434" i="54"/>
  <c r="O1433" i="54"/>
  <c r="O1432" i="54"/>
  <c r="O1431" i="54"/>
  <c r="O1430" i="54"/>
  <c r="O1429" i="54"/>
  <c r="O1428" i="54"/>
  <c r="O1427" i="54"/>
  <c r="O1426" i="54"/>
  <c r="O1425" i="54"/>
  <c r="O1424" i="54"/>
  <c r="O1423" i="54"/>
  <c r="O1422" i="54"/>
  <c r="O1421" i="54"/>
  <c r="O1420" i="54"/>
  <c r="O1419" i="54"/>
  <c r="O1418" i="54"/>
  <c r="O1417" i="54"/>
  <c r="O1416" i="54"/>
  <c r="O1415" i="54"/>
  <c r="O1414" i="54"/>
  <c r="O1413" i="54"/>
  <c r="O1412" i="54"/>
  <c r="O1411" i="54"/>
  <c r="O1410" i="54"/>
  <c r="O1409" i="54"/>
  <c r="O1408" i="54"/>
  <c r="O1407" i="54"/>
  <c r="O1406" i="54"/>
  <c r="O1405" i="54"/>
  <c r="O1404" i="54"/>
  <c r="O1403" i="54"/>
  <c r="O1402" i="54"/>
  <c r="O1401" i="54"/>
  <c r="O1400" i="54"/>
  <c r="O1399" i="54"/>
  <c r="O1398" i="54"/>
  <c r="O1397" i="54"/>
  <c r="O1396" i="54"/>
  <c r="O1395" i="54"/>
  <c r="O1394" i="54"/>
  <c r="O1393" i="54"/>
  <c r="O1392" i="54"/>
  <c r="O1391" i="54"/>
  <c r="O1390" i="54"/>
  <c r="O1389" i="54"/>
  <c r="O1388" i="54"/>
  <c r="O1387" i="54"/>
  <c r="O1386" i="54"/>
  <c r="O1385" i="54"/>
  <c r="O1384" i="54"/>
  <c r="O1383" i="54"/>
  <c r="O1382" i="54"/>
  <c r="O1381" i="54"/>
  <c r="O1380" i="54"/>
  <c r="O1379" i="54"/>
  <c r="O1378" i="54"/>
  <c r="O1377" i="54"/>
  <c r="O1376" i="54"/>
  <c r="O1375" i="54"/>
  <c r="O1374" i="54"/>
  <c r="O1373" i="54"/>
  <c r="O1372" i="54"/>
  <c r="O1371" i="54"/>
  <c r="O1370" i="54"/>
  <c r="O1369" i="54"/>
  <c r="O1368" i="54"/>
  <c r="O1367" i="54"/>
  <c r="O1366" i="54"/>
  <c r="O1365" i="54"/>
  <c r="O1364" i="54"/>
  <c r="O1363" i="54"/>
  <c r="O1362" i="54"/>
  <c r="O1361" i="54"/>
  <c r="O1360" i="54"/>
  <c r="O1359" i="54"/>
  <c r="O1358" i="54"/>
  <c r="O1357" i="54"/>
  <c r="O1356" i="54"/>
  <c r="O1355" i="54"/>
  <c r="O1354" i="54"/>
  <c r="O1353" i="54"/>
  <c r="O1352" i="54"/>
  <c r="O1351" i="54"/>
  <c r="O1350" i="54"/>
  <c r="O1349" i="54"/>
  <c r="O1348" i="54"/>
  <c r="O1347" i="54"/>
  <c r="O1346" i="54"/>
  <c r="O1345" i="54"/>
  <c r="O1344" i="54"/>
  <c r="O1343" i="54"/>
  <c r="O1342" i="54"/>
  <c r="O1341" i="54"/>
  <c r="O1340" i="54"/>
  <c r="O1339" i="54"/>
  <c r="O1338" i="54"/>
  <c r="O1337" i="54"/>
  <c r="O1336" i="54"/>
  <c r="O1335" i="54"/>
  <c r="O1334" i="54"/>
  <c r="O1333" i="54"/>
  <c r="O1332" i="54"/>
  <c r="O1331" i="54"/>
  <c r="O1330" i="54"/>
  <c r="O1329" i="54"/>
  <c r="O1328" i="54"/>
  <c r="O1327" i="54"/>
  <c r="O1326" i="54"/>
  <c r="O1325" i="54"/>
  <c r="O1324" i="54"/>
  <c r="O1323" i="54"/>
  <c r="O1322" i="54"/>
  <c r="O1321" i="54"/>
  <c r="O1320" i="54"/>
  <c r="O1319" i="54"/>
  <c r="O1318" i="54"/>
  <c r="O1317" i="54"/>
  <c r="O1316" i="54"/>
  <c r="O1315" i="54"/>
  <c r="O1314" i="54"/>
  <c r="O1313" i="54"/>
  <c r="O1312" i="54"/>
  <c r="O1311" i="54"/>
  <c r="O1310" i="54"/>
  <c r="O1309" i="54"/>
  <c r="O1308" i="54"/>
  <c r="O1307" i="54"/>
  <c r="O1306" i="54"/>
  <c r="O1305" i="54"/>
  <c r="O1304" i="54"/>
  <c r="O1303" i="54"/>
  <c r="O1302" i="54"/>
  <c r="O1301" i="54"/>
  <c r="O1300" i="54"/>
  <c r="O1299" i="54"/>
  <c r="O1298" i="54"/>
  <c r="O1297" i="54"/>
  <c r="O1296" i="54"/>
  <c r="O1295" i="54"/>
  <c r="O1294" i="54"/>
  <c r="O1293" i="54"/>
  <c r="O1292" i="54"/>
  <c r="O1291" i="54"/>
  <c r="O1290" i="54"/>
  <c r="O1289" i="54"/>
  <c r="O1288" i="54"/>
  <c r="O1287" i="54"/>
  <c r="O1286" i="54"/>
  <c r="O1285" i="54"/>
  <c r="O1284" i="54"/>
  <c r="O1283" i="54"/>
  <c r="O1282" i="54"/>
  <c r="O1281" i="54"/>
  <c r="O1280" i="54"/>
  <c r="O1279" i="54"/>
  <c r="O1278" i="54"/>
  <c r="O1277" i="54"/>
  <c r="O1276" i="54"/>
  <c r="O1275" i="54"/>
  <c r="O1274" i="54"/>
  <c r="O1273" i="54"/>
  <c r="O1272" i="54"/>
  <c r="O1271" i="54"/>
  <c r="O1270" i="54"/>
  <c r="O1269" i="54"/>
  <c r="O1268" i="54"/>
  <c r="O1267" i="54"/>
  <c r="O1266" i="54"/>
  <c r="O1265" i="54"/>
  <c r="O1264" i="54"/>
  <c r="O1263" i="54"/>
  <c r="O1262" i="54"/>
  <c r="O1261" i="54"/>
  <c r="O1260" i="54"/>
  <c r="O1259" i="54"/>
  <c r="O1258" i="54"/>
  <c r="O1257" i="54"/>
  <c r="O1256" i="54"/>
  <c r="O1255" i="54"/>
  <c r="O1254" i="54"/>
  <c r="O1253" i="54"/>
  <c r="O1252" i="54"/>
  <c r="O1251" i="54"/>
  <c r="O1250" i="54"/>
  <c r="O1249" i="54"/>
  <c r="O1248" i="54"/>
  <c r="O1247" i="54"/>
  <c r="O1246" i="54"/>
  <c r="O1245" i="54"/>
  <c r="O1244" i="54"/>
  <c r="O1243" i="54"/>
  <c r="O1242" i="54"/>
  <c r="O1241" i="54"/>
  <c r="O1240" i="54"/>
  <c r="O1239" i="54"/>
  <c r="O1238" i="54"/>
  <c r="O1237" i="54"/>
  <c r="O1236" i="54"/>
  <c r="O1235" i="54"/>
  <c r="O1234" i="54"/>
  <c r="O1233" i="54"/>
  <c r="O1232" i="54"/>
  <c r="O1231" i="54"/>
  <c r="O1230" i="54"/>
  <c r="O1229" i="54"/>
  <c r="O1228" i="54"/>
  <c r="O1227" i="54"/>
  <c r="O1226" i="54"/>
  <c r="O1225" i="54"/>
  <c r="O1224" i="54"/>
  <c r="O1223" i="54"/>
  <c r="O1222" i="54"/>
  <c r="O1221" i="54"/>
  <c r="O1220" i="54"/>
  <c r="O1219" i="54"/>
  <c r="O1218" i="54"/>
  <c r="O1217" i="54"/>
  <c r="O1216" i="54"/>
  <c r="O1215" i="54"/>
  <c r="O1214" i="54"/>
  <c r="O1213" i="54"/>
  <c r="O1212" i="54"/>
  <c r="O1211" i="54"/>
  <c r="O1210" i="54"/>
  <c r="O1209" i="54"/>
  <c r="O1208" i="54"/>
  <c r="O1207" i="54"/>
  <c r="O1206" i="54"/>
  <c r="O1205" i="54"/>
  <c r="O1204" i="54"/>
  <c r="O1203" i="54"/>
  <c r="O1202" i="54"/>
  <c r="O1201" i="54"/>
  <c r="O1200" i="54"/>
  <c r="O1199" i="54"/>
  <c r="O1198" i="54"/>
  <c r="O1197" i="54"/>
  <c r="O1196" i="54"/>
  <c r="O1195" i="54"/>
  <c r="O1194" i="54"/>
  <c r="O1193" i="54"/>
  <c r="O1192" i="54"/>
  <c r="O1191" i="54"/>
  <c r="O1190" i="54"/>
  <c r="O1189" i="54"/>
  <c r="O1188" i="54"/>
  <c r="O1187" i="54"/>
  <c r="O1186" i="54"/>
  <c r="O1185" i="54"/>
  <c r="O1184" i="54"/>
  <c r="O1183" i="54"/>
  <c r="O1182" i="54"/>
  <c r="O1181" i="54"/>
  <c r="O1180" i="54"/>
  <c r="O1179" i="54"/>
  <c r="O1178" i="54"/>
  <c r="O1177" i="54"/>
  <c r="O1176" i="54"/>
  <c r="O1175" i="54"/>
  <c r="O1174" i="54"/>
  <c r="O1173" i="54"/>
  <c r="O1172" i="54"/>
  <c r="O1171" i="54"/>
  <c r="O1170" i="54"/>
  <c r="O1169" i="54"/>
  <c r="O1168" i="54"/>
  <c r="O1167" i="54"/>
  <c r="O1166" i="54"/>
  <c r="O1165" i="54"/>
  <c r="O1164" i="54"/>
  <c r="O1163" i="54"/>
  <c r="O1162" i="54"/>
  <c r="O1161" i="54"/>
  <c r="O1160" i="54"/>
  <c r="O1159" i="54"/>
  <c r="O1158" i="54"/>
  <c r="O1157" i="54"/>
  <c r="O1156" i="54"/>
  <c r="O1155" i="54"/>
  <c r="O1154" i="54"/>
  <c r="O1153" i="54"/>
  <c r="O1152" i="54"/>
  <c r="O1151" i="54"/>
  <c r="O1150" i="54"/>
  <c r="O1149" i="54"/>
  <c r="O1148" i="54"/>
  <c r="O1147" i="54"/>
  <c r="O1146" i="54"/>
  <c r="O1145" i="54"/>
  <c r="O1144" i="54"/>
  <c r="O1143" i="54"/>
  <c r="O1142" i="54"/>
  <c r="O1141" i="54"/>
  <c r="O1140" i="54"/>
  <c r="O1139" i="54"/>
  <c r="O1138" i="54"/>
  <c r="O1137" i="54"/>
  <c r="O1136" i="54"/>
  <c r="O1135" i="54"/>
  <c r="O1134" i="54"/>
  <c r="O1133" i="54"/>
  <c r="O1132" i="54"/>
  <c r="O1131" i="54"/>
  <c r="O1130" i="54"/>
  <c r="O1129" i="54"/>
  <c r="O1128" i="54"/>
  <c r="O1127" i="54"/>
  <c r="O1126" i="54"/>
  <c r="O1125" i="54"/>
  <c r="O1124" i="54"/>
  <c r="O1123" i="54"/>
  <c r="O1122" i="54"/>
  <c r="O1121" i="54"/>
  <c r="O1120" i="54"/>
  <c r="O1119" i="54"/>
  <c r="O1118" i="54"/>
  <c r="O1117" i="54"/>
  <c r="O1116" i="54"/>
  <c r="O1115" i="54"/>
  <c r="O1114" i="54"/>
  <c r="O1113" i="54"/>
  <c r="O1112" i="54"/>
  <c r="O1111" i="54"/>
  <c r="O1110" i="54"/>
  <c r="O1109" i="54"/>
  <c r="O1108" i="54"/>
  <c r="O1107" i="54"/>
  <c r="O1106" i="54"/>
  <c r="O1105" i="54"/>
  <c r="O1104" i="54"/>
  <c r="O1103" i="54"/>
  <c r="O1102" i="54"/>
  <c r="O1101" i="54"/>
  <c r="O1100" i="54"/>
  <c r="O1099" i="54"/>
  <c r="O1098" i="54"/>
  <c r="O1097" i="54"/>
  <c r="O1096" i="54"/>
  <c r="O1095" i="54"/>
  <c r="O1094" i="54"/>
  <c r="O1093" i="54"/>
  <c r="O1092" i="54"/>
  <c r="O1091" i="54"/>
  <c r="O1090" i="54"/>
  <c r="O1089" i="54"/>
  <c r="O1088" i="54"/>
  <c r="O1087" i="54"/>
  <c r="O1086" i="54"/>
  <c r="O1085" i="54"/>
  <c r="O1084" i="54"/>
  <c r="O1083" i="54"/>
  <c r="O1082" i="54"/>
  <c r="O1081" i="54"/>
  <c r="O1080" i="54"/>
  <c r="O1079" i="54"/>
  <c r="O1078" i="54"/>
  <c r="O1077" i="54"/>
  <c r="O1076" i="54"/>
  <c r="O1075" i="54"/>
  <c r="O1074" i="54"/>
  <c r="O1073" i="54"/>
  <c r="O1072" i="54"/>
  <c r="O1071" i="54"/>
  <c r="O1070" i="54"/>
  <c r="O1069" i="54"/>
  <c r="O1068" i="54"/>
  <c r="O1067" i="54"/>
  <c r="O1066" i="54"/>
  <c r="O1065" i="54"/>
  <c r="O1064" i="54"/>
  <c r="O1063" i="54"/>
  <c r="O1062" i="54"/>
  <c r="O1061" i="54"/>
  <c r="O1060" i="54"/>
  <c r="O1059" i="54"/>
  <c r="O1058" i="54"/>
  <c r="O1057" i="54"/>
  <c r="O1056" i="54"/>
  <c r="O1055" i="54"/>
  <c r="O1054" i="54"/>
  <c r="O1053" i="54"/>
  <c r="O1052" i="54"/>
  <c r="O1051" i="54"/>
  <c r="O1050" i="54"/>
  <c r="O1049" i="54"/>
  <c r="O1048" i="54"/>
  <c r="O1047" i="54"/>
  <c r="O1046" i="54"/>
  <c r="O1045" i="54"/>
  <c r="O1044" i="54"/>
  <c r="O1043" i="54"/>
  <c r="O1042" i="54"/>
  <c r="O1041" i="54"/>
  <c r="O1040" i="54"/>
  <c r="O1039" i="54"/>
  <c r="O1038" i="54"/>
  <c r="O1037" i="54"/>
  <c r="O1036" i="54"/>
  <c r="O1035" i="54"/>
  <c r="O1034" i="54"/>
  <c r="O1033" i="54"/>
  <c r="O1032" i="54"/>
  <c r="O1031" i="54"/>
  <c r="O1030" i="54"/>
  <c r="O1029" i="54"/>
  <c r="O1028" i="54"/>
  <c r="O1027" i="54"/>
  <c r="O1026" i="54"/>
  <c r="O1025" i="54"/>
  <c r="O1024" i="54"/>
  <c r="O1023" i="54"/>
  <c r="O1022" i="54"/>
  <c r="O1021" i="54"/>
  <c r="O1020" i="54"/>
  <c r="O1019" i="54"/>
  <c r="O1018" i="54"/>
  <c r="O1017" i="54"/>
  <c r="O1016" i="54"/>
  <c r="O1015" i="54"/>
  <c r="O1014" i="54"/>
  <c r="O1013" i="54"/>
  <c r="O1012" i="54"/>
  <c r="O1011" i="54"/>
  <c r="O1010" i="54"/>
  <c r="O1009" i="54"/>
  <c r="O1008" i="54"/>
  <c r="O1007" i="54"/>
  <c r="O1006" i="54"/>
  <c r="O1005" i="54"/>
  <c r="O1004" i="54"/>
  <c r="O1003" i="54"/>
  <c r="O1002" i="54"/>
  <c r="O1001" i="54"/>
  <c r="O1000" i="54"/>
  <c r="O999" i="54"/>
  <c r="O998" i="54"/>
  <c r="O997" i="54"/>
  <c r="O996" i="54"/>
  <c r="O995" i="54"/>
  <c r="O994" i="54"/>
  <c r="O993" i="54"/>
  <c r="O992" i="54"/>
  <c r="O991" i="54"/>
  <c r="O990" i="54"/>
  <c r="O989" i="54"/>
  <c r="O988" i="54"/>
  <c r="O987" i="54"/>
  <c r="O986" i="54"/>
  <c r="O985" i="54"/>
  <c r="O984" i="54"/>
  <c r="O983" i="54"/>
  <c r="O982" i="54"/>
  <c r="O981" i="54"/>
  <c r="O980" i="54"/>
  <c r="O979" i="54"/>
  <c r="O978" i="54"/>
  <c r="O977" i="54"/>
  <c r="O976" i="54"/>
  <c r="O975" i="54"/>
  <c r="O974" i="54"/>
  <c r="O973" i="54"/>
  <c r="O972" i="54"/>
  <c r="O971" i="54"/>
  <c r="O970" i="54"/>
  <c r="O969" i="54"/>
  <c r="O968" i="54"/>
  <c r="O967" i="54"/>
  <c r="O966" i="54"/>
  <c r="O965" i="54"/>
  <c r="O964" i="54"/>
  <c r="O963" i="54"/>
  <c r="O962" i="54"/>
  <c r="O961" i="54"/>
  <c r="O960" i="54"/>
  <c r="O959" i="54"/>
  <c r="O958" i="54"/>
  <c r="O957" i="54"/>
  <c r="O956" i="54"/>
  <c r="O955" i="54"/>
  <c r="O954" i="54"/>
  <c r="O953" i="54"/>
  <c r="O952" i="54"/>
  <c r="O951" i="54"/>
  <c r="O950" i="54"/>
  <c r="O949" i="54"/>
  <c r="O948" i="54"/>
  <c r="O947" i="54"/>
  <c r="O946" i="54"/>
  <c r="O945" i="54"/>
  <c r="O944" i="54"/>
  <c r="O943" i="54"/>
  <c r="O942" i="54"/>
  <c r="O941" i="54"/>
  <c r="O940" i="54"/>
  <c r="O939" i="54"/>
  <c r="O938" i="54"/>
  <c r="O937" i="54"/>
  <c r="O936" i="54"/>
  <c r="O935" i="54"/>
  <c r="O934" i="54"/>
  <c r="O933" i="54"/>
  <c r="O932" i="54"/>
  <c r="O931" i="54"/>
  <c r="O930" i="54"/>
  <c r="O929" i="54"/>
  <c r="O928" i="54"/>
  <c r="O927" i="54"/>
  <c r="O926" i="54"/>
  <c r="O925" i="54"/>
  <c r="O924" i="54"/>
  <c r="O923" i="54"/>
  <c r="O922" i="54"/>
  <c r="O921" i="54"/>
  <c r="O920" i="54"/>
  <c r="O919" i="54"/>
  <c r="O918" i="54"/>
  <c r="O917" i="54"/>
  <c r="O916" i="54"/>
  <c r="O915" i="54"/>
  <c r="O914" i="54"/>
  <c r="O913" i="54"/>
  <c r="O912" i="54"/>
  <c r="O911" i="54"/>
  <c r="O910" i="54"/>
  <c r="O909" i="54"/>
  <c r="O908" i="54"/>
  <c r="O907" i="54"/>
  <c r="O906" i="54"/>
  <c r="O905" i="54"/>
  <c r="O904" i="54"/>
  <c r="O903" i="54"/>
  <c r="O902" i="54"/>
  <c r="O901" i="54"/>
  <c r="O900" i="54"/>
  <c r="O899" i="54"/>
  <c r="O898" i="54"/>
  <c r="O897" i="54"/>
  <c r="O896" i="54"/>
  <c r="O895" i="54"/>
  <c r="O894" i="54"/>
  <c r="O893" i="54"/>
  <c r="O892" i="54"/>
  <c r="O891" i="54"/>
  <c r="O890" i="54"/>
  <c r="O889" i="54"/>
  <c r="O888" i="54"/>
  <c r="O887" i="54"/>
  <c r="O886" i="54"/>
  <c r="O885" i="54"/>
  <c r="O884" i="54"/>
  <c r="O883" i="54"/>
  <c r="O882" i="54"/>
  <c r="O881" i="54"/>
  <c r="O880" i="54"/>
  <c r="O879" i="54"/>
  <c r="O878" i="54"/>
  <c r="O877" i="54"/>
  <c r="O876" i="54"/>
  <c r="O875" i="54"/>
  <c r="O874" i="54"/>
  <c r="O873" i="54"/>
  <c r="O872" i="54"/>
  <c r="O871" i="54"/>
  <c r="O870" i="54"/>
  <c r="O869" i="54"/>
  <c r="O868" i="54"/>
  <c r="O867" i="54"/>
  <c r="O866" i="54"/>
  <c r="O865" i="54"/>
  <c r="O864" i="54"/>
  <c r="O863" i="54"/>
  <c r="O862" i="54"/>
  <c r="O861" i="54"/>
  <c r="O860" i="54"/>
  <c r="O859" i="54"/>
  <c r="O858" i="54"/>
  <c r="O857" i="54"/>
  <c r="O856" i="54"/>
  <c r="O855" i="54"/>
  <c r="O854" i="54"/>
  <c r="O853" i="54"/>
  <c r="O852" i="54"/>
  <c r="O851" i="54"/>
  <c r="O850" i="54"/>
  <c r="O849" i="54"/>
  <c r="O848" i="54"/>
  <c r="O847" i="54"/>
  <c r="O846" i="54"/>
  <c r="O845" i="54"/>
  <c r="O844" i="54"/>
  <c r="O843" i="54"/>
  <c r="O842" i="54"/>
  <c r="O841" i="54"/>
  <c r="O840" i="54"/>
  <c r="O839" i="54"/>
  <c r="O838" i="54"/>
  <c r="O837" i="54"/>
  <c r="O836" i="54"/>
  <c r="O835" i="54"/>
  <c r="O834" i="54"/>
  <c r="O833" i="54"/>
  <c r="O832" i="54"/>
  <c r="O831" i="54"/>
  <c r="O830" i="54"/>
  <c r="O829" i="54"/>
  <c r="O828" i="54"/>
  <c r="O827" i="54"/>
  <c r="O826" i="54"/>
  <c r="O825" i="54"/>
  <c r="O824" i="54"/>
  <c r="O823" i="54"/>
  <c r="O822" i="54"/>
  <c r="O821" i="54"/>
  <c r="O820" i="54"/>
  <c r="O819" i="54"/>
  <c r="O818" i="54"/>
  <c r="O817" i="54"/>
  <c r="O816" i="54"/>
  <c r="O815" i="54"/>
  <c r="O814" i="54"/>
  <c r="O813" i="54"/>
  <c r="O812" i="54"/>
  <c r="O811" i="54"/>
  <c r="O810" i="54"/>
  <c r="O809" i="54"/>
  <c r="O808" i="54"/>
  <c r="O807" i="54"/>
  <c r="O806" i="54"/>
  <c r="O805" i="54"/>
  <c r="O804" i="54"/>
  <c r="O803" i="54"/>
  <c r="O802" i="54"/>
  <c r="O801" i="54"/>
  <c r="O800" i="54"/>
  <c r="O799" i="54"/>
  <c r="O798" i="54"/>
  <c r="O797" i="54"/>
  <c r="O796" i="54"/>
  <c r="O795" i="54"/>
  <c r="O794" i="54"/>
  <c r="O793" i="54"/>
  <c r="O792" i="54"/>
  <c r="O791" i="54"/>
  <c r="O790" i="54"/>
  <c r="O789" i="54"/>
  <c r="O788" i="54"/>
  <c r="O787" i="54"/>
  <c r="O786" i="54"/>
  <c r="O785" i="54"/>
  <c r="O784" i="54"/>
  <c r="O783" i="54"/>
  <c r="O782" i="54"/>
  <c r="O781" i="54"/>
  <c r="O780" i="54"/>
  <c r="O779" i="54"/>
  <c r="O778" i="54"/>
  <c r="O777" i="54"/>
  <c r="O776" i="54"/>
  <c r="O775" i="54"/>
  <c r="O774" i="54"/>
  <c r="O773" i="54"/>
  <c r="O772" i="54"/>
  <c r="O771" i="54"/>
  <c r="O770" i="54"/>
  <c r="O769" i="54"/>
  <c r="O768" i="54"/>
  <c r="O767" i="54"/>
  <c r="O766" i="54"/>
  <c r="O765" i="54"/>
  <c r="O764" i="54"/>
  <c r="O763" i="54"/>
  <c r="O762" i="54"/>
  <c r="O761" i="54"/>
  <c r="O760" i="54"/>
  <c r="O759" i="54"/>
  <c r="O758" i="54"/>
  <c r="O757" i="54"/>
  <c r="O756" i="54"/>
  <c r="O755" i="54"/>
  <c r="O754" i="54"/>
  <c r="O753" i="54"/>
  <c r="O752" i="54"/>
  <c r="O751" i="54"/>
  <c r="O750" i="54"/>
  <c r="O749" i="54"/>
  <c r="O748" i="54"/>
  <c r="O747" i="54"/>
  <c r="O746" i="54"/>
  <c r="O745" i="54"/>
  <c r="O744" i="54"/>
  <c r="O743" i="54"/>
  <c r="O742" i="54"/>
  <c r="O741" i="54"/>
  <c r="O740" i="54"/>
  <c r="O739" i="54"/>
  <c r="O738" i="54"/>
  <c r="O737" i="54"/>
  <c r="O736" i="54"/>
  <c r="O735" i="54"/>
  <c r="O734" i="54"/>
  <c r="O733" i="54"/>
  <c r="O732" i="54"/>
  <c r="O731" i="54"/>
  <c r="O730" i="54"/>
  <c r="O729" i="54"/>
  <c r="O728" i="54"/>
  <c r="O727" i="54"/>
  <c r="O726" i="54"/>
  <c r="O725" i="54"/>
  <c r="O724" i="54"/>
  <c r="O723" i="54"/>
  <c r="O722" i="54"/>
  <c r="O721" i="54"/>
  <c r="O720" i="54"/>
  <c r="O719" i="54"/>
  <c r="O718" i="54"/>
  <c r="O717" i="54"/>
  <c r="O716" i="54"/>
  <c r="O715" i="54"/>
  <c r="O714" i="54"/>
  <c r="O713" i="54"/>
  <c r="O712" i="54"/>
  <c r="O711" i="54"/>
  <c r="O710" i="54"/>
  <c r="O709" i="54"/>
  <c r="O708" i="54"/>
  <c r="O707" i="54"/>
  <c r="O706" i="54"/>
  <c r="O705" i="54"/>
  <c r="O704" i="54"/>
  <c r="O703" i="54"/>
  <c r="O702" i="54"/>
  <c r="O701" i="54"/>
  <c r="O700" i="54"/>
  <c r="O699" i="54"/>
  <c r="O698" i="54"/>
  <c r="O697" i="54"/>
  <c r="O696" i="54"/>
  <c r="O695" i="54"/>
  <c r="O694" i="54"/>
  <c r="O693" i="54"/>
  <c r="O692" i="54"/>
  <c r="O691" i="54"/>
  <c r="O690" i="54"/>
  <c r="O689" i="54"/>
  <c r="O688" i="54"/>
  <c r="O687" i="54"/>
  <c r="O686" i="54"/>
  <c r="O685" i="54"/>
  <c r="O684" i="54"/>
  <c r="O683" i="54"/>
  <c r="O682" i="54"/>
  <c r="O681" i="54"/>
  <c r="O680" i="54"/>
  <c r="O679" i="54"/>
  <c r="O678" i="54"/>
  <c r="O677" i="54"/>
  <c r="O676" i="54"/>
  <c r="O675" i="54"/>
  <c r="O674" i="54"/>
  <c r="O673" i="54"/>
  <c r="O672" i="54"/>
  <c r="O671" i="54"/>
  <c r="O670" i="54"/>
  <c r="O669" i="54"/>
  <c r="O668" i="54"/>
  <c r="O667" i="54"/>
  <c r="O666" i="54"/>
  <c r="O665" i="54"/>
  <c r="O664" i="54"/>
  <c r="O663" i="54"/>
  <c r="O662" i="54"/>
  <c r="O661" i="54"/>
  <c r="O660" i="54"/>
  <c r="O659" i="54"/>
  <c r="O658" i="54"/>
  <c r="O657" i="54"/>
  <c r="O656" i="54"/>
  <c r="O655" i="54"/>
  <c r="O654" i="54"/>
  <c r="O653" i="54"/>
  <c r="O652" i="54"/>
  <c r="O651" i="54"/>
  <c r="O650" i="54"/>
  <c r="O649" i="54"/>
  <c r="O648" i="54"/>
  <c r="O647" i="54"/>
  <c r="O646" i="54"/>
  <c r="O645" i="54"/>
  <c r="O644" i="54"/>
  <c r="O643" i="54"/>
  <c r="O642" i="54"/>
  <c r="O641" i="54"/>
  <c r="O640" i="54"/>
  <c r="O639" i="54"/>
  <c r="O638" i="54"/>
  <c r="O637" i="54"/>
  <c r="O636" i="54"/>
  <c r="O635" i="54"/>
  <c r="O634" i="54"/>
  <c r="O633" i="54"/>
  <c r="O632" i="54"/>
  <c r="O631" i="54"/>
  <c r="O630" i="54"/>
  <c r="O629" i="54"/>
  <c r="O628" i="54"/>
  <c r="O627" i="54"/>
  <c r="O626" i="54"/>
  <c r="O625" i="54"/>
  <c r="O624" i="54"/>
  <c r="O623" i="54"/>
  <c r="O622" i="54"/>
  <c r="O621" i="54"/>
  <c r="O620" i="54"/>
  <c r="O619" i="54"/>
  <c r="O618" i="54"/>
  <c r="O617" i="54"/>
  <c r="O616" i="54"/>
  <c r="O615" i="54"/>
  <c r="O614" i="54"/>
  <c r="O613" i="54"/>
  <c r="O612" i="54"/>
  <c r="O611" i="54"/>
  <c r="O610" i="54"/>
  <c r="O609" i="54"/>
  <c r="O608" i="54"/>
  <c r="O607" i="54"/>
  <c r="O606" i="54"/>
  <c r="O605" i="54"/>
  <c r="O604" i="54"/>
  <c r="O603" i="54"/>
  <c r="O602" i="54"/>
  <c r="O601" i="54"/>
  <c r="O600" i="54"/>
  <c r="O599" i="54"/>
  <c r="O598" i="54"/>
  <c r="O597" i="54"/>
  <c r="O596" i="54"/>
  <c r="O595" i="54"/>
  <c r="O594" i="54"/>
  <c r="O593" i="54"/>
  <c r="O592" i="54"/>
  <c r="O591" i="54"/>
  <c r="O590" i="54"/>
  <c r="O589" i="54"/>
  <c r="O588" i="54"/>
  <c r="O587" i="54"/>
  <c r="O586" i="54"/>
  <c r="O585" i="54"/>
  <c r="O584" i="54"/>
  <c r="O583" i="54"/>
  <c r="O582" i="54"/>
  <c r="O581" i="54"/>
  <c r="O580" i="54"/>
  <c r="O579" i="54"/>
  <c r="O578" i="54"/>
  <c r="O577" i="54"/>
  <c r="O576" i="54"/>
  <c r="O575" i="54"/>
  <c r="O574" i="54"/>
  <c r="O573" i="54"/>
  <c r="O572" i="54"/>
  <c r="O571" i="54"/>
  <c r="O570" i="54"/>
  <c r="O569" i="54"/>
  <c r="O568" i="54"/>
  <c r="O567" i="54"/>
  <c r="O566" i="54"/>
  <c r="O565" i="54"/>
  <c r="O564" i="54"/>
  <c r="O563" i="54"/>
  <c r="O562" i="54"/>
  <c r="O561" i="54"/>
  <c r="O560" i="54"/>
  <c r="O559" i="54"/>
  <c r="O558" i="54"/>
  <c r="O557" i="54"/>
  <c r="O556" i="54"/>
  <c r="O555" i="54"/>
  <c r="O554" i="54"/>
  <c r="O553" i="54"/>
  <c r="O552" i="54"/>
  <c r="O551" i="54"/>
  <c r="O550" i="54"/>
  <c r="O549" i="54"/>
  <c r="O548" i="54"/>
  <c r="O547" i="54"/>
  <c r="O546" i="54"/>
  <c r="O545" i="54"/>
  <c r="O544" i="54"/>
  <c r="O543" i="54"/>
  <c r="O542" i="54"/>
  <c r="O541" i="54"/>
  <c r="O540" i="54"/>
  <c r="O539" i="54"/>
  <c r="O538" i="54"/>
  <c r="O537" i="54"/>
  <c r="O536" i="54"/>
  <c r="O535" i="54"/>
  <c r="O534" i="54"/>
  <c r="O533" i="54"/>
  <c r="O532" i="54"/>
  <c r="O531" i="54"/>
  <c r="O530" i="54"/>
  <c r="O529" i="54"/>
  <c r="O528" i="54"/>
  <c r="O527" i="54"/>
  <c r="O526" i="54"/>
  <c r="O525" i="54"/>
  <c r="O524" i="54"/>
  <c r="O523" i="54"/>
  <c r="O522" i="54"/>
  <c r="O521" i="54"/>
  <c r="O520" i="54"/>
  <c r="O519" i="54"/>
  <c r="O518" i="54"/>
  <c r="O517" i="54"/>
  <c r="O516" i="54"/>
  <c r="O515" i="54"/>
  <c r="O514" i="54"/>
  <c r="O513" i="54"/>
  <c r="O512" i="54"/>
  <c r="O511" i="54"/>
  <c r="O510" i="54"/>
  <c r="O509" i="54"/>
  <c r="O508" i="54"/>
  <c r="O507" i="54"/>
  <c r="O506" i="54"/>
  <c r="O505" i="54"/>
  <c r="O504" i="54"/>
  <c r="O503" i="54"/>
  <c r="O502" i="54"/>
  <c r="O501" i="54"/>
  <c r="O500" i="54"/>
  <c r="O499" i="54"/>
  <c r="O498" i="54"/>
  <c r="O497" i="54"/>
  <c r="O496" i="54"/>
  <c r="O495" i="54"/>
  <c r="O494" i="54"/>
  <c r="O493" i="54"/>
  <c r="O492" i="54"/>
  <c r="O491" i="54"/>
  <c r="O490" i="54"/>
  <c r="O489" i="54"/>
  <c r="O488" i="54"/>
  <c r="O487" i="54"/>
  <c r="O486" i="54"/>
  <c r="O485" i="54"/>
  <c r="O484" i="54"/>
  <c r="O483" i="54"/>
  <c r="O482" i="54"/>
  <c r="O481" i="54"/>
  <c r="O480" i="54"/>
  <c r="O479" i="54"/>
  <c r="O478" i="54"/>
  <c r="O477" i="54"/>
  <c r="O476" i="54"/>
  <c r="O475" i="54"/>
  <c r="O474" i="54"/>
  <c r="O473" i="54"/>
  <c r="O472" i="54"/>
  <c r="O471" i="54"/>
  <c r="O470" i="54"/>
  <c r="O469" i="54"/>
  <c r="O468" i="54"/>
  <c r="O467" i="54"/>
  <c r="O466" i="54"/>
  <c r="O465" i="54"/>
  <c r="O464" i="54"/>
  <c r="O463" i="54"/>
  <c r="O462" i="54"/>
  <c r="O461" i="54"/>
  <c r="O460" i="54"/>
  <c r="O459" i="54"/>
  <c r="O458" i="54"/>
  <c r="O457" i="54"/>
  <c r="O456" i="54"/>
  <c r="O455" i="54"/>
  <c r="O454" i="54"/>
  <c r="O453" i="54"/>
  <c r="O452" i="54"/>
  <c r="O451" i="54"/>
  <c r="O450" i="54"/>
  <c r="O449" i="54"/>
  <c r="O448" i="54"/>
  <c r="O447" i="54"/>
  <c r="O446" i="54"/>
  <c r="O445" i="54"/>
  <c r="O444" i="54"/>
  <c r="O443" i="54"/>
  <c r="O442" i="54"/>
  <c r="O441" i="54"/>
  <c r="O440" i="54"/>
  <c r="O439" i="54"/>
  <c r="O438" i="54"/>
  <c r="O437" i="54"/>
  <c r="O436" i="54"/>
  <c r="O435" i="54"/>
  <c r="O434" i="54"/>
  <c r="O433" i="54"/>
  <c r="O432" i="54"/>
  <c r="O431" i="54"/>
  <c r="O430" i="54"/>
  <c r="O429" i="54"/>
  <c r="O428" i="54"/>
  <c r="O427" i="54"/>
  <c r="O426" i="54"/>
  <c r="O425" i="54"/>
  <c r="O424" i="54"/>
  <c r="O423" i="54"/>
  <c r="O422" i="54"/>
  <c r="O421" i="54"/>
  <c r="O420" i="54"/>
  <c r="O419" i="54"/>
  <c r="O418" i="54"/>
  <c r="O417" i="54"/>
  <c r="O416" i="54"/>
  <c r="O415" i="54"/>
  <c r="O414" i="54"/>
  <c r="O413" i="54"/>
  <c r="O412" i="54"/>
  <c r="O411" i="54"/>
  <c r="O410" i="54"/>
  <c r="O409" i="54"/>
  <c r="O408" i="54"/>
  <c r="O407" i="54"/>
  <c r="O406" i="54"/>
  <c r="O405" i="54"/>
  <c r="O404" i="54"/>
  <c r="O403" i="54"/>
  <c r="O402" i="54"/>
  <c r="O401" i="54"/>
  <c r="O400" i="54"/>
  <c r="O399" i="54"/>
  <c r="O398" i="54"/>
  <c r="O397" i="54"/>
  <c r="O396" i="54"/>
  <c r="O395" i="54"/>
  <c r="O394" i="54"/>
  <c r="O393" i="54"/>
  <c r="O392" i="54"/>
  <c r="O391" i="54"/>
  <c r="O390" i="54"/>
  <c r="O389" i="54"/>
  <c r="O388" i="54"/>
  <c r="O387" i="54"/>
  <c r="O386" i="54"/>
  <c r="O385" i="54"/>
  <c r="O384" i="54"/>
  <c r="O383" i="54"/>
  <c r="O382" i="54"/>
  <c r="O381" i="54"/>
  <c r="O380" i="54"/>
  <c r="O379" i="54"/>
  <c r="O378" i="54"/>
  <c r="O377" i="54"/>
  <c r="O376" i="54"/>
  <c r="O375" i="54"/>
  <c r="O374" i="54"/>
  <c r="O373" i="54"/>
  <c r="O372" i="54"/>
  <c r="O371" i="54"/>
  <c r="O370" i="54"/>
  <c r="O369" i="54"/>
  <c r="O368" i="54"/>
  <c r="O367" i="54"/>
  <c r="O366" i="54"/>
  <c r="O365" i="54"/>
  <c r="O364" i="54"/>
  <c r="O363" i="54"/>
  <c r="O362" i="54"/>
  <c r="O361" i="54"/>
  <c r="O360" i="54"/>
  <c r="O359" i="54"/>
  <c r="O358" i="54"/>
  <c r="O357" i="54"/>
  <c r="O356" i="54"/>
  <c r="O355" i="54"/>
  <c r="O354" i="54"/>
  <c r="O353" i="54"/>
  <c r="O352" i="54"/>
  <c r="O351" i="54"/>
  <c r="O350" i="54"/>
  <c r="O349" i="54"/>
  <c r="O348" i="54"/>
  <c r="O347" i="54"/>
  <c r="O346" i="54"/>
  <c r="O345" i="54"/>
  <c r="O344" i="54"/>
  <c r="O343" i="54"/>
  <c r="O342" i="54"/>
  <c r="O341" i="54"/>
  <c r="O340" i="54"/>
  <c r="O339" i="54"/>
  <c r="O338" i="54"/>
  <c r="O337" i="54"/>
  <c r="O336" i="54"/>
  <c r="O335" i="54"/>
  <c r="O334" i="54"/>
  <c r="O333" i="54"/>
  <c r="O332" i="54"/>
  <c r="O331" i="54"/>
  <c r="O330" i="54"/>
  <c r="O329" i="54"/>
  <c r="O328" i="54"/>
  <c r="O327" i="54"/>
  <c r="O326" i="54"/>
  <c r="O325" i="54"/>
  <c r="O324" i="54"/>
  <c r="O323" i="54"/>
  <c r="O322" i="54"/>
  <c r="O321" i="54"/>
  <c r="O320" i="54"/>
  <c r="O319" i="54"/>
  <c r="O318" i="54"/>
  <c r="O317" i="54"/>
  <c r="O316" i="54"/>
  <c r="O315" i="54"/>
  <c r="O314" i="54"/>
  <c r="O313" i="54"/>
  <c r="O312" i="54"/>
  <c r="O311" i="54"/>
  <c r="O310" i="54"/>
  <c r="O309" i="54"/>
  <c r="O308" i="54"/>
  <c r="O307" i="54"/>
  <c r="O306" i="54"/>
  <c r="O305" i="54"/>
  <c r="O304" i="54"/>
  <c r="O303" i="54"/>
  <c r="O302" i="54"/>
  <c r="O301" i="54"/>
  <c r="O300" i="54"/>
  <c r="O299" i="54"/>
  <c r="O298" i="54"/>
  <c r="O297" i="54"/>
  <c r="O296" i="54"/>
  <c r="O295" i="54"/>
  <c r="O294" i="54"/>
  <c r="O293" i="54"/>
  <c r="O292" i="54"/>
  <c r="O291" i="54"/>
  <c r="O290" i="54"/>
  <c r="O289" i="54"/>
  <c r="O288" i="54"/>
  <c r="O287" i="54"/>
  <c r="O286" i="54"/>
  <c r="O285" i="54"/>
  <c r="O284" i="54"/>
  <c r="O283" i="54"/>
  <c r="O282" i="54"/>
  <c r="O281" i="54"/>
  <c r="O280" i="54"/>
  <c r="O279" i="54"/>
  <c r="O278" i="54"/>
  <c r="O277" i="54"/>
  <c r="O276" i="54"/>
  <c r="O275" i="54"/>
  <c r="O274" i="54"/>
  <c r="O273" i="54"/>
  <c r="O272" i="54"/>
  <c r="O271" i="54"/>
  <c r="O270" i="54"/>
  <c r="O269" i="54"/>
  <c r="O268" i="54"/>
  <c r="O267" i="54"/>
  <c r="O266" i="54"/>
  <c r="O265" i="54"/>
  <c r="O264" i="54"/>
  <c r="O263" i="54"/>
  <c r="O262" i="54"/>
  <c r="O261" i="54"/>
  <c r="O260" i="54"/>
  <c r="O259" i="54"/>
  <c r="O258" i="54"/>
  <c r="O257" i="54"/>
  <c r="O256" i="54"/>
  <c r="O255" i="54"/>
  <c r="O254" i="54"/>
  <c r="O253" i="54"/>
  <c r="O252" i="54"/>
  <c r="O251" i="54"/>
  <c r="O250" i="54"/>
  <c r="O249" i="54"/>
  <c r="O248" i="54"/>
  <c r="O247" i="54"/>
  <c r="O246" i="54"/>
  <c r="O245" i="54"/>
  <c r="O244" i="54"/>
  <c r="O243" i="54"/>
  <c r="O242" i="54"/>
  <c r="O241" i="54"/>
  <c r="O240" i="54"/>
  <c r="O239" i="54"/>
  <c r="O238" i="54"/>
  <c r="O237" i="54"/>
  <c r="O236" i="54"/>
  <c r="O235" i="54"/>
  <c r="O234" i="54"/>
  <c r="O233" i="54"/>
  <c r="O232" i="54"/>
  <c r="O231" i="54"/>
  <c r="O230" i="54"/>
  <c r="O229" i="54"/>
  <c r="O228" i="54"/>
  <c r="O227" i="54"/>
  <c r="O226" i="54"/>
  <c r="O225" i="54"/>
  <c r="O224" i="54"/>
  <c r="O223" i="54"/>
  <c r="O222" i="54"/>
  <c r="O221" i="54"/>
  <c r="O220" i="54"/>
  <c r="O219" i="54"/>
  <c r="O218" i="54"/>
  <c r="O217" i="54"/>
  <c r="O216" i="54"/>
  <c r="O215" i="54"/>
  <c r="O214" i="54"/>
  <c r="O213" i="54"/>
  <c r="O212" i="54"/>
  <c r="O211" i="54"/>
  <c r="O210" i="54"/>
  <c r="O209" i="54"/>
  <c r="O208" i="54"/>
  <c r="O207" i="54"/>
  <c r="O206" i="54"/>
  <c r="O205" i="54"/>
  <c r="O204" i="54"/>
  <c r="O203" i="54"/>
  <c r="O202" i="54"/>
  <c r="O201" i="54"/>
  <c r="O200" i="54"/>
  <c r="O199" i="54"/>
  <c r="O198" i="54"/>
  <c r="O197" i="54"/>
  <c r="O196" i="54"/>
  <c r="O195" i="54"/>
  <c r="O194" i="54"/>
  <c r="O193" i="54"/>
  <c r="O192" i="54"/>
  <c r="O191" i="54"/>
  <c r="O190" i="54"/>
  <c r="O189" i="54"/>
  <c r="O188" i="54"/>
  <c r="O187" i="54"/>
  <c r="O186" i="54"/>
  <c r="O185" i="54"/>
  <c r="O184" i="54"/>
  <c r="O183" i="54"/>
  <c r="O182" i="54"/>
  <c r="O181" i="54"/>
  <c r="O180" i="54"/>
  <c r="O179" i="54"/>
  <c r="O178" i="54"/>
  <c r="O177" i="54"/>
  <c r="O176" i="54"/>
  <c r="O175" i="54"/>
  <c r="O174" i="54"/>
  <c r="O173" i="54"/>
  <c r="O172" i="54"/>
  <c r="O171" i="54"/>
  <c r="O170" i="54"/>
  <c r="O169" i="54"/>
  <c r="O168" i="54"/>
  <c r="O167" i="54"/>
  <c r="O166" i="54"/>
  <c r="O165" i="54"/>
  <c r="O164" i="54"/>
  <c r="O163" i="54"/>
  <c r="O162" i="54"/>
  <c r="O161" i="54"/>
  <c r="O160" i="54"/>
  <c r="O159" i="54"/>
  <c r="O158" i="54"/>
  <c r="O157" i="54"/>
  <c r="O156" i="54"/>
  <c r="O155" i="54"/>
  <c r="O154" i="54"/>
  <c r="O153" i="54"/>
  <c r="O152" i="54"/>
  <c r="O151" i="54"/>
  <c r="O150" i="54"/>
  <c r="O149" i="54"/>
  <c r="O148" i="54"/>
  <c r="O147" i="54"/>
  <c r="O146" i="54"/>
  <c r="O145" i="54"/>
  <c r="O144" i="54"/>
  <c r="O143" i="54"/>
  <c r="O142" i="54"/>
  <c r="O141" i="54"/>
  <c r="O140" i="54"/>
  <c r="O139" i="54"/>
  <c r="O138" i="54"/>
  <c r="O137" i="54"/>
  <c r="O136" i="54"/>
  <c r="O135" i="54"/>
  <c r="O134" i="54"/>
  <c r="O133" i="54"/>
  <c r="O132" i="54"/>
  <c r="O131" i="54"/>
  <c r="O130" i="54"/>
  <c r="O129" i="54"/>
  <c r="O128" i="54"/>
  <c r="O127" i="54"/>
  <c r="O126" i="54"/>
  <c r="O125" i="54"/>
  <c r="O124" i="54"/>
  <c r="O123" i="54"/>
  <c r="O122" i="54"/>
  <c r="O121" i="54"/>
  <c r="O120" i="54"/>
  <c r="O119" i="54"/>
  <c r="O118" i="54"/>
  <c r="O117" i="54"/>
  <c r="O116" i="54"/>
  <c r="O115" i="54"/>
  <c r="O114" i="54"/>
  <c r="O113" i="54"/>
  <c r="O112" i="54"/>
  <c r="O111" i="54"/>
  <c r="O110" i="54"/>
  <c r="O109" i="54"/>
  <c r="O108" i="54"/>
  <c r="O107" i="54"/>
  <c r="O106" i="54"/>
  <c r="O105" i="54"/>
  <c r="O104" i="54"/>
  <c r="O103" i="54"/>
  <c r="O102" i="54"/>
  <c r="O101" i="54"/>
  <c r="O100" i="54"/>
  <c r="O99" i="54"/>
  <c r="O98" i="54"/>
  <c r="O97" i="54"/>
  <c r="O96" i="54"/>
  <c r="O95" i="54"/>
  <c r="O94" i="54"/>
  <c r="O93" i="54"/>
  <c r="O92" i="54"/>
  <c r="O91" i="54"/>
  <c r="O90" i="54"/>
  <c r="O89" i="54"/>
  <c r="O88" i="54"/>
  <c r="O87" i="54"/>
  <c r="O86" i="54"/>
  <c r="O85" i="54"/>
  <c r="O84" i="54"/>
  <c r="O83" i="54"/>
  <c r="O82" i="54"/>
  <c r="O81" i="54"/>
  <c r="O80" i="54"/>
  <c r="O79" i="54"/>
  <c r="O78" i="54"/>
  <c r="O77" i="54"/>
  <c r="O76" i="54"/>
  <c r="O75" i="54"/>
  <c r="O74" i="54"/>
  <c r="O73" i="54"/>
  <c r="O72" i="54"/>
  <c r="O71" i="54"/>
  <c r="O70" i="54"/>
  <c r="O69" i="54"/>
  <c r="O68" i="54"/>
  <c r="O67" i="54"/>
  <c r="O66" i="54"/>
  <c r="O65" i="54"/>
  <c r="O64" i="54"/>
  <c r="O63" i="54"/>
  <c r="O62" i="54"/>
  <c r="O61" i="54"/>
  <c r="O60" i="54"/>
  <c r="O59" i="54"/>
  <c r="O58" i="54"/>
  <c r="O57" i="54"/>
  <c r="O56" i="54"/>
  <c r="O55" i="54"/>
  <c r="O54" i="54"/>
  <c r="O53" i="54"/>
  <c r="O52" i="54"/>
  <c r="O51" i="54"/>
  <c r="O50" i="54"/>
  <c r="O49" i="54"/>
  <c r="O48" i="54"/>
  <c r="O47"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O16" i="54"/>
  <c r="O15" i="54"/>
  <c r="O14" i="54"/>
  <c r="O13" i="54"/>
  <c r="O12" i="54"/>
  <c r="O11" i="54"/>
  <c r="O10" i="54"/>
  <c r="O9" i="54"/>
  <c r="O8" i="54"/>
  <c r="O7" i="54"/>
  <c r="O6" i="54"/>
  <c r="K103" i="54"/>
  <c r="L103" i="54"/>
  <c r="M103" i="54"/>
  <c r="N103" i="54"/>
  <c r="K104" i="54"/>
  <c r="L104" i="54"/>
  <c r="M104" i="54"/>
  <c r="N104" i="54"/>
  <c r="K105" i="54"/>
  <c r="L105" i="54"/>
  <c r="M105" i="54"/>
  <c r="N105" i="54"/>
  <c r="K106" i="54"/>
  <c r="L106" i="54"/>
  <c r="M106" i="54"/>
  <c r="N106" i="54"/>
  <c r="K107" i="54"/>
  <c r="L107" i="54"/>
  <c r="M107" i="54"/>
  <c r="N107" i="54"/>
  <c r="K108" i="54"/>
  <c r="L108" i="54"/>
  <c r="M108" i="54"/>
  <c r="N108" i="54"/>
  <c r="K109" i="54"/>
  <c r="L109" i="54"/>
  <c r="M109" i="54"/>
  <c r="N109" i="54"/>
  <c r="K110" i="54"/>
  <c r="L110" i="54"/>
  <c r="M110" i="54"/>
  <c r="N110" i="54"/>
  <c r="K111" i="54"/>
  <c r="L111" i="54"/>
  <c r="M111" i="54"/>
  <c r="N111" i="54"/>
  <c r="K112" i="54"/>
  <c r="L112" i="54"/>
  <c r="M112" i="54"/>
  <c r="N112" i="54"/>
  <c r="K113" i="54"/>
  <c r="L113" i="54"/>
  <c r="M113" i="54"/>
  <c r="N113" i="54"/>
  <c r="K114" i="54"/>
  <c r="L114" i="54"/>
  <c r="M114" i="54"/>
  <c r="N114" i="54"/>
  <c r="K115" i="54"/>
  <c r="L115" i="54"/>
  <c r="M115" i="54"/>
  <c r="N115" i="54"/>
  <c r="K116" i="54"/>
  <c r="L116" i="54"/>
  <c r="M116" i="54"/>
  <c r="N116" i="54"/>
  <c r="K117" i="54"/>
  <c r="L117" i="54"/>
  <c r="M117" i="54"/>
  <c r="N117" i="54"/>
  <c r="K118" i="54"/>
  <c r="L118" i="54"/>
  <c r="M118" i="54"/>
  <c r="N118" i="54"/>
  <c r="K119" i="54"/>
  <c r="L119" i="54"/>
  <c r="M119" i="54"/>
  <c r="N119" i="54"/>
  <c r="K120" i="54"/>
  <c r="L120" i="54"/>
  <c r="M120" i="54"/>
  <c r="N120" i="54"/>
  <c r="K121" i="54"/>
  <c r="L121" i="54"/>
  <c r="M121" i="54"/>
  <c r="N121" i="54"/>
  <c r="K122" i="54"/>
  <c r="L122" i="54"/>
  <c r="M122" i="54"/>
  <c r="N122" i="54"/>
  <c r="K123" i="54"/>
  <c r="L123" i="54"/>
  <c r="M123" i="54"/>
  <c r="N123" i="54"/>
  <c r="K124" i="54"/>
  <c r="L124" i="54"/>
  <c r="M124" i="54"/>
  <c r="N124" i="54"/>
  <c r="K125" i="54"/>
  <c r="L125" i="54"/>
  <c r="M125" i="54"/>
  <c r="N125" i="54"/>
  <c r="K126" i="54"/>
  <c r="L126" i="54"/>
  <c r="M126" i="54"/>
  <c r="N126" i="54"/>
  <c r="K127" i="54"/>
  <c r="L127" i="54"/>
  <c r="M127" i="54"/>
  <c r="N127" i="54"/>
  <c r="K128" i="54"/>
  <c r="L128" i="54"/>
  <c r="M128" i="54"/>
  <c r="N128" i="54"/>
  <c r="K129" i="54"/>
  <c r="L129" i="54"/>
  <c r="M129" i="54"/>
  <c r="N129" i="54"/>
  <c r="K130" i="54"/>
  <c r="L130" i="54"/>
  <c r="M130" i="54"/>
  <c r="N130" i="54"/>
  <c r="K131" i="54"/>
  <c r="L131" i="54"/>
  <c r="M131" i="54"/>
  <c r="N131" i="54"/>
  <c r="K132" i="54"/>
  <c r="L132" i="54"/>
  <c r="M132" i="54"/>
  <c r="N132" i="54"/>
  <c r="K133" i="54"/>
  <c r="L133" i="54"/>
  <c r="M133" i="54"/>
  <c r="N133" i="54"/>
  <c r="K134" i="54"/>
  <c r="L134" i="54"/>
  <c r="M134" i="54"/>
  <c r="N134" i="54"/>
  <c r="K135" i="54"/>
  <c r="L135" i="54"/>
  <c r="M135" i="54"/>
  <c r="N135" i="54"/>
  <c r="K136" i="54"/>
  <c r="L136" i="54"/>
  <c r="M136" i="54"/>
  <c r="N136" i="54"/>
  <c r="K137" i="54"/>
  <c r="L137" i="54"/>
  <c r="M137" i="54"/>
  <c r="N137" i="54"/>
  <c r="K138" i="54"/>
  <c r="L138" i="54"/>
  <c r="M138" i="54"/>
  <c r="N138" i="54"/>
  <c r="K139" i="54"/>
  <c r="L139" i="54"/>
  <c r="M139" i="54"/>
  <c r="N139" i="54"/>
  <c r="K140" i="54"/>
  <c r="L140" i="54"/>
  <c r="M140" i="54"/>
  <c r="N140" i="54"/>
  <c r="K141" i="54"/>
  <c r="L141" i="54"/>
  <c r="M141" i="54"/>
  <c r="N141" i="54"/>
  <c r="K142" i="54"/>
  <c r="L142" i="54"/>
  <c r="M142" i="54"/>
  <c r="N142" i="54"/>
  <c r="K143" i="54"/>
  <c r="L143" i="54"/>
  <c r="M143" i="54"/>
  <c r="N143" i="54"/>
  <c r="K144" i="54"/>
  <c r="L144" i="54"/>
  <c r="M144" i="54"/>
  <c r="N144" i="54"/>
  <c r="K145" i="54"/>
  <c r="L145" i="54"/>
  <c r="M145" i="54"/>
  <c r="N145" i="54"/>
  <c r="K146" i="54"/>
  <c r="L146" i="54"/>
  <c r="M146" i="54"/>
  <c r="N146" i="54"/>
  <c r="K147" i="54"/>
  <c r="L147" i="54"/>
  <c r="M147" i="54"/>
  <c r="N147" i="54"/>
  <c r="K148" i="54"/>
  <c r="L148" i="54"/>
  <c r="M148" i="54"/>
  <c r="N148" i="54"/>
  <c r="K149" i="54"/>
  <c r="L149" i="54"/>
  <c r="M149" i="54"/>
  <c r="N149" i="54"/>
  <c r="K150" i="54"/>
  <c r="L150" i="54"/>
  <c r="M150" i="54"/>
  <c r="N150" i="54"/>
  <c r="K151" i="54"/>
  <c r="L151" i="54"/>
  <c r="M151" i="54"/>
  <c r="N151" i="54"/>
  <c r="K152" i="54"/>
  <c r="L152" i="54"/>
  <c r="M152" i="54"/>
  <c r="N152" i="54"/>
  <c r="K153" i="54"/>
  <c r="L153" i="54"/>
  <c r="M153" i="54"/>
  <c r="N153" i="54"/>
  <c r="K154" i="54"/>
  <c r="L154" i="54"/>
  <c r="M154" i="54"/>
  <c r="N154" i="54"/>
  <c r="K155" i="54"/>
  <c r="L155" i="54"/>
  <c r="M155" i="54"/>
  <c r="N155" i="54"/>
  <c r="K156" i="54"/>
  <c r="L156" i="54"/>
  <c r="M156" i="54"/>
  <c r="N156" i="54"/>
  <c r="K157" i="54"/>
  <c r="L157" i="54"/>
  <c r="M157" i="54"/>
  <c r="N157" i="54"/>
  <c r="K158" i="54"/>
  <c r="L158" i="54"/>
  <c r="M158" i="54"/>
  <c r="N158" i="54"/>
  <c r="K159" i="54"/>
  <c r="L159" i="54"/>
  <c r="M159" i="54"/>
  <c r="N159" i="54"/>
  <c r="K160" i="54"/>
  <c r="L160" i="54"/>
  <c r="M160" i="54"/>
  <c r="N160" i="54"/>
  <c r="K161" i="54"/>
  <c r="L161" i="54"/>
  <c r="M161" i="54"/>
  <c r="N161" i="54"/>
  <c r="K162" i="54"/>
  <c r="L162" i="54"/>
  <c r="M162" i="54"/>
  <c r="N162" i="54"/>
  <c r="K163" i="54"/>
  <c r="L163" i="54"/>
  <c r="M163" i="54"/>
  <c r="N163" i="54"/>
  <c r="K164" i="54"/>
  <c r="L164" i="54"/>
  <c r="M164" i="54"/>
  <c r="N164" i="54"/>
  <c r="K165" i="54"/>
  <c r="L165" i="54"/>
  <c r="M165" i="54"/>
  <c r="N165" i="54"/>
  <c r="K166" i="54"/>
  <c r="L166" i="54"/>
  <c r="M166" i="54"/>
  <c r="N166" i="54"/>
  <c r="K167" i="54"/>
  <c r="L167" i="54"/>
  <c r="M167" i="54"/>
  <c r="N167" i="54"/>
  <c r="K168" i="54"/>
  <c r="L168" i="54"/>
  <c r="M168" i="54"/>
  <c r="N168" i="54"/>
  <c r="K169" i="54"/>
  <c r="L169" i="54"/>
  <c r="M169" i="54"/>
  <c r="N169" i="54"/>
  <c r="K170" i="54"/>
  <c r="L170" i="54"/>
  <c r="M170" i="54"/>
  <c r="N170" i="54"/>
  <c r="K171" i="54"/>
  <c r="L171" i="54"/>
  <c r="M171" i="54"/>
  <c r="N171" i="54"/>
  <c r="K172" i="54"/>
  <c r="L172" i="54"/>
  <c r="M172" i="54"/>
  <c r="N172" i="54"/>
  <c r="K173" i="54"/>
  <c r="L173" i="54"/>
  <c r="M173" i="54"/>
  <c r="N173" i="54"/>
  <c r="K174" i="54"/>
  <c r="L174" i="54"/>
  <c r="M174" i="54"/>
  <c r="N174" i="54"/>
  <c r="K175" i="54"/>
  <c r="L175" i="54"/>
  <c r="M175" i="54"/>
  <c r="N175" i="54"/>
  <c r="K176" i="54"/>
  <c r="L176" i="54"/>
  <c r="M176" i="54"/>
  <c r="N176" i="54"/>
  <c r="K177" i="54"/>
  <c r="L177" i="54"/>
  <c r="M177" i="54"/>
  <c r="N177" i="54"/>
  <c r="K178" i="54"/>
  <c r="L178" i="54"/>
  <c r="M178" i="54"/>
  <c r="N178" i="54"/>
  <c r="K179" i="54"/>
  <c r="L179" i="54"/>
  <c r="M179" i="54"/>
  <c r="N179" i="54"/>
  <c r="K180" i="54"/>
  <c r="L180" i="54"/>
  <c r="M180" i="54"/>
  <c r="N180" i="54"/>
  <c r="K181" i="54"/>
  <c r="L181" i="54"/>
  <c r="M181" i="54"/>
  <c r="N181" i="54"/>
  <c r="K182" i="54"/>
  <c r="L182" i="54"/>
  <c r="M182" i="54"/>
  <c r="N182" i="54"/>
  <c r="K183" i="54"/>
  <c r="L183" i="54"/>
  <c r="M183" i="54"/>
  <c r="N183" i="54"/>
  <c r="K184" i="54"/>
  <c r="L184" i="54"/>
  <c r="M184" i="54"/>
  <c r="N184" i="54"/>
  <c r="K185" i="54"/>
  <c r="L185" i="54"/>
  <c r="M185" i="54"/>
  <c r="N185" i="54"/>
  <c r="K186" i="54"/>
  <c r="L186" i="54"/>
  <c r="M186" i="54"/>
  <c r="N186" i="54"/>
  <c r="K187" i="54"/>
  <c r="L187" i="54"/>
  <c r="M187" i="54"/>
  <c r="N187" i="54"/>
  <c r="K188" i="54"/>
  <c r="L188" i="54"/>
  <c r="M188" i="54"/>
  <c r="N188" i="54"/>
  <c r="K189" i="54"/>
  <c r="L189" i="54"/>
  <c r="M189" i="54"/>
  <c r="N189" i="54"/>
  <c r="K190" i="54"/>
  <c r="L190" i="54"/>
  <c r="M190" i="54"/>
  <c r="N190" i="54"/>
  <c r="K191" i="54"/>
  <c r="L191" i="54"/>
  <c r="M191" i="54"/>
  <c r="N191" i="54"/>
  <c r="K192" i="54"/>
  <c r="L192" i="54"/>
  <c r="M192" i="54"/>
  <c r="N192" i="54"/>
  <c r="K193" i="54"/>
  <c r="L193" i="54"/>
  <c r="M193" i="54"/>
  <c r="N193" i="54"/>
  <c r="K194" i="54"/>
  <c r="L194" i="54"/>
  <c r="M194" i="54"/>
  <c r="N194" i="54"/>
  <c r="K195" i="54"/>
  <c r="L195" i="54"/>
  <c r="M195" i="54"/>
  <c r="N195" i="54"/>
  <c r="K196" i="54"/>
  <c r="L196" i="54"/>
  <c r="M196" i="54"/>
  <c r="N196" i="54"/>
  <c r="K197" i="54"/>
  <c r="L197" i="54"/>
  <c r="M197" i="54"/>
  <c r="N197" i="54"/>
  <c r="K198" i="54"/>
  <c r="L198" i="54"/>
  <c r="M198" i="54"/>
  <c r="N198" i="54"/>
  <c r="K199" i="54"/>
  <c r="L199" i="54"/>
  <c r="M199" i="54"/>
  <c r="N199" i="54"/>
  <c r="K200" i="54"/>
  <c r="L200" i="54"/>
  <c r="M200" i="54"/>
  <c r="N200" i="54"/>
  <c r="K201" i="54"/>
  <c r="L201" i="54"/>
  <c r="M201" i="54"/>
  <c r="N201" i="54"/>
  <c r="K202" i="54"/>
  <c r="L202" i="54"/>
  <c r="M202" i="54"/>
  <c r="N202" i="54"/>
  <c r="K203" i="54"/>
  <c r="L203" i="54"/>
  <c r="M203" i="54"/>
  <c r="N203" i="54"/>
  <c r="K204" i="54"/>
  <c r="L204" i="54"/>
  <c r="M204" i="54"/>
  <c r="N204" i="54"/>
  <c r="K205" i="54"/>
  <c r="L205" i="54"/>
  <c r="M205" i="54"/>
  <c r="N205" i="54"/>
  <c r="K206" i="54"/>
  <c r="L206" i="54"/>
  <c r="M206" i="54"/>
  <c r="N206" i="54"/>
  <c r="K207" i="54"/>
  <c r="L207" i="54"/>
  <c r="M207" i="54"/>
  <c r="N207" i="54"/>
  <c r="K208" i="54"/>
  <c r="L208" i="54"/>
  <c r="M208" i="54"/>
  <c r="N208" i="54"/>
  <c r="K209" i="54"/>
  <c r="L209" i="54"/>
  <c r="M209" i="54"/>
  <c r="N209" i="54"/>
  <c r="K210" i="54"/>
  <c r="L210" i="54"/>
  <c r="M210" i="54"/>
  <c r="N210" i="54"/>
  <c r="K211" i="54"/>
  <c r="L211" i="54"/>
  <c r="M211" i="54"/>
  <c r="N211" i="54"/>
  <c r="K212" i="54"/>
  <c r="L212" i="54"/>
  <c r="M212" i="54"/>
  <c r="N212" i="54"/>
  <c r="K213" i="54"/>
  <c r="L213" i="54"/>
  <c r="M213" i="54"/>
  <c r="N213" i="54"/>
  <c r="K214" i="54"/>
  <c r="L214" i="54"/>
  <c r="M214" i="54"/>
  <c r="N214" i="54"/>
  <c r="K215" i="54"/>
  <c r="L215" i="54"/>
  <c r="M215" i="54"/>
  <c r="N215" i="54"/>
  <c r="K216" i="54"/>
  <c r="L216" i="54"/>
  <c r="M216" i="54"/>
  <c r="N216" i="54"/>
  <c r="K217" i="54"/>
  <c r="L217" i="54"/>
  <c r="M217" i="54"/>
  <c r="N217" i="54"/>
  <c r="K218" i="54"/>
  <c r="L218" i="54"/>
  <c r="M218" i="54"/>
  <c r="N218" i="54"/>
  <c r="K219" i="54"/>
  <c r="L219" i="54"/>
  <c r="M219" i="54"/>
  <c r="N219" i="54"/>
  <c r="K220" i="54"/>
  <c r="L220" i="54"/>
  <c r="M220" i="54"/>
  <c r="N220" i="54"/>
  <c r="K221" i="54"/>
  <c r="L221" i="54"/>
  <c r="M221" i="54"/>
  <c r="N221" i="54"/>
  <c r="K222" i="54"/>
  <c r="L222" i="54"/>
  <c r="M222" i="54"/>
  <c r="N222" i="54"/>
  <c r="K223" i="54"/>
  <c r="L223" i="54"/>
  <c r="M223" i="54"/>
  <c r="N223" i="54"/>
  <c r="K224" i="54"/>
  <c r="L224" i="54"/>
  <c r="M224" i="54"/>
  <c r="N224" i="54"/>
  <c r="K225" i="54"/>
  <c r="L225" i="54"/>
  <c r="M225" i="54"/>
  <c r="N225" i="54"/>
  <c r="K226" i="54"/>
  <c r="L226" i="54"/>
  <c r="M226" i="54"/>
  <c r="N226" i="54"/>
  <c r="K227" i="54"/>
  <c r="L227" i="54"/>
  <c r="M227" i="54"/>
  <c r="N227" i="54"/>
  <c r="K228" i="54"/>
  <c r="L228" i="54"/>
  <c r="M228" i="54"/>
  <c r="N228" i="54"/>
  <c r="K229" i="54"/>
  <c r="L229" i="54"/>
  <c r="M229" i="54"/>
  <c r="N229" i="54"/>
  <c r="K230" i="54"/>
  <c r="L230" i="54"/>
  <c r="M230" i="54"/>
  <c r="N230" i="54"/>
  <c r="K231" i="54"/>
  <c r="L231" i="54"/>
  <c r="M231" i="54"/>
  <c r="N231" i="54"/>
  <c r="K232" i="54"/>
  <c r="L232" i="54"/>
  <c r="M232" i="54"/>
  <c r="N232" i="54"/>
  <c r="K233" i="54"/>
  <c r="L233" i="54"/>
  <c r="M233" i="54"/>
  <c r="N233" i="54"/>
  <c r="K234" i="54"/>
  <c r="L234" i="54"/>
  <c r="M234" i="54"/>
  <c r="N234" i="54"/>
  <c r="K235" i="54"/>
  <c r="L235" i="54"/>
  <c r="M235" i="54"/>
  <c r="N235" i="54"/>
  <c r="K236" i="54"/>
  <c r="L236" i="54"/>
  <c r="M236" i="54"/>
  <c r="N236" i="54"/>
  <c r="K237" i="54"/>
  <c r="L237" i="54"/>
  <c r="M237" i="54"/>
  <c r="N237" i="54"/>
  <c r="K238" i="54"/>
  <c r="L238" i="54"/>
  <c r="M238" i="54"/>
  <c r="N238" i="54"/>
  <c r="K239" i="54"/>
  <c r="L239" i="54"/>
  <c r="M239" i="54"/>
  <c r="N239" i="54"/>
  <c r="K240" i="54"/>
  <c r="L240" i="54"/>
  <c r="M240" i="54"/>
  <c r="N240" i="54"/>
  <c r="K241" i="54"/>
  <c r="L241" i="54"/>
  <c r="M241" i="54"/>
  <c r="N241" i="54"/>
  <c r="K242" i="54"/>
  <c r="L242" i="54"/>
  <c r="M242" i="54"/>
  <c r="N242" i="54"/>
  <c r="K243" i="54"/>
  <c r="L243" i="54"/>
  <c r="M243" i="54"/>
  <c r="N243" i="54"/>
  <c r="K244" i="54"/>
  <c r="L244" i="54"/>
  <c r="M244" i="54"/>
  <c r="N244" i="54"/>
  <c r="K245" i="54"/>
  <c r="L245" i="54"/>
  <c r="M245" i="54"/>
  <c r="N245" i="54"/>
  <c r="K246" i="54"/>
  <c r="L246" i="54"/>
  <c r="M246" i="54"/>
  <c r="N246" i="54"/>
  <c r="K247" i="54"/>
  <c r="L247" i="54"/>
  <c r="M247" i="54"/>
  <c r="N247" i="54"/>
  <c r="K248" i="54"/>
  <c r="L248" i="54"/>
  <c r="M248" i="54"/>
  <c r="N248" i="54"/>
  <c r="K249" i="54"/>
  <c r="L249" i="54"/>
  <c r="M249" i="54"/>
  <c r="N249" i="54"/>
  <c r="K250" i="54"/>
  <c r="L250" i="54"/>
  <c r="M250" i="54"/>
  <c r="N250" i="54"/>
  <c r="K251" i="54"/>
  <c r="L251" i="54"/>
  <c r="M251" i="54"/>
  <c r="N251" i="54"/>
  <c r="K252" i="54"/>
  <c r="L252" i="54"/>
  <c r="M252" i="54"/>
  <c r="N252" i="54"/>
  <c r="K253" i="54"/>
  <c r="L253" i="54"/>
  <c r="M253" i="54"/>
  <c r="N253" i="54"/>
  <c r="K254" i="54"/>
  <c r="L254" i="54"/>
  <c r="M254" i="54"/>
  <c r="N254" i="54"/>
  <c r="K255" i="54"/>
  <c r="L255" i="54"/>
  <c r="M255" i="54"/>
  <c r="N255" i="54"/>
  <c r="K256" i="54"/>
  <c r="L256" i="54"/>
  <c r="M256" i="54"/>
  <c r="N256" i="54"/>
  <c r="K257" i="54"/>
  <c r="L257" i="54"/>
  <c r="M257" i="54"/>
  <c r="N257" i="54"/>
  <c r="K258" i="54"/>
  <c r="L258" i="54"/>
  <c r="M258" i="54"/>
  <c r="N258" i="54"/>
  <c r="K259" i="54"/>
  <c r="L259" i="54"/>
  <c r="M259" i="54"/>
  <c r="N259" i="54"/>
  <c r="K260" i="54"/>
  <c r="L260" i="54"/>
  <c r="M260" i="54"/>
  <c r="N260" i="54"/>
  <c r="K261" i="54"/>
  <c r="L261" i="54"/>
  <c r="M261" i="54"/>
  <c r="N261" i="54"/>
  <c r="K262" i="54"/>
  <c r="L262" i="54"/>
  <c r="M262" i="54"/>
  <c r="N262" i="54"/>
  <c r="K263" i="54"/>
  <c r="L263" i="54"/>
  <c r="M263" i="54"/>
  <c r="N263" i="54"/>
  <c r="K264" i="54"/>
  <c r="L264" i="54"/>
  <c r="M264" i="54"/>
  <c r="N264" i="54"/>
  <c r="K265" i="54"/>
  <c r="L265" i="54"/>
  <c r="M265" i="54"/>
  <c r="N265" i="54"/>
  <c r="K266" i="54"/>
  <c r="L266" i="54"/>
  <c r="M266" i="54"/>
  <c r="N266" i="54"/>
  <c r="K267" i="54"/>
  <c r="L267" i="54"/>
  <c r="M267" i="54"/>
  <c r="N267" i="54"/>
  <c r="K268" i="54"/>
  <c r="L268" i="54"/>
  <c r="M268" i="54"/>
  <c r="N268" i="54"/>
  <c r="K269" i="54"/>
  <c r="L269" i="54"/>
  <c r="M269" i="54"/>
  <c r="N269" i="54"/>
  <c r="K270" i="54"/>
  <c r="L270" i="54"/>
  <c r="M270" i="54"/>
  <c r="N270" i="54"/>
  <c r="K271" i="54"/>
  <c r="L271" i="54"/>
  <c r="M271" i="54"/>
  <c r="N271" i="54"/>
  <c r="K272" i="54"/>
  <c r="L272" i="54"/>
  <c r="M272" i="54"/>
  <c r="N272" i="54"/>
  <c r="K273" i="54"/>
  <c r="L273" i="54"/>
  <c r="M273" i="54"/>
  <c r="N273" i="54"/>
  <c r="K274" i="54"/>
  <c r="L274" i="54"/>
  <c r="M274" i="54"/>
  <c r="N274" i="54"/>
  <c r="K275" i="54"/>
  <c r="L275" i="54"/>
  <c r="M275" i="54"/>
  <c r="N275" i="54"/>
  <c r="K276" i="54"/>
  <c r="L276" i="54"/>
  <c r="M276" i="54"/>
  <c r="N276" i="54"/>
  <c r="K277" i="54"/>
  <c r="L277" i="54"/>
  <c r="M277" i="54"/>
  <c r="N277" i="54"/>
  <c r="K278" i="54"/>
  <c r="L278" i="54"/>
  <c r="M278" i="54"/>
  <c r="N278" i="54"/>
  <c r="K279" i="54"/>
  <c r="L279" i="54"/>
  <c r="M279" i="54"/>
  <c r="N279" i="54"/>
  <c r="K280" i="54"/>
  <c r="L280" i="54"/>
  <c r="M280" i="54"/>
  <c r="N280" i="54"/>
  <c r="K281" i="54"/>
  <c r="L281" i="54"/>
  <c r="M281" i="54"/>
  <c r="N281" i="54"/>
  <c r="K282" i="54"/>
  <c r="L282" i="54"/>
  <c r="M282" i="54"/>
  <c r="N282" i="54"/>
  <c r="K283" i="54"/>
  <c r="L283" i="54"/>
  <c r="M283" i="54"/>
  <c r="N283" i="54"/>
  <c r="K284" i="54"/>
  <c r="L284" i="54"/>
  <c r="M284" i="54"/>
  <c r="N284" i="54"/>
  <c r="K285" i="54"/>
  <c r="L285" i="54"/>
  <c r="M285" i="54"/>
  <c r="N285" i="54"/>
  <c r="K286" i="54"/>
  <c r="L286" i="54"/>
  <c r="M286" i="54"/>
  <c r="N286" i="54"/>
  <c r="K287" i="54"/>
  <c r="L287" i="54"/>
  <c r="M287" i="54"/>
  <c r="N287" i="54"/>
  <c r="K288" i="54"/>
  <c r="L288" i="54"/>
  <c r="M288" i="54"/>
  <c r="N288" i="54"/>
  <c r="K289" i="54"/>
  <c r="L289" i="54"/>
  <c r="M289" i="54"/>
  <c r="N289" i="54"/>
  <c r="K290" i="54"/>
  <c r="L290" i="54"/>
  <c r="M290" i="54"/>
  <c r="N290" i="54"/>
  <c r="K291" i="54"/>
  <c r="L291" i="54"/>
  <c r="M291" i="54"/>
  <c r="N291" i="54"/>
  <c r="K292" i="54"/>
  <c r="L292" i="54"/>
  <c r="M292" i="54"/>
  <c r="N292" i="54"/>
  <c r="K293" i="54"/>
  <c r="L293" i="54"/>
  <c r="M293" i="54"/>
  <c r="N293" i="54"/>
  <c r="K294" i="54"/>
  <c r="L294" i="54"/>
  <c r="M294" i="54"/>
  <c r="N294" i="54"/>
  <c r="K295" i="54"/>
  <c r="L295" i="54"/>
  <c r="M295" i="54"/>
  <c r="N295" i="54"/>
  <c r="K296" i="54"/>
  <c r="L296" i="54"/>
  <c r="M296" i="54"/>
  <c r="N296" i="54"/>
  <c r="K297" i="54"/>
  <c r="L297" i="54"/>
  <c r="M297" i="54"/>
  <c r="N297" i="54"/>
  <c r="K298" i="54"/>
  <c r="L298" i="54"/>
  <c r="M298" i="54"/>
  <c r="N298" i="54"/>
  <c r="K299" i="54"/>
  <c r="L299" i="54"/>
  <c r="M299" i="54"/>
  <c r="N299" i="54"/>
  <c r="K300" i="54"/>
  <c r="L300" i="54"/>
  <c r="M300" i="54"/>
  <c r="N300" i="54"/>
  <c r="K301" i="54"/>
  <c r="L301" i="54"/>
  <c r="M301" i="54"/>
  <c r="N301" i="54"/>
  <c r="K302" i="54"/>
  <c r="L302" i="54"/>
  <c r="M302" i="54"/>
  <c r="N302" i="54"/>
  <c r="K303" i="54"/>
  <c r="L303" i="54"/>
  <c r="M303" i="54"/>
  <c r="N303" i="54"/>
  <c r="K304" i="54"/>
  <c r="L304" i="54"/>
  <c r="M304" i="54"/>
  <c r="N304" i="54"/>
  <c r="K305" i="54"/>
  <c r="L305" i="54"/>
  <c r="M305" i="54"/>
  <c r="N305" i="54"/>
  <c r="K306" i="54"/>
  <c r="L306" i="54"/>
  <c r="M306" i="54"/>
  <c r="N306" i="54"/>
  <c r="K307" i="54"/>
  <c r="L307" i="54"/>
  <c r="M307" i="54"/>
  <c r="N307" i="54"/>
  <c r="K308" i="54"/>
  <c r="L308" i="54"/>
  <c r="M308" i="54"/>
  <c r="N308" i="54"/>
  <c r="K309" i="54"/>
  <c r="L309" i="54"/>
  <c r="M309" i="54"/>
  <c r="N309" i="54"/>
  <c r="K310" i="54"/>
  <c r="L310" i="54"/>
  <c r="M310" i="54"/>
  <c r="N310" i="54"/>
  <c r="K311" i="54"/>
  <c r="L311" i="54"/>
  <c r="M311" i="54"/>
  <c r="N311" i="54"/>
  <c r="K312" i="54"/>
  <c r="L312" i="54"/>
  <c r="M312" i="54"/>
  <c r="N312" i="54"/>
  <c r="K313" i="54"/>
  <c r="L313" i="54"/>
  <c r="M313" i="54"/>
  <c r="N313" i="54"/>
  <c r="K314" i="54"/>
  <c r="L314" i="54"/>
  <c r="M314" i="54"/>
  <c r="N314" i="54"/>
  <c r="K315" i="54"/>
  <c r="L315" i="54"/>
  <c r="M315" i="54"/>
  <c r="N315" i="54"/>
  <c r="K316" i="54"/>
  <c r="L316" i="54"/>
  <c r="M316" i="54"/>
  <c r="N316" i="54"/>
  <c r="K317" i="54"/>
  <c r="L317" i="54"/>
  <c r="M317" i="54"/>
  <c r="N317" i="54"/>
  <c r="K318" i="54"/>
  <c r="L318" i="54"/>
  <c r="M318" i="54"/>
  <c r="N318" i="54"/>
  <c r="K319" i="54"/>
  <c r="L319" i="54"/>
  <c r="M319" i="54"/>
  <c r="N319" i="54"/>
  <c r="K320" i="54"/>
  <c r="L320" i="54"/>
  <c r="M320" i="54"/>
  <c r="N320" i="54"/>
  <c r="K321" i="54"/>
  <c r="L321" i="54"/>
  <c r="M321" i="54"/>
  <c r="N321" i="54"/>
  <c r="K322" i="54"/>
  <c r="L322" i="54"/>
  <c r="M322" i="54"/>
  <c r="N322" i="54"/>
  <c r="K323" i="54"/>
  <c r="L323" i="54"/>
  <c r="M323" i="54"/>
  <c r="N323" i="54"/>
  <c r="K324" i="54"/>
  <c r="L324" i="54"/>
  <c r="M324" i="54"/>
  <c r="N324" i="54"/>
  <c r="K325" i="54"/>
  <c r="L325" i="54"/>
  <c r="M325" i="54"/>
  <c r="N325" i="54"/>
  <c r="K326" i="54"/>
  <c r="L326" i="54"/>
  <c r="M326" i="54"/>
  <c r="N326" i="54"/>
  <c r="K327" i="54"/>
  <c r="L327" i="54"/>
  <c r="M327" i="54"/>
  <c r="N327" i="54"/>
  <c r="K328" i="54"/>
  <c r="L328" i="54"/>
  <c r="M328" i="54"/>
  <c r="N328" i="54"/>
  <c r="K329" i="54"/>
  <c r="L329" i="54"/>
  <c r="M329" i="54"/>
  <c r="N329" i="54"/>
  <c r="K330" i="54"/>
  <c r="L330" i="54"/>
  <c r="M330" i="54"/>
  <c r="N330" i="54"/>
  <c r="K331" i="54"/>
  <c r="L331" i="54"/>
  <c r="M331" i="54"/>
  <c r="N331" i="54"/>
  <c r="K332" i="54"/>
  <c r="L332" i="54"/>
  <c r="M332" i="54"/>
  <c r="N332" i="54"/>
  <c r="K333" i="54"/>
  <c r="L333" i="54"/>
  <c r="M333" i="54"/>
  <c r="N333" i="54"/>
  <c r="K334" i="54"/>
  <c r="L334" i="54"/>
  <c r="M334" i="54"/>
  <c r="N334" i="54"/>
  <c r="K335" i="54"/>
  <c r="L335" i="54"/>
  <c r="M335" i="54"/>
  <c r="N335" i="54"/>
  <c r="K336" i="54"/>
  <c r="L336" i="54"/>
  <c r="M336" i="54"/>
  <c r="N336" i="54"/>
  <c r="K337" i="54"/>
  <c r="L337" i="54"/>
  <c r="M337" i="54"/>
  <c r="N337" i="54"/>
  <c r="K338" i="54"/>
  <c r="L338" i="54"/>
  <c r="M338" i="54"/>
  <c r="N338" i="54"/>
  <c r="K339" i="54"/>
  <c r="L339" i="54"/>
  <c r="M339" i="54"/>
  <c r="N339" i="54"/>
  <c r="K340" i="54"/>
  <c r="L340" i="54"/>
  <c r="M340" i="54"/>
  <c r="N340" i="54"/>
  <c r="K341" i="54"/>
  <c r="L341" i="54"/>
  <c r="M341" i="54"/>
  <c r="N341" i="54"/>
  <c r="K342" i="54"/>
  <c r="L342" i="54"/>
  <c r="M342" i="54"/>
  <c r="N342" i="54"/>
  <c r="K343" i="54"/>
  <c r="L343" i="54"/>
  <c r="M343" i="54"/>
  <c r="N343" i="54"/>
  <c r="K344" i="54"/>
  <c r="L344" i="54"/>
  <c r="M344" i="54"/>
  <c r="N344" i="54"/>
  <c r="K345" i="54"/>
  <c r="L345" i="54"/>
  <c r="M345" i="54"/>
  <c r="N345" i="54"/>
  <c r="K346" i="54"/>
  <c r="L346" i="54"/>
  <c r="M346" i="54"/>
  <c r="N346" i="54"/>
  <c r="K347" i="54"/>
  <c r="L347" i="54"/>
  <c r="M347" i="54"/>
  <c r="N347" i="54"/>
  <c r="K348" i="54"/>
  <c r="L348" i="54"/>
  <c r="M348" i="54"/>
  <c r="N348" i="54"/>
  <c r="K349" i="54"/>
  <c r="L349" i="54"/>
  <c r="M349" i="54"/>
  <c r="N349" i="54"/>
  <c r="K350" i="54"/>
  <c r="L350" i="54"/>
  <c r="M350" i="54"/>
  <c r="N350" i="54"/>
  <c r="K351" i="54"/>
  <c r="L351" i="54"/>
  <c r="M351" i="54"/>
  <c r="N351" i="54"/>
  <c r="K352" i="54"/>
  <c r="L352" i="54"/>
  <c r="M352" i="54"/>
  <c r="N352" i="54"/>
  <c r="K353" i="54"/>
  <c r="L353" i="54"/>
  <c r="M353" i="54"/>
  <c r="N353" i="54"/>
  <c r="K354" i="54"/>
  <c r="L354" i="54"/>
  <c r="M354" i="54"/>
  <c r="N354" i="54"/>
  <c r="K355" i="54"/>
  <c r="L355" i="54"/>
  <c r="M355" i="54"/>
  <c r="N355" i="54"/>
  <c r="K356" i="54"/>
  <c r="L356" i="54"/>
  <c r="M356" i="54"/>
  <c r="N356" i="54"/>
  <c r="K357" i="54"/>
  <c r="L357" i="54"/>
  <c r="M357" i="54"/>
  <c r="N357" i="54"/>
  <c r="K358" i="54"/>
  <c r="L358" i="54"/>
  <c r="M358" i="54"/>
  <c r="N358" i="54"/>
  <c r="K359" i="54"/>
  <c r="L359" i="54"/>
  <c r="M359" i="54"/>
  <c r="N359" i="54"/>
  <c r="K360" i="54"/>
  <c r="L360" i="54"/>
  <c r="M360" i="54"/>
  <c r="N360" i="54"/>
  <c r="K361" i="54"/>
  <c r="L361" i="54"/>
  <c r="M361" i="54"/>
  <c r="N361" i="54"/>
  <c r="K362" i="54"/>
  <c r="L362" i="54"/>
  <c r="M362" i="54"/>
  <c r="N362" i="54"/>
  <c r="K363" i="54"/>
  <c r="L363" i="54"/>
  <c r="M363" i="54"/>
  <c r="N363" i="54"/>
  <c r="K364" i="54"/>
  <c r="L364" i="54"/>
  <c r="M364" i="54"/>
  <c r="N364" i="54"/>
  <c r="K365" i="54"/>
  <c r="L365" i="54"/>
  <c r="M365" i="54"/>
  <c r="N365" i="54"/>
  <c r="K366" i="54"/>
  <c r="L366" i="54"/>
  <c r="M366" i="54"/>
  <c r="N366" i="54"/>
  <c r="K367" i="54"/>
  <c r="L367" i="54"/>
  <c r="M367" i="54"/>
  <c r="N367" i="54"/>
  <c r="K368" i="54"/>
  <c r="L368" i="54"/>
  <c r="M368" i="54"/>
  <c r="N368" i="54"/>
  <c r="K369" i="54"/>
  <c r="L369" i="54"/>
  <c r="M369" i="54"/>
  <c r="N369" i="54"/>
  <c r="K370" i="54"/>
  <c r="L370" i="54"/>
  <c r="M370" i="54"/>
  <c r="N370" i="54"/>
  <c r="K371" i="54"/>
  <c r="L371" i="54"/>
  <c r="M371" i="54"/>
  <c r="N371" i="54"/>
  <c r="K372" i="54"/>
  <c r="L372" i="54"/>
  <c r="M372" i="54"/>
  <c r="N372" i="54"/>
  <c r="K373" i="54"/>
  <c r="L373" i="54"/>
  <c r="M373" i="54"/>
  <c r="N373" i="54"/>
  <c r="K374" i="54"/>
  <c r="L374" i="54"/>
  <c r="M374" i="54"/>
  <c r="N374" i="54"/>
  <c r="K375" i="54"/>
  <c r="L375" i="54"/>
  <c r="M375" i="54"/>
  <c r="N375" i="54"/>
  <c r="K376" i="54"/>
  <c r="L376" i="54"/>
  <c r="M376" i="54"/>
  <c r="N376" i="54"/>
  <c r="K377" i="54"/>
  <c r="L377" i="54"/>
  <c r="M377" i="54"/>
  <c r="N377" i="54"/>
  <c r="K378" i="54"/>
  <c r="L378" i="54"/>
  <c r="M378" i="54"/>
  <c r="N378" i="54"/>
  <c r="K379" i="54"/>
  <c r="L379" i="54"/>
  <c r="M379" i="54"/>
  <c r="N379" i="54"/>
  <c r="K380" i="54"/>
  <c r="L380" i="54"/>
  <c r="M380" i="54"/>
  <c r="N380" i="54"/>
  <c r="K381" i="54"/>
  <c r="L381" i="54"/>
  <c r="M381" i="54"/>
  <c r="N381" i="54"/>
  <c r="K382" i="54"/>
  <c r="L382" i="54"/>
  <c r="M382" i="54"/>
  <c r="N382" i="54"/>
  <c r="K383" i="54"/>
  <c r="L383" i="54"/>
  <c r="M383" i="54"/>
  <c r="N383" i="54"/>
  <c r="K384" i="54"/>
  <c r="L384" i="54"/>
  <c r="M384" i="54"/>
  <c r="N384" i="54"/>
  <c r="K385" i="54"/>
  <c r="L385" i="54"/>
  <c r="M385" i="54"/>
  <c r="N385" i="54"/>
  <c r="K386" i="54"/>
  <c r="L386" i="54"/>
  <c r="M386" i="54"/>
  <c r="N386" i="54"/>
  <c r="K387" i="54"/>
  <c r="L387" i="54"/>
  <c r="M387" i="54"/>
  <c r="N387" i="54"/>
  <c r="K388" i="54"/>
  <c r="L388" i="54"/>
  <c r="M388" i="54"/>
  <c r="N388" i="54"/>
  <c r="K389" i="54"/>
  <c r="L389" i="54"/>
  <c r="M389" i="54"/>
  <c r="N389" i="54"/>
  <c r="K390" i="54"/>
  <c r="L390" i="54"/>
  <c r="M390" i="54"/>
  <c r="N390" i="54"/>
  <c r="K391" i="54"/>
  <c r="L391" i="54"/>
  <c r="M391" i="54"/>
  <c r="N391" i="54"/>
  <c r="K392" i="54"/>
  <c r="L392" i="54"/>
  <c r="M392" i="54"/>
  <c r="N392" i="54"/>
  <c r="K393" i="54"/>
  <c r="L393" i="54"/>
  <c r="M393" i="54"/>
  <c r="N393" i="54"/>
  <c r="K394" i="54"/>
  <c r="L394" i="54"/>
  <c r="M394" i="54"/>
  <c r="N394" i="54"/>
  <c r="K395" i="54"/>
  <c r="L395" i="54"/>
  <c r="M395" i="54"/>
  <c r="N395" i="54"/>
  <c r="K396" i="54"/>
  <c r="L396" i="54"/>
  <c r="M396" i="54"/>
  <c r="N396" i="54"/>
  <c r="K397" i="54"/>
  <c r="L397" i="54"/>
  <c r="M397" i="54"/>
  <c r="N397" i="54"/>
  <c r="K398" i="54"/>
  <c r="L398" i="54"/>
  <c r="M398" i="54"/>
  <c r="N398" i="54"/>
  <c r="K399" i="54"/>
  <c r="L399" i="54"/>
  <c r="M399" i="54"/>
  <c r="N399" i="54"/>
  <c r="K400" i="54"/>
  <c r="L400" i="54"/>
  <c r="M400" i="54"/>
  <c r="N400" i="54"/>
  <c r="K401" i="54"/>
  <c r="L401" i="54"/>
  <c r="M401" i="54"/>
  <c r="N401" i="54"/>
  <c r="K402" i="54"/>
  <c r="L402" i="54"/>
  <c r="M402" i="54"/>
  <c r="N402" i="54"/>
  <c r="K403" i="54"/>
  <c r="L403" i="54"/>
  <c r="M403" i="54"/>
  <c r="N403" i="54"/>
  <c r="K404" i="54"/>
  <c r="L404" i="54"/>
  <c r="M404" i="54"/>
  <c r="N404" i="54"/>
  <c r="K405" i="54"/>
  <c r="L405" i="54"/>
  <c r="M405" i="54"/>
  <c r="N405" i="54"/>
  <c r="K406" i="54"/>
  <c r="L406" i="54"/>
  <c r="M406" i="54"/>
  <c r="N406" i="54"/>
  <c r="K407" i="54"/>
  <c r="L407" i="54"/>
  <c r="M407" i="54"/>
  <c r="N407" i="54"/>
  <c r="K408" i="54"/>
  <c r="L408" i="54"/>
  <c r="M408" i="54"/>
  <c r="N408" i="54"/>
  <c r="K409" i="54"/>
  <c r="L409" i="54"/>
  <c r="M409" i="54"/>
  <c r="N409" i="54"/>
  <c r="K410" i="54"/>
  <c r="L410" i="54"/>
  <c r="M410" i="54"/>
  <c r="N410" i="54"/>
  <c r="K411" i="54"/>
  <c r="L411" i="54"/>
  <c r="M411" i="54"/>
  <c r="N411" i="54"/>
  <c r="K412" i="54"/>
  <c r="L412" i="54"/>
  <c r="M412" i="54"/>
  <c r="N412" i="54"/>
  <c r="K413" i="54"/>
  <c r="L413" i="54"/>
  <c r="M413" i="54"/>
  <c r="N413" i="54"/>
  <c r="K414" i="54"/>
  <c r="L414" i="54"/>
  <c r="M414" i="54"/>
  <c r="N414" i="54"/>
  <c r="K415" i="54"/>
  <c r="L415" i="54"/>
  <c r="M415" i="54"/>
  <c r="N415" i="54"/>
  <c r="K416" i="54"/>
  <c r="L416" i="54"/>
  <c r="M416" i="54"/>
  <c r="N416" i="54"/>
  <c r="K417" i="54"/>
  <c r="L417" i="54"/>
  <c r="M417" i="54"/>
  <c r="N417" i="54"/>
  <c r="K418" i="54"/>
  <c r="L418" i="54"/>
  <c r="M418" i="54"/>
  <c r="N418" i="54"/>
  <c r="K419" i="54"/>
  <c r="L419" i="54"/>
  <c r="M419" i="54"/>
  <c r="N419" i="54"/>
  <c r="K420" i="54"/>
  <c r="L420" i="54"/>
  <c r="M420" i="54"/>
  <c r="N420" i="54"/>
  <c r="K421" i="54"/>
  <c r="L421" i="54"/>
  <c r="M421" i="54"/>
  <c r="N421" i="54"/>
  <c r="K422" i="54"/>
  <c r="L422" i="54"/>
  <c r="M422" i="54"/>
  <c r="N422" i="54"/>
  <c r="K423" i="54"/>
  <c r="L423" i="54"/>
  <c r="M423" i="54"/>
  <c r="N423" i="54"/>
  <c r="K424" i="54"/>
  <c r="L424" i="54"/>
  <c r="M424" i="54"/>
  <c r="N424" i="54"/>
  <c r="K425" i="54"/>
  <c r="L425" i="54"/>
  <c r="M425" i="54"/>
  <c r="N425" i="54"/>
  <c r="K426" i="54"/>
  <c r="L426" i="54"/>
  <c r="M426" i="54"/>
  <c r="N426" i="54"/>
  <c r="K427" i="54"/>
  <c r="L427" i="54"/>
  <c r="M427" i="54"/>
  <c r="N427" i="54"/>
  <c r="K428" i="54"/>
  <c r="L428" i="54"/>
  <c r="M428" i="54"/>
  <c r="N428" i="54"/>
  <c r="K429" i="54"/>
  <c r="L429" i="54"/>
  <c r="M429" i="54"/>
  <c r="N429" i="54"/>
  <c r="K430" i="54"/>
  <c r="L430" i="54"/>
  <c r="M430" i="54"/>
  <c r="N430" i="54"/>
  <c r="K431" i="54"/>
  <c r="L431" i="54"/>
  <c r="M431" i="54"/>
  <c r="N431" i="54"/>
  <c r="K432" i="54"/>
  <c r="L432" i="54"/>
  <c r="M432" i="54"/>
  <c r="N432" i="54"/>
  <c r="K433" i="54"/>
  <c r="L433" i="54"/>
  <c r="M433" i="54"/>
  <c r="N433" i="54"/>
  <c r="K434" i="54"/>
  <c r="L434" i="54"/>
  <c r="M434" i="54"/>
  <c r="N434" i="54"/>
  <c r="K435" i="54"/>
  <c r="L435" i="54"/>
  <c r="M435" i="54"/>
  <c r="N435" i="54"/>
  <c r="K436" i="54"/>
  <c r="L436" i="54"/>
  <c r="M436" i="54"/>
  <c r="N436" i="54"/>
  <c r="K437" i="54"/>
  <c r="L437" i="54"/>
  <c r="M437" i="54"/>
  <c r="N437" i="54"/>
  <c r="K438" i="54"/>
  <c r="L438" i="54"/>
  <c r="M438" i="54"/>
  <c r="N438" i="54"/>
  <c r="K439" i="54"/>
  <c r="L439" i="54"/>
  <c r="M439" i="54"/>
  <c r="N439" i="54"/>
  <c r="K440" i="54"/>
  <c r="L440" i="54"/>
  <c r="M440" i="54"/>
  <c r="N440" i="54"/>
  <c r="K441" i="54"/>
  <c r="L441" i="54"/>
  <c r="M441" i="54"/>
  <c r="N441" i="54"/>
  <c r="K442" i="54"/>
  <c r="L442" i="54"/>
  <c r="M442" i="54"/>
  <c r="N442" i="54"/>
  <c r="K443" i="54"/>
  <c r="L443" i="54"/>
  <c r="M443" i="54"/>
  <c r="N443" i="54"/>
  <c r="K444" i="54"/>
  <c r="L444" i="54"/>
  <c r="M444" i="54"/>
  <c r="N444" i="54"/>
  <c r="K445" i="54"/>
  <c r="L445" i="54"/>
  <c r="M445" i="54"/>
  <c r="N445" i="54"/>
  <c r="K446" i="54"/>
  <c r="L446" i="54"/>
  <c r="M446" i="54"/>
  <c r="N446" i="54"/>
  <c r="K447" i="54"/>
  <c r="L447" i="54"/>
  <c r="M447" i="54"/>
  <c r="N447" i="54"/>
  <c r="K448" i="54"/>
  <c r="L448" i="54"/>
  <c r="M448" i="54"/>
  <c r="N448" i="54"/>
  <c r="K449" i="54"/>
  <c r="L449" i="54"/>
  <c r="M449" i="54"/>
  <c r="N449" i="54"/>
  <c r="K450" i="54"/>
  <c r="L450" i="54"/>
  <c r="M450" i="54"/>
  <c r="N450" i="54"/>
  <c r="K451" i="54"/>
  <c r="L451" i="54"/>
  <c r="M451" i="54"/>
  <c r="N451" i="54"/>
  <c r="K452" i="54"/>
  <c r="L452" i="54"/>
  <c r="M452" i="54"/>
  <c r="N452" i="54"/>
  <c r="K453" i="54"/>
  <c r="L453" i="54"/>
  <c r="M453" i="54"/>
  <c r="N453" i="54"/>
  <c r="K454" i="54"/>
  <c r="L454" i="54"/>
  <c r="M454" i="54"/>
  <c r="N454" i="54"/>
  <c r="K455" i="54"/>
  <c r="L455" i="54"/>
  <c r="M455" i="54"/>
  <c r="N455" i="54"/>
  <c r="K456" i="54"/>
  <c r="L456" i="54"/>
  <c r="M456" i="54"/>
  <c r="N456" i="54"/>
  <c r="K457" i="54"/>
  <c r="L457" i="54"/>
  <c r="M457" i="54"/>
  <c r="N457" i="54"/>
  <c r="K458" i="54"/>
  <c r="L458" i="54"/>
  <c r="M458" i="54"/>
  <c r="N458" i="54"/>
  <c r="K459" i="54"/>
  <c r="L459" i="54"/>
  <c r="M459" i="54"/>
  <c r="N459" i="54"/>
  <c r="K460" i="54"/>
  <c r="L460" i="54"/>
  <c r="M460" i="54"/>
  <c r="N460" i="54"/>
  <c r="K461" i="54"/>
  <c r="L461" i="54"/>
  <c r="M461" i="54"/>
  <c r="N461" i="54"/>
  <c r="K462" i="54"/>
  <c r="L462" i="54"/>
  <c r="M462" i="54"/>
  <c r="N462" i="54"/>
  <c r="K463" i="54"/>
  <c r="L463" i="54"/>
  <c r="M463" i="54"/>
  <c r="N463" i="54"/>
  <c r="K464" i="54"/>
  <c r="L464" i="54"/>
  <c r="M464" i="54"/>
  <c r="N464" i="54"/>
  <c r="K465" i="54"/>
  <c r="L465" i="54"/>
  <c r="M465" i="54"/>
  <c r="N465" i="54"/>
  <c r="K466" i="54"/>
  <c r="L466" i="54"/>
  <c r="M466" i="54"/>
  <c r="N466" i="54"/>
  <c r="K467" i="54"/>
  <c r="L467" i="54"/>
  <c r="M467" i="54"/>
  <c r="N467" i="54"/>
  <c r="K468" i="54"/>
  <c r="L468" i="54"/>
  <c r="M468" i="54"/>
  <c r="N468" i="54"/>
  <c r="K469" i="54"/>
  <c r="L469" i="54"/>
  <c r="M469" i="54"/>
  <c r="N469" i="54"/>
  <c r="K470" i="54"/>
  <c r="L470" i="54"/>
  <c r="M470" i="54"/>
  <c r="N470" i="54"/>
  <c r="K471" i="54"/>
  <c r="L471" i="54"/>
  <c r="M471" i="54"/>
  <c r="N471" i="54"/>
  <c r="K472" i="54"/>
  <c r="L472" i="54"/>
  <c r="M472" i="54"/>
  <c r="N472" i="54"/>
  <c r="K473" i="54"/>
  <c r="L473" i="54"/>
  <c r="M473" i="54"/>
  <c r="N473" i="54"/>
  <c r="K474" i="54"/>
  <c r="L474" i="54"/>
  <c r="M474" i="54"/>
  <c r="N474" i="54"/>
  <c r="K475" i="54"/>
  <c r="L475" i="54"/>
  <c r="M475" i="54"/>
  <c r="N475" i="54"/>
  <c r="K476" i="54"/>
  <c r="L476" i="54"/>
  <c r="M476" i="54"/>
  <c r="N476" i="54"/>
  <c r="K477" i="54"/>
  <c r="L477" i="54"/>
  <c r="M477" i="54"/>
  <c r="N477" i="54"/>
  <c r="K478" i="54"/>
  <c r="L478" i="54"/>
  <c r="M478" i="54"/>
  <c r="N478" i="54"/>
  <c r="K479" i="54"/>
  <c r="L479" i="54"/>
  <c r="M479" i="54"/>
  <c r="N479" i="54"/>
  <c r="K480" i="54"/>
  <c r="L480" i="54"/>
  <c r="M480" i="54"/>
  <c r="N480" i="54"/>
  <c r="K481" i="54"/>
  <c r="L481" i="54"/>
  <c r="M481" i="54"/>
  <c r="N481" i="54"/>
  <c r="K482" i="54"/>
  <c r="L482" i="54"/>
  <c r="M482" i="54"/>
  <c r="N482" i="54"/>
  <c r="K483" i="54"/>
  <c r="L483" i="54"/>
  <c r="M483" i="54"/>
  <c r="N483" i="54"/>
  <c r="K484" i="54"/>
  <c r="L484" i="54"/>
  <c r="M484" i="54"/>
  <c r="N484" i="54"/>
  <c r="K485" i="54"/>
  <c r="L485" i="54"/>
  <c r="M485" i="54"/>
  <c r="N485" i="54"/>
  <c r="K486" i="54"/>
  <c r="L486" i="54"/>
  <c r="M486" i="54"/>
  <c r="N486" i="54"/>
  <c r="K487" i="54"/>
  <c r="L487" i="54"/>
  <c r="M487" i="54"/>
  <c r="N487" i="54"/>
  <c r="K488" i="54"/>
  <c r="L488" i="54"/>
  <c r="M488" i="54"/>
  <c r="N488" i="54"/>
  <c r="K489" i="54"/>
  <c r="L489" i="54"/>
  <c r="M489" i="54"/>
  <c r="N489" i="54"/>
  <c r="K490" i="54"/>
  <c r="L490" i="54"/>
  <c r="M490" i="54"/>
  <c r="N490" i="54"/>
  <c r="K491" i="54"/>
  <c r="L491" i="54"/>
  <c r="M491" i="54"/>
  <c r="N491" i="54"/>
  <c r="K492" i="54"/>
  <c r="L492" i="54"/>
  <c r="M492" i="54"/>
  <c r="N492" i="54"/>
  <c r="K493" i="54"/>
  <c r="L493" i="54"/>
  <c r="M493" i="54"/>
  <c r="N493" i="54"/>
  <c r="K494" i="54"/>
  <c r="L494" i="54"/>
  <c r="M494" i="54"/>
  <c r="N494" i="54"/>
  <c r="K495" i="54"/>
  <c r="L495" i="54"/>
  <c r="M495" i="54"/>
  <c r="N495" i="54"/>
  <c r="K496" i="54"/>
  <c r="L496" i="54"/>
  <c r="M496" i="54"/>
  <c r="N496" i="54"/>
  <c r="K497" i="54"/>
  <c r="L497" i="54"/>
  <c r="M497" i="54"/>
  <c r="N497" i="54"/>
  <c r="K498" i="54"/>
  <c r="L498" i="54"/>
  <c r="M498" i="54"/>
  <c r="N498" i="54"/>
  <c r="K499" i="54"/>
  <c r="L499" i="54"/>
  <c r="M499" i="54"/>
  <c r="N499" i="54"/>
  <c r="K500" i="54"/>
  <c r="L500" i="54"/>
  <c r="M500" i="54"/>
  <c r="N500" i="54"/>
  <c r="K501" i="54"/>
  <c r="L501" i="54"/>
  <c r="M501" i="54"/>
  <c r="N501" i="54"/>
  <c r="K502" i="54"/>
  <c r="L502" i="54"/>
  <c r="M502" i="54"/>
  <c r="N502" i="54"/>
  <c r="K503" i="54"/>
  <c r="L503" i="54"/>
  <c r="M503" i="54"/>
  <c r="N503" i="54"/>
  <c r="K504" i="54"/>
  <c r="L504" i="54"/>
  <c r="M504" i="54"/>
  <c r="N504" i="54"/>
  <c r="K505" i="54"/>
  <c r="L505" i="54"/>
  <c r="M505" i="54"/>
  <c r="N505" i="54"/>
  <c r="K506" i="54"/>
  <c r="L506" i="54"/>
  <c r="M506" i="54"/>
  <c r="N506" i="54"/>
  <c r="K507" i="54"/>
  <c r="L507" i="54"/>
  <c r="M507" i="54"/>
  <c r="N507" i="54"/>
  <c r="K508" i="54"/>
  <c r="L508" i="54"/>
  <c r="M508" i="54"/>
  <c r="N508" i="54"/>
  <c r="K509" i="54"/>
  <c r="L509" i="54"/>
  <c r="M509" i="54"/>
  <c r="N509" i="54"/>
  <c r="K510" i="54"/>
  <c r="L510" i="54"/>
  <c r="M510" i="54"/>
  <c r="N510" i="54"/>
  <c r="K511" i="54"/>
  <c r="L511" i="54"/>
  <c r="M511" i="54"/>
  <c r="N511" i="54"/>
  <c r="K512" i="54"/>
  <c r="L512" i="54"/>
  <c r="M512" i="54"/>
  <c r="N512" i="54"/>
  <c r="K513" i="54"/>
  <c r="L513" i="54"/>
  <c r="M513" i="54"/>
  <c r="N513" i="54"/>
  <c r="K514" i="54"/>
  <c r="L514" i="54"/>
  <c r="M514" i="54"/>
  <c r="N514" i="54"/>
  <c r="K515" i="54"/>
  <c r="L515" i="54"/>
  <c r="M515" i="54"/>
  <c r="N515" i="54"/>
  <c r="K516" i="54"/>
  <c r="L516" i="54"/>
  <c r="M516" i="54"/>
  <c r="N516" i="54"/>
  <c r="K517" i="54"/>
  <c r="L517" i="54"/>
  <c r="M517" i="54"/>
  <c r="N517" i="54"/>
  <c r="K518" i="54"/>
  <c r="L518" i="54"/>
  <c r="M518" i="54"/>
  <c r="N518" i="54"/>
  <c r="K519" i="54"/>
  <c r="L519" i="54"/>
  <c r="M519" i="54"/>
  <c r="N519" i="54"/>
  <c r="K520" i="54"/>
  <c r="L520" i="54"/>
  <c r="M520" i="54"/>
  <c r="N520" i="54"/>
  <c r="K521" i="54"/>
  <c r="L521" i="54"/>
  <c r="M521" i="54"/>
  <c r="N521" i="54"/>
  <c r="K522" i="54"/>
  <c r="L522" i="54"/>
  <c r="M522" i="54"/>
  <c r="N522" i="54"/>
  <c r="K523" i="54"/>
  <c r="L523" i="54"/>
  <c r="M523" i="54"/>
  <c r="N523" i="54"/>
  <c r="K524" i="54"/>
  <c r="L524" i="54"/>
  <c r="M524" i="54"/>
  <c r="N524" i="54"/>
  <c r="K525" i="54"/>
  <c r="L525" i="54"/>
  <c r="M525" i="54"/>
  <c r="N525" i="54"/>
  <c r="K526" i="54"/>
  <c r="L526" i="54"/>
  <c r="M526" i="54"/>
  <c r="N526" i="54"/>
  <c r="K527" i="54"/>
  <c r="L527" i="54"/>
  <c r="M527" i="54"/>
  <c r="N527" i="54"/>
  <c r="K528" i="54"/>
  <c r="L528" i="54"/>
  <c r="M528" i="54"/>
  <c r="N528" i="54"/>
  <c r="K529" i="54"/>
  <c r="L529" i="54"/>
  <c r="M529" i="54"/>
  <c r="N529" i="54"/>
  <c r="K530" i="54"/>
  <c r="L530" i="54"/>
  <c r="M530" i="54"/>
  <c r="N530" i="54"/>
  <c r="K531" i="54"/>
  <c r="L531" i="54"/>
  <c r="M531" i="54"/>
  <c r="N531" i="54"/>
  <c r="K532" i="54"/>
  <c r="L532" i="54"/>
  <c r="M532" i="54"/>
  <c r="N532" i="54"/>
  <c r="K533" i="54"/>
  <c r="L533" i="54"/>
  <c r="M533" i="54"/>
  <c r="N533" i="54"/>
  <c r="K534" i="54"/>
  <c r="L534" i="54"/>
  <c r="M534" i="54"/>
  <c r="N534" i="54"/>
  <c r="K535" i="54"/>
  <c r="L535" i="54"/>
  <c r="M535" i="54"/>
  <c r="N535" i="54"/>
  <c r="K536" i="54"/>
  <c r="L536" i="54"/>
  <c r="M536" i="54"/>
  <c r="N536" i="54"/>
  <c r="K537" i="54"/>
  <c r="L537" i="54"/>
  <c r="M537" i="54"/>
  <c r="N537" i="54"/>
  <c r="K538" i="54"/>
  <c r="L538" i="54"/>
  <c r="M538" i="54"/>
  <c r="N538" i="54"/>
  <c r="K539" i="54"/>
  <c r="L539" i="54"/>
  <c r="M539" i="54"/>
  <c r="N539" i="54"/>
  <c r="K540" i="54"/>
  <c r="L540" i="54"/>
  <c r="M540" i="54"/>
  <c r="N540" i="54"/>
  <c r="K541" i="54"/>
  <c r="L541" i="54"/>
  <c r="M541" i="54"/>
  <c r="N541" i="54"/>
  <c r="K542" i="54"/>
  <c r="L542" i="54"/>
  <c r="M542" i="54"/>
  <c r="N542" i="54"/>
  <c r="K543" i="54"/>
  <c r="L543" i="54"/>
  <c r="M543" i="54"/>
  <c r="N543" i="54"/>
  <c r="K544" i="54"/>
  <c r="L544" i="54"/>
  <c r="M544" i="54"/>
  <c r="N544" i="54"/>
  <c r="K545" i="54"/>
  <c r="L545" i="54"/>
  <c r="M545" i="54"/>
  <c r="N545" i="54"/>
  <c r="K546" i="54"/>
  <c r="L546" i="54"/>
  <c r="M546" i="54"/>
  <c r="N546" i="54"/>
  <c r="K547" i="54"/>
  <c r="L547" i="54"/>
  <c r="M547" i="54"/>
  <c r="N547" i="54"/>
  <c r="K548" i="54"/>
  <c r="L548" i="54"/>
  <c r="M548" i="54"/>
  <c r="N548" i="54"/>
  <c r="K549" i="54"/>
  <c r="L549" i="54"/>
  <c r="M549" i="54"/>
  <c r="N549" i="54"/>
  <c r="K550" i="54"/>
  <c r="L550" i="54"/>
  <c r="M550" i="54"/>
  <c r="N550" i="54"/>
  <c r="K551" i="54"/>
  <c r="L551" i="54"/>
  <c r="M551" i="54"/>
  <c r="N551" i="54"/>
  <c r="K552" i="54"/>
  <c r="L552" i="54"/>
  <c r="M552" i="54"/>
  <c r="N552" i="54"/>
  <c r="K553" i="54"/>
  <c r="L553" i="54"/>
  <c r="M553" i="54"/>
  <c r="N553" i="54"/>
  <c r="K554" i="54"/>
  <c r="L554" i="54"/>
  <c r="M554" i="54"/>
  <c r="N554" i="54"/>
  <c r="K555" i="54"/>
  <c r="L555" i="54"/>
  <c r="M555" i="54"/>
  <c r="N555" i="54"/>
  <c r="K556" i="54"/>
  <c r="L556" i="54"/>
  <c r="M556" i="54"/>
  <c r="N556" i="54"/>
  <c r="K557" i="54"/>
  <c r="L557" i="54"/>
  <c r="M557" i="54"/>
  <c r="N557" i="54"/>
  <c r="K558" i="54"/>
  <c r="L558" i="54"/>
  <c r="M558" i="54"/>
  <c r="N558" i="54"/>
  <c r="K559" i="54"/>
  <c r="L559" i="54"/>
  <c r="M559" i="54"/>
  <c r="N559" i="54"/>
  <c r="K560" i="54"/>
  <c r="L560" i="54"/>
  <c r="M560" i="54"/>
  <c r="N560" i="54"/>
  <c r="K561" i="54"/>
  <c r="L561" i="54"/>
  <c r="M561" i="54"/>
  <c r="N561" i="54"/>
  <c r="K562" i="54"/>
  <c r="L562" i="54"/>
  <c r="M562" i="54"/>
  <c r="N562" i="54"/>
  <c r="K563" i="54"/>
  <c r="L563" i="54"/>
  <c r="M563" i="54"/>
  <c r="N563" i="54"/>
  <c r="K564" i="54"/>
  <c r="L564" i="54"/>
  <c r="M564" i="54"/>
  <c r="N564" i="54"/>
  <c r="K565" i="54"/>
  <c r="L565" i="54"/>
  <c r="M565" i="54"/>
  <c r="N565" i="54"/>
  <c r="K566" i="54"/>
  <c r="L566" i="54"/>
  <c r="M566" i="54"/>
  <c r="N566" i="54"/>
  <c r="K567" i="54"/>
  <c r="L567" i="54"/>
  <c r="M567" i="54"/>
  <c r="N567" i="54"/>
  <c r="K568" i="54"/>
  <c r="L568" i="54"/>
  <c r="M568" i="54"/>
  <c r="N568" i="54"/>
  <c r="K569" i="54"/>
  <c r="L569" i="54"/>
  <c r="M569" i="54"/>
  <c r="N569" i="54"/>
  <c r="K570" i="54"/>
  <c r="L570" i="54"/>
  <c r="M570" i="54"/>
  <c r="N570" i="54"/>
  <c r="K571" i="54"/>
  <c r="L571" i="54"/>
  <c r="M571" i="54"/>
  <c r="N571" i="54"/>
  <c r="K572" i="54"/>
  <c r="L572" i="54"/>
  <c r="M572" i="54"/>
  <c r="N572" i="54"/>
  <c r="K573" i="54"/>
  <c r="L573" i="54"/>
  <c r="M573" i="54"/>
  <c r="N573" i="54"/>
  <c r="K574" i="54"/>
  <c r="L574" i="54"/>
  <c r="M574" i="54"/>
  <c r="N574" i="54"/>
  <c r="K575" i="54"/>
  <c r="L575" i="54"/>
  <c r="M575" i="54"/>
  <c r="N575" i="54"/>
  <c r="K576" i="54"/>
  <c r="L576" i="54"/>
  <c r="M576" i="54"/>
  <c r="N576" i="54"/>
  <c r="K577" i="54"/>
  <c r="L577" i="54"/>
  <c r="M577" i="54"/>
  <c r="N577" i="54"/>
  <c r="K578" i="54"/>
  <c r="L578" i="54"/>
  <c r="M578" i="54"/>
  <c r="N578" i="54"/>
  <c r="K579" i="54"/>
  <c r="L579" i="54"/>
  <c r="M579" i="54"/>
  <c r="N579" i="54"/>
  <c r="K580" i="54"/>
  <c r="L580" i="54"/>
  <c r="M580" i="54"/>
  <c r="N580" i="54"/>
  <c r="K581" i="54"/>
  <c r="L581" i="54"/>
  <c r="M581" i="54"/>
  <c r="N581" i="54"/>
  <c r="K582" i="54"/>
  <c r="L582" i="54"/>
  <c r="M582" i="54"/>
  <c r="N582" i="54"/>
  <c r="K583" i="54"/>
  <c r="L583" i="54"/>
  <c r="M583" i="54"/>
  <c r="N583" i="54"/>
  <c r="K584" i="54"/>
  <c r="L584" i="54"/>
  <c r="M584" i="54"/>
  <c r="N584" i="54"/>
  <c r="K585" i="54"/>
  <c r="L585" i="54"/>
  <c r="M585" i="54"/>
  <c r="N585" i="54"/>
  <c r="K586" i="54"/>
  <c r="L586" i="54"/>
  <c r="M586" i="54"/>
  <c r="N586" i="54"/>
  <c r="K587" i="54"/>
  <c r="L587" i="54"/>
  <c r="M587" i="54"/>
  <c r="N587" i="54"/>
  <c r="K588" i="54"/>
  <c r="L588" i="54"/>
  <c r="M588" i="54"/>
  <c r="N588" i="54"/>
  <c r="K589" i="54"/>
  <c r="L589" i="54"/>
  <c r="M589" i="54"/>
  <c r="N589" i="54"/>
  <c r="K590" i="54"/>
  <c r="L590" i="54"/>
  <c r="M590" i="54"/>
  <c r="N590" i="54"/>
  <c r="K591" i="54"/>
  <c r="L591" i="54"/>
  <c r="M591" i="54"/>
  <c r="N591" i="54"/>
  <c r="K592" i="54"/>
  <c r="L592" i="54"/>
  <c r="M592" i="54"/>
  <c r="N592" i="54"/>
  <c r="K593" i="54"/>
  <c r="L593" i="54"/>
  <c r="M593" i="54"/>
  <c r="N593" i="54"/>
  <c r="K594" i="54"/>
  <c r="L594" i="54"/>
  <c r="M594" i="54"/>
  <c r="N594" i="54"/>
  <c r="K595" i="54"/>
  <c r="L595" i="54"/>
  <c r="M595" i="54"/>
  <c r="N595" i="54"/>
  <c r="K596" i="54"/>
  <c r="L596" i="54"/>
  <c r="M596" i="54"/>
  <c r="N596" i="54"/>
  <c r="K597" i="54"/>
  <c r="L597" i="54"/>
  <c r="M597" i="54"/>
  <c r="N597" i="54"/>
  <c r="K598" i="54"/>
  <c r="L598" i="54"/>
  <c r="M598" i="54"/>
  <c r="N598" i="54"/>
  <c r="K599" i="54"/>
  <c r="L599" i="54"/>
  <c r="M599" i="54"/>
  <c r="N599" i="54"/>
  <c r="K600" i="54"/>
  <c r="L600" i="54"/>
  <c r="M600" i="54"/>
  <c r="N600" i="54"/>
  <c r="K601" i="54"/>
  <c r="L601" i="54"/>
  <c r="M601" i="54"/>
  <c r="N601" i="54"/>
  <c r="K602" i="54"/>
  <c r="L602" i="54"/>
  <c r="M602" i="54"/>
  <c r="N602" i="54"/>
  <c r="K603" i="54"/>
  <c r="L603" i="54"/>
  <c r="M603" i="54"/>
  <c r="N603" i="54"/>
  <c r="K604" i="54"/>
  <c r="L604" i="54"/>
  <c r="M604" i="54"/>
  <c r="N604" i="54"/>
  <c r="K605" i="54"/>
  <c r="L605" i="54"/>
  <c r="M605" i="54"/>
  <c r="N605" i="54"/>
  <c r="K606" i="54"/>
  <c r="L606" i="54"/>
  <c r="M606" i="54"/>
  <c r="N606" i="54"/>
  <c r="K607" i="54"/>
  <c r="L607" i="54"/>
  <c r="M607" i="54"/>
  <c r="N607" i="54"/>
  <c r="K608" i="54"/>
  <c r="L608" i="54"/>
  <c r="M608" i="54"/>
  <c r="N608" i="54"/>
  <c r="K609" i="54"/>
  <c r="L609" i="54"/>
  <c r="M609" i="54"/>
  <c r="N609" i="54"/>
  <c r="K610" i="54"/>
  <c r="L610" i="54"/>
  <c r="M610" i="54"/>
  <c r="N610" i="54"/>
  <c r="K611" i="54"/>
  <c r="L611" i="54"/>
  <c r="M611" i="54"/>
  <c r="N611" i="54"/>
  <c r="K612" i="54"/>
  <c r="L612" i="54"/>
  <c r="M612" i="54"/>
  <c r="N612" i="54"/>
  <c r="K613" i="54"/>
  <c r="L613" i="54"/>
  <c r="M613" i="54"/>
  <c r="N613" i="54"/>
  <c r="K614" i="54"/>
  <c r="L614" i="54"/>
  <c r="M614" i="54"/>
  <c r="N614" i="54"/>
  <c r="K615" i="54"/>
  <c r="L615" i="54"/>
  <c r="M615" i="54"/>
  <c r="N615" i="54"/>
  <c r="K616" i="54"/>
  <c r="L616" i="54"/>
  <c r="M616" i="54"/>
  <c r="N616" i="54"/>
  <c r="K617" i="54"/>
  <c r="L617" i="54"/>
  <c r="M617" i="54"/>
  <c r="N617" i="54"/>
  <c r="K618" i="54"/>
  <c r="L618" i="54"/>
  <c r="M618" i="54"/>
  <c r="N618" i="54"/>
  <c r="K619" i="54"/>
  <c r="L619" i="54"/>
  <c r="M619" i="54"/>
  <c r="N619" i="54"/>
  <c r="K620" i="54"/>
  <c r="L620" i="54"/>
  <c r="M620" i="54"/>
  <c r="N620" i="54"/>
  <c r="K621" i="54"/>
  <c r="L621" i="54"/>
  <c r="M621" i="54"/>
  <c r="N621" i="54"/>
  <c r="K622" i="54"/>
  <c r="L622" i="54"/>
  <c r="M622" i="54"/>
  <c r="N622" i="54"/>
  <c r="K623" i="54"/>
  <c r="L623" i="54"/>
  <c r="M623" i="54"/>
  <c r="N623" i="54"/>
  <c r="K624" i="54"/>
  <c r="L624" i="54"/>
  <c r="M624" i="54"/>
  <c r="N624" i="54"/>
  <c r="K625" i="54"/>
  <c r="L625" i="54"/>
  <c r="M625" i="54"/>
  <c r="N625" i="54"/>
  <c r="K626" i="54"/>
  <c r="L626" i="54"/>
  <c r="M626" i="54"/>
  <c r="N626" i="54"/>
  <c r="K627" i="54"/>
  <c r="L627" i="54"/>
  <c r="M627" i="54"/>
  <c r="N627" i="54"/>
  <c r="K628" i="54"/>
  <c r="L628" i="54"/>
  <c r="M628" i="54"/>
  <c r="N628" i="54"/>
  <c r="K629" i="54"/>
  <c r="L629" i="54"/>
  <c r="M629" i="54"/>
  <c r="N629" i="54"/>
  <c r="K630" i="54"/>
  <c r="L630" i="54"/>
  <c r="M630" i="54"/>
  <c r="N630" i="54"/>
  <c r="K631" i="54"/>
  <c r="L631" i="54"/>
  <c r="M631" i="54"/>
  <c r="N631" i="54"/>
  <c r="K632" i="54"/>
  <c r="L632" i="54"/>
  <c r="M632" i="54"/>
  <c r="N632" i="54"/>
  <c r="K633" i="54"/>
  <c r="L633" i="54"/>
  <c r="M633" i="54"/>
  <c r="N633" i="54"/>
  <c r="K634" i="54"/>
  <c r="L634" i="54"/>
  <c r="M634" i="54"/>
  <c r="N634" i="54"/>
  <c r="K635" i="54"/>
  <c r="L635" i="54"/>
  <c r="M635" i="54"/>
  <c r="N635" i="54"/>
  <c r="K636" i="54"/>
  <c r="L636" i="54"/>
  <c r="M636" i="54"/>
  <c r="N636" i="54"/>
  <c r="K637" i="54"/>
  <c r="L637" i="54"/>
  <c r="M637" i="54"/>
  <c r="N637" i="54"/>
  <c r="K638" i="54"/>
  <c r="L638" i="54"/>
  <c r="M638" i="54"/>
  <c r="N638" i="54"/>
  <c r="K639" i="54"/>
  <c r="L639" i="54"/>
  <c r="M639" i="54"/>
  <c r="N639" i="54"/>
  <c r="K640" i="54"/>
  <c r="L640" i="54"/>
  <c r="M640" i="54"/>
  <c r="N640" i="54"/>
  <c r="K641" i="54"/>
  <c r="L641" i="54"/>
  <c r="M641" i="54"/>
  <c r="N641" i="54"/>
  <c r="K642" i="54"/>
  <c r="L642" i="54"/>
  <c r="M642" i="54"/>
  <c r="N642" i="54"/>
  <c r="K643" i="54"/>
  <c r="L643" i="54"/>
  <c r="M643" i="54"/>
  <c r="N643" i="54"/>
  <c r="K644" i="54"/>
  <c r="L644" i="54"/>
  <c r="M644" i="54"/>
  <c r="N644" i="54"/>
  <c r="K645" i="54"/>
  <c r="L645" i="54"/>
  <c r="M645" i="54"/>
  <c r="N645" i="54"/>
  <c r="K646" i="54"/>
  <c r="L646" i="54"/>
  <c r="M646" i="54"/>
  <c r="N646" i="54"/>
  <c r="K647" i="54"/>
  <c r="L647" i="54"/>
  <c r="M647" i="54"/>
  <c r="N647" i="54"/>
  <c r="K648" i="54"/>
  <c r="L648" i="54"/>
  <c r="M648" i="54"/>
  <c r="N648" i="54"/>
  <c r="K649" i="54"/>
  <c r="L649" i="54"/>
  <c r="M649" i="54"/>
  <c r="N649" i="54"/>
  <c r="K650" i="54"/>
  <c r="L650" i="54"/>
  <c r="M650" i="54"/>
  <c r="N650" i="54"/>
  <c r="K651" i="54"/>
  <c r="L651" i="54"/>
  <c r="M651" i="54"/>
  <c r="N651" i="54"/>
  <c r="K652" i="54"/>
  <c r="L652" i="54"/>
  <c r="M652" i="54"/>
  <c r="N652" i="54"/>
  <c r="K653" i="54"/>
  <c r="L653" i="54"/>
  <c r="M653" i="54"/>
  <c r="N653" i="54"/>
  <c r="K654" i="54"/>
  <c r="L654" i="54"/>
  <c r="M654" i="54"/>
  <c r="N654" i="54"/>
  <c r="K655" i="54"/>
  <c r="L655" i="54"/>
  <c r="M655" i="54"/>
  <c r="N655" i="54"/>
  <c r="K656" i="54"/>
  <c r="L656" i="54"/>
  <c r="M656" i="54"/>
  <c r="N656" i="54"/>
  <c r="K657" i="54"/>
  <c r="L657" i="54"/>
  <c r="M657" i="54"/>
  <c r="N657" i="54"/>
  <c r="K658" i="54"/>
  <c r="L658" i="54"/>
  <c r="M658" i="54"/>
  <c r="N658" i="54"/>
  <c r="K659" i="54"/>
  <c r="L659" i="54"/>
  <c r="M659" i="54"/>
  <c r="N659" i="54"/>
  <c r="K660" i="54"/>
  <c r="L660" i="54"/>
  <c r="M660" i="54"/>
  <c r="N660" i="54"/>
  <c r="K661" i="54"/>
  <c r="L661" i="54"/>
  <c r="M661" i="54"/>
  <c r="N661" i="54"/>
  <c r="K662" i="54"/>
  <c r="L662" i="54"/>
  <c r="M662" i="54"/>
  <c r="N662" i="54"/>
  <c r="K663" i="54"/>
  <c r="L663" i="54"/>
  <c r="M663" i="54"/>
  <c r="N663" i="54"/>
  <c r="K664" i="54"/>
  <c r="L664" i="54"/>
  <c r="M664" i="54"/>
  <c r="N664" i="54"/>
  <c r="K665" i="54"/>
  <c r="L665" i="54"/>
  <c r="M665" i="54"/>
  <c r="N665" i="54"/>
  <c r="K666" i="54"/>
  <c r="L666" i="54"/>
  <c r="M666" i="54"/>
  <c r="N666" i="54"/>
  <c r="K667" i="54"/>
  <c r="L667" i="54"/>
  <c r="M667" i="54"/>
  <c r="N667" i="54"/>
  <c r="K668" i="54"/>
  <c r="L668" i="54"/>
  <c r="M668" i="54"/>
  <c r="N668" i="54"/>
  <c r="K669" i="54"/>
  <c r="L669" i="54"/>
  <c r="M669" i="54"/>
  <c r="N669" i="54"/>
  <c r="K670" i="54"/>
  <c r="L670" i="54"/>
  <c r="M670" i="54"/>
  <c r="N670" i="54"/>
  <c r="K671" i="54"/>
  <c r="L671" i="54"/>
  <c r="M671" i="54"/>
  <c r="N671" i="54"/>
  <c r="K672" i="54"/>
  <c r="L672" i="54"/>
  <c r="M672" i="54"/>
  <c r="N672" i="54"/>
  <c r="K673" i="54"/>
  <c r="L673" i="54"/>
  <c r="M673" i="54"/>
  <c r="N673" i="54"/>
  <c r="K674" i="54"/>
  <c r="L674" i="54"/>
  <c r="M674" i="54"/>
  <c r="N674" i="54"/>
  <c r="K675" i="54"/>
  <c r="L675" i="54"/>
  <c r="M675" i="54"/>
  <c r="N675" i="54"/>
  <c r="K676" i="54"/>
  <c r="L676" i="54"/>
  <c r="M676" i="54"/>
  <c r="N676" i="54"/>
  <c r="K677" i="54"/>
  <c r="L677" i="54"/>
  <c r="M677" i="54"/>
  <c r="N677" i="54"/>
  <c r="K678" i="54"/>
  <c r="L678" i="54"/>
  <c r="M678" i="54"/>
  <c r="N678" i="54"/>
  <c r="K679" i="54"/>
  <c r="L679" i="54"/>
  <c r="M679" i="54"/>
  <c r="N679" i="54"/>
  <c r="K680" i="54"/>
  <c r="L680" i="54"/>
  <c r="M680" i="54"/>
  <c r="N680" i="54"/>
  <c r="K681" i="54"/>
  <c r="L681" i="54"/>
  <c r="M681" i="54"/>
  <c r="N681" i="54"/>
  <c r="K682" i="54"/>
  <c r="L682" i="54"/>
  <c r="M682" i="54"/>
  <c r="N682" i="54"/>
  <c r="K683" i="54"/>
  <c r="L683" i="54"/>
  <c r="M683" i="54"/>
  <c r="N683" i="54"/>
  <c r="K684" i="54"/>
  <c r="L684" i="54"/>
  <c r="M684" i="54"/>
  <c r="N684" i="54"/>
  <c r="K685" i="54"/>
  <c r="L685" i="54"/>
  <c r="M685" i="54"/>
  <c r="N685" i="54"/>
  <c r="K686" i="54"/>
  <c r="L686" i="54"/>
  <c r="M686" i="54"/>
  <c r="N686" i="54"/>
  <c r="K687" i="54"/>
  <c r="L687" i="54"/>
  <c r="M687" i="54"/>
  <c r="N687" i="54"/>
  <c r="K688" i="54"/>
  <c r="L688" i="54"/>
  <c r="M688" i="54"/>
  <c r="N688" i="54"/>
  <c r="K689" i="54"/>
  <c r="L689" i="54"/>
  <c r="M689" i="54"/>
  <c r="N689" i="54"/>
  <c r="K690" i="54"/>
  <c r="L690" i="54"/>
  <c r="M690" i="54"/>
  <c r="N690" i="54"/>
  <c r="K691" i="54"/>
  <c r="L691" i="54"/>
  <c r="M691" i="54"/>
  <c r="N691" i="54"/>
  <c r="K692" i="54"/>
  <c r="L692" i="54"/>
  <c r="M692" i="54"/>
  <c r="N692" i="54"/>
  <c r="K693" i="54"/>
  <c r="L693" i="54"/>
  <c r="M693" i="54"/>
  <c r="N693" i="54"/>
  <c r="K694" i="54"/>
  <c r="L694" i="54"/>
  <c r="M694" i="54"/>
  <c r="N694" i="54"/>
  <c r="K695" i="54"/>
  <c r="L695" i="54"/>
  <c r="M695" i="54"/>
  <c r="N695" i="54"/>
  <c r="K696" i="54"/>
  <c r="L696" i="54"/>
  <c r="M696" i="54"/>
  <c r="N696" i="54"/>
  <c r="K697" i="54"/>
  <c r="L697" i="54"/>
  <c r="M697" i="54"/>
  <c r="N697" i="54"/>
  <c r="K698" i="54"/>
  <c r="L698" i="54"/>
  <c r="M698" i="54"/>
  <c r="N698" i="54"/>
  <c r="K699" i="54"/>
  <c r="L699" i="54"/>
  <c r="M699" i="54"/>
  <c r="N699" i="54"/>
  <c r="K700" i="54"/>
  <c r="L700" i="54"/>
  <c r="M700" i="54"/>
  <c r="N700" i="54"/>
  <c r="K701" i="54"/>
  <c r="L701" i="54"/>
  <c r="M701" i="54"/>
  <c r="N701" i="54"/>
  <c r="K702" i="54"/>
  <c r="L702" i="54"/>
  <c r="M702" i="54"/>
  <c r="N702" i="54"/>
  <c r="K703" i="54"/>
  <c r="L703" i="54"/>
  <c r="M703" i="54"/>
  <c r="N703" i="54"/>
  <c r="K704" i="54"/>
  <c r="L704" i="54"/>
  <c r="M704" i="54"/>
  <c r="N704" i="54"/>
  <c r="K705" i="54"/>
  <c r="L705" i="54"/>
  <c r="M705" i="54"/>
  <c r="N705" i="54"/>
  <c r="K706" i="54"/>
  <c r="L706" i="54"/>
  <c r="M706" i="54"/>
  <c r="N706" i="54"/>
  <c r="K707" i="54"/>
  <c r="L707" i="54"/>
  <c r="M707" i="54"/>
  <c r="N707" i="54"/>
  <c r="K708" i="54"/>
  <c r="L708" i="54"/>
  <c r="M708" i="54"/>
  <c r="N708" i="54"/>
  <c r="K709" i="54"/>
  <c r="L709" i="54"/>
  <c r="M709" i="54"/>
  <c r="N709" i="54"/>
  <c r="K710" i="54"/>
  <c r="L710" i="54"/>
  <c r="M710" i="54"/>
  <c r="N710" i="54"/>
  <c r="K711" i="54"/>
  <c r="L711" i="54"/>
  <c r="M711" i="54"/>
  <c r="N711" i="54"/>
  <c r="K712" i="54"/>
  <c r="L712" i="54"/>
  <c r="M712" i="54"/>
  <c r="N712" i="54"/>
  <c r="K713" i="54"/>
  <c r="L713" i="54"/>
  <c r="M713" i="54"/>
  <c r="N713" i="54"/>
  <c r="K714" i="54"/>
  <c r="L714" i="54"/>
  <c r="M714" i="54"/>
  <c r="N714" i="54"/>
  <c r="K715" i="54"/>
  <c r="L715" i="54"/>
  <c r="M715" i="54"/>
  <c r="N715" i="54"/>
  <c r="K716" i="54"/>
  <c r="L716" i="54"/>
  <c r="M716" i="54"/>
  <c r="N716" i="54"/>
  <c r="K717" i="54"/>
  <c r="L717" i="54"/>
  <c r="M717" i="54"/>
  <c r="N717" i="54"/>
  <c r="K718" i="54"/>
  <c r="L718" i="54"/>
  <c r="M718" i="54"/>
  <c r="N718" i="54"/>
  <c r="K719" i="54"/>
  <c r="L719" i="54"/>
  <c r="M719" i="54"/>
  <c r="N719" i="54"/>
  <c r="K720" i="54"/>
  <c r="L720" i="54"/>
  <c r="M720" i="54"/>
  <c r="N720" i="54"/>
  <c r="K721" i="54"/>
  <c r="L721" i="54"/>
  <c r="M721" i="54"/>
  <c r="N721" i="54"/>
  <c r="K722" i="54"/>
  <c r="L722" i="54"/>
  <c r="M722" i="54"/>
  <c r="N722" i="54"/>
  <c r="K723" i="54"/>
  <c r="L723" i="54"/>
  <c r="M723" i="54"/>
  <c r="N723" i="54"/>
  <c r="K724" i="54"/>
  <c r="L724" i="54"/>
  <c r="M724" i="54"/>
  <c r="N724" i="54"/>
  <c r="K725" i="54"/>
  <c r="L725" i="54"/>
  <c r="M725" i="54"/>
  <c r="N725" i="54"/>
  <c r="K726" i="54"/>
  <c r="L726" i="54"/>
  <c r="M726" i="54"/>
  <c r="N726" i="54"/>
  <c r="K727" i="54"/>
  <c r="L727" i="54"/>
  <c r="M727" i="54"/>
  <c r="N727" i="54"/>
  <c r="K728" i="54"/>
  <c r="L728" i="54"/>
  <c r="M728" i="54"/>
  <c r="N728" i="54"/>
  <c r="K729" i="54"/>
  <c r="L729" i="54"/>
  <c r="M729" i="54"/>
  <c r="N729" i="54"/>
  <c r="K730" i="54"/>
  <c r="L730" i="54"/>
  <c r="M730" i="54"/>
  <c r="N730" i="54"/>
  <c r="K731" i="54"/>
  <c r="L731" i="54"/>
  <c r="M731" i="54"/>
  <c r="N731" i="54"/>
  <c r="K732" i="54"/>
  <c r="L732" i="54"/>
  <c r="M732" i="54"/>
  <c r="N732" i="54"/>
  <c r="K733" i="54"/>
  <c r="L733" i="54"/>
  <c r="M733" i="54"/>
  <c r="N733" i="54"/>
  <c r="K734" i="54"/>
  <c r="L734" i="54"/>
  <c r="M734" i="54"/>
  <c r="N734" i="54"/>
  <c r="K735" i="54"/>
  <c r="L735" i="54"/>
  <c r="M735" i="54"/>
  <c r="N735" i="54"/>
  <c r="K736" i="54"/>
  <c r="L736" i="54"/>
  <c r="M736" i="54"/>
  <c r="N736" i="54"/>
  <c r="K737" i="54"/>
  <c r="L737" i="54"/>
  <c r="M737" i="54"/>
  <c r="N737" i="54"/>
  <c r="K738" i="54"/>
  <c r="L738" i="54"/>
  <c r="M738" i="54"/>
  <c r="N738" i="54"/>
  <c r="K739" i="54"/>
  <c r="L739" i="54"/>
  <c r="M739" i="54"/>
  <c r="N739" i="54"/>
  <c r="K740" i="54"/>
  <c r="L740" i="54"/>
  <c r="M740" i="54"/>
  <c r="N740" i="54"/>
  <c r="K741" i="54"/>
  <c r="L741" i="54"/>
  <c r="M741" i="54"/>
  <c r="N741" i="54"/>
  <c r="K742" i="54"/>
  <c r="L742" i="54"/>
  <c r="M742" i="54"/>
  <c r="N742" i="54"/>
  <c r="K743" i="54"/>
  <c r="L743" i="54"/>
  <c r="M743" i="54"/>
  <c r="N743" i="54"/>
  <c r="K744" i="54"/>
  <c r="L744" i="54"/>
  <c r="M744" i="54"/>
  <c r="N744" i="54"/>
  <c r="K745" i="54"/>
  <c r="L745" i="54"/>
  <c r="M745" i="54"/>
  <c r="N745" i="54"/>
  <c r="K746" i="54"/>
  <c r="L746" i="54"/>
  <c r="M746" i="54"/>
  <c r="N746" i="54"/>
  <c r="K747" i="54"/>
  <c r="L747" i="54"/>
  <c r="M747" i="54"/>
  <c r="N747" i="54"/>
  <c r="K748" i="54"/>
  <c r="L748" i="54"/>
  <c r="M748" i="54"/>
  <c r="N748" i="54"/>
  <c r="K749" i="54"/>
  <c r="L749" i="54"/>
  <c r="M749" i="54"/>
  <c r="N749" i="54"/>
  <c r="K750" i="54"/>
  <c r="L750" i="54"/>
  <c r="M750" i="54"/>
  <c r="N750" i="54"/>
  <c r="K751" i="54"/>
  <c r="L751" i="54"/>
  <c r="M751" i="54"/>
  <c r="N751" i="54"/>
  <c r="K752" i="54"/>
  <c r="L752" i="54"/>
  <c r="M752" i="54"/>
  <c r="N752" i="54"/>
  <c r="K753" i="54"/>
  <c r="L753" i="54"/>
  <c r="M753" i="54"/>
  <c r="N753" i="54"/>
  <c r="K754" i="54"/>
  <c r="L754" i="54"/>
  <c r="M754" i="54"/>
  <c r="N754" i="54"/>
  <c r="K755" i="54"/>
  <c r="L755" i="54"/>
  <c r="M755" i="54"/>
  <c r="N755" i="54"/>
  <c r="K756" i="54"/>
  <c r="L756" i="54"/>
  <c r="M756" i="54"/>
  <c r="N756" i="54"/>
  <c r="K757" i="54"/>
  <c r="L757" i="54"/>
  <c r="M757" i="54"/>
  <c r="N757" i="54"/>
  <c r="K758" i="54"/>
  <c r="L758" i="54"/>
  <c r="M758" i="54"/>
  <c r="N758" i="54"/>
  <c r="K759" i="54"/>
  <c r="L759" i="54"/>
  <c r="M759" i="54"/>
  <c r="N759" i="54"/>
  <c r="K760" i="54"/>
  <c r="L760" i="54"/>
  <c r="M760" i="54"/>
  <c r="N760" i="54"/>
  <c r="K761" i="54"/>
  <c r="L761" i="54"/>
  <c r="M761" i="54"/>
  <c r="N761" i="54"/>
  <c r="K762" i="54"/>
  <c r="L762" i="54"/>
  <c r="M762" i="54"/>
  <c r="N762" i="54"/>
  <c r="K763" i="54"/>
  <c r="L763" i="54"/>
  <c r="M763" i="54"/>
  <c r="N763" i="54"/>
  <c r="K764" i="54"/>
  <c r="L764" i="54"/>
  <c r="M764" i="54"/>
  <c r="N764" i="54"/>
  <c r="K765" i="54"/>
  <c r="L765" i="54"/>
  <c r="M765" i="54"/>
  <c r="N765" i="54"/>
  <c r="K766" i="54"/>
  <c r="L766" i="54"/>
  <c r="M766" i="54"/>
  <c r="N766" i="54"/>
  <c r="K767" i="54"/>
  <c r="L767" i="54"/>
  <c r="M767" i="54"/>
  <c r="N767" i="54"/>
  <c r="K768" i="54"/>
  <c r="L768" i="54"/>
  <c r="M768" i="54"/>
  <c r="N768" i="54"/>
  <c r="K769" i="54"/>
  <c r="L769" i="54"/>
  <c r="M769" i="54"/>
  <c r="N769" i="54"/>
  <c r="K770" i="54"/>
  <c r="L770" i="54"/>
  <c r="M770" i="54"/>
  <c r="N770" i="54"/>
  <c r="K771" i="54"/>
  <c r="L771" i="54"/>
  <c r="M771" i="54"/>
  <c r="N771" i="54"/>
  <c r="K772" i="54"/>
  <c r="L772" i="54"/>
  <c r="M772" i="54"/>
  <c r="N772" i="54"/>
  <c r="K773" i="54"/>
  <c r="L773" i="54"/>
  <c r="M773" i="54"/>
  <c r="N773" i="54"/>
  <c r="K774" i="54"/>
  <c r="L774" i="54"/>
  <c r="M774" i="54"/>
  <c r="N774" i="54"/>
  <c r="K775" i="54"/>
  <c r="L775" i="54"/>
  <c r="M775" i="54"/>
  <c r="N775" i="54"/>
  <c r="K776" i="54"/>
  <c r="L776" i="54"/>
  <c r="M776" i="54"/>
  <c r="N776" i="54"/>
  <c r="K777" i="54"/>
  <c r="L777" i="54"/>
  <c r="M777" i="54"/>
  <c r="N777" i="54"/>
  <c r="K778" i="54"/>
  <c r="L778" i="54"/>
  <c r="M778" i="54"/>
  <c r="N778" i="54"/>
  <c r="K779" i="54"/>
  <c r="L779" i="54"/>
  <c r="M779" i="54"/>
  <c r="N779" i="54"/>
  <c r="K780" i="54"/>
  <c r="L780" i="54"/>
  <c r="M780" i="54"/>
  <c r="N780" i="54"/>
  <c r="K781" i="54"/>
  <c r="L781" i="54"/>
  <c r="M781" i="54"/>
  <c r="N781" i="54"/>
  <c r="K782" i="54"/>
  <c r="L782" i="54"/>
  <c r="M782" i="54"/>
  <c r="N782" i="54"/>
  <c r="K783" i="54"/>
  <c r="L783" i="54"/>
  <c r="M783" i="54"/>
  <c r="N783" i="54"/>
  <c r="K784" i="54"/>
  <c r="L784" i="54"/>
  <c r="M784" i="54"/>
  <c r="N784" i="54"/>
  <c r="K785" i="54"/>
  <c r="L785" i="54"/>
  <c r="M785" i="54"/>
  <c r="N785" i="54"/>
  <c r="K786" i="54"/>
  <c r="L786" i="54"/>
  <c r="M786" i="54"/>
  <c r="N786" i="54"/>
  <c r="K787" i="54"/>
  <c r="L787" i="54"/>
  <c r="M787" i="54"/>
  <c r="N787" i="54"/>
  <c r="K788" i="54"/>
  <c r="L788" i="54"/>
  <c r="M788" i="54"/>
  <c r="N788" i="54"/>
  <c r="K789" i="54"/>
  <c r="L789" i="54"/>
  <c r="M789" i="54"/>
  <c r="N789" i="54"/>
  <c r="K790" i="54"/>
  <c r="L790" i="54"/>
  <c r="M790" i="54"/>
  <c r="N790" i="54"/>
  <c r="K791" i="54"/>
  <c r="L791" i="54"/>
  <c r="M791" i="54"/>
  <c r="N791" i="54"/>
  <c r="K792" i="54"/>
  <c r="L792" i="54"/>
  <c r="M792" i="54"/>
  <c r="N792" i="54"/>
  <c r="K793" i="54"/>
  <c r="L793" i="54"/>
  <c r="M793" i="54"/>
  <c r="N793" i="54"/>
  <c r="K794" i="54"/>
  <c r="L794" i="54"/>
  <c r="M794" i="54"/>
  <c r="N794" i="54"/>
  <c r="K795" i="54"/>
  <c r="L795" i="54"/>
  <c r="M795" i="54"/>
  <c r="N795" i="54"/>
  <c r="K796" i="54"/>
  <c r="L796" i="54"/>
  <c r="M796" i="54"/>
  <c r="N796" i="54"/>
  <c r="K797" i="54"/>
  <c r="L797" i="54"/>
  <c r="M797" i="54"/>
  <c r="N797" i="54"/>
  <c r="K798" i="54"/>
  <c r="L798" i="54"/>
  <c r="M798" i="54"/>
  <c r="N798" i="54"/>
  <c r="K799" i="54"/>
  <c r="L799" i="54"/>
  <c r="M799" i="54"/>
  <c r="N799" i="54"/>
  <c r="K800" i="54"/>
  <c r="L800" i="54"/>
  <c r="M800" i="54"/>
  <c r="N800" i="54"/>
  <c r="K801" i="54"/>
  <c r="L801" i="54"/>
  <c r="M801" i="54"/>
  <c r="N801" i="54"/>
  <c r="K802" i="54"/>
  <c r="L802" i="54"/>
  <c r="M802" i="54"/>
  <c r="N802" i="54"/>
  <c r="K803" i="54"/>
  <c r="L803" i="54"/>
  <c r="M803" i="54"/>
  <c r="N803" i="54"/>
  <c r="K804" i="54"/>
  <c r="L804" i="54"/>
  <c r="M804" i="54"/>
  <c r="N804" i="54"/>
  <c r="K805" i="54"/>
  <c r="L805" i="54"/>
  <c r="M805" i="54"/>
  <c r="N805" i="54"/>
  <c r="K806" i="54"/>
  <c r="L806" i="54"/>
  <c r="M806" i="54"/>
  <c r="N806" i="54"/>
  <c r="K807" i="54"/>
  <c r="L807" i="54"/>
  <c r="M807" i="54"/>
  <c r="N807" i="54"/>
  <c r="K808" i="54"/>
  <c r="L808" i="54"/>
  <c r="M808" i="54"/>
  <c r="N808" i="54"/>
  <c r="K809" i="54"/>
  <c r="L809" i="54"/>
  <c r="M809" i="54"/>
  <c r="N809" i="54"/>
  <c r="K810" i="54"/>
  <c r="L810" i="54"/>
  <c r="M810" i="54"/>
  <c r="N810" i="54"/>
  <c r="K811" i="54"/>
  <c r="L811" i="54"/>
  <c r="M811" i="54"/>
  <c r="N811" i="54"/>
  <c r="K812" i="54"/>
  <c r="L812" i="54"/>
  <c r="M812" i="54"/>
  <c r="N812" i="54"/>
  <c r="K813" i="54"/>
  <c r="L813" i="54"/>
  <c r="M813" i="54"/>
  <c r="N813" i="54"/>
  <c r="K814" i="54"/>
  <c r="L814" i="54"/>
  <c r="M814" i="54"/>
  <c r="N814" i="54"/>
  <c r="K815" i="54"/>
  <c r="L815" i="54"/>
  <c r="M815" i="54"/>
  <c r="N815" i="54"/>
  <c r="K816" i="54"/>
  <c r="L816" i="54"/>
  <c r="M816" i="54"/>
  <c r="N816" i="54"/>
  <c r="K817" i="54"/>
  <c r="L817" i="54"/>
  <c r="M817" i="54"/>
  <c r="N817" i="54"/>
  <c r="K818" i="54"/>
  <c r="L818" i="54"/>
  <c r="M818" i="54"/>
  <c r="N818" i="54"/>
  <c r="K819" i="54"/>
  <c r="L819" i="54"/>
  <c r="M819" i="54"/>
  <c r="N819" i="54"/>
  <c r="K820" i="54"/>
  <c r="L820" i="54"/>
  <c r="M820" i="54"/>
  <c r="N820" i="54"/>
  <c r="K821" i="54"/>
  <c r="L821" i="54"/>
  <c r="M821" i="54"/>
  <c r="N821" i="54"/>
  <c r="K822" i="54"/>
  <c r="L822" i="54"/>
  <c r="M822" i="54"/>
  <c r="N822" i="54"/>
  <c r="K823" i="54"/>
  <c r="L823" i="54"/>
  <c r="M823" i="54"/>
  <c r="N823" i="54"/>
  <c r="K824" i="54"/>
  <c r="L824" i="54"/>
  <c r="M824" i="54"/>
  <c r="N824" i="54"/>
  <c r="K825" i="54"/>
  <c r="L825" i="54"/>
  <c r="M825" i="54"/>
  <c r="N825" i="54"/>
  <c r="K826" i="54"/>
  <c r="L826" i="54"/>
  <c r="M826" i="54"/>
  <c r="N826" i="54"/>
  <c r="K827" i="54"/>
  <c r="L827" i="54"/>
  <c r="M827" i="54"/>
  <c r="N827" i="54"/>
  <c r="K828" i="54"/>
  <c r="L828" i="54"/>
  <c r="M828" i="54"/>
  <c r="N828" i="54"/>
  <c r="K829" i="54"/>
  <c r="L829" i="54"/>
  <c r="M829" i="54"/>
  <c r="N829" i="54"/>
  <c r="K830" i="54"/>
  <c r="L830" i="54"/>
  <c r="M830" i="54"/>
  <c r="N830" i="54"/>
  <c r="K831" i="54"/>
  <c r="L831" i="54"/>
  <c r="M831" i="54"/>
  <c r="N831" i="54"/>
  <c r="K832" i="54"/>
  <c r="L832" i="54"/>
  <c r="M832" i="54"/>
  <c r="N832" i="54"/>
  <c r="K833" i="54"/>
  <c r="L833" i="54"/>
  <c r="M833" i="54"/>
  <c r="N833" i="54"/>
  <c r="K834" i="54"/>
  <c r="L834" i="54"/>
  <c r="M834" i="54"/>
  <c r="N834" i="54"/>
  <c r="K835" i="54"/>
  <c r="L835" i="54"/>
  <c r="M835" i="54"/>
  <c r="N835" i="54"/>
  <c r="K836" i="54"/>
  <c r="L836" i="54"/>
  <c r="M836" i="54"/>
  <c r="N836" i="54"/>
  <c r="K837" i="54"/>
  <c r="L837" i="54"/>
  <c r="M837" i="54"/>
  <c r="N837" i="54"/>
  <c r="K838" i="54"/>
  <c r="L838" i="54"/>
  <c r="M838" i="54"/>
  <c r="N838" i="54"/>
  <c r="K839" i="54"/>
  <c r="L839" i="54"/>
  <c r="M839" i="54"/>
  <c r="N839" i="54"/>
  <c r="K840" i="54"/>
  <c r="L840" i="54"/>
  <c r="M840" i="54"/>
  <c r="N840" i="54"/>
  <c r="K841" i="54"/>
  <c r="L841" i="54"/>
  <c r="M841" i="54"/>
  <c r="N841" i="54"/>
  <c r="K842" i="54"/>
  <c r="L842" i="54"/>
  <c r="M842" i="54"/>
  <c r="N842" i="54"/>
  <c r="K843" i="54"/>
  <c r="L843" i="54"/>
  <c r="M843" i="54"/>
  <c r="N843" i="54"/>
  <c r="K844" i="54"/>
  <c r="L844" i="54"/>
  <c r="M844" i="54"/>
  <c r="N844" i="54"/>
  <c r="K845" i="54"/>
  <c r="L845" i="54"/>
  <c r="M845" i="54"/>
  <c r="N845" i="54"/>
  <c r="K846" i="54"/>
  <c r="L846" i="54"/>
  <c r="M846" i="54"/>
  <c r="N846" i="54"/>
  <c r="K847" i="54"/>
  <c r="L847" i="54"/>
  <c r="M847" i="54"/>
  <c r="N847" i="54"/>
  <c r="K848" i="54"/>
  <c r="L848" i="54"/>
  <c r="M848" i="54"/>
  <c r="N848" i="54"/>
  <c r="K849" i="54"/>
  <c r="L849" i="54"/>
  <c r="M849" i="54"/>
  <c r="N849" i="54"/>
  <c r="K850" i="54"/>
  <c r="L850" i="54"/>
  <c r="M850" i="54"/>
  <c r="N850" i="54"/>
  <c r="K851" i="54"/>
  <c r="L851" i="54"/>
  <c r="M851" i="54"/>
  <c r="N851" i="54"/>
  <c r="K852" i="54"/>
  <c r="L852" i="54"/>
  <c r="M852" i="54"/>
  <c r="N852" i="54"/>
  <c r="K853" i="54"/>
  <c r="L853" i="54"/>
  <c r="M853" i="54"/>
  <c r="N853" i="54"/>
  <c r="K854" i="54"/>
  <c r="L854" i="54"/>
  <c r="M854" i="54"/>
  <c r="N854" i="54"/>
  <c r="K855" i="54"/>
  <c r="L855" i="54"/>
  <c r="M855" i="54"/>
  <c r="N855" i="54"/>
  <c r="K856" i="54"/>
  <c r="L856" i="54"/>
  <c r="M856" i="54"/>
  <c r="N856" i="54"/>
  <c r="K857" i="54"/>
  <c r="L857" i="54"/>
  <c r="M857" i="54"/>
  <c r="N857" i="54"/>
  <c r="K858" i="54"/>
  <c r="L858" i="54"/>
  <c r="M858" i="54"/>
  <c r="N858" i="54"/>
  <c r="K859" i="54"/>
  <c r="L859" i="54"/>
  <c r="M859" i="54"/>
  <c r="N859" i="54"/>
  <c r="K860" i="54"/>
  <c r="L860" i="54"/>
  <c r="M860" i="54"/>
  <c r="N860" i="54"/>
  <c r="K861" i="54"/>
  <c r="L861" i="54"/>
  <c r="M861" i="54"/>
  <c r="N861" i="54"/>
  <c r="K862" i="54"/>
  <c r="L862" i="54"/>
  <c r="M862" i="54"/>
  <c r="N862" i="54"/>
  <c r="K863" i="54"/>
  <c r="L863" i="54"/>
  <c r="M863" i="54"/>
  <c r="N863" i="54"/>
  <c r="K864" i="54"/>
  <c r="L864" i="54"/>
  <c r="M864" i="54"/>
  <c r="N864" i="54"/>
  <c r="K865" i="54"/>
  <c r="L865" i="54"/>
  <c r="M865" i="54"/>
  <c r="N865" i="54"/>
  <c r="K866" i="54"/>
  <c r="L866" i="54"/>
  <c r="M866" i="54"/>
  <c r="N866" i="54"/>
  <c r="K867" i="54"/>
  <c r="L867" i="54"/>
  <c r="M867" i="54"/>
  <c r="N867" i="54"/>
  <c r="K868" i="54"/>
  <c r="L868" i="54"/>
  <c r="M868" i="54"/>
  <c r="N868" i="54"/>
  <c r="K869" i="54"/>
  <c r="L869" i="54"/>
  <c r="M869" i="54"/>
  <c r="N869" i="54"/>
  <c r="K870" i="54"/>
  <c r="L870" i="54"/>
  <c r="M870" i="54"/>
  <c r="N870" i="54"/>
  <c r="K871" i="54"/>
  <c r="L871" i="54"/>
  <c r="M871" i="54"/>
  <c r="N871" i="54"/>
  <c r="K872" i="54"/>
  <c r="L872" i="54"/>
  <c r="M872" i="54"/>
  <c r="N872" i="54"/>
  <c r="K873" i="54"/>
  <c r="L873" i="54"/>
  <c r="M873" i="54"/>
  <c r="N873" i="54"/>
  <c r="K874" i="54"/>
  <c r="L874" i="54"/>
  <c r="M874" i="54"/>
  <c r="N874" i="54"/>
  <c r="K875" i="54"/>
  <c r="L875" i="54"/>
  <c r="M875" i="54"/>
  <c r="N875" i="54"/>
  <c r="K876" i="54"/>
  <c r="L876" i="54"/>
  <c r="M876" i="54"/>
  <c r="N876" i="54"/>
  <c r="K877" i="54"/>
  <c r="L877" i="54"/>
  <c r="M877" i="54"/>
  <c r="N877" i="54"/>
  <c r="K878" i="54"/>
  <c r="L878" i="54"/>
  <c r="M878" i="54"/>
  <c r="N878" i="54"/>
  <c r="K879" i="54"/>
  <c r="L879" i="54"/>
  <c r="M879" i="54"/>
  <c r="N879" i="54"/>
  <c r="K880" i="54"/>
  <c r="L880" i="54"/>
  <c r="M880" i="54"/>
  <c r="N880" i="54"/>
  <c r="K881" i="54"/>
  <c r="L881" i="54"/>
  <c r="M881" i="54"/>
  <c r="N881" i="54"/>
  <c r="K882" i="54"/>
  <c r="L882" i="54"/>
  <c r="M882" i="54"/>
  <c r="N882" i="54"/>
  <c r="K883" i="54"/>
  <c r="L883" i="54"/>
  <c r="M883" i="54"/>
  <c r="N883" i="54"/>
  <c r="K884" i="54"/>
  <c r="L884" i="54"/>
  <c r="M884" i="54"/>
  <c r="N884" i="54"/>
  <c r="K885" i="54"/>
  <c r="L885" i="54"/>
  <c r="M885" i="54"/>
  <c r="N885" i="54"/>
  <c r="K886" i="54"/>
  <c r="L886" i="54"/>
  <c r="M886" i="54"/>
  <c r="N886" i="54"/>
  <c r="K887" i="54"/>
  <c r="L887" i="54"/>
  <c r="M887" i="54"/>
  <c r="N887" i="54"/>
  <c r="K888" i="54"/>
  <c r="L888" i="54"/>
  <c r="M888" i="54"/>
  <c r="N888" i="54"/>
  <c r="K889" i="54"/>
  <c r="L889" i="54"/>
  <c r="M889" i="54"/>
  <c r="N889" i="54"/>
  <c r="K890" i="54"/>
  <c r="L890" i="54"/>
  <c r="M890" i="54"/>
  <c r="N890" i="54"/>
  <c r="K891" i="54"/>
  <c r="L891" i="54"/>
  <c r="M891" i="54"/>
  <c r="N891" i="54"/>
  <c r="K892" i="54"/>
  <c r="L892" i="54"/>
  <c r="M892" i="54"/>
  <c r="N892" i="54"/>
  <c r="K893" i="54"/>
  <c r="L893" i="54"/>
  <c r="M893" i="54"/>
  <c r="N893" i="54"/>
  <c r="K894" i="54"/>
  <c r="L894" i="54"/>
  <c r="M894" i="54"/>
  <c r="N894" i="54"/>
  <c r="K895" i="54"/>
  <c r="L895" i="54"/>
  <c r="M895" i="54"/>
  <c r="N895" i="54"/>
  <c r="K896" i="54"/>
  <c r="L896" i="54"/>
  <c r="M896" i="54"/>
  <c r="N896" i="54"/>
  <c r="K897" i="54"/>
  <c r="L897" i="54"/>
  <c r="M897" i="54"/>
  <c r="N897" i="54"/>
  <c r="K898" i="54"/>
  <c r="L898" i="54"/>
  <c r="M898" i="54"/>
  <c r="N898" i="54"/>
  <c r="K899" i="54"/>
  <c r="L899" i="54"/>
  <c r="M899" i="54"/>
  <c r="N899" i="54"/>
  <c r="K900" i="54"/>
  <c r="L900" i="54"/>
  <c r="M900" i="54"/>
  <c r="N900" i="54"/>
  <c r="K901" i="54"/>
  <c r="L901" i="54"/>
  <c r="M901" i="54"/>
  <c r="N901" i="54"/>
  <c r="K902" i="54"/>
  <c r="L902" i="54"/>
  <c r="M902" i="54"/>
  <c r="N902" i="54"/>
  <c r="K903" i="54"/>
  <c r="L903" i="54"/>
  <c r="M903" i="54"/>
  <c r="N903" i="54"/>
  <c r="K904" i="54"/>
  <c r="L904" i="54"/>
  <c r="M904" i="54"/>
  <c r="N904" i="54"/>
  <c r="K905" i="54"/>
  <c r="L905" i="54"/>
  <c r="M905" i="54"/>
  <c r="N905" i="54"/>
  <c r="K906" i="54"/>
  <c r="L906" i="54"/>
  <c r="M906" i="54"/>
  <c r="N906" i="54"/>
  <c r="K907" i="54"/>
  <c r="L907" i="54"/>
  <c r="M907" i="54"/>
  <c r="N907" i="54"/>
  <c r="K908" i="54"/>
  <c r="L908" i="54"/>
  <c r="M908" i="54"/>
  <c r="N908" i="54"/>
  <c r="K909" i="54"/>
  <c r="L909" i="54"/>
  <c r="M909" i="54"/>
  <c r="N909" i="54"/>
  <c r="K910" i="54"/>
  <c r="L910" i="54"/>
  <c r="M910" i="54"/>
  <c r="N910" i="54"/>
  <c r="K911" i="54"/>
  <c r="L911" i="54"/>
  <c r="M911" i="54"/>
  <c r="N911" i="54"/>
  <c r="K912" i="54"/>
  <c r="L912" i="54"/>
  <c r="M912" i="54"/>
  <c r="N912" i="54"/>
  <c r="K913" i="54"/>
  <c r="L913" i="54"/>
  <c r="M913" i="54"/>
  <c r="N913" i="54"/>
  <c r="K914" i="54"/>
  <c r="L914" i="54"/>
  <c r="M914" i="54"/>
  <c r="N914" i="54"/>
  <c r="K915" i="54"/>
  <c r="L915" i="54"/>
  <c r="M915" i="54"/>
  <c r="N915" i="54"/>
  <c r="K916" i="54"/>
  <c r="L916" i="54"/>
  <c r="M916" i="54"/>
  <c r="N916" i="54"/>
  <c r="K917" i="54"/>
  <c r="L917" i="54"/>
  <c r="M917" i="54"/>
  <c r="N917" i="54"/>
  <c r="K918" i="54"/>
  <c r="L918" i="54"/>
  <c r="M918" i="54"/>
  <c r="N918" i="54"/>
  <c r="K919" i="54"/>
  <c r="L919" i="54"/>
  <c r="M919" i="54"/>
  <c r="N919" i="54"/>
  <c r="K920" i="54"/>
  <c r="L920" i="54"/>
  <c r="M920" i="54"/>
  <c r="N920" i="54"/>
  <c r="K921" i="54"/>
  <c r="L921" i="54"/>
  <c r="M921" i="54"/>
  <c r="N921" i="54"/>
  <c r="K922" i="54"/>
  <c r="L922" i="54"/>
  <c r="M922" i="54"/>
  <c r="N922" i="54"/>
  <c r="K923" i="54"/>
  <c r="L923" i="54"/>
  <c r="M923" i="54"/>
  <c r="N923" i="54"/>
  <c r="K924" i="54"/>
  <c r="L924" i="54"/>
  <c r="M924" i="54"/>
  <c r="N924" i="54"/>
  <c r="K925" i="54"/>
  <c r="L925" i="54"/>
  <c r="M925" i="54"/>
  <c r="N925" i="54"/>
  <c r="K926" i="54"/>
  <c r="L926" i="54"/>
  <c r="M926" i="54"/>
  <c r="N926" i="54"/>
  <c r="K927" i="54"/>
  <c r="L927" i="54"/>
  <c r="M927" i="54"/>
  <c r="N927" i="54"/>
  <c r="K928" i="54"/>
  <c r="L928" i="54"/>
  <c r="M928" i="54"/>
  <c r="N928" i="54"/>
  <c r="K929" i="54"/>
  <c r="L929" i="54"/>
  <c r="M929" i="54"/>
  <c r="N929" i="54"/>
  <c r="K930" i="54"/>
  <c r="L930" i="54"/>
  <c r="M930" i="54"/>
  <c r="N930" i="54"/>
  <c r="K931" i="54"/>
  <c r="L931" i="54"/>
  <c r="M931" i="54"/>
  <c r="N931" i="54"/>
  <c r="K932" i="54"/>
  <c r="L932" i="54"/>
  <c r="M932" i="54"/>
  <c r="N932" i="54"/>
  <c r="K933" i="54"/>
  <c r="L933" i="54"/>
  <c r="M933" i="54"/>
  <c r="N933" i="54"/>
  <c r="K934" i="54"/>
  <c r="L934" i="54"/>
  <c r="M934" i="54"/>
  <c r="N934" i="54"/>
  <c r="K935" i="54"/>
  <c r="L935" i="54"/>
  <c r="M935" i="54"/>
  <c r="N935" i="54"/>
  <c r="K936" i="54"/>
  <c r="L936" i="54"/>
  <c r="M936" i="54"/>
  <c r="N936" i="54"/>
  <c r="K937" i="54"/>
  <c r="L937" i="54"/>
  <c r="M937" i="54"/>
  <c r="N937" i="54"/>
  <c r="K938" i="54"/>
  <c r="L938" i="54"/>
  <c r="M938" i="54"/>
  <c r="N938" i="54"/>
  <c r="K939" i="54"/>
  <c r="L939" i="54"/>
  <c r="M939" i="54"/>
  <c r="N939" i="54"/>
  <c r="K940" i="54"/>
  <c r="L940" i="54"/>
  <c r="M940" i="54"/>
  <c r="N940" i="54"/>
  <c r="K941" i="54"/>
  <c r="L941" i="54"/>
  <c r="M941" i="54"/>
  <c r="N941" i="54"/>
  <c r="K942" i="54"/>
  <c r="L942" i="54"/>
  <c r="M942" i="54"/>
  <c r="N942" i="54"/>
  <c r="K943" i="54"/>
  <c r="L943" i="54"/>
  <c r="M943" i="54"/>
  <c r="N943" i="54"/>
  <c r="K944" i="54"/>
  <c r="L944" i="54"/>
  <c r="M944" i="54"/>
  <c r="N944" i="54"/>
  <c r="K945" i="54"/>
  <c r="L945" i="54"/>
  <c r="M945" i="54"/>
  <c r="N945" i="54"/>
  <c r="K946" i="54"/>
  <c r="L946" i="54"/>
  <c r="M946" i="54"/>
  <c r="N946" i="54"/>
  <c r="K947" i="54"/>
  <c r="L947" i="54"/>
  <c r="M947" i="54"/>
  <c r="N947" i="54"/>
  <c r="K948" i="54"/>
  <c r="L948" i="54"/>
  <c r="M948" i="54"/>
  <c r="N948" i="54"/>
  <c r="K949" i="54"/>
  <c r="L949" i="54"/>
  <c r="M949" i="54"/>
  <c r="N949" i="54"/>
  <c r="K950" i="54"/>
  <c r="L950" i="54"/>
  <c r="M950" i="54"/>
  <c r="N950" i="54"/>
  <c r="K951" i="54"/>
  <c r="L951" i="54"/>
  <c r="M951" i="54"/>
  <c r="N951" i="54"/>
  <c r="K952" i="54"/>
  <c r="L952" i="54"/>
  <c r="M952" i="54"/>
  <c r="N952" i="54"/>
  <c r="K953" i="54"/>
  <c r="L953" i="54"/>
  <c r="M953" i="54"/>
  <c r="N953" i="54"/>
  <c r="K954" i="54"/>
  <c r="L954" i="54"/>
  <c r="M954" i="54"/>
  <c r="N954" i="54"/>
  <c r="K955" i="54"/>
  <c r="L955" i="54"/>
  <c r="M955" i="54"/>
  <c r="N955" i="54"/>
  <c r="K956" i="54"/>
  <c r="L956" i="54"/>
  <c r="M956" i="54"/>
  <c r="N956" i="54"/>
  <c r="K957" i="54"/>
  <c r="L957" i="54"/>
  <c r="M957" i="54"/>
  <c r="N957" i="54"/>
  <c r="K958" i="54"/>
  <c r="L958" i="54"/>
  <c r="M958" i="54"/>
  <c r="N958" i="54"/>
  <c r="K959" i="54"/>
  <c r="L959" i="54"/>
  <c r="M959" i="54"/>
  <c r="N959" i="54"/>
  <c r="K960" i="54"/>
  <c r="L960" i="54"/>
  <c r="M960" i="54"/>
  <c r="N960" i="54"/>
  <c r="K961" i="54"/>
  <c r="L961" i="54"/>
  <c r="M961" i="54"/>
  <c r="N961" i="54"/>
  <c r="K962" i="54"/>
  <c r="L962" i="54"/>
  <c r="M962" i="54"/>
  <c r="N962" i="54"/>
  <c r="K963" i="54"/>
  <c r="L963" i="54"/>
  <c r="M963" i="54"/>
  <c r="N963" i="54"/>
  <c r="K964" i="54"/>
  <c r="L964" i="54"/>
  <c r="M964" i="54"/>
  <c r="N964" i="54"/>
  <c r="K965" i="54"/>
  <c r="L965" i="54"/>
  <c r="M965" i="54"/>
  <c r="N965" i="54"/>
  <c r="K966" i="54"/>
  <c r="L966" i="54"/>
  <c r="M966" i="54"/>
  <c r="N966" i="54"/>
  <c r="K967" i="54"/>
  <c r="L967" i="54"/>
  <c r="M967" i="54"/>
  <c r="N967" i="54"/>
  <c r="K968" i="54"/>
  <c r="L968" i="54"/>
  <c r="M968" i="54"/>
  <c r="N968" i="54"/>
  <c r="K969" i="54"/>
  <c r="L969" i="54"/>
  <c r="M969" i="54"/>
  <c r="N969" i="54"/>
  <c r="K970" i="54"/>
  <c r="L970" i="54"/>
  <c r="M970" i="54"/>
  <c r="N970" i="54"/>
  <c r="K971" i="54"/>
  <c r="L971" i="54"/>
  <c r="M971" i="54"/>
  <c r="N971" i="54"/>
  <c r="K972" i="54"/>
  <c r="L972" i="54"/>
  <c r="M972" i="54"/>
  <c r="N972" i="54"/>
  <c r="K973" i="54"/>
  <c r="L973" i="54"/>
  <c r="M973" i="54"/>
  <c r="N973" i="54"/>
  <c r="K974" i="54"/>
  <c r="L974" i="54"/>
  <c r="M974" i="54"/>
  <c r="N974" i="54"/>
  <c r="K975" i="54"/>
  <c r="L975" i="54"/>
  <c r="M975" i="54"/>
  <c r="N975" i="54"/>
  <c r="K976" i="54"/>
  <c r="L976" i="54"/>
  <c r="M976" i="54"/>
  <c r="N976" i="54"/>
  <c r="K977" i="54"/>
  <c r="L977" i="54"/>
  <c r="M977" i="54"/>
  <c r="N977" i="54"/>
  <c r="K978" i="54"/>
  <c r="L978" i="54"/>
  <c r="M978" i="54"/>
  <c r="N978" i="54"/>
  <c r="K979" i="54"/>
  <c r="L979" i="54"/>
  <c r="M979" i="54"/>
  <c r="N979" i="54"/>
  <c r="K980" i="54"/>
  <c r="L980" i="54"/>
  <c r="M980" i="54"/>
  <c r="N980" i="54"/>
  <c r="K981" i="54"/>
  <c r="L981" i="54"/>
  <c r="M981" i="54"/>
  <c r="N981" i="54"/>
  <c r="K982" i="54"/>
  <c r="L982" i="54"/>
  <c r="M982" i="54"/>
  <c r="N982" i="54"/>
  <c r="K983" i="54"/>
  <c r="L983" i="54"/>
  <c r="M983" i="54"/>
  <c r="N983" i="54"/>
  <c r="K984" i="54"/>
  <c r="L984" i="54"/>
  <c r="M984" i="54"/>
  <c r="N984" i="54"/>
  <c r="K985" i="54"/>
  <c r="L985" i="54"/>
  <c r="M985" i="54"/>
  <c r="N985" i="54"/>
  <c r="K986" i="54"/>
  <c r="L986" i="54"/>
  <c r="M986" i="54"/>
  <c r="N986" i="54"/>
  <c r="K987" i="54"/>
  <c r="L987" i="54"/>
  <c r="M987" i="54"/>
  <c r="N987" i="54"/>
  <c r="K988" i="54"/>
  <c r="L988" i="54"/>
  <c r="M988" i="54"/>
  <c r="N988" i="54"/>
  <c r="K989" i="54"/>
  <c r="L989" i="54"/>
  <c r="M989" i="54"/>
  <c r="N989" i="54"/>
  <c r="K990" i="54"/>
  <c r="L990" i="54"/>
  <c r="M990" i="54"/>
  <c r="N990" i="54"/>
  <c r="K991" i="54"/>
  <c r="L991" i="54"/>
  <c r="M991" i="54"/>
  <c r="N991" i="54"/>
  <c r="K992" i="54"/>
  <c r="L992" i="54"/>
  <c r="M992" i="54"/>
  <c r="N992" i="54"/>
  <c r="K993" i="54"/>
  <c r="L993" i="54"/>
  <c r="M993" i="54"/>
  <c r="N993" i="54"/>
  <c r="K994" i="54"/>
  <c r="L994" i="54"/>
  <c r="M994" i="54"/>
  <c r="N994" i="54"/>
  <c r="K995" i="54"/>
  <c r="L995" i="54"/>
  <c r="M995" i="54"/>
  <c r="N995" i="54"/>
  <c r="K996" i="54"/>
  <c r="L996" i="54"/>
  <c r="M996" i="54"/>
  <c r="N996" i="54"/>
  <c r="K997" i="54"/>
  <c r="L997" i="54"/>
  <c r="M997" i="54"/>
  <c r="N997" i="54"/>
  <c r="K998" i="54"/>
  <c r="L998" i="54"/>
  <c r="M998" i="54"/>
  <c r="N998" i="54"/>
  <c r="K999" i="54"/>
  <c r="L999" i="54"/>
  <c r="M999" i="54"/>
  <c r="N999" i="54"/>
  <c r="K1000" i="54"/>
  <c r="L1000" i="54"/>
  <c r="M1000" i="54"/>
  <c r="N1000" i="54"/>
  <c r="K1001" i="54"/>
  <c r="L1001" i="54"/>
  <c r="M1001" i="54"/>
  <c r="N1001" i="54"/>
  <c r="K1002" i="54"/>
  <c r="L1002" i="54"/>
  <c r="M1002" i="54"/>
  <c r="N1002" i="54"/>
  <c r="K1003" i="54"/>
  <c r="L1003" i="54"/>
  <c r="M1003" i="54"/>
  <c r="N1003" i="54"/>
  <c r="K1004" i="54"/>
  <c r="L1004" i="54"/>
  <c r="M1004" i="54"/>
  <c r="N1004" i="54"/>
  <c r="K1005" i="54"/>
  <c r="L1005" i="54"/>
  <c r="M1005" i="54"/>
  <c r="N1005" i="54"/>
  <c r="K1006" i="54"/>
  <c r="L1006" i="54"/>
  <c r="M1006" i="54"/>
  <c r="N1006" i="54"/>
  <c r="K1007" i="54"/>
  <c r="L1007" i="54"/>
  <c r="M1007" i="54"/>
  <c r="N1007" i="54"/>
  <c r="K1008" i="54"/>
  <c r="L1008" i="54"/>
  <c r="M1008" i="54"/>
  <c r="N1008" i="54"/>
  <c r="K1009" i="54"/>
  <c r="L1009" i="54"/>
  <c r="M1009" i="54"/>
  <c r="N1009" i="54"/>
  <c r="K1010" i="54"/>
  <c r="L1010" i="54"/>
  <c r="M1010" i="54"/>
  <c r="N1010" i="54"/>
  <c r="K1011" i="54"/>
  <c r="L1011" i="54"/>
  <c r="M1011" i="54"/>
  <c r="N1011" i="54"/>
  <c r="K1012" i="54"/>
  <c r="L1012" i="54"/>
  <c r="M1012" i="54"/>
  <c r="N1012" i="54"/>
  <c r="K1013" i="54"/>
  <c r="L1013" i="54"/>
  <c r="M1013" i="54"/>
  <c r="N1013" i="54"/>
  <c r="K1014" i="54"/>
  <c r="L1014" i="54"/>
  <c r="M1014" i="54"/>
  <c r="N1014" i="54"/>
  <c r="K1015" i="54"/>
  <c r="L1015" i="54"/>
  <c r="M1015" i="54"/>
  <c r="N1015" i="54"/>
  <c r="K1016" i="54"/>
  <c r="L1016" i="54"/>
  <c r="M1016" i="54"/>
  <c r="N1016" i="54"/>
  <c r="K1017" i="54"/>
  <c r="L1017" i="54"/>
  <c r="M1017" i="54"/>
  <c r="N1017" i="54"/>
  <c r="K1018" i="54"/>
  <c r="L1018" i="54"/>
  <c r="M1018" i="54"/>
  <c r="N1018" i="54"/>
  <c r="K1019" i="54"/>
  <c r="L1019" i="54"/>
  <c r="M1019" i="54"/>
  <c r="N1019" i="54"/>
  <c r="K1020" i="54"/>
  <c r="L1020" i="54"/>
  <c r="M1020" i="54"/>
  <c r="N1020" i="54"/>
  <c r="K1021" i="54"/>
  <c r="L1021" i="54"/>
  <c r="M1021" i="54"/>
  <c r="N1021" i="54"/>
  <c r="K1022" i="54"/>
  <c r="L1022" i="54"/>
  <c r="M1022" i="54"/>
  <c r="N1022" i="54"/>
  <c r="K1023" i="54"/>
  <c r="L1023" i="54"/>
  <c r="M1023" i="54"/>
  <c r="N1023" i="54"/>
  <c r="K1024" i="54"/>
  <c r="L1024" i="54"/>
  <c r="M1024" i="54"/>
  <c r="N1024" i="54"/>
  <c r="K1025" i="54"/>
  <c r="L1025" i="54"/>
  <c r="M1025" i="54"/>
  <c r="N1025" i="54"/>
  <c r="K1026" i="54"/>
  <c r="L1026" i="54"/>
  <c r="M1026" i="54"/>
  <c r="N1026" i="54"/>
  <c r="K1027" i="54"/>
  <c r="L1027" i="54"/>
  <c r="M1027" i="54"/>
  <c r="N1027" i="54"/>
  <c r="K1028" i="54"/>
  <c r="L1028" i="54"/>
  <c r="M1028" i="54"/>
  <c r="N1028" i="54"/>
  <c r="K1029" i="54"/>
  <c r="L1029" i="54"/>
  <c r="M1029" i="54"/>
  <c r="N1029" i="54"/>
  <c r="K1030" i="54"/>
  <c r="L1030" i="54"/>
  <c r="M1030" i="54"/>
  <c r="N1030" i="54"/>
  <c r="K1031" i="54"/>
  <c r="L1031" i="54"/>
  <c r="M1031" i="54"/>
  <c r="N1031" i="54"/>
  <c r="K1032" i="54"/>
  <c r="L1032" i="54"/>
  <c r="M1032" i="54"/>
  <c r="N1032" i="54"/>
  <c r="K1033" i="54"/>
  <c r="L1033" i="54"/>
  <c r="M1033" i="54"/>
  <c r="N1033" i="54"/>
  <c r="K1034" i="54"/>
  <c r="L1034" i="54"/>
  <c r="M1034" i="54"/>
  <c r="N1034" i="54"/>
  <c r="K1035" i="54"/>
  <c r="L1035" i="54"/>
  <c r="M1035" i="54"/>
  <c r="N1035" i="54"/>
  <c r="K1036" i="54"/>
  <c r="L1036" i="54"/>
  <c r="M1036" i="54"/>
  <c r="N1036" i="54"/>
  <c r="K1037" i="54"/>
  <c r="L1037" i="54"/>
  <c r="M1037" i="54"/>
  <c r="N1037" i="54"/>
  <c r="K1038" i="54"/>
  <c r="L1038" i="54"/>
  <c r="M1038" i="54"/>
  <c r="N1038" i="54"/>
  <c r="K1039" i="54"/>
  <c r="L1039" i="54"/>
  <c r="M1039" i="54"/>
  <c r="N1039" i="54"/>
  <c r="K1040" i="54"/>
  <c r="L1040" i="54"/>
  <c r="M1040" i="54"/>
  <c r="N1040" i="54"/>
  <c r="K1041" i="54"/>
  <c r="L1041" i="54"/>
  <c r="M1041" i="54"/>
  <c r="N1041" i="54"/>
  <c r="K1042" i="54"/>
  <c r="L1042" i="54"/>
  <c r="M1042" i="54"/>
  <c r="N1042" i="54"/>
  <c r="K1043" i="54"/>
  <c r="L1043" i="54"/>
  <c r="M1043" i="54"/>
  <c r="N1043" i="54"/>
  <c r="K1044" i="54"/>
  <c r="L1044" i="54"/>
  <c r="M1044" i="54"/>
  <c r="N1044" i="54"/>
  <c r="K1045" i="54"/>
  <c r="L1045" i="54"/>
  <c r="M1045" i="54"/>
  <c r="N1045" i="54"/>
  <c r="K1046" i="54"/>
  <c r="L1046" i="54"/>
  <c r="M1046" i="54"/>
  <c r="N1046" i="54"/>
  <c r="K1047" i="54"/>
  <c r="L1047" i="54"/>
  <c r="M1047" i="54"/>
  <c r="N1047" i="54"/>
  <c r="K1048" i="54"/>
  <c r="L1048" i="54"/>
  <c r="M1048" i="54"/>
  <c r="N1048" i="54"/>
  <c r="K1049" i="54"/>
  <c r="L1049" i="54"/>
  <c r="M1049" i="54"/>
  <c r="N1049" i="54"/>
  <c r="K1050" i="54"/>
  <c r="L1050" i="54"/>
  <c r="M1050" i="54"/>
  <c r="N1050" i="54"/>
  <c r="K1051" i="54"/>
  <c r="L1051" i="54"/>
  <c r="M1051" i="54"/>
  <c r="N1051" i="54"/>
  <c r="K1052" i="54"/>
  <c r="L1052" i="54"/>
  <c r="M1052" i="54"/>
  <c r="N1052" i="54"/>
  <c r="K1053" i="54"/>
  <c r="L1053" i="54"/>
  <c r="M1053" i="54"/>
  <c r="N1053" i="54"/>
  <c r="K1054" i="54"/>
  <c r="L1054" i="54"/>
  <c r="M1054" i="54"/>
  <c r="N1054" i="54"/>
  <c r="K1055" i="54"/>
  <c r="L1055" i="54"/>
  <c r="M1055" i="54"/>
  <c r="N1055" i="54"/>
  <c r="K1056" i="54"/>
  <c r="L1056" i="54"/>
  <c r="M1056" i="54"/>
  <c r="N1056" i="54"/>
  <c r="K1057" i="54"/>
  <c r="L1057" i="54"/>
  <c r="M1057" i="54"/>
  <c r="N1057" i="54"/>
  <c r="K1058" i="54"/>
  <c r="L1058" i="54"/>
  <c r="M1058" i="54"/>
  <c r="N1058" i="54"/>
  <c r="K1059" i="54"/>
  <c r="L1059" i="54"/>
  <c r="M1059" i="54"/>
  <c r="N1059" i="54"/>
  <c r="K1060" i="54"/>
  <c r="L1060" i="54"/>
  <c r="M1060" i="54"/>
  <c r="N1060" i="54"/>
  <c r="K1061" i="54"/>
  <c r="L1061" i="54"/>
  <c r="M1061" i="54"/>
  <c r="N1061" i="54"/>
  <c r="K1062" i="54"/>
  <c r="L1062" i="54"/>
  <c r="M1062" i="54"/>
  <c r="N1062" i="54"/>
  <c r="K1063" i="54"/>
  <c r="L1063" i="54"/>
  <c r="M1063" i="54"/>
  <c r="N1063" i="54"/>
  <c r="K1064" i="54"/>
  <c r="L1064" i="54"/>
  <c r="M1064" i="54"/>
  <c r="N1064" i="54"/>
  <c r="K1065" i="54"/>
  <c r="L1065" i="54"/>
  <c r="M1065" i="54"/>
  <c r="N1065" i="54"/>
  <c r="K1066" i="54"/>
  <c r="L1066" i="54"/>
  <c r="M1066" i="54"/>
  <c r="N1066" i="54"/>
  <c r="K1067" i="54"/>
  <c r="L1067" i="54"/>
  <c r="M1067" i="54"/>
  <c r="N1067" i="54"/>
  <c r="K1068" i="54"/>
  <c r="L1068" i="54"/>
  <c r="M1068" i="54"/>
  <c r="N1068" i="54"/>
  <c r="K1069" i="54"/>
  <c r="L1069" i="54"/>
  <c r="M1069" i="54"/>
  <c r="N1069" i="54"/>
  <c r="K1070" i="54"/>
  <c r="L1070" i="54"/>
  <c r="M1070" i="54"/>
  <c r="N1070" i="54"/>
  <c r="K1071" i="54"/>
  <c r="L1071" i="54"/>
  <c r="M1071" i="54"/>
  <c r="N1071" i="54"/>
  <c r="K1072" i="54"/>
  <c r="L1072" i="54"/>
  <c r="M1072" i="54"/>
  <c r="N1072" i="54"/>
  <c r="K1073" i="54"/>
  <c r="L1073" i="54"/>
  <c r="M1073" i="54"/>
  <c r="N1073" i="54"/>
  <c r="K1074" i="54"/>
  <c r="L1074" i="54"/>
  <c r="M1074" i="54"/>
  <c r="N1074" i="54"/>
  <c r="K1075" i="54"/>
  <c r="L1075" i="54"/>
  <c r="M1075" i="54"/>
  <c r="N1075" i="54"/>
  <c r="K1076" i="54"/>
  <c r="L1076" i="54"/>
  <c r="M1076" i="54"/>
  <c r="N1076" i="54"/>
  <c r="K1077" i="54"/>
  <c r="L1077" i="54"/>
  <c r="M1077" i="54"/>
  <c r="N1077" i="54"/>
  <c r="K1078" i="54"/>
  <c r="L1078" i="54"/>
  <c r="M1078" i="54"/>
  <c r="N1078" i="54"/>
  <c r="K1079" i="54"/>
  <c r="L1079" i="54"/>
  <c r="M1079" i="54"/>
  <c r="N1079" i="54"/>
  <c r="K1080" i="54"/>
  <c r="L1080" i="54"/>
  <c r="M1080" i="54"/>
  <c r="N1080" i="54"/>
  <c r="K1081" i="54"/>
  <c r="L1081" i="54"/>
  <c r="M1081" i="54"/>
  <c r="N1081" i="54"/>
  <c r="K1082" i="54"/>
  <c r="L1082" i="54"/>
  <c r="M1082" i="54"/>
  <c r="N1082" i="54"/>
  <c r="K1083" i="54"/>
  <c r="L1083" i="54"/>
  <c r="M1083" i="54"/>
  <c r="N1083" i="54"/>
  <c r="K1084" i="54"/>
  <c r="L1084" i="54"/>
  <c r="M1084" i="54"/>
  <c r="N1084" i="54"/>
  <c r="K1085" i="54"/>
  <c r="L1085" i="54"/>
  <c r="M1085" i="54"/>
  <c r="N1085" i="54"/>
  <c r="K1086" i="54"/>
  <c r="L1086" i="54"/>
  <c r="M1086" i="54"/>
  <c r="N1086" i="54"/>
  <c r="K1087" i="54"/>
  <c r="L1087" i="54"/>
  <c r="M1087" i="54"/>
  <c r="N1087" i="54"/>
  <c r="K1088" i="54"/>
  <c r="L1088" i="54"/>
  <c r="M1088" i="54"/>
  <c r="N1088" i="54"/>
  <c r="K1089" i="54"/>
  <c r="L1089" i="54"/>
  <c r="M1089" i="54"/>
  <c r="N1089" i="54"/>
  <c r="K1090" i="54"/>
  <c r="L1090" i="54"/>
  <c r="M1090" i="54"/>
  <c r="N1090" i="54"/>
  <c r="K1091" i="54"/>
  <c r="L1091" i="54"/>
  <c r="M1091" i="54"/>
  <c r="N1091" i="54"/>
  <c r="K1092" i="54"/>
  <c r="L1092" i="54"/>
  <c r="M1092" i="54"/>
  <c r="N1092" i="54"/>
  <c r="K1093" i="54"/>
  <c r="L1093" i="54"/>
  <c r="M1093" i="54"/>
  <c r="N1093" i="54"/>
  <c r="K1094" i="54"/>
  <c r="L1094" i="54"/>
  <c r="M1094" i="54"/>
  <c r="N1094" i="54"/>
  <c r="K1095" i="54"/>
  <c r="L1095" i="54"/>
  <c r="M1095" i="54"/>
  <c r="N1095" i="54"/>
  <c r="K1096" i="54"/>
  <c r="L1096" i="54"/>
  <c r="M1096" i="54"/>
  <c r="N1096" i="54"/>
  <c r="K1097" i="54"/>
  <c r="L1097" i="54"/>
  <c r="M1097" i="54"/>
  <c r="N1097" i="54"/>
  <c r="K1098" i="54"/>
  <c r="L1098" i="54"/>
  <c r="M1098" i="54"/>
  <c r="N1098" i="54"/>
  <c r="K1099" i="54"/>
  <c r="L1099" i="54"/>
  <c r="M1099" i="54"/>
  <c r="N1099" i="54"/>
  <c r="K1100" i="54"/>
  <c r="L1100" i="54"/>
  <c r="M1100" i="54"/>
  <c r="N1100" i="54"/>
  <c r="K1101" i="54"/>
  <c r="L1101" i="54"/>
  <c r="M1101" i="54"/>
  <c r="N1101" i="54"/>
  <c r="K1102" i="54"/>
  <c r="L1102" i="54"/>
  <c r="M1102" i="54"/>
  <c r="N1102" i="54"/>
  <c r="K1103" i="54"/>
  <c r="L1103" i="54"/>
  <c r="M1103" i="54"/>
  <c r="N1103" i="54"/>
  <c r="K1104" i="54"/>
  <c r="L1104" i="54"/>
  <c r="M1104" i="54"/>
  <c r="N1104" i="54"/>
  <c r="K1105" i="54"/>
  <c r="L1105" i="54"/>
  <c r="M1105" i="54"/>
  <c r="N1105" i="54"/>
  <c r="K1106" i="54"/>
  <c r="L1106" i="54"/>
  <c r="M1106" i="54"/>
  <c r="N1106" i="54"/>
  <c r="K1107" i="54"/>
  <c r="L1107" i="54"/>
  <c r="M1107" i="54"/>
  <c r="N1107" i="54"/>
  <c r="K1108" i="54"/>
  <c r="L1108" i="54"/>
  <c r="M1108" i="54"/>
  <c r="N1108" i="54"/>
  <c r="K1109" i="54"/>
  <c r="L1109" i="54"/>
  <c r="M1109" i="54"/>
  <c r="N1109" i="54"/>
  <c r="K1110" i="54"/>
  <c r="L1110" i="54"/>
  <c r="M1110" i="54"/>
  <c r="N1110" i="54"/>
  <c r="K1111" i="54"/>
  <c r="L1111" i="54"/>
  <c r="M1111" i="54"/>
  <c r="N1111" i="54"/>
  <c r="K1112" i="54"/>
  <c r="L1112" i="54"/>
  <c r="M1112" i="54"/>
  <c r="N1112" i="54"/>
  <c r="K1113" i="54"/>
  <c r="L1113" i="54"/>
  <c r="M1113" i="54"/>
  <c r="N1113" i="54"/>
  <c r="K1114" i="54"/>
  <c r="L1114" i="54"/>
  <c r="M1114" i="54"/>
  <c r="N1114" i="54"/>
  <c r="K1115" i="54"/>
  <c r="L1115" i="54"/>
  <c r="M1115" i="54"/>
  <c r="N1115" i="54"/>
  <c r="K1116" i="54"/>
  <c r="L1116" i="54"/>
  <c r="M1116" i="54"/>
  <c r="N1116" i="54"/>
  <c r="K1117" i="54"/>
  <c r="L1117" i="54"/>
  <c r="M1117" i="54"/>
  <c r="N1117" i="54"/>
  <c r="K1118" i="54"/>
  <c r="L1118" i="54"/>
  <c r="M1118" i="54"/>
  <c r="N1118" i="54"/>
  <c r="K1119" i="54"/>
  <c r="L1119" i="54"/>
  <c r="M1119" i="54"/>
  <c r="N1119" i="54"/>
  <c r="K1120" i="54"/>
  <c r="L1120" i="54"/>
  <c r="M1120" i="54"/>
  <c r="N1120" i="54"/>
  <c r="K1121" i="54"/>
  <c r="L1121" i="54"/>
  <c r="M1121" i="54"/>
  <c r="N1121" i="54"/>
  <c r="K1122" i="54"/>
  <c r="L1122" i="54"/>
  <c r="M1122" i="54"/>
  <c r="N1122" i="54"/>
  <c r="K1123" i="54"/>
  <c r="L1123" i="54"/>
  <c r="M1123" i="54"/>
  <c r="N1123" i="54"/>
  <c r="K1124" i="54"/>
  <c r="L1124" i="54"/>
  <c r="M1124" i="54"/>
  <c r="N1124" i="54"/>
  <c r="K1125" i="54"/>
  <c r="L1125" i="54"/>
  <c r="M1125" i="54"/>
  <c r="N1125" i="54"/>
  <c r="K1126" i="54"/>
  <c r="L1126" i="54"/>
  <c r="M1126" i="54"/>
  <c r="N1126" i="54"/>
  <c r="K1127" i="54"/>
  <c r="L1127" i="54"/>
  <c r="M1127" i="54"/>
  <c r="N1127" i="54"/>
  <c r="K1128" i="54"/>
  <c r="L1128" i="54"/>
  <c r="M1128" i="54"/>
  <c r="N1128" i="54"/>
  <c r="K1129" i="54"/>
  <c r="L1129" i="54"/>
  <c r="M1129" i="54"/>
  <c r="N1129" i="54"/>
  <c r="K1130" i="54"/>
  <c r="L1130" i="54"/>
  <c r="M1130" i="54"/>
  <c r="N1130" i="54"/>
  <c r="K1131" i="54"/>
  <c r="L1131" i="54"/>
  <c r="M1131" i="54"/>
  <c r="N1131" i="54"/>
  <c r="K1132" i="54"/>
  <c r="L1132" i="54"/>
  <c r="M1132" i="54"/>
  <c r="N1132" i="54"/>
  <c r="K1133" i="54"/>
  <c r="L1133" i="54"/>
  <c r="M1133" i="54"/>
  <c r="N1133" i="54"/>
  <c r="K1134" i="54"/>
  <c r="L1134" i="54"/>
  <c r="M1134" i="54"/>
  <c r="N1134" i="54"/>
  <c r="K1135" i="54"/>
  <c r="L1135" i="54"/>
  <c r="M1135" i="54"/>
  <c r="N1135" i="54"/>
  <c r="K1136" i="54"/>
  <c r="L1136" i="54"/>
  <c r="M1136" i="54"/>
  <c r="N1136" i="54"/>
  <c r="K1137" i="54"/>
  <c r="L1137" i="54"/>
  <c r="M1137" i="54"/>
  <c r="N1137" i="54"/>
  <c r="K1138" i="54"/>
  <c r="L1138" i="54"/>
  <c r="M1138" i="54"/>
  <c r="N1138" i="54"/>
  <c r="K1139" i="54"/>
  <c r="L1139" i="54"/>
  <c r="M1139" i="54"/>
  <c r="N1139" i="54"/>
  <c r="K1140" i="54"/>
  <c r="L1140" i="54"/>
  <c r="M1140" i="54"/>
  <c r="N1140" i="54"/>
  <c r="K1141" i="54"/>
  <c r="L1141" i="54"/>
  <c r="M1141" i="54"/>
  <c r="N1141" i="54"/>
  <c r="K1142" i="54"/>
  <c r="L1142" i="54"/>
  <c r="M1142" i="54"/>
  <c r="N1142" i="54"/>
  <c r="K1143" i="54"/>
  <c r="L1143" i="54"/>
  <c r="M1143" i="54"/>
  <c r="N1143" i="54"/>
  <c r="K1144" i="54"/>
  <c r="L1144" i="54"/>
  <c r="M1144" i="54"/>
  <c r="N1144" i="54"/>
  <c r="K1145" i="54"/>
  <c r="L1145" i="54"/>
  <c r="M1145" i="54"/>
  <c r="N1145" i="54"/>
  <c r="K1146" i="54"/>
  <c r="L1146" i="54"/>
  <c r="M1146" i="54"/>
  <c r="N1146" i="54"/>
  <c r="K1147" i="54"/>
  <c r="L1147" i="54"/>
  <c r="M1147" i="54"/>
  <c r="N1147" i="54"/>
  <c r="K1148" i="54"/>
  <c r="L1148" i="54"/>
  <c r="M1148" i="54"/>
  <c r="N1148" i="54"/>
  <c r="K1149" i="54"/>
  <c r="L1149" i="54"/>
  <c r="M1149" i="54"/>
  <c r="N1149" i="54"/>
  <c r="K1150" i="54"/>
  <c r="L1150" i="54"/>
  <c r="M1150" i="54"/>
  <c r="N1150" i="54"/>
  <c r="K1151" i="54"/>
  <c r="L1151" i="54"/>
  <c r="M1151" i="54"/>
  <c r="N1151" i="54"/>
  <c r="K1152" i="54"/>
  <c r="L1152" i="54"/>
  <c r="M1152" i="54"/>
  <c r="N1152" i="54"/>
  <c r="K1153" i="54"/>
  <c r="L1153" i="54"/>
  <c r="M1153" i="54"/>
  <c r="N1153" i="54"/>
  <c r="K1154" i="54"/>
  <c r="L1154" i="54"/>
  <c r="M1154" i="54"/>
  <c r="N1154" i="54"/>
  <c r="K1155" i="54"/>
  <c r="L1155" i="54"/>
  <c r="M1155" i="54"/>
  <c r="N1155" i="54"/>
  <c r="K1156" i="54"/>
  <c r="L1156" i="54"/>
  <c r="M1156" i="54"/>
  <c r="N1156" i="54"/>
  <c r="K1157" i="54"/>
  <c r="L1157" i="54"/>
  <c r="M1157" i="54"/>
  <c r="N1157" i="54"/>
  <c r="K1158" i="54"/>
  <c r="L1158" i="54"/>
  <c r="M1158" i="54"/>
  <c r="N1158" i="54"/>
  <c r="K1159" i="54"/>
  <c r="L1159" i="54"/>
  <c r="M1159" i="54"/>
  <c r="N1159" i="54"/>
  <c r="K1160" i="54"/>
  <c r="L1160" i="54"/>
  <c r="M1160" i="54"/>
  <c r="N1160" i="54"/>
  <c r="K1161" i="54"/>
  <c r="L1161" i="54"/>
  <c r="M1161" i="54"/>
  <c r="N1161" i="54"/>
  <c r="K1162" i="54"/>
  <c r="L1162" i="54"/>
  <c r="M1162" i="54"/>
  <c r="N1162" i="54"/>
  <c r="K1163" i="54"/>
  <c r="L1163" i="54"/>
  <c r="M1163" i="54"/>
  <c r="N1163" i="54"/>
  <c r="K1164" i="54"/>
  <c r="L1164" i="54"/>
  <c r="M1164" i="54"/>
  <c r="N1164" i="54"/>
  <c r="K1165" i="54"/>
  <c r="L1165" i="54"/>
  <c r="M1165" i="54"/>
  <c r="N1165" i="54"/>
  <c r="K1166" i="54"/>
  <c r="L1166" i="54"/>
  <c r="M1166" i="54"/>
  <c r="N1166" i="54"/>
  <c r="K1167" i="54"/>
  <c r="L1167" i="54"/>
  <c r="M1167" i="54"/>
  <c r="N1167" i="54"/>
  <c r="K1168" i="54"/>
  <c r="L1168" i="54"/>
  <c r="M1168" i="54"/>
  <c r="N1168" i="54"/>
  <c r="K1169" i="54"/>
  <c r="L1169" i="54"/>
  <c r="M1169" i="54"/>
  <c r="N1169" i="54"/>
  <c r="K1170" i="54"/>
  <c r="L1170" i="54"/>
  <c r="M1170" i="54"/>
  <c r="N1170" i="54"/>
  <c r="K1171" i="54"/>
  <c r="L1171" i="54"/>
  <c r="M1171" i="54"/>
  <c r="N1171" i="54"/>
  <c r="K1172" i="54"/>
  <c r="L1172" i="54"/>
  <c r="M1172" i="54"/>
  <c r="N1172" i="54"/>
  <c r="K1173" i="54"/>
  <c r="L1173" i="54"/>
  <c r="M1173" i="54"/>
  <c r="N1173" i="54"/>
  <c r="K1174" i="54"/>
  <c r="L1174" i="54"/>
  <c r="M1174" i="54"/>
  <c r="N1174" i="54"/>
  <c r="K1175" i="54"/>
  <c r="L1175" i="54"/>
  <c r="M1175" i="54"/>
  <c r="N1175" i="54"/>
  <c r="K1176" i="54"/>
  <c r="L1176" i="54"/>
  <c r="M1176" i="54"/>
  <c r="N1176" i="54"/>
  <c r="K1177" i="54"/>
  <c r="L1177" i="54"/>
  <c r="M1177" i="54"/>
  <c r="N1177" i="54"/>
  <c r="K1178" i="54"/>
  <c r="L1178" i="54"/>
  <c r="M1178" i="54"/>
  <c r="N1178" i="54"/>
  <c r="K1179" i="54"/>
  <c r="L1179" i="54"/>
  <c r="M1179" i="54"/>
  <c r="N1179" i="54"/>
  <c r="K1180" i="54"/>
  <c r="L1180" i="54"/>
  <c r="M1180" i="54"/>
  <c r="N1180" i="54"/>
  <c r="K1181" i="54"/>
  <c r="L1181" i="54"/>
  <c r="M1181" i="54"/>
  <c r="N1181" i="54"/>
  <c r="K1182" i="54"/>
  <c r="L1182" i="54"/>
  <c r="M1182" i="54"/>
  <c r="N1182" i="54"/>
  <c r="K1183" i="54"/>
  <c r="L1183" i="54"/>
  <c r="M1183" i="54"/>
  <c r="N1183" i="54"/>
  <c r="K1184" i="54"/>
  <c r="L1184" i="54"/>
  <c r="M1184" i="54"/>
  <c r="N1184" i="54"/>
  <c r="K1185" i="54"/>
  <c r="L1185" i="54"/>
  <c r="M1185" i="54"/>
  <c r="N1185" i="54"/>
  <c r="K1186" i="54"/>
  <c r="L1186" i="54"/>
  <c r="M1186" i="54"/>
  <c r="N1186" i="54"/>
  <c r="K1187" i="54"/>
  <c r="L1187" i="54"/>
  <c r="M1187" i="54"/>
  <c r="N1187" i="54"/>
  <c r="K1188" i="54"/>
  <c r="L1188" i="54"/>
  <c r="M1188" i="54"/>
  <c r="N1188" i="54"/>
  <c r="K1189" i="54"/>
  <c r="L1189" i="54"/>
  <c r="M1189" i="54"/>
  <c r="N1189" i="54"/>
  <c r="K1190" i="54"/>
  <c r="L1190" i="54"/>
  <c r="M1190" i="54"/>
  <c r="N1190" i="54"/>
  <c r="K1191" i="54"/>
  <c r="L1191" i="54"/>
  <c r="M1191" i="54"/>
  <c r="N1191" i="54"/>
  <c r="K1192" i="54"/>
  <c r="L1192" i="54"/>
  <c r="M1192" i="54"/>
  <c r="N1192" i="54"/>
  <c r="K1193" i="54"/>
  <c r="L1193" i="54"/>
  <c r="M1193" i="54"/>
  <c r="N1193" i="54"/>
  <c r="K1194" i="54"/>
  <c r="L1194" i="54"/>
  <c r="M1194" i="54"/>
  <c r="N1194" i="54"/>
  <c r="K1195" i="54"/>
  <c r="L1195" i="54"/>
  <c r="M1195" i="54"/>
  <c r="N1195" i="54"/>
  <c r="K1196" i="54"/>
  <c r="L1196" i="54"/>
  <c r="M1196" i="54"/>
  <c r="N1196" i="54"/>
  <c r="K1197" i="54"/>
  <c r="L1197" i="54"/>
  <c r="M1197" i="54"/>
  <c r="N1197" i="54"/>
  <c r="K1198" i="54"/>
  <c r="L1198" i="54"/>
  <c r="M1198" i="54"/>
  <c r="N1198" i="54"/>
  <c r="K1199" i="54"/>
  <c r="L1199" i="54"/>
  <c r="M1199" i="54"/>
  <c r="N1199" i="54"/>
  <c r="K1200" i="54"/>
  <c r="L1200" i="54"/>
  <c r="M1200" i="54"/>
  <c r="N1200" i="54"/>
  <c r="K1201" i="54"/>
  <c r="L1201" i="54"/>
  <c r="M1201" i="54"/>
  <c r="N1201" i="54"/>
  <c r="K1202" i="54"/>
  <c r="L1202" i="54"/>
  <c r="M1202" i="54"/>
  <c r="N1202" i="54"/>
  <c r="K1203" i="54"/>
  <c r="L1203" i="54"/>
  <c r="M1203" i="54"/>
  <c r="N1203" i="54"/>
  <c r="K1204" i="54"/>
  <c r="L1204" i="54"/>
  <c r="M1204" i="54"/>
  <c r="N1204" i="54"/>
  <c r="K1205" i="54"/>
  <c r="L1205" i="54"/>
  <c r="M1205" i="54"/>
  <c r="N1205" i="54"/>
  <c r="K1206" i="54"/>
  <c r="L1206" i="54"/>
  <c r="M1206" i="54"/>
  <c r="N1206" i="54"/>
  <c r="K1207" i="54"/>
  <c r="L1207" i="54"/>
  <c r="M1207" i="54"/>
  <c r="N1207" i="54"/>
  <c r="K1208" i="54"/>
  <c r="L1208" i="54"/>
  <c r="M1208" i="54"/>
  <c r="N1208" i="54"/>
  <c r="K1209" i="54"/>
  <c r="L1209" i="54"/>
  <c r="M1209" i="54"/>
  <c r="N1209" i="54"/>
  <c r="K1210" i="54"/>
  <c r="L1210" i="54"/>
  <c r="M1210" i="54"/>
  <c r="N1210" i="54"/>
  <c r="K1211" i="54"/>
  <c r="L1211" i="54"/>
  <c r="M1211" i="54"/>
  <c r="N1211" i="54"/>
  <c r="K1212" i="54"/>
  <c r="L1212" i="54"/>
  <c r="M1212" i="54"/>
  <c r="N1212" i="54"/>
  <c r="K1213" i="54"/>
  <c r="L1213" i="54"/>
  <c r="M1213" i="54"/>
  <c r="N1213" i="54"/>
  <c r="K1214" i="54"/>
  <c r="L1214" i="54"/>
  <c r="M1214" i="54"/>
  <c r="N1214" i="54"/>
  <c r="K1215" i="54"/>
  <c r="L1215" i="54"/>
  <c r="M1215" i="54"/>
  <c r="N1215" i="54"/>
  <c r="K1216" i="54"/>
  <c r="L1216" i="54"/>
  <c r="M1216" i="54"/>
  <c r="N1216" i="54"/>
  <c r="K1217" i="54"/>
  <c r="L1217" i="54"/>
  <c r="M1217" i="54"/>
  <c r="N1217" i="54"/>
  <c r="K1218" i="54"/>
  <c r="L1218" i="54"/>
  <c r="M1218" i="54"/>
  <c r="N1218" i="54"/>
  <c r="K1219" i="54"/>
  <c r="L1219" i="54"/>
  <c r="M1219" i="54"/>
  <c r="N1219" i="54"/>
  <c r="K1220" i="54"/>
  <c r="L1220" i="54"/>
  <c r="M1220" i="54"/>
  <c r="N1220" i="54"/>
  <c r="K1221" i="54"/>
  <c r="L1221" i="54"/>
  <c r="M1221" i="54"/>
  <c r="N1221" i="54"/>
  <c r="K1222" i="54"/>
  <c r="L1222" i="54"/>
  <c r="M1222" i="54"/>
  <c r="N1222" i="54"/>
  <c r="K1223" i="54"/>
  <c r="L1223" i="54"/>
  <c r="M1223" i="54"/>
  <c r="N1223" i="54"/>
  <c r="K1224" i="54"/>
  <c r="L1224" i="54"/>
  <c r="M1224" i="54"/>
  <c r="N1224" i="54"/>
  <c r="K1225" i="54"/>
  <c r="L1225" i="54"/>
  <c r="M1225" i="54"/>
  <c r="N1225" i="54"/>
  <c r="K1226" i="54"/>
  <c r="L1226" i="54"/>
  <c r="M1226" i="54"/>
  <c r="N1226" i="54"/>
  <c r="K1227" i="54"/>
  <c r="L1227" i="54"/>
  <c r="M1227" i="54"/>
  <c r="N1227" i="54"/>
  <c r="K1228" i="54"/>
  <c r="L1228" i="54"/>
  <c r="M1228" i="54"/>
  <c r="N1228" i="54"/>
  <c r="K1229" i="54"/>
  <c r="L1229" i="54"/>
  <c r="M1229" i="54"/>
  <c r="N1229" i="54"/>
  <c r="K1230" i="54"/>
  <c r="L1230" i="54"/>
  <c r="M1230" i="54"/>
  <c r="N1230" i="54"/>
  <c r="K1231" i="54"/>
  <c r="L1231" i="54"/>
  <c r="M1231" i="54"/>
  <c r="N1231" i="54"/>
  <c r="K1232" i="54"/>
  <c r="L1232" i="54"/>
  <c r="M1232" i="54"/>
  <c r="N1232" i="54"/>
  <c r="K1233" i="54"/>
  <c r="L1233" i="54"/>
  <c r="M1233" i="54"/>
  <c r="N1233" i="54"/>
  <c r="K1234" i="54"/>
  <c r="L1234" i="54"/>
  <c r="M1234" i="54"/>
  <c r="N1234" i="54"/>
  <c r="K1235" i="54"/>
  <c r="L1235" i="54"/>
  <c r="M1235" i="54"/>
  <c r="N1235" i="54"/>
  <c r="K1236" i="54"/>
  <c r="L1236" i="54"/>
  <c r="M1236" i="54"/>
  <c r="N1236" i="54"/>
  <c r="K1237" i="54"/>
  <c r="L1237" i="54"/>
  <c r="M1237" i="54"/>
  <c r="N1237" i="54"/>
  <c r="K1238" i="54"/>
  <c r="L1238" i="54"/>
  <c r="M1238" i="54"/>
  <c r="N1238" i="54"/>
  <c r="K1239" i="54"/>
  <c r="L1239" i="54"/>
  <c r="M1239" i="54"/>
  <c r="N1239" i="54"/>
  <c r="K1240" i="54"/>
  <c r="L1240" i="54"/>
  <c r="M1240" i="54"/>
  <c r="N1240" i="54"/>
  <c r="K1241" i="54"/>
  <c r="L1241" i="54"/>
  <c r="M1241" i="54"/>
  <c r="N1241" i="54"/>
  <c r="K1242" i="54"/>
  <c r="L1242" i="54"/>
  <c r="M1242" i="54"/>
  <c r="N1242" i="54"/>
  <c r="K1243" i="54"/>
  <c r="L1243" i="54"/>
  <c r="M1243" i="54"/>
  <c r="N1243" i="54"/>
  <c r="K1244" i="54"/>
  <c r="L1244" i="54"/>
  <c r="M1244" i="54"/>
  <c r="N1244" i="54"/>
  <c r="K1245" i="54"/>
  <c r="L1245" i="54"/>
  <c r="M1245" i="54"/>
  <c r="N1245" i="54"/>
  <c r="K1246" i="54"/>
  <c r="L1246" i="54"/>
  <c r="M1246" i="54"/>
  <c r="N1246" i="54"/>
  <c r="K1247" i="54"/>
  <c r="L1247" i="54"/>
  <c r="M1247" i="54"/>
  <c r="N1247" i="54"/>
  <c r="K1248" i="54"/>
  <c r="L1248" i="54"/>
  <c r="M1248" i="54"/>
  <c r="N1248" i="54"/>
  <c r="K1249" i="54"/>
  <c r="L1249" i="54"/>
  <c r="M1249" i="54"/>
  <c r="N1249" i="54"/>
  <c r="K1250" i="54"/>
  <c r="L1250" i="54"/>
  <c r="M1250" i="54"/>
  <c r="N1250" i="54"/>
  <c r="K1251" i="54"/>
  <c r="L1251" i="54"/>
  <c r="M1251" i="54"/>
  <c r="N1251" i="54"/>
  <c r="K1252" i="54"/>
  <c r="L1252" i="54"/>
  <c r="M1252" i="54"/>
  <c r="N1252" i="54"/>
  <c r="K1253" i="54"/>
  <c r="L1253" i="54"/>
  <c r="M1253" i="54"/>
  <c r="N1253" i="54"/>
  <c r="K1254" i="54"/>
  <c r="L1254" i="54"/>
  <c r="M1254" i="54"/>
  <c r="N1254" i="54"/>
  <c r="K1255" i="54"/>
  <c r="L1255" i="54"/>
  <c r="M1255" i="54"/>
  <c r="N1255" i="54"/>
  <c r="K1256" i="54"/>
  <c r="L1256" i="54"/>
  <c r="M1256" i="54"/>
  <c r="N1256" i="54"/>
  <c r="K1257" i="54"/>
  <c r="L1257" i="54"/>
  <c r="M1257" i="54"/>
  <c r="N1257" i="54"/>
  <c r="K1258" i="54"/>
  <c r="L1258" i="54"/>
  <c r="M1258" i="54"/>
  <c r="N1258" i="54"/>
  <c r="K1259" i="54"/>
  <c r="L1259" i="54"/>
  <c r="M1259" i="54"/>
  <c r="N1259" i="54"/>
  <c r="K1260" i="54"/>
  <c r="L1260" i="54"/>
  <c r="M1260" i="54"/>
  <c r="N1260" i="54"/>
  <c r="K1261" i="54"/>
  <c r="L1261" i="54"/>
  <c r="M1261" i="54"/>
  <c r="N1261" i="54"/>
  <c r="K1262" i="54"/>
  <c r="L1262" i="54"/>
  <c r="M1262" i="54"/>
  <c r="N1262" i="54"/>
  <c r="K1263" i="54"/>
  <c r="L1263" i="54"/>
  <c r="M1263" i="54"/>
  <c r="N1263" i="54"/>
  <c r="K1264" i="54"/>
  <c r="L1264" i="54"/>
  <c r="M1264" i="54"/>
  <c r="N1264" i="54"/>
  <c r="K1265" i="54"/>
  <c r="L1265" i="54"/>
  <c r="M1265" i="54"/>
  <c r="N1265" i="54"/>
  <c r="K1266" i="54"/>
  <c r="L1266" i="54"/>
  <c r="M1266" i="54"/>
  <c r="N1266" i="54"/>
  <c r="K1267" i="54"/>
  <c r="L1267" i="54"/>
  <c r="M1267" i="54"/>
  <c r="N1267" i="54"/>
  <c r="K1268" i="54"/>
  <c r="L1268" i="54"/>
  <c r="M1268" i="54"/>
  <c r="N1268" i="54"/>
  <c r="K1269" i="54"/>
  <c r="L1269" i="54"/>
  <c r="M1269" i="54"/>
  <c r="N1269" i="54"/>
  <c r="K1270" i="54"/>
  <c r="L1270" i="54"/>
  <c r="M1270" i="54"/>
  <c r="N1270" i="54"/>
  <c r="K1271" i="54"/>
  <c r="L1271" i="54"/>
  <c r="M1271" i="54"/>
  <c r="N1271" i="54"/>
  <c r="K1272" i="54"/>
  <c r="L1272" i="54"/>
  <c r="M1272" i="54"/>
  <c r="N1272" i="54"/>
  <c r="K1273" i="54"/>
  <c r="L1273" i="54"/>
  <c r="M1273" i="54"/>
  <c r="N1273" i="54"/>
  <c r="K1274" i="54"/>
  <c r="L1274" i="54"/>
  <c r="M1274" i="54"/>
  <c r="N1274" i="54"/>
  <c r="K1275" i="54"/>
  <c r="L1275" i="54"/>
  <c r="M1275" i="54"/>
  <c r="N1275" i="54"/>
  <c r="K1276" i="54"/>
  <c r="L1276" i="54"/>
  <c r="M1276" i="54"/>
  <c r="N1276" i="54"/>
  <c r="K1277" i="54"/>
  <c r="L1277" i="54"/>
  <c r="M1277" i="54"/>
  <c r="N1277" i="54"/>
  <c r="K1278" i="54"/>
  <c r="L1278" i="54"/>
  <c r="M1278" i="54"/>
  <c r="N1278" i="54"/>
  <c r="K1279" i="54"/>
  <c r="L1279" i="54"/>
  <c r="M1279" i="54"/>
  <c r="N1279" i="54"/>
  <c r="K1280" i="54"/>
  <c r="L1280" i="54"/>
  <c r="M1280" i="54"/>
  <c r="N1280" i="54"/>
  <c r="K1281" i="54"/>
  <c r="L1281" i="54"/>
  <c r="M1281" i="54"/>
  <c r="N1281" i="54"/>
  <c r="K1282" i="54"/>
  <c r="L1282" i="54"/>
  <c r="M1282" i="54"/>
  <c r="N1282" i="54"/>
  <c r="K1283" i="54"/>
  <c r="L1283" i="54"/>
  <c r="M1283" i="54"/>
  <c r="N1283" i="54"/>
  <c r="K1284" i="54"/>
  <c r="L1284" i="54"/>
  <c r="M1284" i="54"/>
  <c r="N1284" i="54"/>
  <c r="K1285" i="54"/>
  <c r="L1285" i="54"/>
  <c r="M1285" i="54"/>
  <c r="N1285" i="54"/>
  <c r="K1286" i="54"/>
  <c r="L1286" i="54"/>
  <c r="M1286" i="54"/>
  <c r="N1286" i="54"/>
  <c r="K1287" i="54"/>
  <c r="L1287" i="54"/>
  <c r="M1287" i="54"/>
  <c r="N1287" i="54"/>
  <c r="K1288" i="54"/>
  <c r="L1288" i="54"/>
  <c r="M1288" i="54"/>
  <c r="N1288" i="54"/>
  <c r="K1289" i="54"/>
  <c r="L1289" i="54"/>
  <c r="M1289" i="54"/>
  <c r="N1289" i="54"/>
  <c r="K1290" i="54"/>
  <c r="L1290" i="54"/>
  <c r="M1290" i="54"/>
  <c r="N1290" i="54"/>
  <c r="K1291" i="54"/>
  <c r="L1291" i="54"/>
  <c r="M1291" i="54"/>
  <c r="N1291" i="54"/>
  <c r="K1292" i="54"/>
  <c r="L1292" i="54"/>
  <c r="M1292" i="54"/>
  <c r="N1292" i="54"/>
  <c r="K1293" i="54"/>
  <c r="L1293" i="54"/>
  <c r="M1293" i="54"/>
  <c r="N1293" i="54"/>
  <c r="K1294" i="54"/>
  <c r="L1294" i="54"/>
  <c r="M1294" i="54"/>
  <c r="N1294" i="54"/>
  <c r="K1295" i="54"/>
  <c r="L1295" i="54"/>
  <c r="M1295" i="54"/>
  <c r="N1295" i="54"/>
  <c r="K1296" i="54"/>
  <c r="L1296" i="54"/>
  <c r="M1296" i="54"/>
  <c r="N1296" i="54"/>
  <c r="K1297" i="54"/>
  <c r="L1297" i="54"/>
  <c r="M1297" i="54"/>
  <c r="N1297" i="54"/>
  <c r="K1298" i="54"/>
  <c r="L1298" i="54"/>
  <c r="M1298" i="54"/>
  <c r="N1298" i="54"/>
  <c r="K1299" i="54"/>
  <c r="L1299" i="54"/>
  <c r="M1299" i="54"/>
  <c r="N1299" i="54"/>
  <c r="K1300" i="54"/>
  <c r="L1300" i="54"/>
  <c r="M1300" i="54"/>
  <c r="N1300" i="54"/>
  <c r="K1301" i="54"/>
  <c r="L1301" i="54"/>
  <c r="M1301" i="54"/>
  <c r="N1301" i="54"/>
  <c r="K1302" i="54"/>
  <c r="L1302" i="54"/>
  <c r="M1302" i="54"/>
  <c r="N1302" i="54"/>
  <c r="K1303" i="54"/>
  <c r="L1303" i="54"/>
  <c r="M1303" i="54"/>
  <c r="N1303" i="54"/>
  <c r="K1304" i="54"/>
  <c r="L1304" i="54"/>
  <c r="M1304" i="54"/>
  <c r="N1304" i="54"/>
  <c r="K1305" i="54"/>
  <c r="L1305" i="54"/>
  <c r="M1305" i="54"/>
  <c r="N1305" i="54"/>
  <c r="K1306" i="54"/>
  <c r="L1306" i="54"/>
  <c r="M1306" i="54"/>
  <c r="N1306" i="54"/>
  <c r="K1307" i="54"/>
  <c r="L1307" i="54"/>
  <c r="M1307" i="54"/>
  <c r="N1307" i="54"/>
  <c r="K1308" i="54"/>
  <c r="L1308" i="54"/>
  <c r="M1308" i="54"/>
  <c r="N1308" i="54"/>
  <c r="K1309" i="54"/>
  <c r="L1309" i="54"/>
  <c r="M1309" i="54"/>
  <c r="N1309" i="54"/>
  <c r="K1310" i="54"/>
  <c r="L1310" i="54"/>
  <c r="M1310" i="54"/>
  <c r="N1310" i="54"/>
  <c r="K1311" i="54"/>
  <c r="L1311" i="54"/>
  <c r="M1311" i="54"/>
  <c r="N1311" i="54"/>
  <c r="K1312" i="54"/>
  <c r="L1312" i="54"/>
  <c r="M1312" i="54"/>
  <c r="N1312" i="54"/>
  <c r="K1313" i="54"/>
  <c r="L1313" i="54"/>
  <c r="M1313" i="54"/>
  <c r="N1313" i="54"/>
  <c r="K1314" i="54"/>
  <c r="L1314" i="54"/>
  <c r="M1314" i="54"/>
  <c r="N1314" i="54"/>
  <c r="K1315" i="54"/>
  <c r="L1315" i="54"/>
  <c r="M1315" i="54"/>
  <c r="N1315" i="54"/>
  <c r="K1316" i="54"/>
  <c r="L1316" i="54"/>
  <c r="M1316" i="54"/>
  <c r="N1316" i="54"/>
  <c r="K1317" i="54"/>
  <c r="L1317" i="54"/>
  <c r="M1317" i="54"/>
  <c r="N1317" i="54"/>
  <c r="K1318" i="54"/>
  <c r="L1318" i="54"/>
  <c r="M1318" i="54"/>
  <c r="N1318" i="54"/>
  <c r="K1319" i="54"/>
  <c r="L1319" i="54"/>
  <c r="M1319" i="54"/>
  <c r="N1319" i="54"/>
  <c r="K1320" i="54"/>
  <c r="L1320" i="54"/>
  <c r="M1320" i="54"/>
  <c r="N1320" i="54"/>
  <c r="K1321" i="54"/>
  <c r="L1321" i="54"/>
  <c r="M1321" i="54"/>
  <c r="N1321" i="54"/>
  <c r="K1322" i="54"/>
  <c r="L1322" i="54"/>
  <c r="M1322" i="54"/>
  <c r="N1322" i="54"/>
  <c r="K1323" i="54"/>
  <c r="L1323" i="54"/>
  <c r="M1323" i="54"/>
  <c r="N1323" i="54"/>
  <c r="K1324" i="54"/>
  <c r="L1324" i="54"/>
  <c r="M1324" i="54"/>
  <c r="N1324" i="54"/>
  <c r="K1325" i="54"/>
  <c r="L1325" i="54"/>
  <c r="M1325" i="54"/>
  <c r="N1325" i="54"/>
  <c r="K1326" i="54"/>
  <c r="L1326" i="54"/>
  <c r="M1326" i="54"/>
  <c r="N1326" i="54"/>
  <c r="K1327" i="54"/>
  <c r="L1327" i="54"/>
  <c r="M1327" i="54"/>
  <c r="N1327" i="54"/>
  <c r="K1328" i="54"/>
  <c r="L1328" i="54"/>
  <c r="M1328" i="54"/>
  <c r="N1328" i="54"/>
  <c r="K1329" i="54"/>
  <c r="L1329" i="54"/>
  <c r="M1329" i="54"/>
  <c r="N1329" i="54"/>
  <c r="K1330" i="54"/>
  <c r="L1330" i="54"/>
  <c r="M1330" i="54"/>
  <c r="N1330" i="54"/>
  <c r="K1331" i="54"/>
  <c r="L1331" i="54"/>
  <c r="M1331" i="54"/>
  <c r="N1331" i="54"/>
  <c r="K1332" i="54"/>
  <c r="L1332" i="54"/>
  <c r="M1332" i="54"/>
  <c r="N1332" i="54"/>
  <c r="K1333" i="54"/>
  <c r="L1333" i="54"/>
  <c r="M1333" i="54"/>
  <c r="N1333" i="54"/>
  <c r="K1334" i="54"/>
  <c r="L1334" i="54"/>
  <c r="M1334" i="54"/>
  <c r="N1334" i="54"/>
  <c r="K1335" i="54"/>
  <c r="L1335" i="54"/>
  <c r="M1335" i="54"/>
  <c r="N1335" i="54"/>
  <c r="K1336" i="54"/>
  <c r="L1336" i="54"/>
  <c r="M1336" i="54"/>
  <c r="N1336" i="54"/>
  <c r="K1337" i="54"/>
  <c r="L1337" i="54"/>
  <c r="M1337" i="54"/>
  <c r="N1337" i="54"/>
  <c r="K1338" i="54"/>
  <c r="L1338" i="54"/>
  <c r="M1338" i="54"/>
  <c r="N1338" i="54"/>
  <c r="K1339" i="54"/>
  <c r="L1339" i="54"/>
  <c r="M1339" i="54"/>
  <c r="N1339" i="54"/>
  <c r="K1340" i="54"/>
  <c r="L1340" i="54"/>
  <c r="M1340" i="54"/>
  <c r="N1340" i="54"/>
  <c r="K1341" i="54"/>
  <c r="L1341" i="54"/>
  <c r="M1341" i="54"/>
  <c r="N1341" i="54"/>
  <c r="K1342" i="54"/>
  <c r="L1342" i="54"/>
  <c r="M1342" i="54"/>
  <c r="N1342" i="54"/>
  <c r="K1343" i="54"/>
  <c r="L1343" i="54"/>
  <c r="M1343" i="54"/>
  <c r="N1343" i="54"/>
  <c r="K1344" i="54"/>
  <c r="L1344" i="54"/>
  <c r="M1344" i="54"/>
  <c r="N1344" i="54"/>
  <c r="K1345" i="54"/>
  <c r="L1345" i="54"/>
  <c r="M1345" i="54"/>
  <c r="N1345" i="54"/>
  <c r="K1346" i="54"/>
  <c r="L1346" i="54"/>
  <c r="M1346" i="54"/>
  <c r="N1346" i="54"/>
  <c r="K1347" i="54"/>
  <c r="L1347" i="54"/>
  <c r="M1347" i="54"/>
  <c r="N1347" i="54"/>
  <c r="K1348" i="54"/>
  <c r="L1348" i="54"/>
  <c r="M1348" i="54"/>
  <c r="N1348" i="54"/>
  <c r="K1349" i="54"/>
  <c r="L1349" i="54"/>
  <c r="M1349" i="54"/>
  <c r="N1349" i="54"/>
  <c r="K1350" i="54"/>
  <c r="L1350" i="54"/>
  <c r="M1350" i="54"/>
  <c r="N1350" i="54"/>
  <c r="K1351" i="54"/>
  <c r="L1351" i="54"/>
  <c r="M1351" i="54"/>
  <c r="N1351" i="54"/>
  <c r="K1352" i="54"/>
  <c r="L1352" i="54"/>
  <c r="M1352" i="54"/>
  <c r="N1352" i="54"/>
  <c r="K1353" i="54"/>
  <c r="L1353" i="54"/>
  <c r="M1353" i="54"/>
  <c r="N1353" i="54"/>
  <c r="K1354" i="54"/>
  <c r="L1354" i="54"/>
  <c r="M1354" i="54"/>
  <c r="N1354" i="54"/>
  <c r="K1355" i="54"/>
  <c r="L1355" i="54"/>
  <c r="M1355" i="54"/>
  <c r="N1355" i="54"/>
  <c r="K1356" i="54"/>
  <c r="L1356" i="54"/>
  <c r="M1356" i="54"/>
  <c r="N1356" i="54"/>
  <c r="K1357" i="54"/>
  <c r="L1357" i="54"/>
  <c r="M1357" i="54"/>
  <c r="N1357" i="54"/>
  <c r="K1358" i="54"/>
  <c r="L1358" i="54"/>
  <c r="M1358" i="54"/>
  <c r="N1358" i="54"/>
  <c r="K1359" i="54"/>
  <c r="L1359" i="54"/>
  <c r="M1359" i="54"/>
  <c r="N1359" i="54"/>
  <c r="K1360" i="54"/>
  <c r="L1360" i="54"/>
  <c r="M1360" i="54"/>
  <c r="N1360" i="54"/>
  <c r="K1361" i="54"/>
  <c r="L1361" i="54"/>
  <c r="M1361" i="54"/>
  <c r="N1361" i="54"/>
  <c r="K1362" i="54"/>
  <c r="L1362" i="54"/>
  <c r="M1362" i="54"/>
  <c r="N1362" i="54"/>
  <c r="K1363" i="54"/>
  <c r="L1363" i="54"/>
  <c r="M1363" i="54"/>
  <c r="N1363" i="54"/>
  <c r="K1364" i="54"/>
  <c r="L1364" i="54"/>
  <c r="M1364" i="54"/>
  <c r="N1364" i="54"/>
  <c r="K1365" i="54"/>
  <c r="L1365" i="54"/>
  <c r="M1365" i="54"/>
  <c r="N1365" i="54"/>
  <c r="K1366" i="54"/>
  <c r="L1366" i="54"/>
  <c r="M1366" i="54"/>
  <c r="N1366" i="54"/>
  <c r="K1367" i="54"/>
  <c r="L1367" i="54"/>
  <c r="M1367" i="54"/>
  <c r="N1367" i="54"/>
  <c r="K1368" i="54"/>
  <c r="L1368" i="54"/>
  <c r="M1368" i="54"/>
  <c r="N1368" i="54"/>
  <c r="K1369" i="54"/>
  <c r="L1369" i="54"/>
  <c r="M1369" i="54"/>
  <c r="N1369" i="54"/>
  <c r="K1370" i="54"/>
  <c r="L1370" i="54"/>
  <c r="M1370" i="54"/>
  <c r="N1370" i="54"/>
  <c r="K1371" i="54"/>
  <c r="L1371" i="54"/>
  <c r="M1371" i="54"/>
  <c r="N1371" i="54"/>
  <c r="K1372" i="54"/>
  <c r="L1372" i="54"/>
  <c r="M1372" i="54"/>
  <c r="N1372" i="54"/>
  <c r="K1373" i="54"/>
  <c r="L1373" i="54"/>
  <c r="M1373" i="54"/>
  <c r="N1373" i="54"/>
  <c r="K1374" i="54"/>
  <c r="L1374" i="54"/>
  <c r="M1374" i="54"/>
  <c r="N1374" i="54"/>
  <c r="K1375" i="54"/>
  <c r="L1375" i="54"/>
  <c r="M1375" i="54"/>
  <c r="N1375" i="54"/>
  <c r="K1376" i="54"/>
  <c r="L1376" i="54"/>
  <c r="M1376" i="54"/>
  <c r="N1376" i="54"/>
  <c r="K1377" i="54"/>
  <c r="L1377" i="54"/>
  <c r="M1377" i="54"/>
  <c r="N1377" i="54"/>
  <c r="K1378" i="54"/>
  <c r="L1378" i="54"/>
  <c r="M1378" i="54"/>
  <c r="N1378" i="54"/>
  <c r="K1379" i="54"/>
  <c r="L1379" i="54"/>
  <c r="M1379" i="54"/>
  <c r="N1379" i="54"/>
  <c r="K1380" i="54"/>
  <c r="L1380" i="54"/>
  <c r="M1380" i="54"/>
  <c r="N1380" i="54"/>
  <c r="K1381" i="54"/>
  <c r="L1381" i="54"/>
  <c r="M1381" i="54"/>
  <c r="N1381" i="54"/>
  <c r="K1382" i="54"/>
  <c r="L1382" i="54"/>
  <c r="M1382" i="54"/>
  <c r="N1382" i="54"/>
  <c r="K1383" i="54"/>
  <c r="L1383" i="54"/>
  <c r="M1383" i="54"/>
  <c r="N1383" i="54"/>
  <c r="K1384" i="54"/>
  <c r="L1384" i="54"/>
  <c r="M1384" i="54"/>
  <c r="N1384" i="54"/>
  <c r="K1385" i="54"/>
  <c r="L1385" i="54"/>
  <c r="M1385" i="54"/>
  <c r="N1385" i="54"/>
  <c r="K1386" i="54"/>
  <c r="L1386" i="54"/>
  <c r="M1386" i="54"/>
  <c r="N1386" i="54"/>
  <c r="K1387" i="54"/>
  <c r="L1387" i="54"/>
  <c r="M1387" i="54"/>
  <c r="N1387" i="54"/>
  <c r="K1388" i="54"/>
  <c r="L1388" i="54"/>
  <c r="M1388" i="54"/>
  <c r="N1388" i="54"/>
  <c r="K1389" i="54"/>
  <c r="L1389" i="54"/>
  <c r="M1389" i="54"/>
  <c r="N1389" i="54"/>
  <c r="K1390" i="54"/>
  <c r="L1390" i="54"/>
  <c r="M1390" i="54"/>
  <c r="N1390" i="54"/>
  <c r="K1391" i="54"/>
  <c r="L1391" i="54"/>
  <c r="M1391" i="54"/>
  <c r="N1391" i="54"/>
  <c r="K1392" i="54"/>
  <c r="L1392" i="54"/>
  <c r="M1392" i="54"/>
  <c r="N1392" i="54"/>
  <c r="K1393" i="54"/>
  <c r="L1393" i="54"/>
  <c r="M1393" i="54"/>
  <c r="N1393" i="54"/>
  <c r="K1394" i="54"/>
  <c r="L1394" i="54"/>
  <c r="M1394" i="54"/>
  <c r="N1394" i="54"/>
  <c r="K1395" i="54"/>
  <c r="L1395" i="54"/>
  <c r="M1395" i="54"/>
  <c r="N1395" i="54"/>
  <c r="K1396" i="54"/>
  <c r="L1396" i="54"/>
  <c r="M1396" i="54"/>
  <c r="N1396" i="54"/>
  <c r="K1397" i="54"/>
  <c r="L1397" i="54"/>
  <c r="M1397" i="54"/>
  <c r="N1397" i="54"/>
  <c r="K1398" i="54"/>
  <c r="L1398" i="54"/>
  <c r="M1398" i="54"/>
  <c r="N1398" i="54"/>
  <c r="K1399" i="54"/>
  <c r="L1399" i="54"/>
  <c r="M1399" i="54"/>
  <c r="N1399" i="54"/>
  <c r="K1400" i="54"/>
  <c r="L1400" i="54"/>
  <c r="M1400" i="54"/>
  <c r="N1400" i="54"/>
  <c r="K1401" i="54"/>
  <c r="L1401" i="54"/>
  <c r="M1401" i="54"/>
  <c r="N1401" i="54"/>
  <c r="K1402" i="54"/>
  <c r="L1402" i="54"/>
  <c r="M1402" i="54"/>
  <c r="N1402" i="54"/>
  <c r="K1403" i="54"/>
  <c r="L1403" i="54"/>
  <c r="M1403" i="54"/>
  <c r="N1403" i="54"/>
  <c r="K1404" i="54"/>
  <c r="L1404" i="54"/>
  <c r="M1404" i="54"/>
  <c r="N1404" i="54"/>
  <c r="K1405" i="54"/>
  <c r="L1405" i="54"/>
  <c r="M1405" i="54"/>
  <c r="N1405" i="54"/>
  <c r="K1406" i="54"/>
  <c r="L1406" i="54"/>
  <c r="M1406" i="54"/>
  <c r="N1406" i="54"/>
  <c r="K1407" i="54"/>
  <c r="L1407" i="54"/>
  <c r="M1407" i="54"/>
  <c r="N1407" i="54"/>
  <c r="K1408" i="54"/>
  <c r="L1408" i="54"/>
  <c r="M1408" i="54"/>
  <c r="N1408" i="54"/>
  <c r="K1409" i="54"/>
  <c r="L1409" i="54"/>
  <c r="M1409" i="54"/>
  <c r="N1409" i="54"/>
  <c r="K1410" i="54"/>
  <c r="L1410" i="54"/>
  <c r="M1410" i="54"/>
  <c r="N1410" i="54"/>
  <c r="K1411" i="54"/>
  <c r="L1411" i="54"/>
  <c r="M1411" i="54"/>
  <c r="N1411" i="54"/>
  <c r="K1412" i="54"/>
  <c r="L1412" i="54"/>
  <c r="M1412" i="54"/>
  <c r="N1412" i="54"/>
  <c r="K1413" i="54"/>
  <c r="L1413" i="54"/>
  <c r="M1413" i="54"/>
  <c r="N1413" i="54"/>
  <c r="K1414" i="54"/>
  <c r="L1414" i="54"/>
  <c r="M1414" i="54"/>
  <c r="N1414" i="54"/>
  <c r="K1415" i="54"/>
  <c r="L1415" i="54"/>
  <c r="M1415" i="54"/>
  <c r="N1415" i="54"/>
  <c r="K1416" i="54"/>
  <c r="L1416" i="54"/>
  <c r="M1416" i="54"/>
  <c r="N1416" i="54"/>
  <c r="K1417" i="54"/>
  <c r="L1417" i="54"/>
  <c r="M1417" i="54"/>
  <c r="N1417" i="54"/>
  <c r="K1418" i="54"/>
  <c r="L1418" i="54"/>
  <c r="M1418" i="54"/>
  <c r="N1418" i="54"/>
  <c r="K1419" i="54"/>
  <c r="L1419" i="54"/>
  <c r="M1419" i="54"/>
  <c r="N1419" i="54"/>
  <c r="K1420" i="54"/>
  <c r="L1420" i="54"/>
  <c r="M1420" i="54"/>
  <c r="N1420" i="54"/>
  <c r="K1421" i="54"/>
  <c r="L1421" i="54"/>
  <c r="M1421" i="54"/>
  <c r="N1421" i="54"/>
  <c r="K1422" i="54"/>
  <c r="L1422" i="54"/>
  <c r="M1422" i="54"/>
  <c r="N1422" i="54"/>
  <c r="K1423" i="54"/>
  <c r="L1423" i="54"/>
  <c r="M1423" i="54"/>
  <c r="N1423" i="54"/>
  <c r="K1424" i="54"/>
  <c r="L1424" i="54"/>
  <c r="M1424" i="54"/>
  <c r="N1424" i="54"/>
  <c r="K1425" i="54"/>
  <c r="L1425" i="54"/>
  <c r="M1425" i="54"/>
  <c r="N1425" i="54"/>
  <c r="K1426" i="54"/>
  <c r="L1426" i="54"/>
  <c r="M1426" i="54"/>
  <c r="N1426" i="54"/>
  <c r="K1427" i="54"/>
  <c r="L1427" i="54"/>
  <c r="M1427" i="54"/>
  <c r="N1427" i="54"/>
  <c r="K1428" i="54"/>
  <c r="L1428" i="54"/>
  <c r="M1428" i="54"/>
  <c r="N1428" i="54"/>
  <c r="K1429" i="54"/>
  <c r="L1429" i="54"/>
  <c r="M1429" i="54"/>
  <c r="N1429" i="54"/>
  <c r="K1430" i="54"/>
  <c r="L1430" i="54"/>
  <c r="M1430" i="54"/>
  <c r="N1430" i="54"/>
  <c r="K1431" i="54"/>
  <c r="L1431" i="54"/>
  <c r="M1431" i="54"/>
  <c r="N1431" i="54"/>
  <c r="K1432" i="54"/>
  <c r="L1432" i="54"/>
  <c r="M1432" i="54"/>
  <c r="N1432" i="54"/>
  <c r="K1433" i="54"/>
  <c r="L1433" i="54"/>
  <c r="M1433" i="54"/>
  <c r="N1433" i="54"/>
  <c r="K1434" i="54"/>
  <c r="L1434" i="54"/>
  <c r="M1434" i="54"/>
  <c r="N1434" i="54"/>
  <c r="K1435" i="54"/>
  <c r="L1435" i="54"/>
  <c r="M1435" i="54"/>
  <c r="N1435" i="54"/>
  <c r="K1436" i="54"/>
  <c r="L1436" i="54"/>
  <c r="M1436" i="54"/>
  <c r="N1436" i="54"/>
  <c r="K1437" i="54"/>
  <c r="L1437" i="54"/>
  <c r="M1437" i="54"/>
  <c r="N1437" i="54"/>
  <c r="K1438" i="54"/>
  <c r="L1438" i="54"/>
  <c r="M1438" i="54"/>
  <c r="N1438" i="54"/>
  <c r="K1439" i="54"/>
  <c r="L1439" i="54"/>
  <c r="M1439" i="54"/>
  <c r="N1439" i="54"/>
  <c r="K1440" i="54"/>
  <c r="L1440" i="54"/>
  <c r="M1440" i="54"/>
  <c r="N1440" i="54"/>
  <c r="K1441" i="54"/>
  <c r="L1441" i="54"/>
  <c r="M1441" i="54"/>
  <c r="N1441" i="54"/>
  <c r="K1442" i="54"/>
  <c r="L1442" i="54"/>
  <c r="M1442" i="54"/>
  <c r="N1442" i="54"/>
  <c r="K1443" i="54"/>
  <c r="L1443" i="54"/>
  <c r="M1443" i="54"/>
  <c r="N1443" i="54"/>
  <c r="K1444" i="54"/>
  <c r="L1444" i="54"/>
  <c r="M1444" i="54"/>
  <c r="N1444" i="54"/>
  <c r="K1445" i="54"/>
  <c r="L1445" i="54"/>
  <c r="M1445" i="54"/>
  <c r="N1445" i="54"/>
  <c r="K1446" i="54"/>
  <c r="L1446" i="54"/>
  <c r="M1446" i="54"/>
  <c r="N1446" i="54"/>
  <c r="K1447" i="54"/>
  <c r="L1447" i="54"/>
  <c r="M1447" i="54"/>
  <c r="N1447" i="54"/>
  <c r="K1448" i="54"/>
  <c r="L1448" i="54"/>
  <c r="M1448" i="54"/>
  <c r="N1448" i="54"/>
  <c r="K1449" i="54"/>
  <c r="L1449" i="54"/>
  <c r="M1449" i="54"/>
  <c r="N1449" i="54"/>
  <c r="K1450" i="54"/>
  <c r="L1450" i="54"/>
  <c r="M1450" i="54"/>
  <c r="N1450" i="54"/>
  <c r="K1451" i="54"/>
  <c r="L1451" i="54"/>
  <c r="M1451" i="54"/>
  <c r="N1451" i="54"/>
  <c r="K1452" i="54"/>
  <c r="L1452" i="54"/>
  <c r="M1452" i="54"/>
  <c r="N1452" i="54"/>
  <c r="K1453" i="54"/>
  <c r="L1453" i="54"/>
  <c r="M1453" i="54"/>
  <c r="N1453" i="54"/>
  <c r="K1454" i="54"/>
  <c r="L1454" i="54"/>
  <c r="M1454" i="54"/>
  <c r="N1454" i="54"/>
  <c r="K1455" i="54"/>
  <c r="L1455" i="54"/>
  <c r="M1455" i="54"/>
  <c r="N1455" i="54"/>
  <c r="K1456" i="54"/>
  <c r="L1456" i="54"/>
  <c r="M1456" i="54"/>
  <c r="N1456" i="54"/>
  <c r="K1457" i="54"/>
  <c r="L1457" i="54"/>
  <c r="M1457" i="54"/>
  <c r="N1457" i="54"/>
  <c r="K1458" i="54"/>
  <c r="L1458" i="54"/>
  <c r="M1458" i="54"/>
  <c r="N1458" i="54"/>
  <c r="K1459" i="54"/>
  <c r="L1459" i="54"/>
  <c r="M1459" i="54"/>
  <c r="N1459" i="54"/>
  <c r="K1460" i="54"/>
  <c r="L1460" i="54"/>
  <c r="M1460" i="54"/>
  <c r="N1460" i="54"/>
  <c r="K1461" i="54"/>
  <c r="L1461" i="54"/>
  <c r="M1461" i="54"/>
  <c r="N1461" i="54"/>
  <c r="K1462" i="54"/>
  <c r="L1462" i="54"/>
  <c r="M1462" i="54"/>
  <c r="N1462" i="54"/>
  <c r="K1463" i="54"/>
  <c r="L1463" i="54"/>
  <c r="M1463" i="54"/>
  <c r="N1463" i="54"/>
  <c r="K1464" i="54"/>
  <c r="L1464" i="54"/>
  <c r="M1464" i="54"/>
  <c r="N1464" i="54"/>
  <c r="K1465" i="54"/>
  <c r="L1465" i="54"/>
  <c r="M1465" i="54"/>
  <c r="N1465" i="54"/>
  <c r="K1466" i="54"/>
  <c r="L1466" i="54"/>
  <c r="M1466" i="54"/>
  <c r="N1466" i="54"/>
  <c r="K1467" i="54"/>
  <c r="L1467" i="54"/>
  <c r="M1467" i="54"/>
  <c r="N1467" i="54"/>
  <c r="K1468" i="54"/>
  <c r="L1468" i="54"/>
  <c r="M1468" i="54"/>
  <c r="N1468" i="54"/>
  <c r="K1469" i="54"/>
  <c r="L1469" i="54"/>
  <c r="M1469" i="54"/>
  <c r="N1469" i="54"/>
  <c r="K1470" i="54"/>
  <c r="L1470" i="54"/>
  <c r="M1470" i="54"/>
  <c r="N1470" i="54"/>
  <c r="K1471" i="54"/>
  <c r="L1471" i="54"/>
  <c r="M1471" i="54"/>
  <c r="N1471" i="54"/>
  <c r="K1472" i="54"/>
  <c r="L1472" i="54"/>
  <c r="M1472" i="54"/>
  <c r="N1472" i="54"/>
  <c r="K1473" i="54"/>
  <c r="L1473" i="54"/>
  <c r="M1473" i="54"/>
  <c r="N1473" i="54"/>
  <c r="K1474" i="54"/>
  <c r="L1474" i="54"/>
  <c r="M1474" i="54"/>
  <c r="N1474" i="54"/>
  <c r="K1475" i="54"/>
  <c r="L1475" i="54"/>
  <c r="M1475" i="54"/>
  <c r="N1475" i="54"/>
  <c r="K1476" i="54"/>
  <c r="L1476" i="54"/>
  <c r="M1476" i="54"/>
  <c r="N1476" i="54"/>
  <c r="K1477" i="54"/>
  <c r="L1477" i="54"/>
  <c r="M1477" i="54"/>
  <c r="N1477" i="54"/>
  <c r="K1478" i="54"/>
  <c r="L1478" i="54"/>
  <c r="M1478" i="54"/>
  <c r="N1478" i="54"/>
  <c r="K1479" i="54"/>
  <c r="L1479" i="54"/>
  <c r="M1479" i="54"/>
  <c r="N1479" i="54"/>
  <c r="K1480" i="54"/>
  <c r="L1480" i="54"/>
  <c r="M1480" i="54"/>
  <c r="N1480" i="54"/>
  <c r="K1481" i="54"/>
  <c r="L1481" i="54"/>
  <c r="M1481" i="54"/>
  <c r="N1481" i="54"/>
  <c r="K1482" i="54"/>
  <c r="L1482" i="54"/>
  <c r="M1482" i="54"/>
  <c r="N1482" i="54"/>
  <c r="K1483" i="54"/>
  <c r="L1483" i="54"/>
  <c r="M1483" i="54"/>
  <c r="N1483" i="54"/>
  <c r="K1484" i="54"/>
  <c r="L1484" i="54"/>
  <c r="M1484" i="54"/>
  <c r="N1484" i="54"/>
  <c r="K1485" i="54"/>
  <c r="L1485" i="54"/>
  <c r="M1485" i="54"/>
  <c r="N1485" i="54"/>
  <c r="K1486" i="54"/>
  <c r="L1486" i="54"/>
  <c r="M1486" i="54"/>
  <c r="N1486" i="54"/>
  <c r="K1487" i="54"/>
  <c r="L1487" i="54"/>
  <c r="M1487" i="54"/>
  <c r="N1487" i="54"/>
  <c r="K1488" i="54"/>
  <c r="L1488" i="54"/>
  <c r="M1488" i="54"/>
  <c r="N1488" i="54"/>
  <c r="K1489" i="54"/>
  <c r="L1489" i="54"/>
  <c r="M1489" i="54"/>
  <c r="N1489" i="54"/>
  <c r="K1490" i="54"/>
  <c r="L1490" i="54"/>
  <c r="M1490" i="54"/>
  <c r="N1490" i="54"/>
  <c r="K1491" i="54"/>
  <c r="L1491" i="54"/>
  <c r="M1491" i="54"/>
  <c r="N1491" i="54"/>
  <c r="K1492" i="54"/>
  <c r="L1492" i="54"/>
  <c r="M1492" i="54"/>
  <c r="N1492" i="54"/>
  <c r="K1493" i="54"/>
  <c r="L1493" i="54"/>
  <c r="M1493" i="54"/>
  <c r="N1493" i="54"/>
  <c r="K1494" i="54"/>
  <c r="L1494" i="54"/>
  <c r="M1494" i="54"/>
  <c r="N1494" i="54"/>
  <c r="K1495" i="54"/>
  <c r="L1495" i="54"/>
  <c r="M1495" i="54"/>
  <c r="N1495" i="54"/>
  <c r="K1496" i="54"/>
  <c r="L1496" i="54"/>
  <c r="M1496" i="54"/>
  <c r="N1496" i="54"/>
  <c r="K1497" i="54"/>
  <c r="L1497" i="54"/>
  <c r="M1497" i="54"/>
  <c r="N1497" i="54"/>
  <c r="K1498" i="54"/>
  <c r="L1498" i="54"/>
  <c r="M1498" i="54"/>
  <c r="N1498" i="54"/>
  <c r="K1499" i="54"/>
  <c r="L1499" i="54"/>
  <c r="M1499" i="54"/>
  <c r="N1499" i="54"/>
  <c r="K1500" i="54"/>
  <c r="L1500" i="54"/>
  <c r="M1500" i="54"/>
  <c r="N1500" i="54"/>
  <c r="K1501" i="54"/>
  <c r="L1501" i="54"/>
  <c r="M1501" i="54"/>
  <c r="N1501" i="54"/>
  <c r="K1502" i="54"/>
  <c r="L1502" i="54"/>
  <c r="M1502" i="54"/>
  <c r="N1502" i="54"/>
  <c r="K1503" i="54"/>
  <c r="L1503" i="54"/>
  <c r="M1503" i="54"/>
  <c r="N1503" i="54"/>
  <c r="K1504" i="54"/>
  <c r="L1504" i="54"/>
  <c r="M1504" i="54"/>
  <c r="N1504" i="54"/>
  <c r="K1505" i="54"/>
  <c r="L1505" i="54"/>
  <c r="M1505" i="54"/>
  <c r="N1505" i="54"/>
  <c r="K1506" i="54"/>
  <c r="L1506" i="54"/>
  <c r="M1506" i="54"/>
  <c r="N1506" i="54"/>
  <c r="K1507" i="54"/>
  <c r="L1507" i="54"/>
  <c r="M1507" i="54"/>
  <c r="N1507" i="54"/>
  <c r="K1508" i="54"/>
  <c r="L1508" i="54"/>
  <c r="M1508" i="54"/>
  <c r="N1508" i="54"/>
  <c r="K1509" i="54"/>
  <c r="L1509" i="54"/>
  <c r="M1509" i="54"/>
  <c r="N1509" i="54"/>
  <c r="K1510" i="54"/>
  <c r="L1510" i="54"/>
  <c r="M1510" i="54"/>
  <c r="N1510" i="54"/>
  <c r="K1511" i="54"/>
  <c r="L1511" i="54"/>
  <c r="M1511" i="54"/>
  <c r="N1511" i="54"/>
  <c r="K1512" i="54"/>
  <c r="L1512" i="54"/>
  <c r="M1512" i="54"/>
  <c r="N1512" i="54"/>
  <c r="K1513" i="54"/>
  <c r="L1513" i="54"/>
  <c r="M1513" i="54"/>
  <c r="N1513" i="54"/>
  <c r="K1514" i="54"/>
  <c r="L1514" i="54"/>
  <c r="M1514" i="54"/>
  <c r="N1514" i="54"/>
  <c r="K1515" i="54"/>
  <c r="L1515" i="54"/>
  <c r="M1515" i="54"/>
  <c r="N1515" i="54"/>
  <c r="K1516" i="54"/>
  <c r="L1516" i="54"/>
  <c r="M1516" i="54"/>
  <c r="N1516" i="54"/>
  <c r="K1517" i="54"/>
  <c r="L1517" i="54"/>
  <c r="M1517" i="54"/>
  <c r="N1517" i="54"/>
  <c r="K1518" i="54"/>
  <c r="L1518" i="54"/>
  <c r="M1518" i="54"/>
  <c r="N1518" i="54"/>
  <c r="K1519" i="54"/>
  <c r="L1519" i="54"/>
  <c r="M1519" i="54"/>
  <c r="N1519" i="54"/>
  <c r="K1520" i="54"/>
  <c r="L1520" i="54"/>
  <c r="M1520" i="54"/>
  <c r="N1520" i="54"/>
  <c r="K1521" i="54"/>
  <c r="L1521" i="54"/>
  <c r="M1521" i="54"/>
  <c r="N1521" i="54"/>
  <c r="K1522" i="54"/>
  <c r="L1522" i="54"/>
  <c r="M1522" i="54"/>
  <c r="N1522" i="54"/>
  <c r="K1523" i="54"/>
  <c r="L1523" i="54"/>
  <c r="M1523" i="54"/>
  <c r="N1523" i="54"/>
  <c r="K1524" i="54"/>
  <c r="L1524" i="54"/>
  <c r="M1524" i="54"/>
  <c r="N1524" i="54"/>
  <c r="K1525" i="54"/>
  <c r="L1525" i="54"/>
  <c r="M1525" i="54"/>
  <c r="N1525" i="54"/>
  <c r="K1526" i="54"/>
  <c r="L1526" i="54"/>
  <c r="M1526" i="54"/>
  <c r="N1526" i="54"/>
  <c r="K1527" i="54"/>
  <c r="L1527" i="54"/>
  <c r="M1527" i="54"/>
  <c r="N1527" i="54"/>
  <c r="K1528" i="54"/>
  <c r="L1528" i="54"/>
  <c r="M1528" i="54"/>
  <c r="N1528" i="54"/>
  <c r="K1529" i="54"/>
  <c r="L1529" i="54"/>
  <c r="M1529" i="54"/>
  <c r="N1529" i="54"/>
  <c r="K1530" i="54"/>
  <c r="L1530" i="54"/>
  <c r="M1530" i="54"/>
  <c r="N1530" i="54"/>
  <c r="K1531" i="54"/>
  <c r="L1531" i="54"/>
  <c r="M1531" i="54"/>
  <c r="N1531" i="54"/>
  <c r="K1532" i="54"/>
  <c r="L1532" i="54"/>
  <c r="M1532" i="54"/>
  <c r="N1532" i="54"/>
  <c r="K1533" i="54"/>
  <c r="L1533" i="54"/>
  <c r="M1533" i="54"/>
  <c r="N1533" i="54"/>
  <c r="K1534" i="54"/>
  <c r="L1534" i="54"/>
  <c r="M1534" i="54"/>
  <c r="N1534" i="54"/>
  <c r="K1535" i="54"/>
  <c r="L1535" i="54"/>
  <c r="M1535" i="54"/>
  <c r="N1535" i="54"/>
  <c r="K1536" i="54"/>
  <c r="L1536" i="54"/>
  <c r="M1536" i="54"/>
  <c r="N1536" i="54"/>
  <c r="K1537" i="54"/>
  <c r="L1537" i="54"/>
  <c r="M1537" i="54"/>
  <c r="N1537" i="54"/>
  <c r="K1538" i="54"/>
  <c r="L1538" i="54"/>
  <c r="M1538" i="54"/>
  <c r="N1538" i="54"/>
  <c r="K1539" i="54"/>
  <c r="L1539" i="54"/>
  <c r="M1539" i="54"/>
  <c r="N1539" i="54"/>
  <c r="K1540" i="54"/>
  <c r="L1540" i="54"/>
  <c r="M1540" i="54"/>
  <c r="N1540" i="54"/>
  <c r="K1541" i="54"/>
  <c r="L1541" i="54"/>
  <c r="M1541" i="54"/>
  <c r="N1541" i="54"/>
  <c r="K1542" i="54"/>
  <c r="L1542" i="54"/>
  <c r="M1542" i="54"/>
  <c r="N1542" i="54"/>
  <c r="K1543" i="54"/>
  <c r="L1543" i="54"/>
  <c r="M1543" i="54"/>
  <c r="N1543" i="54"/>
  <c r="K1544" i="54"/>
  <c r="L1544" i="54"/>
  <c r="M1544" i="54"/>
  <c r="N1544" i="54"/>
  <c r="K1545" i="54"/>
  <c r="L1545" i="54"/>
  <c r="M1545" i="54"/>
  <c r="N1545" i="54"/>
  <c r="K1546" i="54"/>
  <c r="L1546" i="54"/>
  <c r="M1546" i="54"/>
  <c r="N1546" i="54"/>
  <c r="K1547" i="54"/>
  <c r="L1547" i="54"/>
  <c r="M1547" i="54"/>
  <c r="N1547" i="54"/>
  <c r="K1548" i="54"/>
  <c r="L1548" i="54"/>
  <c r="M1548" i="54"/>
  <c r="N1548" i="54"/>
  <c r="K1549" i="54"/>
  <c r="L1549" i="54"/>
  <c r="M1549" i="54"/>
  <c r="N1549" i="54"/>
  <c r="K1550" i="54"/>
  <c r="L1550" i="54"/>
  <c r="M1550" i="54"/>
  <c r="N1550" i="54"/>
  <c r="K1551" i="54"/>
  <c r="L1551" i="54"/>
  <c r="M1551" i="54"/>
  <c r="N1551" i="54"/>
  <c r="K1552" i="54"/>
  <c r="L1552" i="54"/>
  <c r="M1552" i="54"/>
  <c r="N1552" i="54"/>
  <c r="K1553" i="54"/>
  <c r="L1553" i="54"/>
  <c r="M1553" i="54"/>
  <c r="N1553" i="54"/>
  <c r="K1554" i="54"/>
  <c r="L1554" i="54"/>
  <c r="M1554" i="54"/>
  <c r="N1554" i="54"/>
  <c r="K1555" i="54"/>
  <c r="L1555" i="54"/>
  <c r="M1555" i="54"/>
  <c r="N1555" i="54"/>
  <c r="K1556" i="54"/>
  <c r="L1556" i="54"/>
  <c r="M1556" i="54"/>
  <c r="N1556" i="54"/>
  <c r="K1557" i="54"/>
  <c r="L1557" i="54"/>
  <c r="M1557" i="54"/>
  <c r="N1557" i="54"/>
  <c r="K1558" i="54"/>
  <c r="L1558" i="54"/>
  <c r="M1558" i="54"/>
  <c r="N1558" i="54"/>
  <c r="K1559" i="54"/>
  <c r="L1559" i="54"/>
  <c r="M1559" i="54"/>
  <c r="N1559" i="54"/>
  <c r="K1560" i="54"/>
  <c r="L1560" i="54"/>
  <c r="M1560" i="54"/>
  <c r="N1560" i="54"/>
  <c r="K1561" i="54"/>
  <c r="L1561" i="54"/>
  <c r="M1561" i="54"/>
  <c r="N1561" i="54"/>
  <c r="K1562" i="54"/>
  <c r="L1562" i="54"/>
  <c r="M1562" i="54"/>
  <c r="N1562" i="54"/>
  <c r="K1563" i="54"/>
  <c r="L1563" i="54"/>
  <c r="M1563" i="54"/>
  <c r="N1563" i="54"/>
  <c r="K1564" i="54"/>
  <c r="L1564" i="54"/>
  <c r="M1564" i="54"/>
  <c r="N1564" i="54"/>
  <c r="K1565" i="54"/>
  <c r="L1565" i="54"/>
  <c r="M1565" i="54"/>
  <c r="N1565" i="54"/>
  <c r="K1566" i="54"/>
  <c r="L1566" i="54"/>
  <c r="M1566" i="54"/>
  <c r="N1566" i="54"/>
  <c r="K1567" i="54"/>
  <c r="L1567" i="54"/>
  <c r="M1567" i="54"/>
  <c r="N1567" i="54"/>
  <c r="K1568" i="54"/>
  <c r="L1568" i="54"/>
  <c r="M1568" i="54"/>
  <c r="N1568" i="54"/>
  <c r="K1569" i="54"/>
  <c r="L1569" i="54"/>
  <c r="M1569" i="54"/>
  <c r="N1569" i="54"/>
  <c r="K1570" i="54"/>
  <c r="L1570" i="54"/>
  <c r="M1570" i="54"/>
  <c r="N1570" i="54"/>
  <c r="K1571" i="54"/>
  <c r="L1571" i="54"/>
  <c r="M1571" i="54"/>
  <c r="N1571" i="54"/>
  <c r="K1572" i="54"/>
  <c r="L1572" i="54"/>
  <c r="M1572" i="54"/>
  <c r="N1572" i="54"/>
  <c r="K1573" i="54"/>
  <c r="L1573" i="54"/>
  <c r="M1573" i="54"/>
  <c r="N1573" i="54"/>
  <c r="K1574" i="54"/>
  <c r="L1574" i="54"/>
  <c r="M1574" i="54"/>
  <c r="N1574" i="54"/>
  <c r="K1575" i="54"/>
  <c r="L1575" i="54"/>
  <c r="M1575" i="54"/>
  <c r="N1575" i="54"/>
  <c r="K1576" i="54"/>
  <c r="L1576" i="54"/>
  <c r="M1576" i="54"/>
  <c r="N1576" i="54"/>
  <c r="K1577" i="54"/>
  <c r="L1577" i="54"/>
  <c r="M1577" i="54"/>
  <c r="N1577" i="54"/>
  <c r="K1578" i="54"/>
  <c r="L1578" i="54"/>
  <c r="M1578" i="54"/>
  <c r="N1578" i="54"/>
  <c r="K1579" i="54"/>
  <c r="L1579" i="54"/>
  <c r="M1579" i="54"/>
  <c r="N1579" i="54"/>
  <c r="K1580" i="54"/>
  <c r="L1580" i="54"/>
  <c r="M1580" i="54"/>
  <c r="N1580" i="54"/>
  <c r="K1581" i="54"/>
  <c r="L1581" i="54"/>
  <c r="M1581" i="54"/>
  <c r="N1581" i="54"/>
  <c r="K1582" i="54"/>
  <c r="L1582" i="54"/>
  <c r="M1582" i="54"/>
  <c r="N1582" i="54"/>
  <c r="K1583" i="54"/>
  <c r="L1583" i="54"/>
  <c r="M1583" i="54"/>
  <c r="N1583" i="54"/>
  <c r="K1584" i="54"/>
  <c r="L1584" i="54"/>
  <c r="M1584" i="54"/>
  <c r="N1584" i="54"/>
  <c r="K1585" i="54"/>
  <c r="L1585" i="54"/>
  <c r="M1585" i="54"/>
  <c r="N1585" i="54"/>
  <c r="K1586" i="54"/>
  <c r="L1586" i="54"/>
  <c r="M1586" i="54"/>
  <c r="N1586" i="54"/>
  <c r="K1587" i="54"/>
  <c r="L1587" i="54"/>
  <c r="M1587" i="54"/>
  <c r="N1587" i="54"/>
  <c r="K1588" i="54"/>
  <c r="L1588" i="54"/>
  <c r="M1588" i="54"/>
  <c r="N1588" i="54"/>
  <c r="K1589" i="54"/>
  <c r="L1589" i="54"/>
  <c r="M1589" i="54"/>
  <c r="N1589" i="54"/>
  <c r="K1590" i="54"/>
  <c r="L1590" i="54"/>
  <c r="M1590" i="54"/>
  <c r="N1590" i="54"/>
  <c r="K1591" i="54"/>
  <c r="L1591" i="54"/>
  <c r="M1591" i="54"/>
  <c r="N1591" i="54"/>
  <c r="K1592" i="54"/>
  <c r="L1592" i="54"/>
  <c r="M1592" i="54"/>
  <c r="N1592" i="54"/>
  <c r="K1593" i="54"/>
  <c r="L1593" i="54"/>
  <c r="M1593" i="54"/>
  <c r="N1593" i="54"/>
  <c r="K1594" i="54"/>
  <c r="L1594" i="54"/>
  <c r="M1594" i="54"/>
  <c r="N1594" i="54"/>
  <c r="K1595" i="54"/>
  <c r="L1595" i="54"/>
  <c r="M1595" i="54"/>
  <c r="N1595" i="54"/>
  <c r="K1596" i="54"/>
  <c r="L1596" i="54"/>
  <c r="M1596" i="54"/>
  <c r="N1596" i="54"/>
  <c r="K1597" i="54"/>
  <c r="L1597" i="54"/>
  <c r="M1597" i="54"/>
  <c r="N1597" i="54"/>
  <c r="K1598" i="54"/>
  <c r="L1598" i="54"/>
  <c r="M1598" i="54"/>
  <c r="N1598" i="54"/>
  <c r="K1599" i="54"/>
  <c r="L1599" i="54"/>
  <c r="M1599" i="54"/>
  <c r="N1599" i="54"/>
  <c r="K1600" i="54"/>
  <c r="L1600" i="54"/>
  <c r="M1600" i="54"/>
  <c r="N1600" i="54"/>
  <c r="K1601" i="54"/>
  <c r="L1601" i="54"/>
  <c r="M1601" i="54"/>
  <c r="N1601" i="54"/>
  <c r="K1602" i="54"/>
  <c r="L1602" i="54"/>
  <c r="M1602" i="54"/>
  <c r="N1602" i="54"/>
  <c r="K1603" i="54"/>
  <c r="L1603" i="54"/>
  <c r="M1603" i="54"/>
  <c r="N1603" i="54"/>
  <c r="K1604" i="54"/>
  <c r="L1604" i="54"/>
  <c r="M1604" i="54"/>
  <c r="N1604" i="54"/>
  <c r="K1605" i="54"/>
  <c r="L1605" i="54"/>
  <c r="M1605" i="54"/>
  <c r="N1605" i="54"/>
  <c r="K1606" i="54"/>
  <c r="L1606" i="54"/>
  <c r="M1606" i="54"/>
  <c r="N1606" i="54"/>
  <c r="K1607" i="54"/>
  <c r="L1607" i="54"/>
  <c r="M1607" i="54"/>
  <c r="N1607" i="54"/>
  <c r="K1608" i="54"/>
  <c r="L1608" i="54"/>
  <c r="M1608" i="54"/>
  <c r="N1608" i="54"/>
  <c r="K1609" i="54"/>
  <c r="L1609" i="54"/>
  <c r="M1609" i="54"/>
  <c r="N1609" i="54"/>
  <c r="K1610" i="54"/>
  <c r="L1610" i="54"/>
  <c r="M1610" i="54"/>
  <c r="N1610" i="54"/>
  <c r="K1611" i="54"/>
  <c r="L1611" i="54"/>
  <c r="M1611" i="54"/>
  <c r="N1611" i="54"/>
  <c r="K1612" i="54"/>
  <c r="L1612" i="54"/>
  <c r="M1612" i="54"/>
  <c r="N1612" i="54"/>
  <c r="K1613" i="54"/>
  <c r="L1613" i="54"/>
  <c r="M1613" i="54"/>
  <c r="N1613" i="54"/>
  <c r="K1614" i="54"/>
  <c r="L1614" i="54"/>
  <c r="M1614" i="54"/>
  <c r="N1614" i="54"/>
  <c r="K1615" i="54"/>
  <c r="L1615" i="54"/>
  <c r="M1615" i="54"/>
  <c r="N1615" i="54"/>
  <c r="K1616" i="54"/>
  <c r="L1616" i="54"/>
  <c r="M1616" i="54"/>
  <c r="N1616" i="54"/>
  <c r="K1617" i="54"/>
  <c r="L1617" i="54"/>
  <c r="M1617" i="54"/>
  <c r="N1617" i="54"/>
  <c r="K1618" i="54"/>
  <c r="L1618" i="54"/>
  <c r="M1618" i="54"/>
  <c r="N1618" i="54"/>
  <c r="K1619" i="54"/>
  <c r="L1619" i="54"/>
  <c r="M1619" i="54"/>
  <c r="N1619" i="54"/>
  <c r="K1620" i="54"/>
  <c r="L1620" i="54"/>
  <c r="M1620" i="54"/>
  <c r="N1620" i="54"/>
  <c r="K1621" i="54"/>
  <c r="L1621" i="54"/>
  <c r="M1621" i="54"/>
  <c r="N1621" i="54"/>
  <c r="K1622" i="54"/>
  <c r="L1622" i="54"/>
  <c r="M1622" i="54"/>
  <c r="N1622" i="54"/>
  <c r="K1623" i="54"/>
  <c r="L1623" i="54"/>
  <c r="M1623" i="54"/>
  <c r="N1623" i="54"/>
  <c r="K1624" i="54"/>
  <c r="L1624" i="54"/>
  <c r="M1624" i="54"/>
  <c r="N1624" i="54"/>
  <c r="K1625" i="54"/>
  <c r="L1625" i="54"/>
  <c r="M1625" i="54"/>
  <c r="N1625" i="54"/>
  <c r="K1626" i="54"/>
  <c r="L1626" i="54"/>
  <c r="M1626" i="54"/>
  <c r="N1626" i="54"/>
  <c r="K1627" i="54"/>
  <c r="L1627" i="54"/>
  <c r="M1627" i="54"/>
  <c r="N1627" i="54"/>
  <c r="K1628" i="54"/>
  <c r="L1628" i="54"/>
  <c r="M1628" i="54"/>
  <c r="N1628" i="54"/>
  <c r="K1629" i="54"/>
  <c r="L1629" i="54"/>
  <c r="M1629" i="54"/>
  <c r="N1629" i="54"/>
  <c r="K1630" i="54"/>
  <c r="L1630" i="54"/>
  <c r="M1630" i="54"/>
  <c r="N1630" i="54"/>
  <c r="K1631" i="54"/>
  <c r="L1631" i="54"/>
  <c r="M1631" i="54"/>
  <c r="N1631" i="54"/>
  <c r="K1632" i="54"/>
  <c r="L1632" i="54"/>
  <c r="M1632" i="54"/>
  <c r="N1632" i="54"/>
  <c r="K1633" i="54"/>
  <c r="L1633" i="54"/>
  <c r="M1633" i="54"/>
  <c r="N1633" i="54"/>
  <c r="K1634" i="54"/>
  <c r="L1634" i="54"/>
  <c r="M1634" i="54"/>
  <c r="N1634" i="54"/>
  <c r="K1635" i="54"/>
  <c r="L1635" i="54"/>
  <c r="M1635" i="54"/>
  <c r="N1635" i="54"/>
  <c r="K1636" i="54"/>
  <c r="L1636" i="54"/>
  <c r="M1636" i="54"/>
  <c r="N1636" i="54"/>
  <c r="K1637" i="54"/>
  <c r="L1637" i="54"/>
  <c r="M1637" i="54"/>
  <c r="N1637" i="54"/>
  <c r="K1638" i="54"/>
  <c r="L1638" i="54"/>
  <c r="M1638" i="54"/>
  <c r="N1638" i="54"/>
  <c r="K1639" i="54"/>
  <c r="L1639" i="54"/>
  <c r="M1639" i="54"/>
  <c r="N1639" i="54"/>
  <c r="K1640" i="54"/>
  <c r="L1640" i="54"/>
  <c r="M1640" i="54"/>
  <c r="N1640" i="54"/>
  <c r="K1641" i="54"/>
  <c r="L1641" i="54"/>
  <c r="M1641" i="54"/>
  <c r="N1641" i="54"/>
  <c r="K1642" i="54"/>
  <c r="L1642" i="54"/>
  <c r="M1642" i="54"/>
  <c r="N1642" i="54"/>
  <c r="K1643" i="54"/>
  <c r="L1643" i="54"/>
  <c r="M1643" i="54"/>
  <c r="N1643" i="54"/>
  <c r="K1644" i="54"/>
  <c r="L1644" i="54"/>
  <c r="M1644" i="54"/>
  <c r="N1644" i="54"/>
  <c r="K1645" i="54"/>
  <c r="L1645" i="54"/>
  <c r="M1645" i="54"/>
  <c r="N1645" i="54"/>
  <c r="K1646" i="54"/>
  <c r="L1646" i="54"/>
  <c r="M1646" i="54"/>
  <c r="N1646" i="54"/>
  <c r="K1647" i="54"/>
  <c r="L1647" i="54"/>
  <c r="M1647" i="54"/>
  <c r="N1647" i="54"/>
  <c r="K1648" i="54"/>
  <c r="L1648" i="54"/>
  <c r="M1648" i="54"/>
  <c r="N1648" i="54"/>
  <c r="K1649" i="54"/>
  <c r="L1649" i="54"/>
  <c r="M1649" i="54"/>
  <c r="N1649" i="54"/>
  <c r="K1650" i="54"/>
  <c r="L1650" i="54"/>
  <c r="M1650" i="54"/>
  <c r="N1650" i="54"/>
  <c r="K1651" i="54"/>
  <c r="L1651" i="54"/>
  <c r="M1651" i="54"/>
  <c r="N1651" i="54"/>
  <c r="K1652" i="54"/>
  <c r="L1652" i="54"/>
  <c r="M1652" i="54"/>
  <c r="N1652" i="54"/>
  <c r="K1653" i="54"/>
  <c r="L1653" i="54"/>
  <c r="M1653" i="54"/>
  <c r="N1653" i="54"/>
  <c r="K1654" i="54"/>
  <c r="L1654" i="54"/>
  <c r="M1654" i="54"/>
  <c r="N1654" i="54"/>
  <c r="K1655" i="54"/>
  <c r="L1655" i="54"/>
  <c r="M1655" i="54"/>
  <c r="N1655" i="54"/>
  <c r="K1656" i="54"/>
  <c r="L1656" i="54"/>
  <c r="M1656" i="54"/>
  <c r="N1656" i="54"/>
  <c r="K1657" i="54"/>
  <c r="L1657" i="54"/>
  <c r="M1657" i="54"/>
  <c r="N1657" i="54"/>
  <c r="K1658" i="54"/>
  <c r="L1658" i="54"/>
  <c r="M1658" i="54"/>
  <c r="N1658" i="54"/>
  <c r="K1659" i="54"/>
  <c r="L1659" i="54"/>
  <c r="M1659" i="54"/>
  <c r="N1659" i="54"/>
  <c r="K1660" i="54"/>
  <c r="L1660" i="54"/>
  <c r="M1660" i="54"/>
  <c r="N1660" i="54"/>
  <c r="K1661" i="54"/>
  <c r="L1661" i="54"/>
  <c r="M1661" i="54"/>
  <c r="N1661" i="54"/>
  <c r="K1662" i="54"/>
  <c r="L1662" i="54"/>
  <c r="M1662" i="54"/>
  <c r="N1662" i="54"/>
  <c r="K1663" i="54"/>
  <c r="L1663" i="54"/>
  <c r="M1663" i="54"/>
  <c r="N1663" i="54"/>
  <c r="K1664" i="54"/>
  <c r="L1664" i="54"/>
  <c r="M1664" i="54"/>
  <c r="N1664" i="54"/>
  <c r="K1665" i="54"/>
  <c r="L1665" i="54"/>
  <c r="M1665" i="54"/>
  <c r="N1665" i="54"/>
  <c r="K1666" i="54"/>
  <c r="L1666" i="54"/>
  <c r="M1666" i="54"/>
  <c r="N1666" i="54"/>
  <c r="K1667" i="54"/>
  <c r="L1667" i="54"/>
  <c r="M1667" i="54"/>
  <c r="N1667" i="54"/>
  <c r="K1668" i="54"/>
  <c r="L1668" i="54"/>
  <c r="M1668" i="54"/>
  <c r="N1668" i="54"/>
  <c r="K1669" i="54"/>
  <c r="L1669" i="54"/>
  <c r="M1669" i="54"/>
  <c r="N1669" i="54"/>
  <c r="K1670" i="54"/>
  <c r="L1670" i="54"/>
  <c r="M1670" i="54"/>
  <c r="N1670" i="54"/>
  <c r="K1671" i="54"/>
  <c r="L1671" i="54"/>
  <c r="M1671" i="54"/>
  <c r="N1671" i="54"/>
  <c r="K1672" i="54"/>
  <c r="L1672" i="54"/>
  <c r="M1672" i="54"/>
  <c r="N1672" i="54"/>
  <c r="K1673" i="54"/>
  <c r="L1673" i="54"/>
  <c r="M1673" i="54"/>
  <c r="N1673" i="54"/>
  <c r="K1674" i="54"/>
  <c r="L1674" i="54"/>
  <c r="M1674" i="54"/>
  <c r="N1674" i="54"/>
  <c r="K1675" i="54"/>
  <c r="L1675" i="54"/>
  <c r="M1675" i="54"/>
  <c r="N1675" i="54"/>
  <c r="K1676" i="54"/>
  <c r="L1676" i="54"/>
  <c r="M1676" i="54"/>
  <c r="N1676" i="54"/>
  <c r="K1677" i="54"/>
  <c r="L1677" i="54"/>
  <c r="M1677" i="54"/>
  <c r="N1677" i="54"/>
  <c r="K1678" i="54"/>
  <c r="L1678" i="54"/>
  <c r="M1678" i="54"/>
  <c r="N1678" i="54"/>
  <c r="K1679" i="54"/>
  <c r="L1679" i="54"/>
  <c r="M1679" i="54"/>
  <c r="N1679" i="54"/>
  <c r="K1680" i="54"/>
  <c r="L1680" i="54"/>
  <c r="M1680" i="54"/>
  <c r="N1680" i="54"/>
  <c r="K1681" i="54"/>
  <c r="L1681" i="54"/>
  <c r="M1681" i="54"/>
  <c r="N1681" i="54"/>
  <c r="K1682" i="54"/>
  <c r="L1682" i="54"/>
  <c r="M1682" i="54"/>
  <c r="N1682" i="54"/>
  <c r="K1683" i="54"/>
  <c r="L1683" i="54"/>
  <c r="M1683" i="54"/>
  <c r="N1683" i="54"/>
  <c r="K1684" i="54"/>
  <c r="L1684" i="54"/>
  <c r="M1684" i="54"/>
  <c r="N1684" i="54"/>
  <c r="K1685" i="54"/>
  <c r="L1685" i="54"/>
  <c r="M1685" i="54"/>
  <c r="N1685" i="54"/>
  <c r="K1686" i="54"/>
  <c r="L1686" i="54"/>
  <c r="M1686" i="54"/>
  <c r="N1686" i="54"/>
  <c r="K1687" i="54"/>
  <c r="L1687" i="54"/>
  <c r="M1687" i="54"/>
  <c r="N1687" i="54"/>
  <c r="K1688" i="54"/>
  <c r="L1688" i="54"/>
  <c r="M1688" i="54"/>
  <c r="N1688" i="54"/>
  <c r="K1689" i="54"/>
  <c r="L1689" i="54"/>
  <c r="M1689" i="54"/>
  <c r="N1689" i="54"/>
  <c r="K1690" i="54"/>
  <c r="L1690" i="54"/>
  <c r="M1690" i="54"/>
  <c r="N1690" i="54"/>
  <c r="K1691" i="54"/>
  <c r="L1691" i="54"/>
  <c r="M1691" i="54"/>
  <c r="N1691" i="54"/>
  <c r="K1692" i="54"/>
  <c r="L1692" i="54"/>
  <c r="M1692" i="54"/>
  <c r="N1692" i="54"/>
  <c r="K1693" i="54"/>
  <c r="L1693" i="54"/>
  <c r="M1693" i="54"/>
  <c r="N1693" i="54"/>
  <c r="K1694" i="54"/>
  <c r="L1694" i="54"/>
  <c r="M1694" i="54"/>
  <c r="N1694" i="54"/>
  <c r="K1695" i="54"/>
  <c r="L1695" i="54"/>
  <c r="M1695" i="54"/>
  <c r="N1695" i="54"/>
  <c r="K1696" i="54"/>
  <c r="L1696" i="54"/>
  <c r="M1696" i="54"/>
  <c r="N1696" i="54"/>
  <c r="K1697" i="54"/>
  <c r="L1697" i="54"/>
  <c r="M1697" i="54"/>
  <c r="N1697" i="54"/>
  <c r="K1698" i="54"/>
  <c r="L1698" i="54"/>
  <c r="M1698" i="54"/>
  <c r="N1698" i="54"/>
  <c r="K1699" i="54"/>
  <c r="L1699" i="54"/>
  <c r="M1699" i="54"/>
  <c r="N1699" i="54"/>
  <c r="K1700" i="54"/>
  <c r="L1700" i="54"/>
  <c r="M1700" i="54"/>
  <c r="N1700" i="54"/>
  <c r="K1701" i="54"/>
  <c r="L1701" i="54"/>
  <c r="M1701" i="54"/>
  <c r="N1701" i="54"/>
  <c r="K1702" i="54"/>
  <c r="L1702" i="54"/>
  <c r="M1702" i="54"/>
  <c r="N1702" i="54"/>
  <c r="K1703" i="54"/>
  <c r="L1703" i="54"/>
  <c r="M1703" i="54"/>
  <c r="N1703" i="54"/>
  <c r="K1704" i="54"/>
  <c r="L1704" i="54"/>
  <c r="M1704" i="54"/>
  <c r="N1704" i="54"/>
  <c r="K1705" i="54"/>
  <c r="L1705" i="54"/>
  <c r="M1705" i="54"/>
  <c r="N1705" i="54"/>
  <c r="K1706" i="54"/>
  <c r="L1706" i="54"/>
  <c r="M1706" i="54"/>
  <c r="N1706" i="54"/>
  <c r="K1707" i="54"/>
  <c r="L1707" i="54"/>
  <c r="M1707" i="54"/>
  <c r="N1707" i="54"/>
  <c r="K1708" i="54"/>
  <c r="L1708" i="54"/>
  <c r="M1708" i="54"/>
  <c r="N1708" i="54"/>
  <c r="K1709" i="54"/>
  <c r="L1709" i="54"/>
  <c r="M1709" i="54"/>
  <c r="N1709" i="54"/>
  <c r="K1710" i="54"/>
  <c r="L1710" i="54"/>
  <c r="M1710" i="54"/>
  <c r="N1710" i="54"/>
  <c r="K1711" i="54"/>
  <c r="L1711" i="54"/>
  <c r="M1711" i="54"/>
  <c r="N1711" i="54"/>
  <c r="K1712" i="54"/>
  <c r="L1712" i="54"/>
  <c r="M1712" i="54"/>
  <c r="N1712" i="54"/>
  <c r="K1713" i="54"/>
  <c r="L1713" i="54"/>
  <c r="M1713" i="54"/>
  <c r="N1713" i="54"/>
  <c r="K1714" i="54"/>
  <c r="L1714" i="54"/>
  <c r="M1714" i="54"/>
  <c r="N1714" i="54"/>
  <c r="K1715" i="54"/>
  <c r="L1715" i="54"/>
  <c r="M1715" i="54"/>
  <c r="N1715" i="54"/>
  <c r="K1716" i="54"/>
  <c r="L1716" i="54"/>
  <c r="M1716" i="54"/>
  <c r="N1716" i="54"/>
  <c r="K1717" i="54"/>
  <c r="L1717" i="54"/>
  <c r="M1717" i="54"/>
  <c r="N1717" i="54"/>
  <c r="K1718" i="54"/>
  <c r="L1718" i="54"/>
  <c r="M1718" i="54"/>
  <c r="N1718" i="54"/>
  <c r="K1719" i="54"/>
  <c r="L1719" i="54"/>
  <c r="M1719" i="54"/>
  <c r="N1719" i="54"/>
  <c r="K1720" i="54"/>
  <c r="L1720" i="54"/>
  <c r="M1720" i="54"/>
  <c r="N1720" i="54"/>
  <c r="K1721" i="54"/>
  <c r="L1721" i="54"/>
  <c r="M1721" i="54"/>
  <c r="N1721" i="54"/>
  <c r="K1722" i="54"/>
  <c r="L1722" i="54"/>
  <c r="M1722" i="54"/>
  <c r="N1722" i="54"/>
  <c r="K1723" i="54"/>
  <c r="L1723" i="54"/>
  <c r="M1723" i="54"/>
  <c r="N1723" i="54"/>
  <c r="K1724" i="54"/>
  <c r="L1724" i="54"/>
  <c r="M1724" i="54"/>
  <c r="N1724" i="54"/>
  <c r="K1725" i="54"/>
  <c r="L1725" i="54"/>
  <c r="M1725" i="54"/>
  <c r="N1725" i="54"/>
  <c r="K1726" i="54"/>
  <c r="L1726" i="54"/>
  <c r="M1726" i="54"/>
  <c r="N1726" i="54"/>
  <c r="K1727" i="54"/>
  <c r="L1727" i="54"/>
  <c r="M1727" i="54"/>
  <c r="N1727" i="54"/>
  <c r="K1728" i="54"/>
  <c r="L1728" i="54"/>
  <c r="M1728" i="54"/>
  <c r="N1728" i="54"/>
  <c r="K1729" i="54"/>
  <c r="L1729" i="54"/>
  <c r="M1729" i="54"/>
  <c r="N1729" i="54"/>
  <c r="K1730" i="54"/>
  <c r="L1730" i="54"/>
  <c r="M1730" i="54"/>
  <c r="N1730" i="54"/>
  <c r="K1731" i="54"/>
  <c r="L1731" i="54"/>
  <c r="M1731" i="54"/>
  <c r="N1731" i="54"/>
  <c r="K1732" i="54"/>
  <c r="L1732" i="54"/>
  <c r="M1732" i="54"/>
  <c r="N1732" i="54"/>
  <c r="K1733" i="54"/>
  <c r="L1733" i="54"/>
  <c r="M1733" i="54"/>
  <c r="N1733" i="54"/>
  <c r="K1734" i="54"/>
  <c r="L1734" i="54"/>
  <c r="M1734" i="54"/>
  <c r="N1734" i="54"/>
  <c r="K1735" i="54"/>
  <c r="L1735" i="54"/>
  <c r="M1735" i="54"/>
  <c r="N1735" i="54"/>
  <c r="K1736" i="54"/>
  <c r="L1736" i="54"/>
  <c r="M1736" i="54"/>
  <c r="N1736" i="54"/>
  <c r="K1737" i="54"/>
  <c r="L1737" i="54"/>
  <c r="M1737" i="54"/>
  <c r="N1737" i="54"/>
  <c r="K1738" i="54"/>
  <c r="L1738" i="54"/>
  <c r="M1738" i="54"/>
  <c r="N1738" i="54"/>
  <c r="K1739" i="54"/>
  <c r="L1739" i="54"/>
  <c r="M1739" i="54"/>
  <c r="N1739" i="54"/>
  <c r="K1740" i="54"/>
  <c r="L1740" i="54"/>
  <c r="M1740" i="54"/>
  <c r="N1740" i="54"/>
  <c r="K1741" i="54"/>
  <c r="L1741" i="54"/>
  <c r="M1741" i="54"/>
  <c r="N1741" i="54"/>
  <c r="K1742" i="54"/>
  <c r="L1742" i="54"/>
  <c r="M1742" i="54"/>
  <c r="N1742" i="54"/>
  <c r="K1743" i="54"/>
  <c r="L1743" i="54"/>
  <c r="M1743" i="54"/>
  <c r="N1743" i="54"/>
  <c r="K1744" i="54"/>
  <c r="L1744" i="54"/>
  <c r="M1744" i="54"/>
  <c r="N1744" i="54"/>
  <c r="K1745" i="54"/>
  <c r="L1745" i="54"/>
  <c r="M1745" i="54"/>
  <c r="N1745" i="54"/>
  <c r="K1746" i="54"/>
  <c r="L1746" i="54"/>
  <c r="M1746" i="54"/>
  <c r="N1746" i="54"/>
  <c r="K1747" i="54"/>
  <c r="L1747" i="54"/>
  <c r="M1747" i="54"/>
  <c r="N1747" i="54"/>
  <c r="K1748" i="54"/>
  <c r="L1748" i="54"/>
  <c r="M1748" i="54"/>
  <c r="N1748" i="54"/>
  <c r="K1749" i="54"/>
  <c r="L1749" i="54"/>
  <c r="M1749" i="54"/>
  <c r="N1749" i="54"/>
  <c r="K1750" i="54"/>
  <c r="L1750" i="54"/>
  <c r="M1750" i="54"/>
  <c r="N1750" i="54"/>
  <c r="K1751" i="54"/>
  <c r="L1751" i="54"/>
  <c r="M1751" i="54"/>
  <c r="N1751" i="54"/>
  <c r="K1752" i="54"/>
  <c r="L1752" i="54"/>
  <c r="M1752" i="54"/>
  <c r="N1752" i="54"/>
  <c r="K1753" i="54"/>
  <c r="L1753" i="54"/>
  <c r="M1753" i="54"/>
  <c r="N1753" i="54"/>
  <c r="K1754" i="54"/>
  <c r="L1754" i="54"/>
  <c r="M1754" i="54"/>
  <c r="N1754" i="54"/>
  <c r="K1755" i="54"/>
  <c r="L1755" i="54"/>
  <c r="M1755" i="54"/>
  <c r="N1755" i="54"/>
  <c r="K1756" i="54"/>
  <c r="L1756" i="54"/>
  <c r="M1756" i="54"/>
  <c r="N1756" i="54"/>
  <c r="K1757" i="54"/>
  <c r="L1757" i="54"/>
  <c r="M1757" i="54"/>
  <c r="N1757" i="54"/>
  <c r="K1758" i="54"/>
  <c r="L1758" i="54"/>
  <c r="M1758" i="54"/>
  <c r="N1758" i="54"/>
  <c r="K1759" i="54"/>
  <c r="L1759" i="54"/>
  <c r="M1759" i="54"/>
  <c r="N1759" i="54"/>
  <c r="K1760" i="54"/>
  <c r="L1760" i="54"/>
  <c r="M1760" i="54"/>
  <c r="N1760" i="54"/>
  <c r="K1761" i="54"/>
  <c r="L1761" i="54"/>
  <c r="M1761" i="54"/>
  <c r="N1761" i="54"/>
  <c r="K1762" i="54"/>
  <c r="L1762" i="54"/>
  <c r="M1762" i="54"/>
  <c r="N1762" i="54"/>
  <c r="K1763" i="54"/>
  <c r="L1763" i="54"/>
  <c r="M1763" i="54"/>
  <c r="N1763" i="54"/>
  <c r="K1764" i="54"/>
  <c r="L1764" i="54"/>
  <c r="M1764" i="54"/>
  <c r="N1764" i="54"/>
  <c r="K1765" i="54"/>
  <c r="L1765" i="54"/>
  <c r="M1765" i="54"/>
  <c r="N1765" i="54"/>
  <c r="K1766" i="54"/>
  <c r="L1766" i="54"/>
  <c r="M1766" i="54"/>
  <c r="N1766" i="54"/>
  <c r="K1767" i="54"/>
  <c r="L1767" i="54"/>
  <c r="M1767" i="54"/>
  <c r="N1767" i="54"/>
  <c r="K1768" i="54"/>
  <c r="L1768" i="54"/>
  <c r="M1768" i="54"/>
  <c r="N1768" i="54"/>
  <c r="K1769" i="54"/>
  <c r="L1769" i="54"/>
  <c r="M1769" i="54"/>
  <c r="N1769" i="54"/>
  <c r="K1770" i="54"/>
  <c r="L1770" i="54"/>
  <c r="M1770" i="54"/>
  <c r="N1770" i="54"/>
  <c r="K1771" i="54"/>
  <c r="L1771" i="54"/>
  <c r="M1771" i="54"/>
  <c r="N1771" i="54"/>
  <c r="K1772" i="54"/>
  <c r="L1772" i="54"/>
  <c r="M1772" i="54"/>
  <c r="N1772" i="54"/>
  <c r="K1773" i="54"/>
  <c r="L1773" i="54"/>
  <c r="M1773" i="54"/>
  <c r="N1773" i="54"/>
  <c r="K1774" i="54"/>
  <c r="L1774" i="54"/>
  <c r="M1774" i="54"/>
  <c r="N1774" i="54"/>
  <c r="K1775" i="54"/>
  <c r="L1775" i="54"/>
  <c r="M1775" i="54"/>
  <c r="N1775" i="54"/>
  <c r="K1776" i="54"/>
  <c r="L1776" i="54"/>
  <c r="M1776" i="54"/>
  <c r="N1776" i="54"/>
  <c r="K1777" i="54"/>
  <c r="L1777" i="54"/>
  <c r="M1777" i="54"/>
  <c r="N1777" i="54"/>
  <c r="K1778" i="54"/>
  <c r="L1778" i="54"/>
  <c r="M1778" i="54"/>
  <c r="N1778" i="54"/>
  <c r="K1779" i="54"/>
  <c r="L1779" i="54"/>
  <c r="M1779" i="54"/>
  <c r="N1779" i="54"/>
  <c r="K1780" i="54"/>
  <c r="L1780" i="54"/>
  <c r="M1780" i="54"/>
  <c r="N1780" i="54"/>
  <c r="K1781" i="54"/>
  <c r="L1781" i="54"/>
  <c r="M1781" i="54"/>
  <c r="N1781" i="54"/>
  <c r="K1782" i="54"/>
  <c r="L1782" i="54"/>
  <c r="M1782" i="54"/>
  <c r="N1782" i="54"/>
  <c r="K1783" i="54"/>
  <c r="L1783" i="54"/>
  <c r="M1783" i="54"/>
  <c r="N1783" i="54"/>
  <c r="K1784" i="54"/>
  <c r="L1784" i="54"/>
  <c r="M1784" i="54"/>
  <c r="N1784" i="54"/>
  <c r="K1785" i="54"/>
  <c r="L1785" i="54"/>
  <c r="M1785" i="54"/>
  <c r="N1785" i="54"/>
  <c r="K1786" i="54"/>
  <c r="L1786" i="54"/>
  <c r="M1786" i="54"/>
  <c r="N1786" i="54"/>
  <c r="K1787" i="54"/>
  <c r="L1787" i="54"/>
  <c r="M1787" i="54"/>
  <c r="N1787" i="54"/>
  <c r="K1788" i="54"/>
  <c r="L1788" i="54"/>
  <c r="M1788" i="54"/>
  <c r="N1788" i="54"/>
  <c r="K1789" i="54"/>
  <c r="L1789" i="54"/>
  <c r="M1789" i="54"/>
  <c r="N1789" i="54"/>
  <c r="K1790" i="54"/>
  <c r="L1790" i="54"/>
  <c r="M1790" i="54"/>
  <c r="N1790" i="54"/>
  <c r="K1791" i="54"/>
  <c r="L1791" i="54"/>
  <c r="M1791" i="54"/>
  <c r="N1791" i="54"/>
  <c r="K1792" i="54"/>
  <c r="L1792" i="54"/>
  <c r="M1792" i="54"/>
  <c r="N1792" i="54"/>
  <c r="K1793" i="54"/>
  <c r="L1793" i="54"/>
  <c r="M1793" i="54"/>
  <c r="N1793" i="54"/>
  <c r="K1794" i="54"/>
  <c r="L1794" i="54"/>
  <c r="M1794" i="54"/>
  <c r="N1794" i="54"/>
  <c r="K1795" i="54"/>
  <c r="L1795" i="54"/>
  <c r="M1795" i="54"/>
  <c r="N1795" i="54"/>
  <c r="K1796" i="54"/>
  <c r="L1796" i="54"/>
  <c r="M1796" i="54"/>
  <c r="N1796" i="54"/>
  <c r="K1797" i="54"/>
  <c r="L1797" i="54"/>
  <c r="M1797" i="54"/>
  <c r="N1797" i="54"/>
  <c r="K1798" i="54"/>
  <c r="L1798" i="54"/>
  <c r="M1798" i="54"/>
  <c r="N1798" i="54"/>
  <c r="K1799" i="54"/>
  <c r="L1799" i="54"/>
  <c r="M1799" i="54"/>
  <c r="N1799" i="54"/>
  <c r="K1800" i="54"/>
  <c r="L1800" i="54"/>
  <c r="M1800" i="54"/>
  <c r="N1800" i="54"/>
  <c r="K1801" i="54"/>
  <c r="L1801" i="54"/>
  <c r="M1801" i="54"/>
  <c r="N1801" i="54"/>
  <c r="K1802" i="54"/>
  <c r="L1802" i="54"/>
  <c r="M1802" i="54"/>
  <c r="N1802" i="54"/>
  <c r="K1803" i="54"/>
  <c r="L1803" i="54"/>
  <c r="M1803" i="54"/>
  <c r="N1803" i="54"/>
  <c r="K1804" i="54"/>
  <c r="L1804" i="54"/>
  <c r="M1804" i="54"/>
  <c r="N1804" i="54"/>
  <c r="K1805" i="54"/>
  <c r="L1805" i="54"/>
  <c r="M1805" i="54"/>
  <c r="N1805" i="54"/>
  <c r="K1806" i="54"/>
  <c r="L1806" i="54"/>
  <c r="M1806" i="54"/>
  <c r="N1806" i="54"/>
  <c r="K1807" i="54"/>
  <c r="L1807" i="54"/>
  <c r="M1807" i="54"/>
  <c r="N1807" i="54"/>
  <c r="K1808" i="54"/>
  <c r="L1808" i="54"/>
  <c r="M1808" i="54"/>
  <c r="N1808" i="54"/>
  <c r="K1809" i="54"/>
  <c r="L1809" i="54"/>
  <c r="M1809" i="54"/>
  <c r="N1809" i="54"/>
  <c r="K1810" i="54"/>
  <c r="L1810" i="54"/>
  <c r="M1810" i="54"/>
  <c r="N1810" i="54"/>
  <c r="K1811" i="54"/>
  <c r="L1811" i="54"/>
  <c r="M1811" i="54"/>
  <c r="N1811" i="54"/>
  <c r="K1812" i="54"/>
  <c r="L1812" i="54"/>
  <c r="M1812" i="54"/>
  <c r="N1812" i="54"/>
  <c r="K1813" i="54"/>
  <c r="L1813" i="54"/>
  <c r="M1813" i="54"/>
  <c r="N1813" i="54"/>
  <c r="K1814" i="54"/>
  <c r="L1814" i="54"/>
  <c r="M1814" i="54"/>
  <c r="N1814" i="54"/>
  <c r="K1815" i="54"/>
  <c r="L1815" i="54"/>
  <c r="M1815" i="54"/>
  <c r="N1815" i="54"/>
  <c r="K1816" i="54"/>
  <c r="L1816" i="54"/>
  <c r="M1816" i="54"/>
  <c r="N1816" i="54"/>
  <c r="K1817" i="54"/>
  <c r="L1817" i="54"/>
  <c r="M1817" i="54"/>
  <c r="N1817" i="54"/>
  <c r="K1818" i="54"/>
  <c r="L1818" i="54"/>
  <c r="M1818" i="54"/>
  <c r="N1818" i="54"/>
  <c r="K1819" i="54"/>
  <c r="L1819" i="54"/>
  <c r="M1819" i="54"/>
  <c r="N1819" i="54"/>
  <c r="K1820" i="54"/>
  <c r="L1820" i="54"/>
  <c r="M1820" i="54"/>
  <c r="N1820" i="54"/>
  <c r="K1821" i="54"/>
  <c r="L1821" i="54"/>
  <c r="M1821" i="54"/>
  <c r="N1821" i="54"/>
  <c r="K1822" i="54"/>
  <c r="L1822" i="54"/>
  <c r="M1822" i="54"/>
  <c r="N1822" i="54"/>
  <c r="K1823" i="54"/>
  <c r="L1823" i="54"/>
  <c r="M1823" i="54"/>
  <c r="N1823" i="54"/>
  <c r="K1824" i="54"/>
  <c r="L1824" i="54"/>
  <c r="M1824" i="54"/>
  <c r="N1824" i="54"/>
  <c r="K1825" i="54"/>
  <c r="L1825" i="54"/>
  <c r="M1825" i="54"/>
  <c r="N1825" i="54"/>
  <c r="K1826" i="54"/>
  <c r="L1826" i="54"/>
  <c r="M1826" i="54"/>
  <c r="N1826" i="54"/>
  <c r="K1827" i="54"/>
  <c r="L1827" i="54"/>
  <c r="M1827" i="54"/>
  <c r="N1827" i="54"/>
  <c r="K1828" i="54"/>
  <c r="L1828" i="54"/>
  <c r="M1828" i="54"/>
  <c r="N1828" i="54"/>
  <c r="K1829" i="54"/>
  <c r="L1829" i="54"/>
  <c r="M1829" i="54"/>
  <c r="N1829" i="54"/>
  <c r="K1830" i="54"/>
  <c r="L1830" i="54"/>
  <c r="M1830" i="54"/>
  <c r="N1830" i="54"/>
  <c r="K1831" i="54"/>
  <c r="L1831" i="54"/>
  <c r="M1831" i="54"/>
  <c r="N1831" i="54"/>
  <c r="K1832" i="54"/>
  <c r="L1832" i="54"/>
  <c r="M1832" i="54"/>
  <c r="N1832" i="54"/>
  <c r="K1833" i="54"/>
  <c r="L1833" i="54"/>
  <c r="M1833" i="54"/>
  <c r="N1833" i="54"/>
  <c r="K1834" i="54"/>
  <c r="L1834" i="54"/>
  <c r="M1834" i="54"/>
  <c r="N1834" i="54"/>
  <c r="K1835" i="54"/>
  <c r="L1835" i="54"/>
  <c r="M1835" i="54"/>
  <c r="N1835" i="54"/>
  <c r="K1836" i="54"/>
  <c r="L1836" i="54"/>
  <c r="M1836" i="54"/>
  <c r="N1836" i="54"/>
  <c r="K1837" i="54"/>
  <c r="L1837" i="54"/>
  <c r="M1837" i="54"/>
  <c r="N1837" i="54"/>
  <c r="K1838" i="54"/>
  <c r="L1838" i="54"/>
  <c r="M1838" i="54"/>
  <c r="N1838" i="54"/>
  <c r="K1839" i="54"/>
  <c r="L1839" i="54"/>
  <c r="M1839" i="54"/>
  <c r="N1839" i="54"/>
  <c r="K1840" i="54"/>
  <c r="L1840" i="54"/>
  <c r="M1840" i="54"/>
  <c r="N1840" i="54"/>
  <c r="K1841" i="54"/>
  <c r="L1841" i="54"/>
  <c r="M1841" i="54"/>
  <c r="N1841" i="54"/>
  <c r="K1842" i="54"/>
  <c r="L1842" i="54"/>
  <c r="M1842" i="54"/>
  <c r="N1842" i="54"/>
  <c r="K1843" i="54"/>
  <c r="L1843" i="54"/>
  <c r="M1843" i="54"/>
  <c r="N1843" i="54"/>
  <c r="K1844" i="54"/>
  <c r="L1844" i="54"/>
  <c r="M1844" i="54"/>
  <c r="N1844" i="54"/>
  <c r="K1845" i="54"/>
  <c r="L1845" i="54"/>
  <c r="M1845" i="54"/>
  <c r="N1845" i="54"/>
  <c r="K1846" i="54"/>
  <c r="L1846" i="54"/>
  <c r="M1846" i="54"/>
  <c r="N1846" i="54"/>
  <c r="K1847" i="54"/>
  <c r="L1847" i="54"/>
  <c r="M1847" i="54"/>
  <c r="N1847" i="54"/>
  <c r="K1848" i="54"/>
  <c r="L1848" i="54"/>
  <c r="M1848" i="54"/>
  <c r="N1848" i="54"/>
  <c r="K1849" i="54"/>
  <c r="L1849" i="54"/>
  <c r="M1849" i="54"/>
  <c r="N1849" i="54"/>
  <c r="K1850" i="54"/>
  <c r="L1850" i="54"/>
  <c r="M1850" i="54"/>
  <c r="N1850" i="54"/>
  <c r="K1851" i="54"/>
  <c r="L1851" i="54"/>
  <c r="M1851" i="54"/>
  <c r="N1851" i="54"/>
  <c r="K1852" i="54"/>
  <c r="L1852" i="54"/>
  <c r="M1852" i="54"/>
  <c r="N1852" i="54"/>
  <c r="K1853" i="54"/>
  <c r="L1853" i="54"/>
  <c r="M1853" i="54"/>
  <c r="N1853" i="54"/>
  <c r="K1854" i="54"/>
  <c r="L1854" i="54"/>
  <c r="M1854" i="54"/>
  <c r="N1854" i="54"/>
  <c r="K1855" i="54"/>
  <c r="L1855" i="54"/>
  <c r="M1855" i="54"/>
  <c r="N1855" i="54"/>
  <c r="K1856" i="54"/>
  <c r="L1856" i="54"/>
  <c r="M1856" i="54"/>
  <c r="N1856" i="54"/>
  <c r="K1857" i="54"/>
  <c r="L1857" i="54"/>
  <c r="M1857" i="54"/>
  <c r="N1857" i="54"/>
  <c r="K1858" i="54"/>
  <c r="L1858" i="54"/>
  <c r="M1858" i="54"/>
  <c r="N1858" i="54"/>
  <c r="K1859" i="54"/>
  <c r="L1859" i="54"/>
  <c r="M1859" i="54"/>
  <c r="N1859" i="54"/>
  <c r="K1860" i="54"/>
  <c r="L1860" i="54"/>
  <c r="M1860" i="54"/>
  <c r="N1860" i="54"/>
  <c r="K1861" i="54"/>
  <c r="L1861" i="54"/>
  <c r="M1861" i="54"/>
  <c r="N1861" i="54"/>
  <c r="K1862" i="54"/>
  <c r="L1862" i="54"/>
  <c r="M1862" i="54"/>
  <c r="N1862" i="54"/>
  <c r="K1863" i="54"/>
  <c r="L1863" i="54"/>
  <c r="M1863" i="54"/>
  <c r="N1863" i="54"/>
  <c r="K1864" i="54"/>
  <c r="L1864" i="54"/>
  <c r="M1864" i="54"/>
  <c r="N1864" i="54"/>
  <c r="K1865" i="54"/>
  <c r="L1865" i="54"/>
  <c r="M1865" i="54"/>
  <c r="N1865" i="54"/>
  <c r="K1866" i="54"/>
  <c r="L1866" i="54"/>
  <c r="M1866" i="54"/>
  <c r="N1866" i="54"/>
  <c r="K1867" i="54"/>
  <c r="L1867" i="54"/>
  <c r="M1867" i="54"/>
  <c r="N1867" i="54"/>
  <c r="K1868" i="54"/>
  <c r="L1868" i="54"/>
  <c r="M1868" i="54"/>
  <c r="N1868" i="54"/>
  <c r="K1869" i="54"/>
  <c r="L1869" i="54"/>
  <c r="M1869" i="54"/>
  <c r="N1869" i="54"/>
  <c r="K1870" i="54"/>
  <c r="L1870" i="54"/>
  <c r="M1870" i="54"/>
  <c r="N1870" i="54"/>
  <c r="K1871" i="54"/>
  <c r="L1871" i="54"/>
  <c r="M1871" i="54"/>
  <c r="N1871" i="54"/>
  <c r="K1872" i="54"/>
  <c r="L1872" i="54"/>
  <c r="M1872" i="54"/>
  <c r="N1872" i="54"/>
  <c r="K1873" i="54"/>
  <c r="L1873" i="54"/>
  <c r="M1873" i="54"/>
  <c r="N1873" i="54"/>
  <c r="K1874" i="54"/>
  <c r="L1874" i="54"/>
  <c r="M1874" i="54"/>
  <c r="N1874" i="54"/>
  <c r="K1875" i="54"/>
  <c r="L1875" i="54"/>
  <c r="M1875" i="54"/>
  <c r="N1875" i="54"/>
  <c r="K1876" i="54"/>
  <c r="L1876" i="54"/>
  <c r="M1876" i="54"/>
  <c r="N1876" i="54"/>
  <c r="K1877" i="54"/>
  <c r="L1877" i="54"/>
  <c r="M1877" i="54"/>
  <c r="N1877" i="54"/>
  <c r="K1878" i="54"/>
  <c r="L1878" i="54"/>
  <c r="M1878" i="54"/>
  <c r="N1878" i="54"/>
  <c r="K1879" i="54"/>
  <c r="L1879" i="54"/>
  <c r="M1879" i="54"/>
  <c r="N1879" i="54"/>
  <c r="K1880" i="54"/>
  <c r="L1880" i="54"/>
  <c r="M1880" i="54"/>
  <c r="N1880" i="54"/>
  <c r="K1881" i="54"/>
  <c r="L1881" i="54"/>
  <c r="M1881" i="54"/>
  <c r="N1881" i="54"/>
  <c r="K1882" i="54"/>
  <c r="L1882" i="54"/>
  <c r="M1882" i="54"/>
  <c r="N1882" i="54"/>
  <c r="K1883" i="54"/>
  <c r="L1883" i="54"/>
  <c r="M1883" i="54"/>
  <c r="N1883" i="54"/>
  <c r="K1884" i="54"/>
  <c r="L1884" i="54"/>
  <c r="M1884" i="54"/>
  <c r="N1884" i="54"/>
  <c r="K1885" i="54"/>
  <c r="L1885" i="54"/>
  <c r="M1885" i="54"/>
  <c r="N1885" i="54"/>
  <c r="K1886" i="54"/>
  <c r="L1886" i="54"/>
  <c r="M1886" i="54"/>
  <c r="N1886" i="54"/>
  <c r="K1887" i="54"/>
  <c r="L1887" i="54"/>
  <c r="M1887" i="54"/>
  <c r="N1887" i="54"/>
  <c r="K1888" i="54"/>
  <c r="L1888" i="54"/>
  <c r="M1888" i="54"/>
  <c r="N1888" i="54"/>
  <c r="K1889" i="54"/>
  <c r="L1889" i="54"/>
  <c r="M1889" i="54"/>
  <c r="N1889" i="54"/>
  <c r="K1890" i="54"/>
  <c r="L1890" i="54"/>
  <c r="M1890" i="54"/>
  <c r="N1890" i="54"/>
  <c r="K1891" i="54"/>
  <c r="L1891" i="54"/>
  <c r="M1891" i="54"/>
  <c r="N1891" i="54"/>
  <c r="K1892" i="54"/>
  <c r="L1892" i="54"/>
  <c r="M1892" i="54"/>
  <c r="N1892" i="54"/>
  <c r="K1893" i="54"/>
  <c r="L1893" i="54"/>
  <c r="M1893" i="54"/>
  <c r="N1893" i="54"/>
  <c r="K1894" i="54"/>
  <c r="L1894" i="54"/>
  <c r="M1894" i="54"/>
  <c r="N1894" i="54"/>
  <c r="K1895" i="54"/>
  <c r="L1895" i="54"/>
  <c r="M1895" i="54"/>
  <c r="N1895" i="54"/>
  <c r="K1896" i="54"/>
  <c r="L1896" i="54"/>
  <c r="M1896" i="54"/>
  <c r="N1896" i="54"/>
  <c r="K1897" i="54"/>
  <c r="L1897" i="54"/>
  <c r="M1897" i="54"/>
  <c r="N1897" i="54"/>
  <c r="K1898" i="54"/>
  <c r="L1898" i="54"/>
  <c r="M1898" i="54"/>
  <c r="N1898" i="54"/>
  <c r="K1899" i="54"/>
  <c r="L1899" i="54"/>
  <c r="M1899" i="54"/>
  <c r="N1899" i="54"/>
  <c r="K1900" i="54"/>
  <c r="L1900" i="54"/>
  <c r="M1900" i="54"/>
  <c r="N1900" i="54"/>
  <c r="K1901" i="54"/>
  <c r="L1901" i="54"/>
  <c r="M1901" i="54"/>
  <c r="N1901" i="54"/>
  <c r="K1902" i="54"/>
  <c r="L1902" i="54"/>
  <c r="M1902" i="54"/>
  <c r="N1902" i="54"/>
  <c r="K1903" i="54"/>
  <c r="L1903" i="54"/>
  <c r="M1903" i="54"/>
  <c r="N1903" i="54"/>
  <c r="K1904" i="54"/>
  <c r="L1904" i="54"/>
  <c r="M1904" i="54"/>
  <c r="N1904" i="54"/>
  <c r="K1905" i="54"/>
  <c r="L1905" i="54"/>
  <c r="M1905" i="54"/>
  <c r="N1905" i="54"/>
  <c r="K1906" i="54"/>
  <c r="L1906" i="54"/>
  <c r="M1906" i="54"/>
  <c r="N1906" i="54"/>
  <c r="K1907" i="54"/>
  <c r="L1907" i="54"/>
  <c r="M1907" i="54"/>
  <c r="N1907" i="54"/>
  <c r="K1908" i="54"/>
  <c r="L1908" i="54"/>
  <c r="M1908" i="54"/>
  <c r="N1908" i="54"/>
  <c r="K1909" i="54"/>
  <c r="L1909" i="54"/>
  <c r="M1909" i="54"/>
  <c r="N1909" i="54"/>
  <c r="K1910" i="54"/>
  <c r="L1910" i="54"/>
  <c r="M1910" i="54"/>
  <c r="N1910" i="54"/>
  <c r="K1911" i="54"/>
  <c r="L1911" i="54"/>
  <c r="M1911" i="54"/>
  <c r="N1911" i="54"/>
  <c r="K1912" i="54"/>
  <c r="L1912" i="54"/>
  <c r="M1912" i="54"/>
  <c r="N1912" i="54"/>
  <c r="K1913" i="54"/>
  <c r="L1913" i="54"/>
  <c r="M1913" i="54"/>
  <c r="N1913" i="54"/>
  <c r="K1914" i="54"/>
  <c r="L1914" i="54"/>
  <c r="M1914" i="54"/>
  <c r="N1914" i="54"/>
  <c r="K1915" i="54"/>
  <c r="L1915" i="54"/>
  <c r="M1915" i="54"/>
  <c r="N1915" i="54"/>
  <c r="K1916" i="54"/>
  <c r="L1916" i="54"/>
  <c r="M1916" i="54"/>
  <c r="N1916" i="54"/>
  <c r="K1917" i="54"/>
  <c r="L1917" i="54"/>
  <c r="M1917" i="54"/>
  <c r="N1917" i="54"/>
  <c r="K1918" i="54"/>
  <c r="L1918" i="54"/>
  <c r="M1918" i="54"/>
  <c r="N1918" i="54"/>
  <c r="K1919" i="54"/>
  <c r="L1919" i="54"/>
  <c r="M1919" i="54"/>
  <c r="N1919" i="54"/>
  <c r="K1920" i="54"/>
  <c r="L1920" i="54"/>
  <c r="M1920" i="54"/>
  <c r="N1920" i="54"/>
  <c r="K1921" i="54"/>
  <c r="L1921" i="54"/>
  <c r="M1921" i="54"/>
  <c r="N1921" i="54"/>
  <c r="K1922" i="54"/>
  <c r="L1922" i="54"/>
  <c r="M1922" i="54"/>
  <c r="N1922" i="54"/>
  <c r="K1923" i="54"/>
  <c r="L1923" i="54"/>
  <c r="M1923" i="54"/>
  <c r="N1923" i="54"/>
  <c r="K1924" i="54"/>
  <c r="L1924" i="54"/>
  <c r="M1924" i="54"/>
  <c r="N1924" i="54"/>
  <c r="K1925" i="54"/>
  <c r="L1925" i="54"/>
  <c r="M1925" i="54"/>
  <c r="N1925" i="54"/>
  <c r="K1926" i="54"/>
  <c r="L1926" i="54"/>
  <c r="M1926" i="54"/>
  <c r="N1926" i="54"/>
  <c r="K1927" i="54"/>
  <c r="L1927" i="54"/>
  <c r="M1927" i="54"/>
  <c r="N1927" i="54"/>
  <c r="K1928" i="54"/>
  <c r="L1928" i="54"/>
  <c r="M1928" i="54"/>
  <c r="N1928" i="54"/>
  <c r="K1929" i="54"/>
  <c r="L1929" i="54"/>
  <c r="M1929" i="54"/>
  <c r="N1929" i="54"/>
  <c r="K1930" i="54"/>
  <c r="L1930" i="54"/>
  <c r="M1930" i="54"/>
  <c r="N1930" i="54"/>
  <c r="K1931" i="54"/>
  <c r="L1931" i="54"/>
  <c r="M1931" i="54"/>
  <c r="N1931" i="54"/>
  <c r="K1932" i="54"/>
  <c r="L1932" i="54"/>
  <c r="M1932" i="54"/>
  <c r="N1932" i="54"/>
  <c r="K1933" i="54"/>
  <c r="L1933" i="54"/>
  <c r="M1933" i="54"/>
  <c r="N1933" i="54"/>
  <c r="K1934" i="54"/>
  <c r="L1934" i="54"/>
  <c r="M1934" i="54"/>
  <c r="N1934" i="54"/>
  <c r="K1935" i="54"/>
  <c r="L1935" i="54"/>
  <c r="M1935" i="54"/>
  <c r="N1935" i="54"/>
  <c r="K1936" i="54"/>
  <c r="L1936" i="54"/>
  <c r="M1936" i="54"/>
  <c r="N1936" i="54"/>
  <c r="K1937" i="54"/>
  <c r="L1937" i="54"/>
  <c r="M1937" i="54"/>
  <c r="N1937" i="54"/>
  <c r="K1938" i="54"/>
  <c r="L1938" i="54"/>
  <c r="M1938" i="54"/>
  <c r="N1938" i="54"/>
  <c r="K1939" i="54"/>
  <c r="L1939" i="54"/>
  <c r="M1939" i="54"/>
  <c r="N1939" i="54"/>
  <c r="K1940" i="54"/>
  <c r="L1940" i="54"/>
  <c r="M1940" i="54"/>
  <c r="N1940" i="54"/>
  <c r="K1941" i="54"/>
  <c r="L1941" i="54"/>
  <c r="M1941" i="54"/>
  <c r="N1941" i="54"/>
  <c r="K1942" i="54"/>
  <c r="L1942" i="54"/>
  <c r="M1942" i="54"/>
  <c r="N1942" i="54"/>
  <c r="K1943" i="54"/>
  <c r="L1943" i="54"/>
  <c r="M1943" i="54"/>
  <c r="N1943" i="54"/>
  <c r="K1944" i="54"/>
  <c r="L1944" i="54"/>
  <c r="M1944" i="54"/>
  <c r="N1944" i="54"/>
  <c r="K1945" i="54"/>
  <c r="L1945" i="54"/>
  <c r="M1945" i="54"/>
  <c r="N1945" i="54"/>
  <c r="K1946" i="54"/>
  <c r="L1946" i="54"/>
  <c r="M1946" i="54"/>
  <c r="N1946" i="54"/>
  <c r="K1947" i="54"/>
  <c r="L1947" i="54"/>
  <c r="M1947" i="54"/>
  <c r="N1947" i="54"/>
  <c r="K1948" i="54"/>
  <c r="L1948" i="54"/>
  <c r="M1948" i="54"/>
  <c r="N1948" i="54"/>
  <c r="K1949" i="54"/>
  <c r="L1949" i="54"/>
  <c r="M1949" i="54"/>
  <c r="N1949" i="54"/>
  <c r="K1950" i="54"/>
  <c r="L1950" i="54"/>
  <c r="M1950" i="54"/>
  <c r="N1950" i="54"/>
  <c r="K1951" i="54"/>
  <c r="L1951" i="54"/>
  <c r="M1951" i="54"/>
  <c r="N1951" i="54"/>
  <c r="K1952" i="54"/>
  <c r="L1952" i="54"/>
  <c r="M1952" i="54"/>
  <c r="N1952" i="54"/>
  <c r="K1953" i="54"/>
  <c r="L1953" i="54"/>
  <c r="M1953" i="54"/>
  <c r="N1953" i="54"/>
  <c r="K1954" i="54"/>
  <c r="L1954" i="54"/>
  <c r="M1954" i="54"/>
  <c r="N1954" i="54"/>
  <c r="K1955" i="54"/>
  <c r="L1955" i="54"/>
  <c r="M1955" i="54"/>
  <c r="N1955" i="54"/>
  <c r="K1956" i="54"/>
  <c r="L1956" i="54"/>
  <c r="M1956" i="54"/>
  <c r="N1956" i="54"/>
  <c r="K1957" i="54"/>
  <c r="L1957" i="54"/>
  <c r="M1957" i="54"/>
  <c r="N1957" i="54"/>
  <c r="K1958" i="54"/>
  <c r="L1958" i="54"/>
  <c r="M1958" i="54"/>
  <c r="N1958" i="54"/>
  <c r="K1959" i="54"/>
  <c r="L1959" i="54"/>
  <c r="M1959" i="54"/>
  <c r="N1959" i="54"/>
  <c r="K1960" i="54"/>
  <c r="L1960" i="54"/>
  <c r="M1960" i="54"/>
  <c r="N1960" i="54"/>
  <c r="K1961" i="54"/>
  <c r="L1961" i="54"/>
  <c r="M1961" i="54"/>
  <c r="N1961" i="54"/>
  <c r="K1962" i="54"/>
  <c r="L1962" i="54"/>
  <c r="M1962" i="54"/>
  <c r="N1962" i="54"/>
  <c r="K1963" i="54"/>
  <c r="L1963" i="54"/>
  <c r="M1963" i="54"/>
  <c r="N1963" i="54"/>
  <c r="K1964" i="54"/>
  <c r="L1964" i="54"/>
  <c r="M1964" i="54"/>
  <c r="N1964" i="54"/>
  <c r="K1965" i="54"/>
  <c r="L1965" i="54"/>
  <c r="M1965" i="54"/>
  <c r="N1965" i="54"/>
  <c r="K1966" i="54"/>
  <c r="L1966" i="54"/>
  <c r="M1966" i="54"/>
  <c r="N1966" i="54"/>
  <c r="K1967" i="54"/>
  <c r="L1967" i="54"/>
  <c r="M1967" i="54"/>
  <c r="N1967" i="54"/>
  <c r="K1968" i="54"/>
  <c r="L1968" i="54"/>
  <c r="M1968" i="54"/>
  <c r="N1968" i="54"/>
  <c r="K1969" i="54"/>
  <c r="L1969" i="54"/>
  <c r="M1969" i="54"/>
  <c r="N1969" i="54"/>
  <c r="K1970" i="54"/>
  <c r="L1970" i="54"/>
  <c r="M1970" i="54"/>
  <c r="N1970" i="54"/>
  <c r="K1971" i="54"/>
  <c r="L1971" i="54"/>
  <c r="M1971" i="54"/>
  <c r="N1971" i="54"/>
  <c r="K1972" i="54"/>
  <c r="L1972" i="54"/>
  <c r="M1972" i="54"/>
  <c r="N1972" i="54"/>
  <c r="K1973" i="54"/>
  <c r="L1973" i="54"/>
  <c r="M1973" i="54"/>
  <c r="N1973" i="54"/>
  <c r="K1974" i="54"/>
  <c r="L1974" i="54"/>
  <c r="M1974" i="54"/>
  <c r="N1974" i="54"/>
  <c r="K1975" i="54"/>
  <c r="L1975" i="54"/>
  <c r="M1975" i="54"/>
  <c r="N1975" i="54"/>
  <c r="K1976" i="54"/>
  <c r="L1976" i="54"/>
  <c r="M1976" i="54"/>
  <c r="N1976" i="54"/>
  <c r="K1977" i="54"/>
  <c r="L1977" i="54"/>
  <c r="M1977" i="54"/>
  <c r="N1977" i="54"/>
  <c r="K1978" i="54"/>
  <c r="L1978" i="54"/>
  <c r="M1978" i="54"/>
  <c r="N1978" i="54"/>
  <c r="K1979" i="54"/>
  <c r="L1979" i="54"/>
  <c r="M1979" i="54"/>
  <c r="N1979" i="54"/>
  <c r="K1980" i="54"/>
  <c r="L1980" i="54"/>
  <c r="M1980" i="54"/>
  <c r="N1980" i="54"/>
  <c r="K1981" i="54"/>
  <c r="L1981" i="54"/>
  <c r="M1981" i="54"/>
  <c r="N1981" i="54"/>
  <c r="K1982" i="54"/>
  <c r="L1982" i="54"/>
  <c r="M1982" i="54"/>
  <c r="N1982" i="54"/>
  <c r="K1983" i="54"/>
  <c r="L1983" i="54"/>
  <c r="M1983" i="54"/>
  <c r="N1983" i="54"/>
  <c r="K1984" i="54"/>
  <c r="L1984" i="54"/>
  <c r="M1984" i="54"/>
  <c r="N1984" i="54"/>
  <c r="K1985" i="54"/>
  <c r="L1985" i="54"/>
  <c r="M1985" i="54"/>
  <c r="N1985" i="54"/>
  <c r="K1986" i="54"/>
  <c r="L1986" i="54"/>
  <c r="M1986" i="54"/>
  <c r="N1986" i="54"/>
  <c r="K1987" i="54"/>
  <c r="L1987" i="54"/>
  <c r="M1987" i="54"/>
  <c r="N1987" i="54"/>
  <c r="K1988" i="54"/>
  <c r="L1988" i="54"/>
  <c r="M1988" i="54"/>
  <c r="N1988" i="54"/>
  <c r="K1989" i="54"/>
  <c r="L1989" i="54"/>
  <c r="M1989" i="54"/>
  <c r="N1989" i="54"/>
  <c r="K1990" i="54"/>
  <c r="L1990" i="54"/>
  <c r="M1990" i="54"/>
  <c r="N1990" i="54"/>
  <c r="K1991" i="54"/>
  <c r="L1991" i="54"/>
  <c r="M1991" i="54"/>
  <c r="N1991" i="54"/>
  <c r="K1992" i="54"/>
  <c r="L1992" i="54"/>
  <c r="M1992" i="54"/>
  <c r="N1992" i="54"/>
  <c r="K1993" i="54"/>
  <c r="L1993" i="54"/>
  <c r="M1993" i="54"/>
  <c r="N1993" i="54"/>
  <c r="K1994" i="54"/>
  <c r="L1994" i="54"/>
  <c r="M1994" i="54"/>
  <c r="N1994" i="54"/>
  <c r="K1995" i="54"/>
  <c r="L1995" i="54"/>
  <c r="M1995" i="54"/>
  <c r="N1995" i="54"/>
  <c r="K1996" i="54"/>
  <c r="L1996" i="54"/>
  <c r="M1996" i="54"/>
  <c r="N1996" i="54"/>
  <c r="K1997" i="54"/>
  <c r="L1997" i="54"/>
  <c r="M1997" i="54"/>
  <c r="N1997" i="54"/>
  <c r="K1998" i="54"/>
  <c r="L1998" i="54"/>
  <c r="M1998" i="54"/>
  <c r="N1998" i="54"/>
  <c r="K1999" i="54"/>
  <c r="L1999" i="54"/>
  <c r="M1999" i="54"/>
  <c r="N1999" i="54"/>
  <c r="K2000" i="54"/>
  <c r="L2000" i="54"/>
  <c r="M2000" i="54"/>
  <c r="N2000" i="54"/>
  <c r="K2001" i="54"/>
  <c r="L2001" i="54"/>
  <c r="M2001" i="54"/>
  <c r="N2001" i="54"/>
  <c r="K2002" i="54"/>
  <c r="L2002" i="54"/>
  <c r="M2002" i="54"/>
  <c r="N2002" i="54"/>
  <c r="K2003" i="54"/>
  <c r="L2003" i="54"/>
  <c r="M2003" i="54"/>
  <c r="N2003" i="54"/>
  <c r="K2004" i="54"/>
  <c r="L2004" i="54"/>
  <c r="M2004" i="54"/>
  <c r="N2004" i="54"/>
  <c r="K2005" i="54"/>
  <c r="L2005" i="54"/>
  <c r="M2005" i="54"/>
  <c r="N2005" i="54"/>
  <c r="K2006" i="54"/>
  <c r="L2006" i="54"/>
  <c r="M2006" i="54"/>
  <c r="N2006" i="54"/>
  <c r="K2007" i="54"/>
  <c r="L2007" i="54"/>
  <c r="M2007" i="54"/>
  <c r="N2007" i="54"/>
  <c r="K2008" i="54"/>
  <c r="L2008" i="54"/>
  <c r="M2008" i="54"/>
  <c r="N2008" i="54"/>
  <c r="K2009" i="54"/>
  <c r="L2009" i="54"/>
  <c r="M2009" i="54"/>
  <c r="N2009" i="54"/>
  <c r="K2010" i="54"/>
  <c r="L2010" i="54"/>
  <c r="M2010" i="54"/>
  <c r="N2010" i="54"/>
  <c r="K2011" i="54"/>
  <c r="L2011" i="54"/>
  <c r="M2011" i="54"/>
  <c r="N2011" i="54"/>
  <c r="K2012" i="54"/>
  <c r="L2012" i="54"/>
  <c r="M2012" i="54"/>
  <c r="N2012" i="54"/>
  <c r="K2013" i="54"/>
  <c r="L2013" i="54"/>
  <c r="M2013" i="54"/>
  <c r="N2013" i="54"/>
  <c r="K2014" i="54"/>
  <c r="L2014" i="54"/>
  <c r="M2014" i="54"/>
  <c r="N2014" i="54"/>
  <c r="K2015" i="54"/>
  <c r="L2015" i="54"/>
  <c r="M2015" i="54"/>
  <c r="N2015" i="54"/>
  <c r="K2016" i="54"/>
  <c r="L2016" i="54"/>
  <c r="M2016" i="54"/>
  <c r="N2016" i="54"/>
  <c r="K2017" i="54"/>
  <c r="L2017" i="54"/>
  <c r="M2017" i="54"/>
  <c r="N2017" i="54"/>
  <c r="K2018" i="54"/>
  <c r="L2018" i="54"/>
  <c r="M2018" i="54"/>
  <c r="N2018" i="54"/>
  <c r="K2019" i="54"/>
  <c r="L2019" i="54"/>
  <c r="M2019" i="54"/>
  <c r="N2019" i="54"/>
  <c r="K2020" i="54"/>
  <c r="L2020" i="54"/>
  <c r="M2020" i="54"/>
  <c r="N2020" i="54"/>
  <c r="K2021" i="54"/>
  <c r="L2021" i="54"/>
  <c r="M2021" i="54"/>
  <c r="N2021" i="54"/>
  <c r="K2022" i="54"/>
  <c r="L2022" i="54"/>
  <c r="M2022" i="54"/>
  <c r="N2022" i="54"/>
  <c r="K2023" i="54"/>
  <c r="L2023" i="54"/>
  <c r="M2023" i="54"/>
  <c r="N2023" i="54"/>
  <c r="K2024" i="54"/>
  <c r="L2024" i="54"/>
  <c r="M2024" i="54"/>
  <c r="N2024" i="54"/>
  <c r="K2025" i="54"/>
  <c r="L2025" i="54"/>
  <c r="M2025" i="54"/>
  <c r="N2025" i="54"/>
  <c r="K2026" i="54"/>
  <c r="L2026" i="54"/>
  <c r="M2026" i="54"/>
  <c r="N2026" i="54"/>
  <c r="K2027" i="54"/>
  <c r="L2027" i="54"/>
  <c r="M2027" i="54"/>
  <c r="N2027" i="54"/>
  <c r="K2028" i="54"/>
  <c r="L2028" i="54"/>
  <c r="M2028" i="54"/>
  <c r="N2028" i="54"/>
  <c r="K2029" i="54"/>
  <c r="L2029" i="54"/>
  <c r="M2029" i="54"/>
  <c r="N2029" i="54"/>
  <c r="K2030" i="54"/>
  <c r="L2030" i="54"/>
  <c r="M2030" i="54"/>
  <c r="N2030" i="54"/>
  <c r="K2031" i="54"/>
  <c r="L2031" i="54"/>
  <c r="M2031" i="54"/>
  <c r="N2031" i="54"/>
  <c r="K2032" i="54"/>
  <c r="L2032" i="54"/>
  <c r="M2032" i="54"/>
  <c r="N2032" i="54"/>
  <c r="K2033" i="54"/>
  <c r="L2033" i="54"/>
  <c r="M2033" i="54"/>
  <c r="N2033" i="54"/>
  <c r="K2034" i="54"/>
  <c r="L2034" i="54"/>
  <c r="M2034" i="54"/>
  <c r="N2034" i="54"/>
  <c r="K2035" i="54"/>
  <c r="L2035" i="54"/>
  <c r="M2035" i="54"/>
  <c r="N2035" i="54"/>
  <c r="K2036" i="54"/>
  <c r="L2036" i="54"/>
  <c r="M2036" i="54"/>
  <c r="N2036" i="54"/>
  <c r="K2037" i="54"/>
  <c r="L2037" i="54"/>
  <c r="M2037" i="54"/>
  <c r="N2037" i="54"/>
  <c r="K2038" i="54"/>
  <c r="L2038" i="54"/>
  <c r="M2038" i="54"/>
  <c r="N2038" i="54"/>
  <c r="K2039" i="54"/>
  <c r="L2039" i="54"/>
  <c r="M2039" i="54"/>
  <c r="N2039" i="54"/>
  <c r="K2040" i="54"/>
  <c r="L2040" i="54"/>
  <c r="M2040" i="54"/>
  <c r="N2040" i="54"/>
  <c r="K2041" i="54"/>
  <c r="L2041" i="54"/>
  <c r="M2041" i="54"/>
  <c r="N2041" i="54"/>
  <c r="K2042" i="54"/>
  <c r="L2042" i="54"/>
  <c r="M2042" i="54"/>
  <c r="N2042" i="54"/>
  <c r="K2043" i="54"/>
  <c r="L2043" i="54"/>
  <c r="M2043" i="54"/>
  <c r="N2043" i="54"/>
  <c r="K2044" i="54"/>
  <c r="L2044" i="54"/>
  <c r="M2044" i="54"/>
  <c r="N2044" i="54"/>
  <c r="K2045" i="54"/>
  <c r="L2045" i="54"/>
  <c r="M2045" i="54"/>
  <c r="N2045" i="54"/>
  <c r="K2046" i="54"/>
  <c r="L2046" i="54"/>
  <c r="M2046" i="54"/>
  <c r="N2046" i="54"/>
  <c r="K2047" i="54"/>
  <c r="L2047" i="54"/>
  <c r="M2047" i="54"/>
  <c r="N2047" i="54"/>
  <c r="K2048" i="54"/>
  <c r="L2048" i="54"/>
  <c r="M2048" i="54"/>
  <c r="N2048" i="54"/>
  <c r="K2049" i="54"/>
  <c r="L2049" i="54"/>
  <c r="M2049" i="54"/>
  <c r="N2049" i="54"/>
  <c r="K2050" i="54"/>
  <c r="L2050" i="54"/>
  <c r="M2050" i="54"/>
  <c r="N2050" i="54"/>
  <c r="K2051" i="54"/>
  <c r="L2051" i="54"/>
  <c r="M2051" i="54"/>
  <c r="N2051" i="54"/>
  <c r="K2052" i="54"/>
  <c r="L2052" i="54"/>
  <c r="M2052" i="54"/>
  <c r="N2052" i="54"/>
  <c r="K2053" i="54"/>
  <c r="L2053" i="54"/>
  <c r="M2053" i="54"/>
  <c r="N2053" i="54"/>
  <c r="K2054" i="54"/>
  <c r="L2054" i="54"/>
  <c r="M2054" i="54"/>
  <c r="N2054" i="54"/>
  <c r="K2055" i="54"/>
  <c r="L2055" i="54"/>
  <c r="M2055" i="54"/>
  <c r="N2055" i="54"/>
  <c r="K2056" i="54"/>
  <c r="L2056" i="54"/>
  <c r="M2056" i="54"/>
  <c r="N2056" i="54"/>
  <c r="K2057" i="54"/>
  <c r="L2057" i="54"/>
  <c r="M2057" i="54"/>
  <c r="N2057" i="54"/>
  <c r="K2058" i="54"/>
  <c r="L2058" i="54"/>
  <c r="M2058" i="54"/>
  <c r="N2058" i="54"/>
  <c r="K2059" i="54"/>
  <c r="L2059" i="54"/>
  <c r="M2059" i="54"/>
  <c r="N2059" i="54"/>
  <c r="K2060" i="54"/>
  <c r="L2060" i="54"/>
  <c r="M2060" i="54"/>
  <c r="N2060" i="54"/>
  <c r="K2061" i="54"/>
  <c r="L2061" i="54"/>
  <c r="M2061" i="54"/>
  <c r="N2061" i="54"/>
  <c r="K2062" i="54"/>
  <c r="L2062" i="54"/>
  <c r="M2062" i="54"/>
  <c r="N2062" i="54"/>
  <c r="K2063" i="54"/>
  <c r="L2063" i="54"/>
  <c r="M2063" i="54"/>
  <c r="N2063" i="54"/>
  <c r="K2064" i="54"/>
  <c r="L2064" i="54"/>
  <c r="M2064" i="54"/>
  <c r="N2064" i="54"/>
  <c r="K2065" i="54"/>
  <c r="L2065" i="54"/>
  <c r="M2065" i="54"/>
  <c r="N2065" i="54"/>
  <c r="K2066" i="54"/>
  <c r="L2066" i="54"/>
  <c r="M2066" i="54"/>
  <c r="N2066" i="54"/>
  <c r="K2067" i="54"/>
  <c r="L2067" i="54"/>
  <c r="M2067" i="54"/>
  <c r="N2067" i="54"/>
  <c r="K2068" i="54"/>
  <c r="L2068" i="54"/>
  <c r="M2068" i="54"/>
  <c r="N2068" i="54"/>
  <c r="K2069" i="54"/>
  <c r="L2069" i="54"/>
  <c r="M2069" i="54"/>
  <c r="N2069" i="54"/>
  <c r="K2070" i="54"/>
  <c r="L2070" i="54"/>
  <c r="M2070" i="54"/>
  <c r="N2070" i="54"/>
  <c r="K2071" i="54"/>
  <c r="L2071" i="54"/>
  <c r="M2071" i="54"/>
  <c r="N2071" i="54"/>
  <c r="K2072" i="54"/>
  <c r="L2072" i="54"/>
  <c r="M2072" i="54"/>
  <c r="N2072" i="54"/>
  <c r="K2073" i="54"/>
  <c r="L2073" i="54"/>
  <c r="M2073" i="54"/>
  <c r="N2073" i="54"/>
  <c r="K2074" i="54"/>
  <c r="L2074" i="54"/>
  <c r="M2074" i="54"/>
  <c r="N2074" i="54"/>
  <c r="K2075" i="54"/>
  <c r="L2075" i="54"/>
  <c r="M2075" i="54"/>
  <c r="N2075" i="54"/>
  <c r="K2076" i="54"/>
  <c r="L2076" i="54"/>
  <c r="M2076" i="54"/>
  <c r="N2076" i="54"/>
  <c r="K2077" i="54"/>
  <c r="L2077" i="54"/>
  <c r="M2077" i="54"/>
  <c r="N2077" i="54"/>
  <c r="K2078" i="54"/>
  <c r="L2078" i="54"/>
  <c r="M2078" i="54"/>
  <c r="N2078" i="54"/>
  <c r="K2079" i="54"/>
  <c r="L2079" i="54"/>
  <c r="M2079" i="54"/>
  <c r="N2079" i="54"/>
  <c r="K2080" i="54"/>
  <c r="L2080" i="54"/>
  <c r="M2080" i="54"/>
  <c r="N2080" i="54"/>
  <c r="K2081" i="54"/>
  <c r="L2081" i="54"/>
  <c r="M2081" i="54"/>
  <c r="N2081" i="54"/>
  <c r="K2082" i="54"/>
  <c r="L2082" i="54"/>
  <c r="M2082" i="54"/>
  <c r="N2082" i="54"/>
  <c r="K2083" i="54"/>
  <c r="L2083" i="54"/>
  <c r="M2083" i="54"/>
  <c r="N2083" i="54"/>
  <c r="K2084" i="54"/>
  <c r="L2084" i="54"/>
  <c r="M2084" i="54"/>
  <c r="N2084" i="54"/>
  <c r="K2085" i="54"/>
  <c r="L2085" i="54"/>
  <c r="M2085" i="54"/>
  <c r="N2085" i="54"/>
  <c r="K2086" i="54"/>
  <c r="L2086" i="54"/>
  <c r="M2086" i="54"/>
  <c r="N2086" i="54"/>
  <c r="K2087" i="54"/>
  <c r="L2087" i="54"/>
  <c r="M2087" i="54"/>
  <c r="N2087" i="54"/>
  <c r="K2088" i="54"/>
  <c r="L2088" i="54"/>
  <c r="M2088" i="54"/>
  <c r="N2088" i="54"/>
  <c r="K2089" i="54"/>
  <c r="L2089" i="54"/>
  <c r="M2089" i="54"/>
  <c r="N2089" i="54"/>
  <c r="K2090" i="54"/>
  <c r="L2090" i="54"/>
  <c r="M2090" i="54"/>
  <c r="N2090" i="54"/>
  <c r="K2091" i="54"/>
  <c r="L2091" i="54"/>
  <c r="M2091" i="54"/>
  <c r="N2091" i="54"/>
  <c r="K2092" i="54"/>
  <c r="L2092" i="54"/>
  <c r="M2092" i="54"/>
  <c r="N2092" i="54"/>
  <c r="K2093" i="54"/>
  <c r="L2093" i="54"/>
  <c r="M2093" i="54"/>
  <c r="N2093" i="54"/>
  <c r="K2094" i="54"/>
  <c r="L2094" i="54"/>
  <c r="M2094" i="54"/>
  <c r="N2094" i="54"/>
  <c r="K2095" i="54"/>
  <c r="L2095" i="54"/>
  <c r="M2095" i="54"/>
  <c r="N2095" i="54"/>
  <c r="K2096" i="54"/>
  <c r="L2096" i="54"/>
  <c r="M2096" i="54"/>
  <c r="N2096" i="54"/>
  <c r="K2097" i="54"/>
  <c r="L2097" i="54"/>
  <c r="M2097" i="54"/>
  <c r="N2097" i="54"/>
  <c r="K2098" i="54"/>
  <c r="L2098" i="54"/>
  <c r="M2098" i="54"/>
  <c r="N2098" i="54"/>
  <c r="K2099" i="54"/>
  <c r="L2099" i="54"/>
  <c r="M2099" i="54"/>
  <c r="N2099" i="54"/>
  <c r="K2100" i="54"/>
  <c r="L2100" i="54"/>
  <c r="M2100" i="54"/>
  <c r="N2100" i="54"/>
  <c r="K2101" i="54"/>
  <c r="L2101" i="54"/>
  <c r="M2101" i="54"/>
  <c r="N2101" i="54"/>
  <c r="K2102" i="54"/>
  <c r="L2102" i="54"/>
  <c r="M2102" i="54"/>
  <c r="N2102" i="54"/>
  <c r="K2103" i="54"/>
  <c r="L2103" i="54"/>
  <c r="M2103" i="54"/>
  <c r="N2103" i="54"/>
  <c r="K2104" i="54"/>
  <c r="L2104" i="54"/>
  <c r="M2104" i="54"/>
  <c r="N2104" i="54"/>
  <c r="K2105" i="54"/>
  <c r="L2105" i="54"/>
  <c r="M2105" i="54"/>
  <c r="N2105" i="54"/>
  <c r="K2106" i="54"/>
  <c r="L2106" i="54"/>
  <c r="M2106" i="54"/>
  <c r="N2106" i="54"/>
  <c r="K2107" i="54"/>
  <c r="L2107" i="54"/>
  <c r="M2107" i="54"/>
  <c r="N2107" i="54"/>
  <c r="K2108" i="54"/>
  <c r="L2108" i="54"/>
  <c r="M2108" i="54"/>
  <c r="N2108" i="54"/>
  <c r="K2109" i="54"/>
  <c r="L2109" i="54"/>
  <c r="M2109" i="54"/>
  <c r="N2109" i="54"/>
  <c r="K2110" i="54"/>
  <c r="L2110" i="54"/>
  <c r="M2110" i="54"/>
  <c r="N2110" i="54"/>
  <c r="K2111" i="54"/>
  <c r="L2111" i="54"/>
  <c r="M2111" i="54"/>
  <c r="N2111" i="54"/>
  <c r="K2112" i="54"/>
  <c r="L2112" i="54"/>
  <c r="M2112" i="54"/>
  <c r="N2112" i="54"/>
  <c r="K2113" i="54"/>
  <c r="L2113" i="54"/>
  <c r="M2113" i="54"/>
  <c r="N2113" i="54"/>
  <c r="K2114" i="54"/>
  <c r="L2114" i="54"/>
  <c r="M2114" i="54"/>
  <c r="N2114" i="54"/>
  <c r="K2115" i="54"/>
  <c r="L2115" i="54"/>
  <c r="M2115" i="54"/>
  <c r="N2115" i="54"/>
  <c r="K2116" i="54"/>
  <c r="L2116" i="54"/>
  <c r="M2116" i="54"/>
  <c r="N2116" i="54"/>
  <c r="K2117" i="54"/>
  <c r="L2117" i="54"/>
  <c r="M2117" i="54"/>
  <c r="N2117" i="54"/>
  <c r="K2118" i="54"/>
  <c r="L2118" i="54"/>
  <c r="M2118" i="54"/>
  <c r="N2118" i="54"/>
  <c r="K2119" i="54"/>
  <c r="L2119" i="54"/>
  <c r="M2119" i="54"/>
  <c r="N2119" i="54"/>
  <c r="K2120" i="54"/>
  <c r="L2120" i="54"/>
  <c r="M2120" i="54"/>
  <c r="N2120" i="54"/>
  <c r="K2121" i="54"/>
  <c r="L2121" i="54"/>
  <c r="M2121" i="54"/>
  <c r="N2121" i="54"/>
  <c r="K2122" i="54"/>
  <c r="L2122" i="54"/>
  <c r="M2122" i="54"/>
  <c r="N2122" i="54"/>
  <c r="K2123" i="54"/>
  <c r="L2123" i="54"/>
  <c r="M2123" i="54"/>
  <c r="N2123" i="54"/>
  <c r="K2124" i="54"/>
  <c r="L2124" i="54"/>
  <c r="M2124" i="54"/>
  <c r="N2124" i="54"/>
  <c r="K2125" i="54"/>
  <c r="L2125" i="54"/>
  <c r="M2125" i="54"/>
  <c r="N2125" i="54"/>
  <c r="K2126" i="54"/>
  <c r="L2126" i="54"/>
  <c r="M2126" i="54"/>
  <c r="N2126" i="54"/>
  <c r="K2127" i="54"/>
  <c r="L2127" i="54"/>
  <c r="M2127" i="54"/>
  <c r="N2127" i="54"/>
  <c r="K2128" i="54"/>
  <c r="L2128" i="54"/>
  <c r="M2128" i="54"/>
  <c r="N2128" i="54"/>
  <c r="K2129" i="54"/>
  <c r="L2129" i="54"/>
  <c r="M2129" i="54"/>
  <c r="N2129" i="54"/>
  <c r="K2130" i="54"/>
  <c r="L2130" i="54"/>
  <c r="M2130" i="54"/>
  <c r="N2130" i="54"/>
  <c r="K2131" i="54"/>
  <c r="L2131" i="54"/>
  <c r="M2131" i="54"/>
  <c r="N2131" i="54"/>
  <c r="K2132" i="54"/>
  <c r="L2132" i="54"/>
  <c r="M2132" i="54"/>
  <c r="N2132" i="54"/>
  <c r="K2133" i="54"/>
  <c r="L2133" i="54"/>
  <c r="M2133" i="54"/>
  <c r="N2133" i="54"/>
  <c r="K2134" i="54"/>
  <c r="L2134" i="54"/>
  <c r="M2134" i="54"/>
  <c r="N2134" i="54"/>
  <c r="K2135" i="54"/>
  <c r="L2135" i="54"/>
  <c r="M2135" i="54"/>
  <c r="N2135" i="54"/>
  <c r="K2136" i="54"/>
  <c r="L2136" i="54"/>
  <c r="M2136" i="54"/>
  <c r="N2136" i="54"/>
  <c r="K2137" i="54"/>
  <c r="L2137" i="54"/>
  <c r="M2137" i="54"/>
  <c r="N2137" i="54"/>
  <c r="K2138" i="54"/>
  <c r="L2138" i="54"/>
  <c r="M2138" i="54"/>
  <c r="N2138" i="54"/>
  <c r="K2139" i="54"/>
  <c r="L2139" i="54"/>
  <c r="M2139" i="54"/>
  <c r="N2139" i="54"/>
  <c r="K2140" i="54"/>
  <c r="L2140" i="54"/>
  <c r="M2140" i="54"/>
  <c r="N2140" i="54"/>
  <c r="K2141" i="54"/>
  <c r="L2141" i="54"/>
  <c r="M2141" i="54"/>
  <c r="N2141" i="54"/>
  <c r="K2142" i="54"/>
  <c r="L2142" i="54"/>
  <c r="M2142" i="54"/>
  <c r="N2142" i="54"/>
  <c r="K2143" i="54"/>
  <c r="L2143" i="54"/>
  <c r="M2143" i="54"/>
  <c r="N2143" i="54"/>
  <c r="K2144" i="54"/>
  <c r="L2144" i="54"/>
  <c r="M2144" i="54"/>
  <c r="N2144" i="54"/>
  <c r="K2145" i="54"/>
  <c r="L2145" i="54"/>
  <c r="M2145" i="54"/>
  <c r="N2145" i="54"/>
  <c r="K2146" i="54"/>
  <c r="L2146" i="54"/>
  <c r="M2146" i="54"/>
  <c r="N2146" i="54"/>
  <c r="K2147" i="54"/>
  <c r="L2147" i="54"/>
  <c r="M2147" i="54"/>
  <c r="N2147" i="54"/>
  <c r="K2148" i="54"/>
  <c r="L2148" i="54"/>
  <c r="M2148" i="54"/>
  <c r="N2148" i="54"/>
  <c r="K2149" i="54"/>
  <c r="L2149" i="54"/>
  <c r="M2149" i="54"/>
  <c r="N2149" i="54"/>
  <c r="K2150" i="54"/>
  <c r="L2150" i="54"/>
  <c r="M2150" i="54"/>
  <c r="N2150" i="54"/>
  <c r="K2151" i="54"/>
  <c r="L2151" i="54"/>
  <c r="M2151" i="54"/>
  <c r="N2151" i="54"/>
  <c r="K2152" i="54"/>
  <c r="L2152" i="54"/>
  <c r="M2152" i="54"/>
  <c r="N2152" i="54"/>
  <c r="K2153" i="54"/>
  <c r="L2153" i="54"/>
  <c r="M2153" i="54"/>
  <c r="N2153" i="54"/>
  <c r="K2154" i="54"/>
  <c r="L2154" i="54"/>
  <c r="M2154" i="54"/>
  <c r="N2154" i="54"/>
  <c r="K2155" i="54"/>
  <c r="L2155" i="54"/>
  <c r="M2155" i="54"/>
  <c r="N2155" i="54"/>
  <c r="K2156" i="54"/>
  <c r="L2156" i="54"/>
  <c r="M2156" i="54"/>
  <c r="N2156" i="54"/>
  <c r="K2157" i="54"/>
  <c r="L2157" i="54"/>
  <c r="M2157" i="54"/>
  <c r="N2157" i="54"/>
  <c r="K2158" i="54"/>
  <c r="L2158" i="54"/>
  <c r="M2158" i="54"/>
  <c r="N2158" i="54"/>
  <c r="K2159" i="54"/>
  <c r="L2159" i="54"/>
  <c r="M2159" i="54"/>
  <c r="N2159" i="54"/>
  <c r="K2160" i="54"/>
  <c r="L2160" i="54"/>
  <c r="M2160" i="54"/>
  <c r="N2160" i="54"/>
  <c r="K2161" i="54"/>
  <c r="L2161" i="54"/>
  <c r="M2161" i="54"/>
  <c r="N2161" i="54"/>
  <c r="K2162" i="54"/>
  <c r="L2162" i="54"/>
  <c r="M2162" i="54"/>
  <c r="N2162" i="54"/>
  <c r="K2163" i="54"/>
  <c r="L2163" i="54"/>
  <c r="M2163" i="54"/>
  <c r="N2163" i="54"/>
  <c r="K2164" i="54"/>
  <c r="L2164" i="54"/>
  <c r="M2164" i="54"/>
  <c r="N2164" i="54"/>
  <c r="K2165" i="54"/>
  <c r="L2165" i="54"/>
  <c r="M2165" i="54"/>
  <c r="N2165" i="54"/>
  <c r="K2166" i="54"/>
  <c r="L2166" i="54"/>
  <c r="M2166" i="54"/>
  <c r="N2166" i="54"/>
  <c r="K2167" i="54"/>
  <c r="L2167" i="54"/>
  <c r="M2167" i="54"/>
  <c r="N2167" i="54"/>
  <c r="K2168" i="54"/>
  <c r="L2168" i="54"/>
  <c r="M2168" i="54"/>
  <c r="N2168" i="54"/>
  <c r="K2169" i="54"/>
  <c r="L2169" i="54"/>
  <c r="M2169" i="54"/>
  <c r="N2169" i="54"/>
  <c r="K2170" i="54"/>
  <c r="L2170" i="54"/>
  <c r="M2170" i="54"/>
  <c r="N2170" i="54"/>
  <c r="K2171" i="54"/>
  <c r="L2171" i="54"/>
  <c r="M2171" i="54"/>
  <c r="N2171" i="54"/>
  <c r="K2172" i="54"/>
  <c r="L2172" i="54"/>
  <c r="M2172" i="54"/>
  <c r="N2172" i="54"/>
  <c r="K2173" i="54"/>
  <c r="L2173" i="54"/>
  <c r="M2173" i="54"/>
  <c r="N2173" i="54"/>
  <c r="K2174" i="54"/>
  <c r="L2174" i="54"/>
  <c r="M2174" i="54"/>
  <c r="N2174" i="54"/>
  <c r="K2175" i="54"/>
  <c r="L2175" i="54"/>
  <c r="M2175" i="54"/>
  <c r="N2175" i="54"/>
  <c r="K2176" i="54"/>
  <c r="L2176" i="54"/>
  <c r="M2176" i="54"/>
  <c r="N2176" i="54"/>
  <c r="K2177" i="54"/>
  <c r="L2177" i="54"/>
  <c r="M2177" i="54"/>
  <c r="N2177" i="54"/>
  <c r="K2178" i="54"/>
  <c r="L2178" i="54"/>
  <c r="M2178" i="54"/>
  <c r="N2178" i="54"/>
  <c r="K2179" i="54"/>
  <c r="L2179" i="54"/>
  <c r="M2179" i="54"/>
  <c r="N2179" i="54"/>
  <c r="K2180" i="54"/>
  <c r="L2180" i="54"/>
  <c r="M2180" i="54"/>
  <c r="N2180" i="54"/>
  <c r="K2181" i="54"/>
  <c r="L2181" i="54"/>
  <c r="M2181" i="54"/>
  <c r="N2181" i="54"/>
  <c r="K2182" i="54"/>
  <c r="L2182" i="54"/>
  <c r="M2182" i="54"/>
  <c r="N2182" i="54"/>
  <c r="K2183" i="54"/>
  <c r="L2183" i="54"/>
  <c r="M2183" i="54"/>
  <c r="N2183" i="54"/>
  <c r="K2184" i="54"/>
  <c r="L2184" i="54"/>
  <c r="M2184" i="54"/>
  <c r="N2184" i="54"/>
  <c r="K2185" i="54"/>
  <c r="L2185" i="54"/>
  <c r="M2185" i="54"/>
  <c r="N2185" i="54"/>
  <c r="K2186" i="54"/>
  <c r="L2186" i="54"/>
  <c r="M2186" i="54"/>
  <c r="N2186" i="54"/>
  <c r="K2187" i="54"/>
  <c r="L2187" i="54"/>
  <c r="M2187" i="54"/>
  <c r="N2187" i="54"/>
  <c r="K2188" i="54"/>
  <c r="L2188" i="54"/>
  <c r="M2188" i="54"/>
  <c r="N2188" i="54"/>
  <c r="K2189" i="54"/>
  <c r="L2189" i="54"/>
  <c r="M2189" i="54"/>
  <c r="N2189" i="54"/>
  <c r="K2190" i="54"/>
  <c r="L2190" i="54"/>
  <c r="M2190" i="54"/>
  <c r="N2190" i="54"/>
  <c r="K2191" i="54"/>
  <c r="L2191" i="54"/>
  <c r="M2191" i="54"/>
  <c r="N2191" i="54"/>
  <c r="K2192" i="54"/>
  <c r="L2192" i="54"/>
  <c r="M2192" i="54"/>
  <c r="N2192" i="54"/>
  <c r="K2193" i="54"/>
  <c r="L2193" i="54"/>
  <c r="M2193" i="54"/>
  <c r="N2193" i="54"/>
  <c r="K2194" i="54"/>
  <c r="L2194" i="54"/>
  <c r="M2194" i="54"/>
  <c r="N2194" i="54"/>
  <c r="K2195" i="54"/>
  <c r="L2195" i="54"/>
  <c r="M2195" i="54"/>
  <c r="N2195" i="54"/>
  <c r="K2196" i="54"/>
  <c r="L2196" i="54"/>
  <c r="M2196" i="54"/>
  <c r="N2196" i="54"/>
  <c r="K2197" i="54"/>
  <c r="L2197" i="54"/>
  <c r="M2197" i="54"/>
  <c r="N2197" i="54"/>
  <c r="K2198" i="54"/>
  <c r="L2198" i="54"/>
  <c r="M2198" i="54"/>
  <c r="N2198" i="54"/>
  <c r="K2199" i="54"/>
  <c r="L2199" i="54"/>
  <c r="M2199" i="54"/>
  <c r="N2199" i="54"/>
  <c r="K2200" i="54"/>
  <c r="L2200" i="54"/>
  <c r="M2200" i="54"/>
  <c r="N2200" i="54"/>
  <c r="K2201" i="54"/>
  <c r="L2201" i="54"/>
  <c r="M2201" i="54"/>
  <c r="N2201" i="54"/>
  <c r="K2202" i="54"/>
  <c r="L2202" i="54"/>
  <c r="M2202" i="54"/>
  <c r="N2202" i="54"/>
  <c r="K2203" i="54"/>
  <c r="L2203" i="54"/>
  <c r="M2203" i="54"/>
  <c r="N2203" i="54"/>
  <c r="K2204" i="54"/>
  <c r="L2204" i="54"/>
  <c r="M2204" i="54"/>
  <c r="N2204" i="54"/>
  <c r="K2205" i="54"/>
  <c r="L2205" i="54"/>
  <c r="M2205" i="54"/>
  <c r="N2205" i="54"/>
  <c r="K2206" i="54"/>
  <c r="L2206" i="54"/>
  <c r="M2206" i="54"/>
  <c r="N2206" i="54"/>
  <c r="K2207" i="54"/>
  <c r="L2207" i="54"/>
  <c r="M2207" i="54"/>
  <c r="N2207" i="54"/>
  <c r="K2208" i="54"/>
  <c r="L2208" i="54"/>
  <c r="M2208" i="54"/>
  <c r="N2208" i="54"/>
  <c r="K2209" i="54"/>
  <c r="L2209" i="54"/>
  <c r="M2209" i="54"/>
  <c r="N2209" i="54"/>
  <c r="K2210" i="54"/>
  <c r="L2210" i="54"/>
  <c r="M2210" i="54"/>
  <c r="N2210" i="54"/>
  <c r="K2211" i="54"/>
  <c r="L2211" i="54"/>
  <c r="M2211" i="54"/>
  <c r="N2211" i="54"/>
  <c r="K2212" i="54"/>
  <c r="L2212" i="54"/>
  <c r="M2212" i="54"/>
  <c r="N2212" i="54"/>
  <c r="K2213" i="54"/>
  <c r="L2213" i="54"/>
  <c r="M2213" i="54"/>
  <c r="N2213" i="54"/>
  <c r="K2214" i="54"/>
  <c r="L2214" i="54"/>
  <c r="M2214" i="54"/>
  <c r="N2214" i="54"/>
  <c r="K2215" i="54"/>
  <c r="L2215" i="54"/>
  <c r="M2215" i="54"/>
  <c r="N2215" i="54"/>
  <c r="K2216" i="54"/>
  <c r="L2216" i="54"/>
  <c r="M2216" i="54"/>
  <c r="N2216" i="54"/>
  <c r="K2217" i="54"/>
  <c r="L2217" i="54"/>
  <c r="M2217" i="54"/>
  <c r="N2217" i="54"/>
  <c r="K2218" i="54"/>
  <c r="L2218" i="54"/>
  <c r="M2218" i="54"/>
  <c r="N2218" i="54"/>
  <c r="K2219" i="54"/>
  <c r="L2219" i="54"/>
  <c r="M2219" i="54"/>
  <c r="N2219" i="54"/>
  <c r="K2220" i="54"/>
  <c r="L2220" i="54"/>
  <c r="M2220" i="54"/>
  <c r="N2220" i="54"/>
  <c r="K2221" i="54"/>
  <c r="L2221" i="54"/>
  <c r="M2221" i="54"/>
  <c r="N2221" i="54"/>
  <c r="K2222" i="54"/>
  <c r="L2222" i="54"/>
  <c r="M2222" i="54"/>
  <c r="N2222" i="54"/>
  <c r="K2223" i="54"/>
  <c r="L2223" i="54"/>
  <c r="M2223" i="54"/>
  <c r="N2223" i="54"/>
  <c r="K2224" i="54"/>
  <c r="L2224" i="54"/>
  <c r="M2224" i="54"/>
  <c r="N2224" i="54"/>
  <c r="K2225" i="54"/>
  <c r="L2225" i="54"/>
  <c r="M2225" i="54"/>
  <c r="N2225" i="54"/>
  <c r="K2226" i="54"/>
  <c r="L2226" i="54"/>
  <c r="M2226" i="54"/>
  <c r="N2226" i="54"/>
  <c r="K2227" i="54"/>
  <c r="L2227" i="54"/>
  <c r="M2227" i="54"/>
  <c r="N2227" i="54"/>
  <c r="K2228" i="54"/>
  <c r="L2228" i="54"/>
  <c r="M2228" i="54"/>
  <c r="N2228" i="54"/>
  <c r="K2229" i="54"/>
  <c r="L2229" i="54"/>
  <c r="M2229" i="54"/>
  <c r="N2229" i="54"/>
  <c r="K2230" i="54"/>
  <c r="L2230" i="54"/>
  <c r="M2230" i="54"/>
  <c r="N2230" i="54"/>
  <c r="K2231" i="54"/>
  <c r="L2231" i="54"/>
  <c r="M2231" i="54"/>
  <c r="N2231" i="54"/>
  <c r="K2232" i="54"/>
  <c r="L2232" i="54"/>
  <c r="M2232" i="54"/>
  <c r="N2232" i="54"/>
  <c r="K2233" i="54"/>
  <c r="L2233" i="54"/>
  <c r="M2233" i="54"/>
  <c r="N2233" i="54"/>
  <c r="K2234" i="54"/>
  <c r="L2234" i="54"/>
  <c r="M2234" i="54"/>
  <c r="N2234" i="54"/>
  <c r="K2235" i="54"/>
  <c r="L2235" i="54"/>
  <c r="M2235" i="54"/>
  <c r="N2235" i="54"/>
  <c r="K2236" i="54"/>
  <c r="L2236" i="54"/>
  <c r="M2236" i="54"/>
  <c r="N2236" i="54"/>
  <c r="K2237" i="54"/>
  <c r="L2237" i="54"/>
  <c r="M2237" i="54"/>
  <c r="N2237" i="54"/>
  <c r="K2238" i="54"/>
  <c r="L2238" i="54"/>
  <c r="M2238" i="54"/>
  <c r="N2238" i="54"/>
  <c r="K2239" i="54"/>
  <c r="L2239" i="54"/>
  <c r="M2239" i="54"/>
  <c r="N2239" i="54"/>
  <c r="K2240" i="54"/>
  <c r="L2240" i="54"/>
  <c r="M2240" i="54"/>
  <c r="N2240" i="54"/>
  <c r="K2241" i="54"/>
  <c r="L2241" i="54"/>
  <c r="M2241" i="54"/>
  <c r="N2241" i="54"/>
  <c r="K2242" i="54"/>
  <c r="L2242" i="54"/>
  <c r="M2242" i="54"/>
  <c r="N2242" i="54"/>
  <c r="K2243" i="54"/>
  <c r="L2243" i="54"/>
  <c r="M2243" i="54"/>
  <c r="N2243" i="54"/>
  <c r="K2244" i="54"/>
  <c r="L2244" i="54"/>
  <c r="M2244" i="54"/>
  <c r="N2244" i="54"/>
  <c r="K2245" i="54"/>
  <c r="L2245" i="54"/>
  <c r="M2245" i="54"/>
  <c r="N2245" i="54"/>
  <c r="K2246" i="54"/>
  <c r="L2246" i="54"/>
  <c r="M2246" i="54"/>
  <c r="N2246" i="54"/>
  <c r="K2247" i="54"/>
  <c r="L2247" i="54"/>
  <c r="M2247" i="54"/>
  <c r="N2247" i="54"/>
  <c r="K2248" i="54"/>
  <c r="L2248" i="54"/>
  <c r="M2248" i="54"/>
  <c r="N2248" i="54"/>
  <c r="K2249" i="54"/>
  <c r="L2249" i="54"/>
  <c r="M2249" i="54"/>
  <c r="N2249" i="54"/>
  <c r="K2250" i="54"/>
  <c r="L2250" i="54"/>
  <c r="M2250" i="54"/>
  <c r="N2250" i="54"/>
  <c r="K2251" i="54"/>
  <c r="L2251" i="54"/>
  <c r="M2251" i="54"/>
  <c r="N2251" i="54"/>
  <c r="K2252" i="54"/>
  <c r="L2252" i="54"/>
  <c r="M2252" i="54"/>
  <c r="N2252" i="54"/>
  <c r="K2253" i="54"/>
  <c r="L2253" i="54"/>
  <c r="M2253" i="54"/>
  <c r="N2253" i="54"/>
  <c r="K2254" i="54"/>
  <c r="L2254" i="54"/>
  <c r="M2254" i="54"/>
  <c r="N2254" i="54"/>
  <c r="K2255" i="54"/>
  <c r="L2255" i="54"/>
  <c r="M2255" i="54"/>
  <c r="N2255" i="54"/>
  <c r="K2256" i="54"/>
  <c r="L2256" i="54"/>
  <c r="M2256" i="54"/>
  <c r="N2256" i="54"/>
  <c r="K2257" i="54"/>
  <c r="L2257" i="54"/>
  <c r="M2257" i="54"/>
  <c r="N2257" i="54"/>
  <c r="K2258" i="54"/>
  <c r="L2258" i="54"/>
  <c r="M2258" i="54"/>
  <c r="N2258" i="54"/>
  <c r="K2259" i="54"/>
  <c r="L2259" i="54"/>
  <c r="M2259" i="54"/>
  <c r="N2259" i="54"/>
  <c r="K2260" i="54"/>
  <c r="L2260" i="54"/>
  <c r="M2260" i="54"/>
  <c r="N2260" i="54"/>
  <c r="K2261" i="54"/>
  <c r="L2261" i="54"/>
  <c r="M2261" i="54"/>
  <c r="N2261" i="54"/>
  <c r="K2262" i="54"/>
  <c r="L2262" i="54"/>
  <c r="M2262" i="54"/>
  <c r="N2262" i="54"/>
  <c r="K2263" i="54"/>
  <c r="L2263" i="54"/>
  <c r="M2263" i="54"/>
  <c r="N2263" i="54"/>
  <c r="K2264" i="54"/>
  <c r="L2264" i="54"/>
  <c r="M2264" i="54"/>
  <c r="N2264" i="54"/>
  <c r="K2265" i="54"/>
  <c r="L2265" i="54"/>
  <c r="M2265" i="54"/>
  <c r="N2265" i="54"/>
  <c r="K2266" i="54"/>
  <c r="L2266" i="54"/>
  <c r="M2266" i="54"/>
  <c r="N2266" i="54"/>
  <c r="K2267" i="54"/>
  <c r="L2267" i="54"/>
  <c r="M2267" i="54"/>
  <c r="N2267" i="54"/>
  <c r="K2268" i="54"/>
  <c r="L2268" i="54"/>
  <c r="M2268" i="54"/>
  <c r="N2268" i="54"/>
  <c r="K2269" i="54"/>
  <c r="L2269" i="54"/>
  <c r="M2269" i="54"/>
  <c r="N2269" i="54"/>
  <c r="K2270" i="54"/>
  <c r="L2270" i="54"/>
  <c r="M2270" i="54"/>
  <c r="N2270" i="54"/>
  <c r="K2271" i="54"/>
  <c r="L2271" i="54"/>
  <c r="M2271" i="54"/>
  <c r="N2271" i="54"/>
  <c r="K2272" i="54"/>
  <c r="L2272" i="54"/>
  <c r="M2272" i="54"/>
  <c r="N2272" i="54"/>
  <c r="K2273" i="54"/>
  <c r="L2273" i="54"/>
  <c r="M2273" i="54"/>
  <c r="N2273" i="54"/>
  <c r="K2274" i="54"/>
  <c r="L2274" i="54"/>
  <c r="M2274" i="54"/>
  <c r="N2274" i="54"/>
  <c r="K2275" i="54"/>
  <c r="L2275" i="54"/>
  <c r="M2275" i="54"/>
  <c r="N2275" i="54"/>
  <c r="K2276" i="54"/>
  <c r="L2276" i="54"/>
  <c r="M2276" i="54"/>
  <c r="N2276" i="54"/>
  <c r="K2277" i="54"/>
  <c r="L2277" i="54"/>
  <c r="M2277" i="54"/>
  <c r="N2277" i="54"/>
  <c r="K2278" i="54"/>
  <c r="L2278" i="54"/>
  <c r="M2278" i="54"/>
  <c r="N2278" i="54"/>
  <c r="K2279" i="54"/>
  <c r="L2279" i="54"/>
  <c r="M2279" i="54"/>
  <c r="N2279" i="54"/>
  <c r="K2280" i="54"/>
  <c r="L2280" i="54"/>
  <c r="M2280" i="54"/>
  <c r="N2280" i="54"/>
  <c r="K2281" i="54"/>
  <c r="L2281" i="54"/>
  <c r="M2281" i="54"/>
  <c r="N2281" i="54"/>
  <c r="K2282" i="54"/>
  <c r="L2282" i="54"/>
  <c r="M2282" i="54"/>
  <c r="N2282" i="54"/>
  <c r="K2283" i="54"/>
  <c r="L2283" i="54"/>
  <c r="M2283" i="54"/>
  <c r="N2283" i="54"/>
  <c r="K2284" i="54"/>
  <c r="L2284" i="54"/>
  <c r="M2284" i="54"/>
  <c r="N2284" i="54"/>
  <c r="K2285" i="54"/>
  <c r="L2285" i="54"/>
  <c r="M2285" i="54"/>
  <c r="N2285" i="54"/>
  <c r="K2286" i="54"/>
  <c r="L2286" i="54"/>
  <c r="M2286" i="54"/>
  <c r="N2286" i="54"/>
  <c r="K2287" i="54"/>
  <c r="L2287" i="54"/>
  <c r="M2287" i="54"/>
  <c r="N2287" i="54"/>
  <c r="K2288" i="54"/>
  <c r="L2288" i="54"/>
  <c r="M2288" i="54"/>
  <c r="N2288" i="54"/>
  <c r="K2289" i="54"/>
  <c r="L2289" i="54"/>
  <c r="M2289" i="54"/>
  <c r="N2289" i="54"/>
  <c r="K2290" i="54"/>
  <c r="L2290" i="54"/>
  <c r="M2290" i="54"/>
  <c r="N2290" i="54"/>
  <c r="K2291" i="54"/>
  <c r="L2291" i="54"/>
  <c r="M2291" i="54"/>
  <c r="N2291" i="54"/>
  <c r="K2292" i="54"/>
  <c r="L2292" i="54"/>
  <c r="M2292" i="54"/>
  <c r="N2292" i="54"/>
  <c r="K2293" i="54"/>
  <c r="L2293" i="54"/>
  <c r="M2293" i="54"/>
  <c r="N2293" i="54"/>
  <c r="K2294" i="54"/>
  <c r="L2294" i="54"/>
  <c r="M2294" i="54"/>
  <c r="N2294" i="54"/>
  <c r="K2295" i="54"/>
  <c r="L2295" i="54"/>
  <c r="M2295" i="54"/>
  <c r="N2295" i="54"/>
  <c r="K2296" i="54"/>
  <c r="L2296" i="54"/>
  <c r="M2296" i="54"/>
  <c r="N2296" i="54"/>
  <c r="K2297" i="54"/>
  <c r="L2297" i="54"/>
  <c r="M2297" i="54"/>
  <c r="N2297" i="54"/>
  <c r="K2298" i="54"/>
  <c r="L2298" i="54"/>
  <c r="M2298" i="54"/>
  <c r="N2298" i="54"/>
  <c r="K2299" i="54"/>
  <c r="L2299" i="54"/>
  <c r="M2299" i="54"/>
  <c r="N2299" i="54"/>
  <c r="K2300" i="54"/>
  <c r="L2300" i="54"/>
  <c r="M2300" i="54"/>
  <c r="N2300" i="54"/>
  <c r="K2301" i="54"/>
  <c r="L2301" i="54"/>
  <c r="M2301" i="54"/>
  <c r="N2301" i="54"/>
  <c r="K2302" i="54"/>
  <c r="L2302" i="54"/>
  <c r="M2302" i="54"/>
  <c r="N2302" i="54"/>
  <c r="K2303" i="54"/>
  <c r="L2303" i="54"/>
  <c r="M2303" i="54"/>
  <c r="N2303" i="54"/>
  <c r="K2304" i="54"/>
  <c r="L2304" i="54"/>
  <c r="M2304" i="54"/>
  <c r="N2304" i="54"/>
  <c r="K2305" i="54"/>
  <c r="L2305" i="54"/>
  <c r="M2305" i="54"/>
  <c r="N2305" i="54"/>
  <c r="K2306" i="54"/>
  <c r="L2306" i="54"/>
  <c r="M2306" i="54"/>
  <c r="N2306" i="54"/>
  <c r="K2307" i="54"/>
  <c r="L2307" i="54"/>
  <c r="M2307" i="54"/>
  <c r="N2307" i="54"/>
  <c r="K2308" i="54"/>
  <c r="L2308" i="54"/>
  <c r="M2308" i="54"/>
  <c r="N2308" i="54"/>
  <c r="K2309" i="54"/>
  <c r="L2309" i="54"/>
  <c r="M2309" i="54"/>
  <c r="N2309" i="54"/>
  <c r="K2310" i="54"/>
  <c r="L2310" i="54"/>
  <c r="M2310" i="54"/>
  <c r="N2310" i="54"/>
  <c r="K2311" i="54"/>
  <c r="L2311" i="54"/>
  <c r="M2311" i="54"/>
  <c r="N2311" i="54"/>
  <c r="K2312" i="54"/>
  <c r="L2312" i="54"/>
  <c r="M2312" i="54"/>
  <c r="N2312" i="54"/>
  <c r="K2313" i="54"/>
  <c r="L2313" i="54"/>
  <c r="M2313" i="54"/>
  <c r="N2313" i="54"/>
  <c r="K2314" i="54"/>
  <c r="L2314" i="54"/>
  <c r="M2314" i="54"/>
  <c r="N2314" i="54"/>
  <c r="K2315" i="54"/>
  <c r="L2315" i="54"/>
  <c r="M2315" i="54"/>
  <c r="N2315" i="54"/>
  <c r="K2316" i="54"/>
  <c r="L2316" i="54"/>
  <c r="M2316" i="54"/>
  <c r="N2316" i="54"/>
  <c r="K2317" i="54"/>
  <c r="L2317" i="54"/>
  <c r="M2317" i="54"/>
  <c r="N2317" i="54"/>
  <c r="K2318" i="54"/>
  <c r="L2318" i="54"/>
  <c r="M2318" i="54"/>
  <c r="N2318" i="54"/>
  <c r="K2319" i="54"/>
  <c r="L2319" i="54"/>
  <c r="M2319" i="54"/>
  <c r="N2319" i="54"/>
  <c r="K2320" i="54"/>
  <c r="L2320" i="54"/>
  <c r="M2320" i="54"/>
  <c r="N2320" i="54"/>
  <c r="K2321" i="54"/>
  <c r="L2321" i="54"/>
  <c r="M2321" i="54"/>
  <c r="N2321" i="54"/>
  <c r="K2322" i="54"/>
  <c r="L2322" i="54"/>
  <c r="M2322" i="54"/>
  <c r="N2322" i="54"/>
  <c r="K2323" i="54"/>
  <c r="L2323" i="54"/>
  <c r="M2323" i="54"/>
  <c r="N2323" i="54"/>
  <c r="K2324" i="54"/>
  <c r="L2324" i="54"/>
  <c r="M2324" i="54"/>
  <c r="N2324" i="54"/>
  <c r="K2325" i="54"/>
  <c r="L2325" i="54"/>
  <c r="M2325" i="54"/>
  <c r="N2325" i="54"/>
  <c r="K2326" i="54"/>
  <c r="L2326" i="54"/>
  <c r="M2326" i="54"/>
  <c r="N2326" i="54"/>
  <c r="K2327" i="54"/>
  <c r="L2327" i="54"/>
  <c r="M2327" i="54"/>
  <c r="N2327" i="54"/>
  <c r="K2328" i="54"/>
  <c r="L2328" i="54"/>
  <c r="M2328" i="54"/>
  <c r="N2328" i="54"/>
  <c r="K2329" i="54"/>
  <c r="L2329" i="54"/>
  <c r="M2329" i="54"/>
  <c r="N2329" i="54"/>
  <c r="K2330" i="54"/>
  <c r="L2330" i="54"/>
  <c r="M2330" i="54"/>
  <c r="N2330" i="54"/>
  <c r="K2331" i="54"/>
  <c r="L2331" i="54"/>
  <c r="M2331" i="54"/>
  <c r="N2331" i="54"/>
  <c r="K2332" i="54"/>
  <c r="L2332" i="54"/>
  <c r="M2332" i="54"/>
  <c r="N2332" i="54"/>
  <c r="K2333" i="54"/>
  <c r="L2333" i="54"/>
  <c r="M2333" i="54"/>
  <c r="N2333" i="54"/>
  <c r="K2334" i="54"/>
  <c r="L2334" i="54"/>
  <c r="M2334" i="54"/>
  <c r="N2334" i="54"/>
  <c r="K2335" i="54"/>
  <c r="L2335" i="54"/>
  <c r="M2335" i="54"/>
  <c r="N2335" i="54"/>
  <c r="K2336" i="54"/>
  <c r="L2336" i="54"/>
  <c r="M2336" i="54"/>
  <c r="N2336" i="54"/>
  <c r="K2337" i="54"/>
  <c r="L2337" i="54"/>
  <c r="M2337" i="54"/>
  <c r="N2337" i="54"/>
  <c r="K2338" i="54"/>
  <c r="L2338" i="54"/>
  <c r="M2338" i="54"/>
  <c r="N2338" i="54"/>
  <c r="K2339" i="54"/>
  <c r="L2339" i="54"/>
  <c r="M2339" i="54"/>
  <c r="N2339" i="54"/>
  <c r="K2340" i="54"/>
  <c r="L2340" i="54"/>
  <c r="M2340" i="54"/>
  <c r="N2340" i="54"/>
  <c r="K2341" i="54"/>
  <c r="L2341" i="54"/>
  <c r="M2341" i="54"/>
  <c r="N2341" i="54"/>
  <c r="K2342" i="54"/>
  <c r="L2342" i="54"/>
  <c r="M2342" i="54"/>
  <c r="N2342" i="54"/>
  <c r="K2343" i="54"/>
  <c r="L2343" i="54"/>
  <c r="M2343" i="54"/>
  <c r="N2343" i="54"/>
  <c r="K2344" i="54"/>
  <c r="L2344" i="54"/>
  <c r="M2344" i="54"/>
  <c r="N2344" i="54"/>
  <c r="K2345" i="54"/>
  <c r="L2345" i="54"/>
  <c r="M2345" i="54"/>
  <c r="N2345" i="54"/>
  <c r="K2346" i="54"/>
  <c r="L2346" i="54"/>
  <c r="M2346" i="54"/>
  <c r="N2346" i="54"/>
  <c r="K2347" i="54"/>
  <c r="L2347" i="54"/>
  <c r="M2347" i="54"/>
  <c r="N2347" i="54"/>
  <c r="K2348" i="54"/>
  <c r="L2348" i="54"/>
  <c r="M2348" i="54"/>
  <c r="N2348" i="54"/>
  <c r="K2349" i="54"/>
  <c r="L2349" i="54"/>
  <c r="M2349" i="54"/>
  <c r="N2349" i="54"/>
  <c r="K2350" i="54"/>
  <c r="L2350" i="54"/>
  <c r="M2350" i="54"/>
  <c r="N2350" i="54"/>
  <c r="K2351" i="54"/>
  <c r="L2351" i="54"/>
  <c r="M2351" i="54"/>
  <c r="N2351" i="54"/>
  <c r="K2352" i="54"/>
  <c r="L2352" i="54"/>
  <c r="M2352" i="54"/>
  <c r="N2352" i="54"/>
  <c r="K2353" i="54"/>
  <c r="L2353" i="54"/>
  <c r="M2353" i="54"/>
  <c r="N2353" i="54"/>
  <c r="K2354" i="54"/>
  <c r="L2354" i="54"/>
  <c r="M2354" i="54"/>
  <c r="N2354" i="54"/>
  <c r="K2355" i="54"/>
  <c r="L2355" i="54"/>
  <c r="M2355" i="54"/>
  <c r="N2355" i="54"/>
  <c r="K2356" i="54"/>
  <c r="L2356" i="54"/>
  <c r="M2356" i="54"/>
  <c r="N2356" i="54"/>
  <c r="K2357" i="54"/>
  <c r="L2357" i="54"/>
  <c r="M2357" i="54"/>
  <c r="N2357" i="54"/>
  <c r="K2358" i="54"/>
  <c r="L2358" i="54"/>
  <c r="M2358" i="54"/>
  <c r="N2358" i="54"/>
  <c r="K2359" i="54"/>
  <c r="L2359" i="54"/>
  <c r="M2359" i="54"/>
  <c r="N2359" i="54"/>
  <c r="K2360" i="54"/>
  <c r="L2360" i="54"/>
  <c r="M2360" i="54"/>
  <c r="N2360" i="54"/>
  <c r="K2361" i="54"/>
  <c r="L2361" i="54"/>
  <c r="M2361" i="54"/>
  <c r="N2361" i="54"/>
  <c r="K2362" i="54"/>
  <c r="L2362" i="54"/>
  <c r="M2362" i="54"/>
  <c r="N2362" i="54"/>
  <c r="K2363" i="54"/>
  <c r="L2363" i="54"/>
  <c r="M2363" i="54"/>
  <c r="N2363" i="54"/>
  <c r="K2364" i="54"/>
  <c r="L2364" i="54"/>
  <c r="M2364" i="54"/>
  <c r="N2364" i="54"/>
  <c r="K2365" i="54"/>
  <c r="L2365" i="54"/>
  <c r="M2365" i="54"/>
  <c r="N2365" i="54"/>
  <c r="K2366" i="54"/>
  <c r="L2366" i="54"/>
  <c r="M2366" i="54"/>
  <c r="N2366" i="54"/>
  <c r="K2367" i="54"/>
  <c r="L2367" i="54"/>
  <c r="M2367" i="54"/>
  <c r="N2367" i="54"/>
  <c r="K2368" i="54"/>
  <c r="L2368" i="54"/>
  <c r="M2368" i="54"/>
  <c r="N2368" i="54"/>
  <c r="K2369" i="54"/>
  <c r="L2369" i="54"/>
  <c r="M2369" i="54"/>
  <c r="N2369" i="54"/>
  <c r="K2370" i="54"/>
  <c r="L2370" i="54"/>
  <c r="M2370" i="54"/>
  <c r="N2370" i="54"/>
  <c r="K2371" i="54"/>
  <c r="L2371" i="54"/>
  <c r="M2371" i="54"/>
  <c r="N2371" i="54"/>
  <c r="K2372" i="54"/>
  <c r="L2372" i="54"/>
  <c r="M2372" i="54"/>
  <c r="N2372" i="54"/>
  <c r="K2373" i="54"/>
  <c r="L2373" i="54"/>
  <c r="M2373" i="54"/>
  <c r="N2373" i="54"/>
  <c r="K2374" i="54"/>
  <c r="L2374" i="54"/>
  <c r="M2374" i="54"/>
  <c r="N2374" i="54"/>
  <c r="K2375" i="54"/>
  <c r="L2375" i="54"/>
  <c r="M2375" i="54"/>
  <c r="N2375" i="54"/>
  <c r="K2376" i="54"/>
  <c r="L2376" i="54"/>
  <c r="M2376" i="54"/>
  <c r="N2376" i="54"/>
  <c r="K2377" i="54"/>
  <c r="L2377" i="54"/>
  <c r="M2377" i="54"/>
  <c r="N2377" i="54"/>
  <c r="K2378" i="54"/>
  <c r="L2378" i="54"/>
  <c r="M2378" i="54"/>
  <c r="N2378" i="54"/>
  <c r="K2379" i="54"/>
  <c r="L2379" i="54"/>
  <c r="M2379" i="54"/>
  <c r="N2379" i="54"/>
  <c r="K2380" i="54"/>
  <c r="L2380" i="54"/>
  <c r="M2380" i="54"/>
  <c r="N2380" i="54"/>
  <c r="K2381" i="54"/>
  <c r="L2381" i="54"/>
  <c r="M2381" i="54"/>
  <c r="N2381" i="54"/>
  <c r="K2382" i="54"/>
  <c r="L2382" i="54"/>
  <c r="M2382" i="54"/>
  <c r="N2382" i="54"/>
  <c r="K2383" i="54"/>
  <c r="L2383" i="54"/>
  <c r="M2383" i="54"/>
  <c r="N2383" i="54"/>
  <c r="K2384" i="54"/>
  <c r="L2384" i="54"/>
  <c r="M2384" i="54"/>
  <c r="N2384" i="54"/>
  <c r="K2385" i="54"/>
  <c r="L2385" i="54"/>
  <c r="M2385" i="54"/>
  <c r="N2385" i="54"/>
  <c r="K2386" i="54"/>
  <c r="L2386" i="54"/>
  <c r="M2386" i="54"/>
  <c r="N2386" i="54"/>
  <c r="K2387" i="54"/>
  <c r="L2387" i="54"/>
  <c r="M2387" i="54"/>
  <c r="N2387" i="54"/>
  <c r="K2388" i="54"/>
  <c r="L2388" i="54"/>
  <c r="M2388" i="54"/>
  <c r="N2388" i="54"/>
  <c r="K2389" i="54"/>
  <c r="L2389" i="54"/>
  <c r="M2389" i="54"/>
  <c r="N2389" i="54"/>
  <c r="K2390" i="54"/>
  <c r="L2390" i="54"/>
  <c r="M2390" i="54"/>
  <c r="N2390" i="54"/>
  <c r="K2391" i="54"/>
  <c r="L2391" i="54"/>
  <c r="M2391" i="54"/>
  <c r="N2391" i="54"/>
  <c r="K2392" i="54"/>
  <c r="L2392" i="54"/>
  <c r="M2392" i="54"/>
  <c r="N2392" i="54"/>
  <c r="K2393" i="54"/>
  <c r="L2393" i="54"/>
  <c r="M2393" i="54"/>
  <c r="N2393" i="54"/>
  <c r="K2394" i="54"/>
  <c r="L2394" i="54"/>
  <c r="M2394" i="54"/>
  <c r="N2394" i="54"/>
  <c r="K2395" i="54"/>
  <c r="L2395" i="54"/>
  <c r="M2395" i="54"/>
  <c r="N2395" i="54"/>
  <c r="K2396" i="54"/>
  <c r="L2396" i="54"/>
  <c r="M2396" i="54"/>
  <c r="N2396" i="54"/>
  <c r="K2397" i="54"/>
  <c r="L2397" i="54"/>
  <c r="M2397" i="54"/>
  <c r="N2397" i="54"/>
  <c r="K2398" i="54"/>
  <c r="L2398" i="54"/>
  <c r="M2398" i="54"/>
  <c r="N2398" i="54"/>
  <c r="K2399" i="54"/>
  <c r="L2399" i="54"/>
  <c r="M2399" i="54"/>
  <c r="N2399" i="54"/>
  <c r="K2400" i="54"/>
  <c r="L2400" i="54"/>
  <c r="M2400" i="54"/>
  <c r="N2400" i="54"/>
  <c r="K2401" i="54"/>
  <c r="L2401" i="54"/>
  <c r="M2401" i="54"/>
  <c r="N2401" i="54"/>
  <c r="K2402" i="54"/>
  <c r="L2402" i="54"/>
  <c r="M2402" i="54"/>
  <c r="N2402" i="54"/>
  <c r="K2403" i="54"/>
  <c r="L2403" i="54"/>
  <c r="M2403" i="54"/>
  <c r="N2403" i="54"/>
  <c r="K2404" i="54"/>
  <c r="L2404" i="54"/>
  <c r="M2404" i="54"/>
  <c r="N2404" i="54"/>
  <c r="K2405" i="54"/>
  <c r="L2405" i="54"/>
  <c r="M2405" i="54"/>
  <c r="N2405" i="54"/>
  <c r="K2406" i="54"/>
  <c r="L2406" i="54"/>
  <c r="M2406" i="54"/>
  <c r="N2406" i="54"/>
  <c r="K2407" i="54"/>
  <c r="L2407" i="54"/>
  <c r="M2407" i="54"/>
  <c r="N2407" i="54"/>
  <c r="K2408" i="54"/>
  <c r="L2408" i="54"/>
  <c r="M2408" i="54"/>
  <c r="N2408" i="54"/>
  <c r="K2409" i="54"/>
  <c r="L2409" i="54"/>
  <c r="M2409" i="54"/>
  <c r="N2409" i="54"/>
  <c r="K2410" i="54"/>
  <c r="L2410" i="54"/>
  <c r="M2410" i="54"/>
  <c r="N2410" i="54"/>
  <c r="K2411" i="54"/>
  <c r="L2411" i="54"/>
  <c r="M2411" i="54"/>
  <c r="N2411" i="54"/>
  <c r="K2412" i="54"/>
  <c r="L2412" i="54"/>
  <c r="M2412" i="54"/>
  <c r="N2412" i="54"/>
  <c r="K2413" i="54"/>
  <c r="L2413" i="54"/>
  <c r="M2413" i="54"/>
  <c r="N2413" i="54"/>
  <c r="K2414" i="54"/>
  <c r="L2414" i="54"/>
  <c r="M2414" i="54"/>
  <c r="N2414" i="54"/>
  <c r="K2415" i="54"/>
  <c r="L2415" i="54"/>
  <c r="M2415" i="54"/>
  <c r="N2415" i="54"/>
  <c r="K2416" i="54"/>
  <c r="L2416" i="54"/>
  <c r="M2416" i="54"/>
  <c r="N2416" i="54"/>
  <c r="K2417" i="54"/>
  <c r="L2417" i="54"/>
  <c r="M2417" i="54"/>
  <c r="N2417" i="54"/>
  <c r="K2418" i="54"/>
  <c r="L2418" i="54"/>
  <c r="M2418" i="54"/>
  <c r="N2418" i="54"/>
  <c r="K2419" i="54"/>
  <c r="L2419" i="54"/>
  <c r="M2419" i="54"/>
  <c r="N2419" i="54"/>
  <c r="K2420" i="54"/>
  <c r="L2420" i="54"/>
  <c r="M2420" i="54"/>
  <c r="N2420" i="54"/>
  <c r="K2421" i="54"/>
  <c r="L2421" i="54"/>
  <c r="M2421" i="54"/>
  <c r="N2421" i="54"/>
  <c r="K2422" i="54"/>
  <c r="L2422" i="54"/>
  <c r="M2422" i="54"/>
  <c r="N2422" i="54"/>
  <c r="K2423" i="54"/>
  <c r="L2423" i="54"/>
  <c r="M2423" i="54"/>
  <c r="N2423" i="54"/>
  <c r="K2424" i="54"/>
  <c r="L2424" i="54"/>
  <c r="M2424" i="54"/>
  <c r="N2424" i="54"/>
  <c r="K2425" i="54"/>
  <c r="L2425" i="54"/>
  <c r="M2425" i="54"/>
  <c r="N2425" i="54"/>
  <c r="K2426" i="54"/>
  <c r="L2426" i="54"/>
  <c r="M2426" i="54"/>
  <c r="N2426" i="54"/>
  <c r="K2427" i="54"/>
  <c r="L2427" i="54"/>
  <c r="M2427" i="54"/>
  <c r="N2427" i="54"/>
  <c r="K2428" i="54"/>
  <c r="L2428" i="54"/>
  <c r="M2428" i="54"/>
  <c r="N2428" i="54"/>
  <c r="K2429" i="54"/>
  <c r="L2429" i="54"/>
  <c r="M2429" i="54"/>
  <c r="N2429" i="54"/>
  <c r="K2430" i="54"/>
  <c r="L2430" i="54"/>
  <c r="M2430" i="54"/>
  <c r="N2430" i="54"/>
  <c r="K2431" i="54"/>
  <c r="L2431" i="54"/>
  <c r="M2431" i="54"/>
  <c r="N2431" i="54"/>
  <c r="K2432" i="54"/>
  <c r="L2432" i="54"/>
  <c r="M2432" i="54"/>
  <c r="N2432" i="54"/>
  <c r="K2433" i="54"/>
  <c r="L2433" i="54"/>
  <c r="M2433" i="54"/>
  <c r="N2433" i="54"/>
  <c r="K2434" i="54"/>
  <c r="L2434" i="54"/>
  <c r="M2434" i="54"/>
  <c r="N2434" i="54"/>
  <c r="K2435" i="54"/>
  <c r="L2435" i="54"/>
  <c r="M2435" i="54"/>
  <c r="N2435" i="54"/>
  <c r="K2436" i="54"/>
  <c r="L2436" i="54"/>
  <c r="M2436" i="54"/>
  <c r="N2436" i="54"/>
  <c r="K2437" i="54"/>
  <c r="L2437" i="54"/>
  <c r="M2437" i="54"/>
  <c r="N2437" i="54"/>
  <c r="K2438" i="54"/>
  <c r="L2438" i="54"/>
  <c r="M2438" i="54"/>
  <c r="N2438" i="54"/>
  <c r="K2439" i="54"/>
  <c r="L2439" i="54"/>
  <c r="M2439" i="54"/>
  <c r="N2439" i="54"/>
  <c r="K2440" i="54"/>
  <c r="L2440" i="54"/>
  <c r="M2440" i="54"/>
  <c r="N2440" i="54"/>
  <c r="K2441" i="54"/>
  <c r="L2441" i="54"/>
  <c r="M2441" i="54"/>
  <c r="N2441" i="54"/>
  <c r="K2442" i="54"/>
  <c r="L2442" i="54"/>
  <c r="M2442" i="54"/>
  <c r="N2442" i="54"/>
  <c r="K2443" i="54"/>
  <c r="L2443" i="54"/>
  <c r="M2443" i="54"/>
  <c r="N2443" i="54"/>
  <c r="K2444" i="54"/>
  <c r="L2444" i="54"/>
  <c r="M2444" i="54"/>
  <c r="N2444" i="54"/>
  <c r="K2445" i="54"/>
  <c r="L2445" i="54"/>
  <c r="M2445" i="54"/>
  <c r="N2445" i="54"/>
  <c r="K2446" i="54"/>
  <c r="L2446" i="54"/>
  <c r="M2446" i="54"/>
  <c r="N2446" i="54"/>
  <c r="K2447" i="54"/>
  <c r="L2447" i="54"/>
  <c r="M2447" i="54"/>
  <c r="N2447" i="54"/>
  <c r="K2448" i="54"/>
  <c r="L2448" i="54"/>
  <c r="M2448" i="54"/>
  <c r="N2448" i="54"/>
  <c r="K2449" i="54"/>
  <c r="L2449" i="54"/>
  <c r="M2449" i="54"/>
  <c r="N2449" i="54"/>
  <c r="K2450" i="54"/>
  <c r="L2450" i="54"/>
  <c r="M2450" i="54"/>
  <c r="N2450" i="54"/>
  <c r="K2451" i="54"/>
  <c r="L2451" i="54"/>
  <c r="M2451" i="54"/>
  <c r="N2451" i="54"/>
  <c r="K2452" i="54"/>
  <c r="L2452" i="54"/>
  <c r="M2452" i="54"/>
  <c r="N2452" i="54"/>
  <c r="K2453" i="54"/>
  <c r="L2453" i="54"/>
  <c r="M2453" i="54"/>
  <c r="N2453" i="54"/>
  <c r="K2454" i="54"/>
  <c r="L2454" i="54"/>
  <c r="M2454" i="54"/>
  <c r="N2454" i="54"/>
  <c r="K2455" i="54"/>
  <c r="L2455" i="54"/>
  <c r="M2455" i="54"/>
  <c r="N2455" i="54"/>
  <c r="K2456" i="54"/>
  <c r="L2456" i="54"/>
  <c r="M2456" i="54"/>
  <c r="N2456" i="54"/>
  <c r="K2457" i="54"/>
  <c r="L2457" i="54"/>
  <c r="M2457" i="54"/>
  <c r="N2457" i="54"/>
  <c r="K2458" i="54"/>
  <c r="L2458" i="54"/>
  <c r="M2458" i="54"/>
  <c r="N2458" i="54"/>
  <c r="K2459" i="54"/>
  <c r="L2459" i="54"/>
  <c r="M2459" i="54"/>
  <c r="N2459" i="54"/>
  <c r="K2460" i="54"/>
  <c r="L2460" i="54"/>
  <c r="M2460" i="54"/>
  <c r="N2460" i="54"/>
  <c r="K2461" i="54"/>
  <c r="L2461" i="54"/>
  <c r="M2461" i="54"/>
  <c r="N2461" i="54"/>
  <c r="K2462" i="54"/>
  <c r="L2462" i="54"/>
  <c r="M2462" i="54"/>
  <c r="N2462" i="54"/>
  <c r="K2463" i="54"/>
  <c r="L2463" i="54"/>
  <c r="M2463" i="54"/>
  <c r="N2463" i="54"/>
  <c r="K2464" i="54"/>
  <c r="L2464" i="54"/>
  <c r="M2464" i="54"/>
  <c r="N2464" i="54"/>
  <c r="K2465" i="54"/>
  <c r="L2465" i="54"/>
  <c r="M2465" i="54"/>
  <c r="N2465" i="54"/>
  <c r="K2466" i="54"/>
  <c r="L2466" i="54"/>
  <c r="M2466" i="54"/>
  <c r="N2466" i="54"/>
  <c r="K2467" i="54"/>
  <c r="L2467" i="54"/>
  <c r="M2467" i="54"/>
  <c r="N2467" i="54"/>
  <c r="K2468" i="54"/>
  <c r="L2468" i="54"/>
  <c r="M2468" i="54"/>
  <c r="N2468" i="54"/>
  <c r="K2469" i="54"/>
  <c r="L2469" i="54"/>
  <c r="M2469" i="54"/>
  <c r="N2469" i="54"/>
  <c r="K2470" i="54"/>
  <c r="L2470" i="54"/>
  <c r="M2470" i="54"/>
  <c r="N2470" i="54"/>
  <c r="K2471" i="54"/>
  <c r="L2471" i="54"/>
  <c r="M2471" i="54"/>
  <c r="N2471" i="54"/>
  <c r="K2472" i="54"/>
  <c r="L2472" i="54"/>
  <c r="M2472" i="54"/>
  <c r="N2472" i="54"/>
  <c r="K2473" i="54"/>
  <c r="L2473" i="54"/>
  <c r="M2473" i="54"/>
  <c r="N2473" i="54"/>
  <c r="K2474" i="54"/>
  <c r="L2474" i="54"/>
  <c r="M2474" i="54"/>
  <c r="N2474" i="54"/>
  <c r="K2475" i="54"/>
  <c r="L2475" i="54"/>
  <c r="M2475" i="54"/>
  <c r="N2475" i="54"/>
  <c r="K2476" i="54"/>
  <c r="L2476" i="54"/>
  <c r="M2476" i="54"/>
  <c r="N2476" i="54"/>
  <c r="K2477" i="54"/>
  <c r="L2477" i="54"/>
  <c r="M2477" i="54"/>
  <c r="N2477" i="54"/>
  <c r="K2478" i="54"/>
  <c r="L2478" i="54"/>
  <c r="M2478" i="54"/>
  <c r="N2478" i="54"/>
  <c r="K2479" i="54"/>
  <c r="L2479" i="54"/>
  <c r="M2479" i="54"/>
  <c r="N2479" i="54"/>
  <c r="K2480" i="54"/>
  <c r="L2480" i="54"/>
  <c r="M2480" i="54"/>
  <c r="N2480" i="54"/>
  <c r="K2481" i="54"/>
  <c r="L2481" i="54"/>
  <c r="M2481" i="54"/>
  <c r="N2481" i="54"/>
  <c r="K2482" i="54"/>
  <c r="L2482" i="54"/>
  <c r="M2482" i="54"/>
  <c r="N2482" i="54"/>
  <c r="K2483" i="54"/>
  <c r="L2483" i="54"/>
  <c r="M2483" i="54"/>
  <c r="N2483" i="54"/>
  <c r="K2484" i="54"/>
  <c r="L2484" i="54"/>
  <c r="M2484" i="54"/>
  <c r="N2484" i="54"/>
  <c r="K2485" i="54"/>
  <c r="L2485" i="54"/>
  <c r="M2485" i="54"/>
  <c r="N2485" i="54"/>
  <c r="K2486" i="54"/>
  <c r="L2486" i="54"/>
  <c r="M2486" i="54"/>
  <c r="N2486" i="54"/>
  <c r="K2487" i="54"/>
  <c r="L2487" i="54"/>
  <c r="M2487" i="54"/>
  <c r="N2487" i="54"/>
  <c r="K2488" i="54"/>
  <c r="L2488" i="54"/>
  <c r="M2488" i="54"/>
  <c r="N2488" i="54"/>
  <c r="K2489" i="54"/>
  <c r="L2489" i="54"/>
  <c r="M2489" i="54"/>
  <c r="N2489" i="54"/>
  <c r="K2490" i="54"/>
  <c r="L2490" i="54"/>
  <c r="M2490" i="54"/>
  <c r="N2490" i="54"/>
  <c r="K2491" i="54"/>
  <c r="L2491" i="54"/>
  <c r="M2491" i="54"/>
  <c r="N2491" i="54"/>
  <c r="K2492" i="54"/>
  <c r="L2492" i="54"/>
  <c r="M2492" i="54"/>
  <c r="N2492" i="54"/>
  <c r="K2493" i="54"/>
  <c r="L2493" i="54"/>
  <c r="M2493" i="54"/>
  <c r="N2493" i="54"/>
  <c r="K2494" i="54"/>
  <c r="L2494" i="54"/>
  <c r="M2494" i="54"/>
  <c r="N2494" i="54"/>
  <c r="K2495" i="54"/>
  <c r="L2495" i="54"/>
  <c r="M2495" i="54"/>
  <c r="N2495" i="54"/>
  <c r="K2496" i="54"/>
  <c r="L2496" i="54"/>
  <c r="M2496" i="54"/>
  <c r="N2496" i="54"/>
  <c r="K2497" i="54"/>
  <c r="L2497" i="54"/>
  <c r="M2497" i="54"/>
  <c r="N2497" i="54"/>
  <c r="K2498" i="54"/>
  <c r="L2498" i="54"/>
  <c r="M2498" i="54"/>
  <c r="N2498" i="54"/>
  <c r="K2499" i="54"/>
  <c r="L2499" i="54"/>
  <c r="M2499" i="54"/>
  <c r="N2499" i="54"/>
  <c r="K2500" i="54"/>
  <c r="L2500" i="54"/>
  <c r="M2500" i="54"/>
  <c r="N2500" i="54"/>
  <c r="K2501" i="54"/>
  <c r="L2501" i="54"/>
  <c r="M2501" i="54"/>
  <c r="N2501" i="54"/>
  <c r="K2502" i="54"/>
  <c r="L2502" i="54"/>
  <c r="M2502" i="54"/>
  <c r="N2502" i="54"/>
  <c r="K2503" i="54"/>
  <c r="L2503" i="54"/>
  <c r="M2503" i="54"/>
  <c r="N2503" i="54"/>
  <c r="K2504" i="54"/>
  <c r="L2504" i="54"/>
  <c r="M2504" i="54"/>
  <c r="N2504" i="54"/>
  <c r="K2505" i="54"/>
  <c r="L2505" i="54"/>
  <c r="M2505" i="54"/>
  <c r="N2505" i="54"/>
  <c r="K2506" i="54"/>
  <c r="L2506" i="54"/>
  <c r="M2506" i="54"/>
  <c r="N2506" i="54"/>
  <c r="K2507" i="54"/>
  <c r="L2507" i="54"/>
  <c r="M2507" i="54"/>
  <c r="N2507" i="54"/>
  <c r="K2508" i="54"/>
  <c r="L2508" i="54"/>
  <c r="M2508" i="54"/>
  <c r="N2508" i="54"/>
  <c r="K2509" i="54"/>
  <c r="L2509" i="54"/>
  <c r="M2509" i="54"/>
  <c r="N2509" i="54"/>
  <c r="K2510" i="54"/>
  <c r="L2510" i="54"/>
  <c r="M2510" i="54"/>
  <c r="N2510" i="54"/>
  <c r="K2511" i="54"/>
  <c r="L2511" i="54"/>
  <c r="M2511" i="54"/>
  <c r="N2511" i="54"/>
  <c r="K2512" i="54"/>
  <c r="L2512" i="54"/>
  <c r="M2512" i="54"/>
  <c r="N2512" i="54"/>
  <c r="K2513" i="54"/>
  <c r="L2513" i="54"/>
  <c r="M2513" i="54"/>
  <c r="N2513" i="54"/>
  <c r="K2514" i="54"/>
  <c r="L2514" i="54"/>
  <c r="M2514" i="54"/>
  <c r="N2514" i="54"/>
  <c r="K2515" i="54"/>
  <c r="L2515" i="54"/>
  <c r="M2515" i="54"/>
  <c r="N2515" i="54"/>
  <c r="K2516" i="54"/>
  <c r="L2516" i="54"/>
  <c r="M2516" i="54"/>
  <c r="N2516" i="54"/>
  <c r="K2517" i="54"/>
  <c r="L2517" i="54"/>
  <c r="M2517" i="54"/>
  <c r="N2517" i="54"/>
  <c r="K2518" i="54"/>
  <c r="L2518" i="54"/>
  <c r="M2518" i="54"/>
  <c r="N2518" i="54"/>
  <c r="K2519" i="54"/>
  <c r="L2519" i="54"/>
  <c r="M2519" i="54"/>
  <c r="N2519" i="54"/>
  <c r="K2520" i="54"/>
  <c r="L2520" i="54"/>
  <c r="M2520" i="54"/>
  <c r="N2520" i="54"/>
  <c r="K2521" i="54"/>
  <c r="L2521" i="54"/>
  <c r="M2521" i="54"/>
  <c r="N2521" i="54"/>
  <c r="K2522" i="54"/>
  <c r="L2522" i="54"/>
  <c r="M2522" i="54"/>
  <c r="N2522" i="54"/>
  <c r="K2523" i="54"/>
  <c r="L2523" i="54"/>
  <c r="M2523" i="54"/>
  <c r="N2523" i="54"/>
  <c r="K2524" i="54"/>
  <c r="L2524" i="54"/>
  <c r="M2524" i="54"/>
  <c r="N2524" i="54"/>
  <c r="K2525" i="54"/>
  <c r="L2525" i="54"/>
  <c r="M2525" i="54"/>
  <c r="N2525" i="54"/>
  <c r="K2526" i="54"/>
  <c r="L2526" i="54"/>
  <c r="M2526" i="54"/>
  <c r="N2526" i="54"/>
  <c r="K2527" i="54"/>
  <c r="L2527" i="54"/>
  <c r="M2527" i="54"/>
  <c r="N2527" i="54"/>
  <c r="K2528" i="54"/>
  <c r="L2528" i="54"/>
  <c r="M2528" i="54"/>
  <c r="N2528" i="54"/>
  <c r="K2529" i="54"/>
  <c r="L2529" i="54"/>
  <c r="M2529" i="54"/>
  <c r="N2529" i="54"/>
  <c r="K2530" i="54"/>
  <c r="L2530" i="54"/>
  <c r="M2530" i="54"/>
  <c r="N2530" i="54"/>
  <c r="K2531" i="54"/>
  <c r="L2531" i="54"/>
  <c r="M2531" i="54"/>
  <c r="N2531" i="54"/>
  <c r="K2532" i="54"/>
  <c r="L2532" i="54"/>
  <c r="M2532" i="54"/>
  <c r="N2532" i="54"/>
  <c r="K2533" i="54"/>
  <c r="L2533" i="54"/>
  <c r="M2533" i="54"/>
  <c r="N2533" i="54"/>
  <c r="K2534" i="54"/>
  <c r="L2534" i="54"/>
  <c r="M2534" i="54"/>
  <c r="N2534" i="54"/>
  <c r="K2535" i="54"/>
  <c r="L2535" i="54"/>
  <c r="M2535" i="54"/>
  <c r="N2535" i="54"/>
  <c r="K2536" i="54"/>
  <c r="L2536" i="54"/>
  <c r="M2536" i="54"/>
  <c r="N2536" i="54"/>
  <c r="K2537" i="54"/>
  <c r="L2537" i="54"/>
  <c r="M2537" i="54"/>
  <c r="N2537" i="54"/>
  <c r="K2538" i="54"/>
  <c r="L2538" i="54"/>
  <c r="M2538" i="54"/>
  <c r="N2538" i="54"/>
  <c r="K2539" i="54"/>
  <c r="L2539" i="54"/>
  <c r="M2539" i="54"/>
  <c r="N2539" i="54"/>
  <c r="K2540" i="54"/>
  <c r="L2540" i="54"/>
  <c r="M2540" i="54"/>
  <c r="N2540" i="54"/>
  <c r="K2541" i="54"/>
  <c r="L2541" i="54"/>
  <c r="M2541" i="54"/>
  <c r="N2541" i="54"/>
  <c r="K2542" i="54"/>
  <c r="L2542" i="54"/>
  <c r="M2542" i="54"/>
  <c r="N2542" i="54"/>
  <c r="K2543" i="54"/>
  <c r="L2543" i="54"/>
  <c r="M2543" i="54"/>
  <c r="N2543" i="54"/>
  <c r="K2544" i="54"/>
  <c r="L2544" i="54"/>
  <c r="M2544" i="54"/>
  <c r="N2544" i="54"/>
  <c r="K2545" i="54"/>
  <c r="L2545" i="54"/>
  <c r="M2545" i="54"/>
  <c r="N2545" i="54"/>
  <c r="K2546" i="54"/>
  <c r="L2546" i="54"/>
  <c r="M2546" i="54"/>
  <c r="N2546" i="54"/>
  <c r="K2547" i="54"/>
  <c r="L2547" i="54"/>
  <c r="M2547" i="54"/>
  <c r="N2547" i="54"/>
  <c r="K2548" i="54"/>
  <c r="L2548" i="54"/>
  <c r="M2548" i="54"/>
  <c r="N2548" i="54"/>
  <c r="K2549" i="54"/>
  <c r="L2549" i="54"/>
  <c r="M2549" i="54"/>
  <c r="N2549" i="54"/>
  <c r="K2550" i="54"/>
  <c r="L2550" i="54"/>
  <c r="M2550" i="54"/>
  <c r="N2550" i="54"/>
  <c r="K2551" i="54"/>
  <c r="L2551" i="54"/>
  <c r="M2551" i="54"/>
  <c r="N2551" i="54"/>
  <c r="K2552" i="54"/>
  <c r="L2552" i="54"/>
  <c r="M2552" i="54"/>
  <c r="N2552" i="54"/>
  <c r="K2553" i="54"/>
  <c r="L2553" i="54"/>
  <c r="M2553" i="54"/>
  <c r="N2553" i="54"/>
  <c r="K2554" i="54"/>
  <c r="L2554" i="54"/>
  <c r="M2554" i="54"/>
  <c r="N2554" i="54"/>
  <c r="K2555" i="54"/>
  <c r="L2555" i="54"/>
  <c r="M2555" i="54"/>
  <c r="N2555" i="54"/>
  <c r="K2556" i="54"/>
  <c r="L2556" i="54"/>
  <c r="M2556" i="54"/>
  <c r="N2556" i="54"/>
  <c r="K2557" i="54"/>
  <c r="L2557" i="54"/>
  <c r="M2557" i="54"/>
  <c r="N2557" i="54"/>
  <c r="K2558" i="54"/>
  <c r="L2558" i="54"/>
  <c r="M2558" i="54"/>
  <c r="N2558" i="54"/>
  <c r="K2559" i="54"/>
  <c r="L2559" i="54"/>
  <c r="M2559" i="54"/>
  <c r="N2559" i="54"/>
  <c r="K2560" i="54"/>
  <c r="L2560" i="54"/>
  <c r="M2560" i="54"/>
  <c r="N2560" i="54"/>
  <c r="K2561" i="54"/>
  <c r="L2561" i="54"/>
  <c r="M2561" i="54"/>
  <c r="N2561" i="54"/>
  <c r="K2562" i="54"/>
  <c r="L2562" i="54"/>
  <c r="M2562" i="54"/>
  <c r="N2562" i="54"/>
  <c r="K2563" i="54"/>
  <c r="L2563" i="54"/>
  <c r="M2563" i="54"/>
  <c r="N2563" i="54"/>
  <c r="K2564" i="54"/>
  <c r="L2564" i="54"/>
  <c r="M2564" i="54"/>
  <c r="N2564" i="54"/>
  <c r="K2565" i="54"/>
  <c r="L2565" i="54"/>
  <c r="M2565" i="54"/>
  <c r="N2565" i="54"/>
  <c r="K2566" i="54"/>
  <c r="L2566" i="54"/>
  <c r="M2566" i="54"/>
  <c r="N2566" i="54"/>
  <c r="K2567" i="54"/>
  <c r="L2567" i="54"/>
  <c r="M2567" i="54"/>
  <c r="N2567" i="54"/>
  <c r="K2568" i="54"/>
  <c r="L2568" i="54"/>
  <c r="M2568" i="54"/>
  <c r="N2568" i="54"/>
  <c r="K2569" i="54"/>
  <c r="L2569" i="54"/>
  <c r="M2569" i="54"/>
  <c r="N2569" i="54"/>
  <c r="K2570" i="54"/>
  <c r="L2570" i="54"/>
  <c r="M2570" i="54"/>
  <c r="N2570" i="54"/>
  <c r="K2571" i="54"/>
  <c r="L2571" i="54"/>
  <c r="M2571" i="54"/>
  <c r="N2571" i="54"/>
  <c r="K2572" i="54"/>
  <c r="L2572" i="54"/>
  <c r="M2572" i="54"/>
  <c r="N2572" i="54"/>
  <c r="K2573" i="54"/>
  <c r="L2573" i="54"/>
  <c r="M2573" i="54"/>
  <c r="N2573" i="54"/>
  <c r="K2574" i="54"/>
  <c r="L2574" i="54"/>
  <c r="M2574" i="54"/>
  <c r="N2574" i="54"/>
  <c r="K2575" i="54"/>
  <c r="L2575" i="54"/>
  <c r="M2575" i="54"/>
  <c r="N2575" i="54"/>
  <c r="K2576" i="54"/>
  <c r="L2576" i="54"/>
  <c r="M2576" i="54"/>
  <c r="N2576" i="54"/>
  <c r="K2577" i="54"/>
  <c r="L2577" i="54"/>
  <c r="M2577" i="54"/>
  <c r="N2577" i="54"/>
  <c r="K2578" i="54"/>
  <c r="L2578" i="54"/>
  <c r="M2578" i="54"/>
  <c r="N2578" i="54"/>
  <c r="K2579" i="54"/>
  <c r="L2579" i="54"/>
  <c r="M2579" i="54"/>
  <c r="N2579" i="54"/>
  <c r="K2580" i="54"/>
  <c r="L2580" i="54"/>
  <c r="M2580" i="54"/>
  <c r="N2580" i="54"/>
  <c r="K2581" i="54"/>
  <c r="L2581" i="54"/>
  <c r="M2581" i="54"/>
  <c r="N2581" i="54"/>
  <c r="K2582" i="54"/>
  <c r="L2582" i="54"/>
  <c r="M2582" i="54"/>
  <c r="N2582" i="54"/>
  <c r="K2583" i="54"/>
  <c r="L2583" i="54"/>
  <c r="M2583" i="54"/>
  <c r="N2583" i="54"/>
  <c r="K2584" i="54"/>
  <c r="L2584" i="54"/>
  <c r="M2584" i="54"/>
  <c r="N2584" i="54"/>
  <c r="K2585" i="54"/>
  <c r="L2585" i="54"/>
  <c r="M2585" i="54"/>
  <c r="N2585" i="54"/>
  <c r="K2586" i="54"/>
  <c r="L2586" i="54"/>
  <c r="M2586" i="54"/>
  <c r="N2586" i="54"/>
  <c r="K2587" i="54"/>
  <c r="L2587" i="54"/>
  <c r="M2587" i="54"/>
  <c r="N2587" i="54"/>
  <c r="K2588" i="54"/>
  <c r="L2588" i="54"/>
  <c r="M2588" i="54"/>
  <c r="N2588" i="54"/>
  <c r="K2589" i="54"/>
  <c r="L2589" i="54"/>
  <c r="M2589" i="54"/>
  <c r="N2589" i="54"/>
  <c r="K2590" i="54"/>
  <c r="L2590" i="54"/>
  <c r="M2590" i="54"/>
  <c r="N2590" i="54"/>
  <c r="K2591" i="54"/>
  <c r="L2591" i="54"/>
  <c r="M2591" i="54"/>
  <c r="N2591" i="54"/>
  <c r="K2592" i="54"/>
  <c r="L2592" i="54"/>
  <c r="M2592" i="54"/>
  <c r="N2592" i="54"/>
  <c r="K2593" i="54"/>
  <c r="L2593" i="54"/>
  <c r="M2593" i="54"/>
  <c r="N2593" i="54"/>
  <c r="K2594" i="54"/>
  <c r="L2594" i="54"/>
  <c r="M2594" i="54"/>
  <c r="N2594" i="54"/>
  <c r="K2595" i="54"/>
  <c r="L2595" i="54"/>
  <c r="M2595" i="54"/>
  <c r="N2595" i="54"/>
  <c r="K2596" i="54"/>
  <c r="L2596" i="54"/>
  <c r="M2596" i="54"/>
  <c r="N2596" i="54"/>
  <c r="K2597" i="54"/>
  <c r="L2597" i="54"/>
  <c r="M2597" i="54"/>
  <c r="N2597" i="54"/>
  <c r="K2598" i="54"/>
  <c r="L2598" i="54"/>
  <c r="M2598" i="54"/>
  <c r="N2598" i="54"/>
  <c r="K2599" i="54"/>
  <c r="L2599" i="54"/>
  <c r="M2599" i="54"/>
  <c r="N2599" i="54"/>
  <c r="K2600" i="54"/>
  <c r="L2600" i="54"/>
  <c r="M2600" i="54"/>
  <c r="N2600" i="54"/>
  <c r="K2601" i="54"/>
  <c r="L2601" i="54"/>
  <c r="M2601" i="54"/>
  <c r="N2601" i="54"/>
  <c r="K2602" i="54"/>
  <c r="L2602" i="54"/>
  <c r="M2602" i="54"/>
  <c r="N2602" i="54"/>
  <c r="K2603" i="54"/>
  <c r="L2603" i="54"/>
  <c r="M2603" i="54"/>
  <c r="N2603" i="54"/>
  <c r="K2604" i="54"/>
  <c r="L2604" i="54"/>
  <c r="M2604" i="54"/>
  <c r="N2604" i="54"/>
  <c r="K2605" i="54"/>
  <c r="L2605" i="54"/>
  <c r="M2605" i="54"/>
  <c r="N2605" i="54"/>
  <c r="K2606" i="54"/>
  <c r="L2606" i="54"/>
  <c r="M2606" i="54"/>
  <c r="N2606" i="54"/>
  <c r="K2607" i="54"/>
  <c r="L2607" i="54"/>
  <c r="M2607" i="54"/>
  <c r="N2607" i="54"/>
  <c r="K2608" i="54"/>
  <c r="L2608" i="54"/>
  <c r="M2608" i="54"/>
  <c r="N2608" i="54"/>
  <c r="K2609" i="54"/>
  <c r="L2609" i="54"/>
  <c r="M2609" i="54"/>
  <c r="N2609" i="54"/>
  <c r="K2610" i="54"/>
  <c r="L2610" i="54"/>
  <c r="M2610" i="54"/>
  <c r="N2610" i="54"/>
  <c r="K2611" i="54"/>
  <c r="L2611" i="54"/>
  <c r="M2611" i="54"/>
  <c r="N2611" i="54"/>
  <c r="K2612" i="54"/>
  <c r="L2612" i="54"/>
  <c r="M2612" i="54"/>
  <c r="N2612" i="54"/>
  <c r="K2613" i="54"/>
  <c r="L2613" i="54"/>
  <c r="M2613" i="54"/>
  <c r="N2613" i="54"/>
  <c r="K2614" i="54"/>
  <c r="L2614" i="54"/>
  <c r="M2614" i="54"/>
  <c r="N2614" i="54"/>
  <c r="K2615" i="54"/>
  <c r="L2615" i="54"/>
  <c r="M2615" i="54"/>
  <c r="N2615" i="54"/>
  <c r="K2616" i="54"/>
  <c r="L2616" i="54"/>
  <c r="M2616" i="54"/>
  <c r="N2616" i="54"/>
  <c r="K2617" i="54"/>
  <c r="L2617" i="54"/>
  <c r="M2617" i="54"/>
  <c r="N2617" i="54"/>
  <c r="K2618" i="54"/>
  <c r="L2618" i="54"/>
  <c r="M2618" i="54"/>
  <c r="N2618" i="54"/>
  <c r="K2619" i="54"/>
  <c r="L2619" i="54"/>
  <c r="M2619" i="54"/>
  <c r="N2619" i="54"/>
  <c r="K2620" i="54"/>
  <c r="L2620" i="54"/>
  <c r="M2620" i="54"/>
  <c r="N2620" i="54"/>
  <c r="K2621" i="54"/>
  <c r="L2621" i="54"/>
  <c r="M2621" i="54"/>
  <c r="N2621" i="54"/>
  <c r="K2622" i="54"/>
  <c r="L2622" i="54"/>
  <c r="M2622" i="54"/>
  <c r="N2622" i="54"/>
  <c r="K2623" i="54"/>
  <c r="L2623" i="54"/>
  <c r="M2623" i="54"/>
  <c r="N2623" i="54"/>
  <c r="K2624" i="54"/>
  <c r="L2624" i="54"/>
  <c r="M2624" i="54"/>
  <c r="N2624" i="54"/>
  <c r="K2625" i="54"/>
  <c r="L2625" i="54"/>
  <c r="M2625" i="54"/>
  <c r="N2625" i="54"/>
  <c r="K2626" i="54"/>
  <c r="L2626" i="54"/>
  <c r="M2626" i="54"/>
  <c r="N2626" i="54"/>
  <c r="K2627" i="54"/>
  <c r="L2627" i="54"/>
  <c r="M2627" i="54"/>
  <c r="N2627" i="54"/>
  <c r="K2628" i="54"/>
  <c r="L2628" i="54"/>
  <c r="M2628" i="54"/>
  <c r="N2628" i="54"/>
  <c r="K2629" i="54"/>
  <c r="L2629" i="54"/>
  <c r="M2629" i="54"/>
  <c r="N2629" i="54"/>
  <c r="K2630" i="54"/>
  <c r="L2630" i="54"/>
  <c r="M2630" i="54"/>
  <c r="N2630" i="54"/>
  <c r="K2631" i="54"/>
  <c r="L2631" i="54"/>
  <c r="M2631" i="54"/>
  <c r="N2631" i="54"/>
  <c r="K2632" i="54"/>
  <c r="L2632" i="54"/>
  <c r="M2632" i="54"/>
  <c r="N2632" i="54"/>
  <c r="K2633" i="54"/>
  <c r="L2633" i="54"/>
  <c r="M2633" i="54"/>
  <c r="N2633" i="54"/>
  <c r="K2634" i="54"/>
  <c r="L2634" i="54"/>
  <c r="M2634" i="54"/>
  <c r="N2634" i="54"/>
  <c r="K2635" i="54"/>
  <c r="L2635" i="54"/>
  <c r="M2635" i="54"/>
  <c r="N2635" i="54"/>
  <c r="K2636" i="54"/>
  <c r="L2636" i="54"/>
  <c r="M2636" i="54"/>
  <c r="N2636" i="54"/>
  <c r="K2637" i="54"/>
  <c r="L2637" i="54"/>
  <c r="M2637" i="54"/>
  <c r="N2637" i="54"/>
  <c r="K2638" i="54"/>
  <c r="L2638" i="54"/>
  <c r="M2638" i="54"/>
  <c r="N2638" i="54"/>
  <c r="K2639" i="54"/>
  <c r="L2639" i="54"/>
  <c r="M2639" i="54"/>
  <c r="N2639" i="54"/>
  <c r="K2640" i="54"/>
  <c r="L2640" i="54"/>
  <c r="M2640" i="54"/>
  <c r="N2640" i="54"/>
  <c r="K2641" i="54"/>
  <c r="L2641" i="54"/>
  <c r="M2641" i="54"/>
  <c r="N2641" i="54"/>
  <c r="K2642" i="54"/>
  <c r="L2642" i="54"/>
  <c r="M2642" i="54"/>
  <c r="N2642" i="54"/>
  <c r="K2643" i="54"/>
  <c r="L2643" i="54"/>
  <c r="M2643" i="54"/>
  <c r="N2643" i="54"/>
  <c r="K2644" i="54"/>
  <c r="L2644" i="54"/>
  <c r="M2644" i="54"/>
  <c r="N2644" i="54"/>
  <c r="K2645" i="54"/>
  <c r="L2645" i="54"/>
  <c r="M2645" i="54"/>
  <c r="N2645" i="54"/>
  <c r="K2646" i="54"/>
  <c r="L2646" i="54"/>
  <c r="M2646" i="54"/>
  <c r="N2646" i="54"/>
  <c r="K2647" i="54"/>
  <c r="L2647" i="54"/>
  <c r="M2647" i="54"/>
  <c r="N2647" i="54"/>
  <c r="K2648" i="54"/>
  <c r="L2648" i="54"/>
  <c r="M2648" i="54"/>
  <c r="N2648" i="54"/>
  <c r="K2649" i="54"/>
  <c r="L2649" i="54"/>
  <c r="M2649" i="54"/>
  <c r="N2649" i="54"/>
  <c r="K2650" i="54"/>
  <c r="L2650" i="54"/>
  <c r="M2650" i="54"/>
  <c r="N2650" i="54"/>
  <c r="K2651" i="54"/>
  <c r="L2651" i="54"/>
  <c r="M2651" i="54"/>
  <c r="N2651" i="54"/>
  <c r="K2652" i="54"/>
  <c r="L2652" i="54"/>
  <c r="M2652" i="54"/>
  <c r="N2652" i="54"/>
  <c r="K2653" i="54"/>
  <c r="L2653" i="54"/>
  <c r="M2653" i="54"/>
  <c r="N2653" i="54"/>
  <c r="K2654" i="54"/>
  <c r="L2654" i="54"/>
  <c r="M2654" i="54"/>
  <c r="N2654" i="54"/>
  <c r="K2655" i="54"/>
  <c r="L2655" i="54"/>
  <c r="M2655" i="54"/>
  <c r="N2655" i="54"/>
  <c r="K2656" i="54"/>
  <c r="L2656" i="54"/>
  <c r="M2656" i="54"/>
  <c r="N2656" i="54"/>
  <c r="K2657" i="54"/>
  <c r="L2657" i="54"/>
  <c r="M2657" i="54"/>
  <c r="N2657" i="54"/>
  <c r="K2658" i="54"/>
  <c r="L2658" i="54"/>
  <c r="M2658" i="54"/>
  <c r="N2658" i="54"/>
  <c r="K2659" i="54"/>
  <c r="L2659" i="54"/>
  <c r="M2659" i="54"/>
  <c r="N2659" i="54"/>
  <c r="K2660" i="54"/>
  <c r="L2660" i="54"/>
  <c r="M2660" i="54"/>
  <c r="N2660" i="54"/>
  <c r="K2661" i="54"/>
  <c r="L2661" i="54"/>
  <c r="M2661" i="54"/>
  <c r="N2661" i="54"/>
  <c r="K2662" i="54"/>
  <c r="L2662" i="54"/>
  <c r="M2662" i="54"/>
  <c r="N2662" i="54"/>
  <c r="K2663" i="54"/>
  <c r="L2663" i="54"/>
  <c r="M2663" i="54"/>
  <c r="N2663" i="54"/>
  <c r="K2664" i="54"/>
  <c r="L2664" i="54"/>
  <c r="M2664" i="54"/>
  <c r="N2664" i="54"/>
  <c r="K2665" i="54"/>
  <c r="L2665" i="54"/>
  <c r="M2665" i="54"/>
  <c r="N2665" i="54"/>
  <c r="K2666" i="54"/>
  <c r="L2666" i="54"/>
  <c r="M2666" i="54"/>
  <c r="N2666" i="54"/>
  <c r="K2667" i="54"/>
  <c r="L2667" i="54"/>
  <c r="M2667" i="54"/>
  <c r="N2667" i="54"/>
  <c r="K2668" i="54"/>
  <c r="L2668" i="54"/>
  <c r="M2668" i="54"/>
  <c r="N2668" i="54"/>
  <c r="K2669" i="54"/>
  <c r="L2669" i="54"/>
  <c r="M2669" i="54"/>
  <c r="N2669" i="54"/>
  <c r="K2670" i="54"/>
  <c r="L2670" i="54"/>
  <c r="M2670" i="54"/>
  <c r="N2670" i="54"/>
  <c r="K2671" i="54"/>
  <c r="L2671" i="54"/>
  <c r="M2671" i="54"/>
  <c r="N2671" i="54"/>
  <c r="K2672" i="54"/>
  <c r="L2672" i="54"/>
  <c r="M2672" i="54"/>
  <c r="N2672" i="54"/>
  <c r="K2673" i="54"/>
  <c r="L2673" i="54"/>
  <c r="M2673" i="54"/>
  <c r="N2673" i="54"/>
  <c r="K2674" i="54"/>
  <c r="L2674" i="54"/>
  <c r="M2674" i="54"/>
  <c r="N2674" i="54"/>
  <c r="K2675" i="54"/>
  <c r="L2675" i="54"/>
  <c r="M2675" i="54"/>
  <c r="N2675" i="54"/>
  <c r="K2676" i="54"/>
  <c r="L2676" i="54"/>
  <c r="M2676" i="54"/>
  <c r="N2676" i="54"/>
  <c r="K2677" i="54"/>
  <c r="L2677" i="54"/>
  <c r="M2677" i="54"/>
  <c r="N2677" i="54"/>
  <c r="K2678" i="54"/>
  <c r="L2678" i="54"/>
  <c r="M2678" i="54"/>
  <c r="N2678" i="54"/>
  <c r="K2679" i="54"/>
  <c r="L2679" i="54"/>
  <c r="M2679" i="54"/>
  <c r="N2679" i="54"/>
  <c r="K2680" i="54"/>
  <c r="L2680" i="54"/>
  <c r="M2680" i="54"/>
  <c r="N2680" i="54"/>
  <c r="K2681" i="54"/>
  <c r="L2681" i="54"/>
  <c r="M2681" i="54"/>
  <c r="N2681" i="54"/>
  <c r="K2682" i="54"/>
  <c r="L2682" i="54"/>
  <c r="M2682" i="54"/>
  <c r="N2682" i="54"/>
  <c r="K2683" i="54"/>
  <c r="L2683" i="54"/>
  <c r="M2683" i="54"/>
  <c r="N2683" i="54"/>
  <c r="K2684" i="54"/>
  <c r="L2684" i="54"/>
  <c r="M2684" i="54"/>
  <c r="N2684" i="54"/>
  <c r="K2685" i="54"/>
  <c r="L2685" i="54"/>
  <c r="M2685" i="54"/>
  <c r="N2685" i="54"/>
  <c r="K2686" i="54"/>
  <c r="L2686" i="54"/>
  <c r="M2686" i="54"/>
  <c r="N2686" i="54"/>
  <c r="K2687" i="54"/>
  <c r="L2687" i="54"/>
  <c r="M2687" i="54"/>
  <c r="N2687" i="54"/>
  <c r="K2688" i="54"/>
  <c r="L2688" i="54"/>
  <c r="M2688" i="54"/>
  <c r="N2688" i="54"/>
  <c r="K2689" i="54"/>
  <c r="L2689" i="54"/>
  <c r="M2689" i="54"/>
  <c r="N2689" i="54"/>
  <c r="K2690" i="54"/>
  <c r="L2690" i="54"/>
  <c r="M2690" i="54"/>
  <c r="N2690" i="54"/>
  <c r="K2691" i="54"/>
  <c r="L2691" i="54"/>
  <c r="M2691" i="54"/>
  <c r="N2691" i="54"/>
  <c r="K2692" i="54"/>
  <c r="L2692" i="54"/>
  <c r="M2692" i="54"/>
  <c r="N2692" i="54"/>
  <c r="K2693" i="54"/>
  <c r="L2693" i="54"/>
  <c r="M2693" i="54"/>
  <c r="N2693" i="54"/>
  <c r="K2694" i="54"/>
  <c r="L2694" i="54"/>
  <c r="M2694" i="54"/>
  <c r="N2694" i="54"/>
  <c r="K2695" i="54"/>
  <c r="L2695" i="54"/>
  <c r="M2695" i="54"/>
  <c r="N2695" i="54"/>
  <c r="K2696" i="54"/>
  <c r="L2696" i="54"/>
  <c r="M2696" i="54"/>
  <c r="N2696" i="54"/>
  <c r="K2697" i="54"/>
  <c r="L2697" i="54"/>
  <c r="M2697" i="54"/>
  <c r="N2697" i="54"/>
  <c r="K2698" i="54"/>
  <c r="L2698" i="54"/>
  <c r="M2698" i="54"/>
  <c r="N2698" i="54"/>
  <c r="K2699" i="54"/>
  <c r="L2699" i="54"/>
  <c r="M2699" i="54"/>
  <c r="N2699" i="54"/>
  <c r="K2700" i="54"/>
  <c r="L2700" i="54"/>
  <c r="M2700" i="54"/>
  <c r="N2700" i="54"/>
  <c r="K2701" i="54"/>
  <c r="L2701" i="54"/>
  <c r="M2701" i="54"/>
  <c r="N2701" i="54"/>
  <c r="K2702" i="54"/>
  <c r="L2702" i="54"/>
  <c r="M2702" i="54"/>
  <c r="N2702" i="54"/>
  <c r="K2703" i="54"/>
  <c r="L2703" i="54"/>
  <c r="M2703" i="54"/>
  <c r="N2703" i="54"/>
  <c r="K2704" i="54"/>
  <c r="L2704" i="54"/>
  <c r="M2704" i="54"/>
  <c r="N2704" i="54"/>
  <c r="K2705" i="54"/>
  <c r="L2705" i="54"/>
  <c r="M2705" i="54"/>
  <c r="N2705" i="54"/>
  <c r="K2706" i="54"/>
  <c r="L2706" i="54"/>
  <c r="M2706" i="54"/>
  <c r="N2706" i="54"/>
  <c r="K2707" i="54"/>
  <c r="L2707" i="54"/>
  <c r="M2707" i="54"/>
  <c r="N2707" i="54"/>
  <c r="K2708" i="54"/>
  <c r="L2708" i="54"/>
  <c r="M2708" i="54"/>
  <c r="N2708" i="54"/>
  <c r="K2709" i="54"/>
  <c r="L2709" i="54"/>
  <c r="M2709" i="54"/>
  <c r="N2709" i="54"/>
  <c r="K2710" i="54"/>
  <c r="L2710" i="54"/>
  <c r="M2710" i="54"/>
  <c r="N2710" i="54"/>
  <c r="K2711" i="54"/>
  <c r="L2711" i="54"/>
  <c r="M2711" i="54"/>
  <c r="N2711" i="54"/>
  <c r="K2712" i="54"/>
  <c r="L2712" i="54"/>
  <c r="M2712" i="54"/>
  <c r="N2712" i="54"/>
  <c r="K2713" i="54"/>
  <c r="L2713" i="54"/>
  <c r="M2713" i="54"/>
  <c r="N2713" i="54"/>
  <c r="K2714" i="54"/>
  <c r="L2714" i="54"/>
  <c r="M2714" i="54"/>
  <c r="N2714" i="54"/>
  <c r="K2715" i="54"/>
  <c r="L2715" i="54"/>
  <c r="M2715" i="54"/>
  <c r="N2715" i="54"/>
  <c r="K2716" i="54"/>
  <c r="L2716" i="54"/>
  <c r="M2716" i="54"/>
  <c r="N2716" i="54"/>
  <c r="K2717" i="54"/>
  <c r="L2717" i="54"/>
  <c r="M2717" i="54"/>
  <c r="N2717" i="54"/>
  <c r="K2718" i="54"/>
  <c r="L2718" i="54"/>
  <c r="M2718" i="54"/>
  <c r="N2718" i="54"/>
  <c r="K2719" i="54"/>
  <c r="L2719" i="54"/>
  <c r="M2719" i="54"/>
  <c r="N2719" i="54"/>
  <c r="K2720" i="54"/>
  <c r="L2720" i="54"/>
  <c r="M2720" i="54"/>
  <c r="N2720" i="54"/>
  <c r="K2721" i="54"/>
  <c r="L2721" i="54"/>
  <c r="M2721" i="54"/>
  <c r="N2721" i="54"/>
  <c r="K2722" i="54"/>
  <c r="L2722" i="54"/>
  <c r="M2722" i="54"/>
  <c r="N2722" i="54"/>
  <c r="K2723" i="54"/>
  <c r="L2723" i="54"/>
  <c r="M2723" i="54"/>
  <c r="N2723" i="54"/>
  <c r="K2724" i="54"/>
  <c r="L2724" i="54"/>
  <c r="M2724" i="54"/>
  <c r="N2724" i="54"/>
  <c r="K2725" i="54"/>
  <c r="L2725" i="54"/>
  <c r="M2725" i="54"/>
  <c r="N2725" i="54"/>
  <c r="K2726" i="54"/>
  <c r="L2726" i="54"/>
  <c r="M2726" i="54"/>
  <c r="N2726" i="54"/>
  <c r="K2727" i="54"/>
  <c r="L2727" i="54"/>
  <c r="M2727" i="54"/>
  <c r="N2727" i="54"/>
  <c r="K2728" i="54"/>
  <c r="L2728" i="54"/>
  <c r="M2728" i="54"/>
  <c r="N2728" i="54"/>
  <c r="K2729" i="54"/>
  <c r="L2729" i="54"/>
  <c r="M2729" i="54"/>
  <c r="N2729" i="54"/>
  <c r="K2730" i="54"/>
  <c r="L2730" i="54"/>
  <c r="M2730" i="54"/>
  <c r="N2730" i="54"/>
  <c r="K2731" i="54"/>
  <c r="L2731" i="54"/>
  <c r="M2731" i="54"/>
  <c r="N2731" i="54"/>
  <c r="K2732" i="54"/>
  <c r="L2732" i="54"/>
  <c r="M2732" i="54"/>
  <c r="N2732" i="54"/>
  <c r="K2733" i="54"/>
  <c r="L2733" i="54"/>
  <c r="M2733" i="54"/>
  <c r="N2733" i="54"/>
  <c r="K2734" i="54"/>
  <c r="L2734" i="54"/>
  <c r="M2734" i="54"/>
  <c r="N2734" i="54"/>
  <c r="K2735" i="54"/>
  <c r="L2735" i="54"/>
  <c r="M2735" i="54"/>
  <c r="N2735" i="54"/>
  <c r="K2736" i="54"/>
  <c r="L2736" i="54"/>
  <c r="M2736" i="54"/>
  <c r="N2736" i="54"/>
  <c r="K2737" i="54"/>
  <c r="L2737" i="54"/>
  <c r="M2737" i="54"/>
  <c r="N2737" i="54"/>
  <c r="K2738" i="54"/>
  <c r="L2738" i="54"/>
  <c r="M2738" i="54"/>
  <c r="N2738" i="54"/>
  <c r="K2739" i="54"/>
  <c r="L2739" i="54"/>
  <c r="M2739" i="54"/>
  <c r="N2739" i="54"/>
  <c r="K2740" i="54"/>
  <c r="L2740" i="54"/>
  <c r="M2740" i="54"/>
  <c r="N2740" i="54"/>
  <c r="K2741" i="54"/>
  <c r="L2741" i="54"/>
  <c r="M2741" i="54"/>
  <c r="N2741" i="54"/>
  <c r="K2742" i="54"/>
  <c r="L2742" i="54"/>
  <c r="M2742" i="54"/>
  <c r="N2742" i="54"/>
  <c r="K2743" i="54"/>
  <c r="L2743" i="54"/>
  <c r="M2743" i="54"/>
  <c r="N2743" i="54"/>
  <c r="K2744" i="54"/>
  <c r="L2744" i="54"/>
  <c r="M2744" i="54"/>
  <c r="N2744" i="54"/>
  <c r="K2745" i="54"/>
  <c r="L2745" i="54"/>
  <c r="M2745" i="54"/>
  <c r="N2745" i="54"/>
  <c r="K2746" i="54"/>
  <c r="L2746" i="54"/>
  <c r="M2746" i="54"/>
  <c r="N2746" i="54"/>
  <c r="K2747" i="54"/>
  <c r="L2747" i="54"/>
  <c r="M2747" i="54"/>
  <c r="N2747" i="54"/>
  <c r="K2748" i="54"/>
  <c r="L2748" i="54"/>
  <c r="M2748" i="54"/>
  <c r="N2748" i="54"/>
  <c r="K2749" i="54"/>
  <c r="L2749" i="54"/>
  <c r="M2749" i="54"/>
  <c r="N2749" i="54"/>
  <c r="K2750" i="54"/>
  <c r="L2750" i="54"/>
  <c r="M2750" i="54"/>
  <c r="N2750" i="54"/>
  <c r="K2751" i="54"/>
  <c r="L2751" i="54"/>
  <c r="M2751" i="54"/>
  <c r="N2751" i="54"/>
  <c r="K2752" i="54"/>
  <c r="L2752" i="54"/>
  <c r="M2752" i="54"/>
  <c r="N2752" i="54"/>
  <c r="K2753" i="54"/>
  <c r="L2753" i="54"/>
  <c r="M2753" i="54"/>
  <c r="N2753" i="54"/>
  <c r="K2754" i="54"/>
  <c r="L2754" i="54"/>
  <c r="M2754" i="54"/>
  <c r="N2754" i="54"/>
  <c r="K2755" i="54"/>
  <c r="L2755" i="54"/>
  <c r="M2755" i="54"/>
  <c r="N2755" i="54"/>
  <c r="K2756" i="54"/>
  <c r="L2756" i="54"/>
  <c r="M2756" i="54"/>
  <c r="N2756" i="54"/>
  <c r="K2757" i="54"/>
  <c r="L2757" i="54"/>
  <c r="M2757" i="54"/>
  <c r="N2757" i="54"/>
  <c r="K2758" i="54"/>
  <c r="L2758" i="54"/>
  <c r="M2758" i="54"/>
  <c r="N2758" i="54"/>
  <c r="K2759" i="54"/>
  <c r="L2759" i="54"/>
  <c r="M2759" i="54"/>
  <c r="N2759" i="54"/>
  <c r="K2760" i="54"/>
  <c r="L2760" i="54"/>
  <c r="M2760" i="54"/>
  <c r="N2760" i="54"/>
  <c r="K2761" i="54"/>
  <c r="L2761" i="54"/>
  <c r="M2761" i="54"/>
  <c r="N2761" i="54"/>
  <c r="K2762" i="54"/>
  <c r="L2762" i="54"/>
  <c r="M2762" i="54"/>
  <c r="N2762" i="54"/>
  <c r="K2763" i="54"/>
  <c r="L2763" i="54"/>
  <c r="M2763" i="54"/>
  <c r="N2763" i="54"/>
  <c r="K2764" i="54"/>
  <c r="L2764" i="54"/>
  <c r="M2764" i="54"/>
  <c r="N2764" i="54"/>
  <c r="K2765" i="54"/>
  <c r="L2765" i="54"/>
  <c r="M2765" i="54"/>
  <c r="N2765" i="54"/>
  <c r="K2766" i="54"/>
  <c r="L2766" i="54"/>
  <c r="M2766" i="54"/>
  <c r="N2766" i="54"/>
  <c r="K2767" i="54"/>
  <c r="L2767" i="54"/>
  <c r="M2767" i="54"/>
  <c r="N2767" i="54"/>
  <c r="K2768" i="54"/>
  <c r="L2768" i="54"/>
  <c r="M2768" i="54"/>
  <c r="N2768" i="54"/>
  <c r="K2769" i="54"/>
  <c r="L2769" i="54"/>
  <c r="M2769" i="54"/>
  <c r="N2769" i="54"/>
  <c r="K2770" i="54"/>
  <c r="L2770" i="54"/>
  <c r="M2770" i="54"/>
  <c r="N2770" i="54"/>
  <c r="K2771" i="54"/>
  <c r="L2771" i="54"/>
  <c r="M2771" i="54"/>
  <c r="N2771" i="54"/>
  <c r="K2772" i="54"/>
  <c r="L2772" i="54"/>
  <c r="M2772" i="54"/>
  <c r="N2772" i="54"/>
  <c r="K2773" i="54"/>
  <c r="L2773" i="54"/>
  <c r="M2773" i="54"/>
  <c r="N2773" i="54"/>
  <c r="K2774" i="54"/>
  <c r="L2774" i="54"/>
  <c r="M2774" i="54"/>
  <c r="N2774" i="54"/>
  <c r="K2775" i="54"/>
  <c r="L2775" i="54"/>
  <c r="M2775" i="54"/>
  <c r="N2775" i="54"/>
  <c r="K2776" i="54"/>
  <c r="L2776" i="54"/>
  <c r="M2776" i="54"/>
  <c r="N2776" i="54"/>
  <c r="K2777" i="54"/>
  <c r="L2777" i="54"/>
  <c r="M2777" i="54"/>
  <c r="N2777" i="54"/>
  <c r="K2778" i="54"/>
  <c r="L2778" i="54"/>
  <c r="M2778" i="54"/>
  <c r="N2778" i="54"/>
  <c r="K2779" i="54"/>
  <c r="L2779" i="54"/>
  <c r="M2779" i="54"/>
  <c r="N2779" i="54"/>
  <c r="K2780" i="54"/>
  <c r="L2780" i="54"/>
  <c r="M2780" i="54"/>
  <c r="N2780" i="54"/>
  <c r="K2781" i="54"/>
  <c r="L2781" i="54"/>
  <c r="M2781" i="54"/>
  <c r="N2781" i="54"/>
  <c r="K2782" i="54"/>
  <c r="L2782" i="54"/>
  <c r="M2782" i="54"/>
  <c r="N2782" i="54"/>
  <c r="K2783" i="54"/>
  <c r="L2783" i="54"/>
  <c r="M2783" i="54"/>
  <c r="N2783" i="54"/>
  <c r="K2784" i="54"/>
  <c r="L2784" i="54"/>
  <c r="M2784" i="54"/>
  <c r="N2784" i="54"/>
  <c r="K2785" i="54"/>
  <c r="L2785" i="54"/>
  <c r="M2785" i="54"/>
  <c r="N2785" i="54"/>
  <c r="K2786" i="54"/>
  <c r="L2786" i="54"/>
  <c r="M2786" i="54"/>
  <c r="N2786" i="54"/>
  <c r="K2787" i="54"/>
  <c r="L2787" i="54"/>
  <c r="M2787" i="54"/>
  <c r="N2787" i="54"/>
  <c r="K2788" i="54"/>
  <c r="L2788" i="54"/>
  <c r="M2788" i="54"/>
  <c r="N2788" i="54"/>
  <c r="K2789" i="54"/>
  <c r="L2789" i="54"/>
  <c r="M2789" i="54"/>
  <c r="N2789" i="54"/>
  <c r="K2790" i="54"/>
  <c r="L2790" i="54"/>
  <c r="M2790" i="54"/>
  <c r="N2790" i="54"/>
  <c r="K2791" i="54"/>
  <c r="L2791" i="54"/>
  <c r="M2791" i="54"/>
  <c r="N2791" i="54"/>
  <c r="K2792" i="54"/>
  <c r="L2792" i="54"/>
  <c r="M2792" i="54"/>
  <c r="N2792" i="54"/>
  <c r="K2793" i="54"/>
  <c r="L2793" i="54"/>
  <c r="M2793" i="54"/>
  <c r="N2793" i="54"/>
  <c r="K2794" i="54"/>
  <c r="L2794" i="54"/>
  <c r="M2794" i="54"/>
  <c r="N2794" i="54"/>
  <c r="K2795" i="54"/>
  <c r="L2795" i="54"/>
  <c r="M2795" i="54"/>
  <c r="N2795" i="54"/>
  <c r="K2796" i="54"/>
  <c r="L2796" i="54"/>
  <c r="M2796" i="54"/>
  <c r="N2796" i="54"/>
  <c r="K2797" i="54"/>
  <c r="L2797" i="54"/>
  <c r="M2797" i="54"/>
  <c r="N2797" i="54"/>
  <c r="K2798" i="54"/>
  <c r="L2798" i="54"/>
  <c r="M2798" i="54"/>
  <c r="N2798" i="54"/>
  <c r="K2799" i="54"/>
  <c r="L2799" i="54"/>
  <c r="M2799" i="54"/>
  <c r="N2799" i="54"/>
  <c r="K2800" i="54"/>
  <c r="L2800" i="54"/>
  <c r="M2800" i="54"/>
  <c r="N2800" i="54"/>
  <c r="K2801" i="54"/>
  <c r="L2801" i="54"/>
  <c r="M2801" i="54"/>
  <c r="N2801" i="54"/>
  <c r="K2802" i="54"/>
  <c r="L2802" i="54"/>
  <c r="M2802" i="54"/>
  <c r="N2802" i="54"/>
  <c r="K2803" i="54"/>
  <c r="L2803" i="54"/>
  <c r="M2803" i="54"/>
  <c r="N2803" i="54"/>
  <c r="K2804" i="54"/>
  <c r="L2804" i="54"/>
  <c r="M2804" i="54"/>
  <c r="N2804" i="54"/>
  <c r="K2805" i="54"/>
  <c r="L2805" i="54"/>
  <c r="M2805" i="54"/>
  <c r="N2805" i="54"/>
  <c r="K2806" i="54"/>
  <c r="L2806" i="54"/>
  <c r="M2806" i="54"/>
  <c r="N2806" i="54"/>
  <c r="K2807" i="54"/>
  <c r="L2807" i="54"/>
  <c r="M2807" i="54"/>
  <c r="N2807" i="54"/>
  <c r="K2808" i="54"/>
  <c r="L2808" i="54"/>
  <c r="M2808" i="54"/>
  <c r="N2808" i="54"/>
  <c r="K2809" i="54"/>
  <c r="L2809" i="54"/>
  <c r="M2809" i="54"/>
  <c r="N2809" i="54"/>
  <c r="K2810" i="54"/>
  <c r="L2810" i="54"/>
  <c r="M2810" i="54"/>
  <c r="N2810" i="54"/>
  <c r="K2811" i="54"/>
  <c r="L2811" i="54"/>
  <c r="M2811" i="54"/>
  <c r="N2811" i="54"/>
  <c r="K2812" i="54"/>
  <c r="L2812" i="54"/>
  <c r="M2812" i="54"/>
  <c r="N2812" i="54"/>
  <c r="K2813" i="54"/>
  <c r="L2813" i="54"/>
  <c r="M2813" i="54"/>
  <c r="N2813" i="54"/>
  <c r="K2814" i="54"/>
  <c r="L2814" i="54"/>
  <c r="M2814" i="54"/>
  <c r="N2814" i="54"/>
  <c r="K2815" i="54"/>
  <c r="L2815" i="54"/>
  <c r="M2815" i="54"/>
  <c r="N2815" i="54"/>
  <c r="K2816" i="54"/>
  <c r="L2816" i="54"/>
  <c r="M2816" i="54"/>
  <c r="N2816" i="54"/>
  <c r="K2817" i="54"/>
  <c r="L2817" i="54"/>
  <c r="M2817" i="54"/>
  <c r="N2817" i="54"/>
  <c r="K2818" i="54"/>
  <c r="L2818" i="54"/>
  <c r="M2818" i="54"/>
  <c r="N2818" i="54"/>
  <c r="K2819" i="54"/>
  <c r="L2819" i="54"/>
  <c r="M2819" i="54"/>
  <c r="N2819" i="54"/>
  <c r="K2820" i="54"/>
  <c r="L2820" i="54"/>
  <c r="M2820" i="54"/>
  <c r="N2820" i="54"/>
  <c r="K2821" i="54"/>
  <c r="L2821" i="54"/>
  <c r="M2821" i="54"/>
  <c r="N2821" i="54"/>
  <c r="K2822" i="54"/>
  <c r="L2822" i="54"/>
  <c r="M2822" i="54"/>
  <c r="N2822" i="54"/>
  <c r="K2823" i="54"/>
  <c r="L2823" i="54"/>
  <c r="M2823" i="54"/>
  <c r="N2823" i="54"/>
  <c r="K2824" i="54"/>
  <c r="L2824" i="54"/>
  <c r="M2824" i="54"/>
  <c r="N2824" i="54"/>
  <c r="K2825" i="54"/>
  <c r="L2825" i="54"/>
  <c r="M2825" i="54"/>
  <c r="N2825" i="54"/>
  <c r="K2826" i="54"/>
  <c r="L2826" i="54"/>
  <c r="M2826" i="54"/>
  <c r="N2826" i="54"/>
  <c r="K2827" i="54"/>
  <c r="L2827" i="54"/>
  <c r="M2827" i="54"/>
  <c r="N2827" i="54"/>
  <c r="K2828" i="54"/>
  <c r="L2828" i="54"/>
  <c r="M2828" i="54"/>
  <c r="N2828" i="54"/>
  <c r="K2829" i="54"/>
  <c r="L2829" i="54"/>
  <c r="M2829" i="54"/>
  <c r="N2829" i="54"/>
  <c r="K2830" i="54"/>
  <c r="L2830" i="54"/>
  <c r="M2830" i="54"/>
  <c r="N2830" i="54"/>
  <c r="K2831" i="54"/>
  <c r="L2831" i="54"/>
  <c r="M2831" i="54"/>
  <c r="N2831" i="54"/>
  <c r="K2832" i="54"/>
  <c r="L2832" i="54"/>
  <c r="M2832" i="54"/>
  <c r="N2832" i="54"/>
  <c r="K2833" i="54"/>
  <c r="L2833" i="54"/>
  <c r="M2833" i="54"/>
  <c r="N2833" i="54"/>
  <c r="K2834" i="54"/>
  <c r="L2834" i="54"/>
  <c r="M2834" i="54"/>
  <c r="N2834" i="54"/>
  <c r="K2835" i="54"/>
  <c r="L2835" i="54"/>
  <c r="M2835" i="54"/>
  <c r="N2835" i="54"/>
  <c r="K2836" i="54"/>
  <c r="L2836" i="54"/>
  <c r="M2836" i="54"/>
  <c r="N2836" i="54"/>
  <c r="K2837" i="54"/>
  <c r="L2837" i="54"/>
  <c r="M2837" i="54"/>
  <c r="N2837" i="54"/>
  <c r="K2838" i="54"/>
  <c r="L2838" i="54"/>
  <c r="M2838" i="54"/>
  <c r="N2838" i="54"/>
  <c r="K2839" i="54"/>
  <c r="L2839" i="54"/>
  <c r="M2839" i="54"/>
  <c r="N2839" i="54"/>
  <c r="K2840" i="54"/>
  <c r="L2840" i="54"/>
  <c r="M2840" i="54"/>
  <c r="N2840" i="54"/>
  <c r="K2841" i="54"/>
  <c r="L2841" i="54"/>
  <c r="M2841" i="54"/>
  <c r="N2841" i="54"/>
  <c r="K2842" i="54"/>
  <c r="L2842" i="54"/>
  <c r="M2842" i="54"/>
  <c r="N2842" i="54"/>
  <c r="K2843" i="54"/>
  <c r="L2843" i="54"/>
  <c r="M2843" i="54"/>
  <c r="N2843" i="54"/>
  <c r="K2844" i="54"/>
  <c r="L2844" i="54"/>
  <c r="M2844" i="54"/>
  <c r="N2844" i="54"/>
  <c r="K2845" i="54"/>
  <c r="L2845" i="54"/>
  <c r="M2845" i="54"/>
  <c r="N2845" i="54"/>
  <c r="K2846" i="54"/>
  <c r="L2846" i="54"/>
  <c r="M2846" i="54"/>
  <c r="N2846" i="54"/>
  <c r="K2847" i="54"/>
  <c r="L2847" i="54"/>
  <c r="M2847" i="54"/>
  <c r="N2847" i="54"/>
  <c r="K2848" i="54"/>
  <c r="L2848" i="54"/>
  <c r="M2848" i="54"/>
  <c r="N2848" i="54"/>
  <c r="K2849" i="54"/>
  <c r="L2849" i="54"/>
  <c r="M2849" i="54"/>
  <c r="N2849" i="54"/>
  <c r="K2850" i="54"/>
  <c r="L2850" i="54"/>
  <c r="M2850" i="54"/>
  <c r="N2850" i="54"/>
  <c r="K2851" i="54"/>
  <c r="L2851" i="54"/>
  <c r="M2851" i="54"/>
  <c r="N2851" i="54"/>
  <c r="K2852" i="54"/>
  <c r="L2852" i="54"/>
  <c r="M2852" i="54"/>
  <c r="N2852" i="54"/>
  <c r="K2853" i="54"/>
  <c r="L2853" i="54"/>
  <c r="M2853" i="54"/>
  <c r="N2853" i="54"/>
  <c r="K2854" i="54"/>
  <c r="L2854" i="54"/>
  <c r="M2854" i="54"/>
  <c r="N2854" i="54"/>
  <c r="K2855" i="54"/>
  <c r="L2855" i="54"/>
  <c r="M2855" i="54"/>
  <c r="N2855" i="54"/>
  <c r="K2856" i="54"/>
  <c r="L2856" i="54"/>
  <c r="M2856" i="54"/>
  <c r="N2856" i="54"/>
  <c r="K2857" i="54"/>
  <c r="L2857" i="54"/>
  <c r="M2857" i="54"/>
  <c r="N2857" i="54"/>
  <c r="K2858" i="54"/>
  <c r="L2858" i="54"/>
  <c r="M2858" i="54"/>
  <c r="N2858" i="54"/>
  <c r="K2859" i="54"/>
  <c r="L2859" i="54"/>
  <c r="M2859" i="54"/>
  <c r="N2859" i="54"/>
  <c r="K2860" i="54"/>
  <c r="L2860" i="54"/>
  <c r="M2860" i="54"/>
  <c r="N2860" i="54"/>
  <c r="K2861" i="54"/>
  <c r="L2861" i="54"/>
  <c r="M2861" i="54"/>
  <c r="N2861" i="54"/>
  <c r="K2862" i="54"/>
  <c r="L2862" i="54"/>
  <c r="M2862" i="54"/>
  <c r="N2862" i="54"/>
  <c r="K2863" i="54"/>
  <c r="L2863" i="54"/>
  <c r="M2863" i="54"/>
  <c r="N2863" i="54"/>
  <c r="K2864" i="54"/>
  <c r="L2864" i="54"/>
  <c r="M2864" i="54"/>
  <c r="N2864" i="54"/>
  <c r="K2865" i="54"/>
  <c r="L2865" i="54"/>
  <c r="M2865" i="54"/>
  <c r="N2865" i="54"/>
  <c r="K2866" i="54"/>
  <c r="L2866" i="54"/>
  <c r="M2866" i="54"/>
  <c r="N2866" i="54"/>
  <c r="K2867" i="54"/>
  <c r="L2867" i="54"/>
  <c r="M2867" i="54"/>
  <c r="N2867" i="54"/>
  <c r="K2868" i="54"/>
  <c r="L2868" i="54"/>
  <c r="M2868" i="54"/>
  <c r="N2868" i="54"/>
  <c r="K2869" i="54"/>
  <c r="L2869" i="54"/>
  <c r="M2869" i="54"/>
  <c r="N2869" i="54"/>
  <c r="K2870" i="54"/>
  <c r="L2870" i="54"/>
  <c r="M2870" i="54"/>
  <c r="N2870" i="54"/>
  <c r="K2871" i="54"/>
  <c r="L2871" i="54"/>
  <c r="M2871" i="54"/>
  <c r="N2871" i="54"/>
  <c r="K2872" i="54"/>
  <c r="L2872" i="54"/>
  <c r="M2872" i="54"/>
  <c r="N2872" i="54"/>
  <c r="K2873" i="54"/>
  <c r="L2873" i="54"/>
  <c r="M2873" i="54"/>
  <c r="N2873" i="54"/>
  <c r="K2874" i="54"/>
  <c r="L2874" i="54"/>
  <c r="M2874" i="54"/>
  <c r="N2874" i="54"/>
  <c r="K2875" i="54"/>
  <c r="L2875" i="54"/>
  <c r="M2875" i="54"/>
  <c r="N2875" i="54"/>
  <c r="K2876" i="54"/>
  <c r="L2876" i="54"/>
  <c r="M2876" i="54"/>
  <c r="N2876" i="54"/>
  <c r="K2877" i="54"/>
  <c r="L2877" i="54"/>
  <c r="M2877" i="54"/>
  <c r="N2877" i="54"/>
  <c r="K2878" i="54"/>
  <c r="L2878" i="54"/>
  <c r="M2878" i="54"/>
  <c r="N2878" i="54"/>
  <c r="K2879" i="54"/>
  <c r="L2879" i="54"/>
  <c r="M2879" i="54"/>
  <c r="N2879" i="54"/>
  <c r="K2880" i="54"/>
  <c r="L2880" i="54"/>
  <c r="M2880" i="54"/>
  <c r="N2880" i="54"/>
  <c r="K2881" i="54"/>
  <c r="L2881" i="54"/>
  <c r="M2881" i="54"/>
  <c r="N2881" i="54"/>
  <c r="K2882" i="54"/>
  <c r="L2882" i="54"/>
  <c r="M2882" i="54"/>
  <c r="N2882" i="54"/>
  <c r="K2883" i="54"/>
  <c r="L2883" i="54"/>
  <c r="M2883" i="54"/>
  <c r="N2883" i="54"/>
  <c r="K2884" i="54"/>
  <c r="L2884" i="54"/>
  <c r="M2884" i="54"/>
  <c r="N2884" i="54"/>
  <c r="K2885" i="54"/>
  <c r="L2885" i="54"/>
  <c r="M2885" i="54"/>
  <c r="N2885" i="54"/>
  <c r="K2886" i="54"/>
  <c r="L2886" i="54"/>
  <c r="M2886" i="54"/>
  <c r="N2886" i="54"/>
  <c r="K2887" i="54"/>
  <c r="L2887" i="54"/>
  <c r="M2887" i="54"/>
  <c r="N2887" i="54"/>
  <c r="K2888" i="54"/>
  <c r="L2888" i="54"/>
  <c r="M2888" i="54"/>
  <c r="N2888" i="54"/>
  <c r="K2889" i="54"/>
  <c r="L2889" i="54"/>
  <c r="M2889" i="54"/>
  <c r="N2889" i="54"/>
  <c r="K2890" i="54"/>
  <c r="L2890" i="54"/>
  <c r="M2890" i="54"/>
  <c r="N2890" i="54"/>
  <c r="K2891" i="54"/>
  <c r="L2891" i="54"/>
  <c r="M2891" i="54"/>
  <c r="N2891" i="54"/>
  <c r="K2892" i="54"/>
  <c r="L2892" i="54"/>
  <c r="M2892" i="54"/>
  <c r="N2892" i="54"/>
  <c r="K2893" i="54"/>
  <c r="L2893" i="54"/>
  <c r="M2893" i="54"/>
  <c r="N2893" i="54"/>
  <c r="K2894" i="54"/>
  <c r="L2894" i="54"/>
  <c r="M2894" i="54"/>
  <c r="N2894" i="54"/>
  <c r="K2895" i="54"/>
  <c r="L2895" i="54"/>
  <c r="M2895" i="54"/>
  <c r="N2895" i="54"/>
  <c r="K2896" i="54"/>
  <c r="L2896" i="54"/>
  <c r="M2896" i="54"/>
  <c r="N2896" i="54"/>
  <c r="K2897" i="54"/>
  <c r="L2897" i="54"/>
  <c r="M2897" i="54"/>
  <c r="N2897" i="54"/>
  <c r="K2898" i="54"/>
  <c r="L2898" i="54"/>
  <c r="M2898" i="54"/>
  <c r="N2898" i="54"/>
  <c r="K2899" i="54"/>
  <c r="L2899" i="54"/>
  <c r="M2899" i="54"/>
  <c r="N2899" i="54"/>
  <c r="K2900" i="54"/>
  <c r="L2900" i="54"/>
  <c r="M2900" i="54"/>
  <c r="N2900" i="54"/>
  <c r="K2901" i="54"/>
  <c r="L2901" i="54"/>
  <c r="M2901" i="54"/>
  <c r="N2901" i="54"/>
  <c r="K2902" i="54"/>
  <c r="L2902" i="54"/>
  <c r="M2902" i="54"/>
  <c r="N2902" i="54"/>
  <c r="K2903" i="54"/>
  <c r="L2903" i="54"/>
  <c r="M2903" i="54"/>
  <c r="N2903" i="54"/>
  <c r="K2904" i="54"/>
  <c r="L2904" i="54"/>
  <c r="M2904" i="54"/>
  <c r="N2904" i="54"/>
  <c r="K2905" i="54"/>
  <c r="L2905" i="54"/>
  <c r="M2905" i="54"/>
  <c r="N2905" i="54"/>
  <c r="K2906" i="54"/>
  <c r="L2906" i="54"/>
  <c r="M2906" i="54"/>
  <c r="N2906" i="54"/>
  <c r="K2907" i="54"/>
  <c r="L2907" i="54"/>
  <c r="M2907" i="54"/>
  <c r="N2907" i="54"/>
  <c r="K2908" i="54"/>
  <c r="L2908" i="54"/>
  <c r="M2908" i="54"/>
  <c r="N2908" i="54"/>
  <c r="K2909" i="54"/>
  <c r="L2909" i="54"/>
  <c r="M2909" i="54"/>
  <c r="N2909" i="54"/>
  <c r="K2910" i="54"/>
  <c r="L2910" i="54"/>
  <c r="M2910" i="54"/>
  <c r="N2910" i="54"/>
  <c r="K2911" i="54"/>
  <c r="L2911" i="54"/>
  <c r="M2911" i="54"/>
  <c r="N2911" i="54"/>
  <c r="K2912" i="54"/>
  <c r="L2912" i="54"/>
  <c r="M2912" i="54"/>
  <c r="N2912" i="54"/>
  <c r="K2913" i="54"/>
  <c r="L2913" i="54"/>
  <c r="M2913" i="54"/>
  <c r="N2913" i="54"/>
  <c r="K2914" i="54"/>
  <c r="L2914" i="54"/>
  <c r="M2914" i="54"/>
  <c r="N2914" i="54"/>
  <c r="K2915" i="54"/>
  <c r="L2915" i="54"/>
  <c r="M2915" i="54"/>
  <c r="N2915" i="54"/>
  <c r="K2916" i="54"/>
  <c r="L2916" i="54"/>
  <c r="M2916" i="54"/>
  <c r="N2916" i="54"/>
  <c r="K2917" i="54"/>
  <c r="L2917" i="54"/>
  <c r="M2917" i="54"/>
  <c r="N2917" i="54"/>
  <c r="K2918" i="54"/>
  <c r="L2918" i="54"/>
  <c r="M2918" i="54"/>
  <c r="N2918" i="54"/>
  <c r="K2919" i="54"/>
  <c r="L2919" i="54"/>
  <c r="M2919" i="54"/>
  <c r="N2919" i="54"/>
  <c r="K2920" i="54"/>
  <c r="L2920" i="54"/>
  <c r="M2920" i="54"/>
  <c r="N2920" i="54"/>
  <c r="K2921" i="54"/>
  <c r="L2921" i="54"/>
  <c r="M2921" i="54"/>
  <c r="N2921" i="54"/>
  <c r="K2922" i="54"/>
  <c r="L2922" i="54"/>
  <c r="M2922" i="54"/>
  <c r="N2922" i="54"/>
  <c r="K2923" i="54"/>
  <c r="L2923" i="54"/>
  <c r="M2923" i="54"/>
  <c r="N2923" i="54"/>
  <c r="K2924" i="54"/>
  <c r="L2924" i="54"/>
  <c r="M2924" i="54"/>
  <c r="N2924" i="54"/>
  <c r="K2925" i="54"/>
  <c r="L2925" i="54"/>
  <c r="M2925" i="54"/>
  <c r="N2925" i="54"/>
  <c r="K2926" i="54"/>
  <c r="L2926" i="54"/>
  <c r="M2926" i="54"/>
  <c r="N2926" i="54"/>
  <c r="K2927" i="54"/>
  <c r="L2927" i="54"/>
  <c r="M2927" i="54"/>
  <c r="N2927" i="54"/>
  <c r="K2928" i="54"/>
  <c r="L2928" i="54"/>
  <c r="M2928" i="54"/>
  <c r="N2928" i="54"/>
  <c r="K2929" i="54"/>
  <c r="L2929" i="54"/>
  <c r="M2929" i="54"/>
  <c r="N2929" i="54"/>
  <c r="K2930" i="54"/>
  <c r="L2930" i="54"/>
  <c r="M2930" i="54"/>
  <c r="N2930" i="54"/>
  <c r="K2931" i="54"/>
  <c r="L2931" i="54"/>
  <c r="M2931" i="54"/>
  <c r="N2931" i="54"/>
  <c r="K2932" i="54"/>
  <c r="L2932" i="54"/>
  <c r="M2932" i="54"/>
  <c r="N2932" i="54"/>
  <c r="K2933" i="54"/>
  <c r="L2933" i="54"/>
  <c r="M2933" i="54"/>
  <c r="N2933" i="54"/>
  <c r="K2934" i="54"/>
  <c r="L2934" i="54"/>
  <c r="M2934" i="54"/>
  <c r="N2934" i="54"/>
  <c r="K2935" i="54"/>
  <c r="L2935" i="54"/>
  <c r="M2935" i="54"/>
  <c r="N2935" i="54"/>
  <c r="K2936" i="54"/>
  <c r="L2936" i="54"/>
  <c r="M2936" i="54"/>
  <c r="N2936" i="54"/>
  <c r="K2937" i="54"/>
  <c r="L2937" i="54"/>
  <c r="M2937" i="54"/>
  <c r="N2937" i="54"/>
  <c r="K2938" i="54"/>
  <c r="L2938" i="54"/>
  <c r="M2938" i="54"/>
  <c r="N2938" i="54"/>
  <c r="K2939" i="54"/>
  <c r="L2939" i="54"/>
  <c r="M2939" i="54"/>
  <c r="N2939" i="54"/>
  <c r="K2940" i="54"/>
  <c r="L2940" i="54"/>
  <c r="M2940" i="54"/>
  <c r="N2940" i="54"/>
  <c r="K2941" i="54"/>
  <c r="L2941" i="54"/>
  <c r="M2941" i="54"/>
  <c r="N2941" i="54"/>
  <c r="K2942" i="54"/>
  <c r="L2942" i="54"/>
  <c r="M2942" i="54"/>
  <c r="N2942" i="54"/>
  <c r="K2943" i="54"/>
  <c r="L2943" i="54"/>
  <c r="M2943" i="54"/>
  <c r="N2943" i="54"/>
  <c r="K2944" i="54"/>
  <c r="L2944" i="54"/>
  <c r="M2944" i="54"/>
  <c r="N2944" i="54"/>
  <c r="K2945" i="54"/>
  <c r="L2945" i="54"/>
  <c r="M2945" i="54"/>
  <c r="N2945" i="54"/>
  <c r="K2946" i="54"/>
  <c r="L2946" i="54"/>
  <c r="M2946" i="54"/>
  <c r="N2946" i="54"/>
  <c r="K2947" i="54"/>
  <c r="L2947" i="54"/>
  <c r="M2947" i="54"/>
  <c r="N2947" i="54"/>
  <c r="K2948" i="54"/>
  <c r="L2948" i="54"/>
  <c r="M2948" i="54"/>
  <c r="N2948" i="54"/>
  <c r="K2949" i="54"/>
  <c r="L2949" i="54"/>
  <c r="M2949" i="54"/>
  <c r="N2949" i="54"/>
  <c r="K2950" i="54"/>
  <c r="L2950" i="54"/>
  <c r="M2950" i="54"/>
  <c r="N2950" i="54"/>
  <c r="K2951" i="54"/>
  <c r="L2951" i="54"/>
  <c r="M2951" i="54"/>
  <c r="N2951" i="54"/>
  <c r="K2952" i="54"/>
  <c r="L2952" i="54"/>
  <c r="M2952" i="54"/>
  <c r="N2952" i="54"/>
  <c r="K2953" i="54"/>
  <c r="L2953" i="54"/>
  <c r="M2953" i="54"/>
  <c r="N2953" i="54"/>
  <c r="K2954" i="54"/>
  <c r="L2954" i="54"/>
  <c r="M2954" i="54"/>
  <c r="N2954" i="54"/>
  <c r="K2955" i="54"/>
  <c r="L2955" i="54"/>
  <c r="M2955" i="54"/>
  <c r="N2955" i="54"/>
  <c r="K2956" i="54"/>
  <c r="L2956" i="54"/>
  <c r="M2956" i="54"/>
  <c r="N2956" i="54"/>
  <c r="K2957" i="54"/>
  <c r="L2957" i="54"/>
  <c r="M2957" i="54"/>
  <c r="N2957" i="54"/>
  <c r="K2958" i="54"/>
  <c r="L2958" i="54"/>
  <c r="M2958" i="54"/>
  <c r="N2958" i="54"/>
  <c r="K2959" i="54"/>
  <c r="L2959" i="54"/>
  <c r="M2959" i="54"/>
  <c r="N2959" i="54"/>
  <c r="K2960" i="54"/>
  <c r="L2960" i="54"/>
  <c r="M2960" i="54"/>
  <c r="N2960" i="54"/>
  <c r="K2961" i="54"/>
  <c r="L2961" i="54"/>
  <c r="M2961" i="54"/>
  <c r="N2961" i="54"/>
  <c r="K2962" i="54"/>
  <c r="L2962" i="54"/>
  <c r="M2962" i="54"/>
  <c r="N2962" i="54"/>
  <c r="K2963" i="54"/>
  <c r="L2963" i="54"/>
  <c r="M2963" i="54"/>
  <c r="N2963" i="54"/>
  <c r="K2964" i="54"/>
  <c r="L2964" i="54"/>
  <c r="M2964" i="54"/>
  <c r="N2964" i="54"/>
  <c r="K2965" i="54"/>
  <c r="L2965" i="54"/>
  <c r="M2965" i="54"/>
  <c r="N2965" i="54"/>
  <c r="K2966" i="54"/>
  <c r="L2966" i="54"/>
  <c r="M2966" i="54"/>
  <c r="N2966" i="54"/>
  <c r="K2967" i="54"/>
  <c r="L2967" i="54"/>
  <c r="M2967" i="54"/>
  <c r="N2967" i="54"/>
  <c r="K2968" i="54"/>
  <c r="L2968" i="54"/>
  <c r="M2968" i="54"/>
  <c r="N2968" i="54"/>
  <c r="K2969" i="54"/>
  <c r="L2969" i="54"/>
  <c r="M2969" i="54"/>
  <c r="N2969" i="54"/>
  <c r="K2970" i="54"/>
  <c r="L2970" i="54"/>
  <c r="M2970" i="54"/>
  <c r="N2970" i="54"/>
  <c r="K2971" i="54"/>
  <c r="L2971" i="54"/>
  <c r="M2971" i="54"/>
  <c r="N2971" i="54"/>
  <c r="K2972" i="54"/>
  <c r="L2972" i="54"/>
  <c r="M2972" i="54"/>
  <c r="N2972" i="54"/>
  <c r="K2973" i="54"/>
  <c r="L2973" i="54"/>
  <c r="M2973" i="54"/>
  <c r="N2973" i="54"/>
  <c r="K2974" i="54"/>
  <c r="L2974" i="54"/>
  <c r="M2974" i="54"/>
  <c r="N2974" i="54"/>
  <c r="K2975" i="54"/>
  <c r="L2975" i="54"/>
  <c r="M2975" i="54"/>
  <c r="N2975" i="54"/>
  <c r="K2976" i="54"/>
  <c r="L2976" i="54"/>
  <c r="M2976" i="54"/>
  <c r="N2976" i="54"/>
  <c r="K2977" i="54"/>
  <c r="L2977" i="54"/>
  <c r="M2977" i="54"/>
  <c r="N2977" i="54"/>
  <c r="K2978" i="54"/>
  <c r="L2978" i="54"/>
  <c r="M2978" i="54"/>
  <c r="N2978" i="54"/>
  <c r="K2979" i="54"/>
  <c r="L2979" i="54"/>
  <c r="M2979" i="54"/>
  <c r="N2979" i="54"/>
  <c r="K2980" i="54"/>
  <c r="L2980" i="54"/>
  <c r="M2980" i="54"/>
  <c r="N2980" i="54"/>
  <c r="K2981" i="54"/>
  <c r="L2981" i="54"/>
  <c r="M2981" i="54"/>
  <c r="N2981" i="54"/>
  <c r="K2982" i="54"/>
  <c r="L2982" i="54"/>
  <c r="M2982" i="54"/>
  <c r="N2982" i="54"/>
  <c r="K2983" i="54"/>
  <c r="L2983" i="54"/>
  <c r="M2983" i="54"/>
  <c r="N2983" i="54"/>
  <c r="K2984" i="54"/>
  <c r="L2984" i="54"/>
  <c r="M2984" i="54"/>
  <c r="N2984" i="54"/>
  <c r="K2985" i="54"/>
  <c r="L2985" i="54"/>
  <c r="M2985" i="54"/>
  <c r="N2985" i="54"/>
  <c r="K2986" i="54"/>
  <c r="L2986" i="54"/>
  <c r="M2986" i="54"/>
  <c r="N2986" i="54"/>
  <c r="K2987" i="54"/>
  <c r="L2987" i="54"/>
  <c r="M2987" i="54"/>
  <c r="N2987" i="54"/>
  <c r="K2988" i="54"/>
  <c r="L2988" i="54"/>
  <c r="M2988" i="54"/>
  <c r="N2988" i="54"/>
  <c r="K2989" i="54"/>
  <c r="L2989" i="54"/>
  <c r="M2989" i="54"/>
  <c r="N2989" i="54"/>
  <c r="K2990" i="54"/>
  <c r="L2990" i="54"/>
  <c r="M2990" i="54"/>
  <c r="N2990" i="54"/>
  <c r="K2991" i="54"/>
  <c r="L2991" i="54"/>
  <c r="M2991" i="54"/>
  <c r="N2991" i="54"/>
  <c r="K2992" i="54"/>
  <c r="L2992" i="54"/>
  <c r="M2992" i="54"/>
  <c r="N2992" i="54"/>
  <c r="K2993" i="54"/>
  <c r="L2993" i="54"/>
  <c r="M2993" i="54"/>
  <c r="N2993" i="54"/>
  <c r="K2994" i="54"/>
  <c r="L2994" i="54"/>
  <c r="M2994" i="54"/>
  <c r="N2994" i="54"/>
  <c r="K2995" i="54"/>
  <c r="L2995" i="54"/>
  <c r="M2995" i="54"/>
  <c r="N2995" i="54"/>
  <c r="K2996" i="54"/>
  <c r="L2996" i="54"/>
  <c r="M2996" i="54"/>
  <c r="N2996" i="54"/>
  <c r="K2997" i="54"/>
  <c r="L2997" i="54"/>
  <c r="M2997" i="54"/>
  <c r="N2997" i="54"/>
  <c r="K2998" i="54"/>
  <c r="L2998" i="54"/>
  <c r="M2998" i="54"/>
  <c r="N2998" i="54"/>
  <c r="K2999" i="54"/>
  <c r="L2999" i="54"/>
  <c r="M2999" i="54"/>
  <c r="N2999" i="54"/>
  <c r="K3000" i="54"/>
  <c r="L3000" i="54"/>
  <c r="M3000" i="54"/>
  <c r="N3000" i="54"/>
  <c r="K3001" i="54"/>
  <c r="L3001" i="54"/>
  <c r="M3001" i="54"/>
  <c r="N3001" i="54"/>
  <c r="K3002" i="54"/>
  <c r="L3002" i="54"/>
  <c r="M3002" i="54"/>
  <c r="N3002" i="54"/>
  <c r="K3003" i="54"/>
  <c r="L3003" i="54"/>
  <c r="M3003" i="54"/>
  <c r="N3003" i="54"/>
  <c r="K3004" i="54"/>
  <c r="L3004" i="54"/>
  <c r="M3004" i="54"/>
  <c r="N3004" i="54"/>
  <c r="K3005" i="54"/>
  <c r="L3005" i="54"/>
  <c r="M3005" i="54"/>
  <c r="N3005" i="54"/>
  <c r="K3006" i="54"/>
  <c r="L3006" i="54"/>
  <c r="M3006" i="54"/>
  <c r="N3006" i="54"/>
  <c r="K3007" i="54"/>
  <c r="L3007" i="54"/>
  <c r="M3007" i="54"/>
  <c r="N3007" i="54"/>
  <c r="K3008" i="54"/>
  <c r="L3008" i="54"/>
  <c r="M3008" i="54"/>
  <c r="N3008" i="54"/>
  <c r="K3009" i="54"/>
  <c r="L3009" i="54"/>
  <c r="M3009" i="54"/>
  <c r="N3009" i="54"/>
  <c r="K3010" i="54"/>
  <c r="L3010" i="54"/>
  <c r="M3010" i="54"/>
  <c r="N3010" i="54"/>
  <c r="K3011" i="54"/>
  <c r="L3011" i="54"/>
  <c r="M3011" i="54"/>
  <c r="N3011" i="54"/>
  <c r="K3012" i="54"/>
  <c r="L3012" i="54"/>
  <c r="M3012" i="54"/>
  <c r="N3012" i="54"/>
  <c r="K3013" i="54"/>
  <c r="L3013" i="54"/>
  <c r="M3013" i="54"/>
  <c r="N3013" i="54"/>
  <c r="K3014" i="54"/>
  <c r="L3014" i="54"/>
  <c r="M3014" i="54"/>
  <c r="N3014" i="54"/>
  <c r="K3015" i="54"/>
  <c r="L3015" i="54"/>
  <c r="M3015" i="54"/>
  <c r="N3015" i="54"/>
  <c r="K3016" i="54"/>
  <c r="L3016" i="54"/>
  <c r="M3016" i="54"/>
  <c r="N3016" i="54"/>
  <c r="K3017" i="54"/>
  <c r="L3017" i="54"/>
  <c r="M3017" i="54"/>
  <c r="N3017" i="54"/>
  <c r="K3018" i="54"/>
  <c r="L3018" i="54"/>
  <c r="M3018" i="54"/>
  <c r="N3018" i="54"/>
  <c r="K3019" i="54"/>
  <c r="L3019" i="54"/>
  <c r="M3019" i="54"/>
  <c r="N3019" i="54"/>
  <c r="K3020" i="54"/>
  <c r="L3020" i="54"/>
  <c r="M3020" i="54"/>
  <c r="N3020" i="54"/>
  <c r="K3021" i="54"/>
  <c r="L3021" i="54"/>
  <c r="M3021" i="54"/>
  <c r="N3021" i="54"/>
  <c r="K3022" i="54"/>
  <c r="L3022" i="54"/>
  <c r="M3022" i="54"/>
  <c r="N3022" i="54"/>
  <c r="K3023" i="54"/>
  <c r="L3023" i="54"/>
  <c r="M3023" i="54"/>
  <c r="N3023" i="54"/>
  <c r="K3024" i="54"/>
  <c r="L3024" i="54"/>
  <c r="M3024" i="54"/>
  <c r="N3024" i="54"/>
  <c r="K3025" i="54"/>
  <c r="L3025" i="54"/>
  <c r="M3025" i="54"/>
  <c r="N3025" i="54"/>
  <c r="K3026" i="54"/>
  <c r="L3026" i="54"/>
  <c r="M3026" i="54"/>
  <c r="N3026" i="54"/>
  <c r="K3027" i="54"/>
  <c r="L3027" i="54"/>
  <c r="M3027" i="54"/>
  <c r="N3027" i="54"/>
  <c r="K3028" i="54"/>
  <c r="L3028" i="54"/>
  <c r="M3028" i="54"/>
  <c r="N3028" i="54"/>
  <c r="K3029" i="54"/>
  <c r="L3029" i="54"/>
  <c r="M3029" i="54"/>
  <c r="N3029" i="54"/>
  <c r="K3030" i="54"/>
  <c r="L3030" i="54"/>
  <c r="M3030" i="54"/>
  <c r="N3030" i="54"/>
  <c r="K3031" i="54"/>
  <c r="L3031" i="54"/>
  <c r="M3031" i="54"/>
  <c r="N3031" i="54"/>
  <c r="K3032" i="54"/>
  <c r="L3032" i="54"/>
  <c r="M3032" i="54"/>
  <c r="N3032" i="54"/>
  <c r="K3033" i="54"/>
  <c r="L3033" i="54"/>
  <c r="M3033" i="54"/>
  <c r="N3033" i="54"/>
  <c r="K3034" i="54"/>
  <c r="L3034" i="54"/>
  <c r="M3034" i="54"/>
  <c r="N3034" i="54"/>
  <c r="K3035" i="54"/>
  <c r="L3035" i="54"/>
  <c r="M3035" i="54"/>
  <c r="N3035" i="54"/>
  <c r="K3036" i="54"/>
  <c r="L3036" i="54"/>
  <c r="M3036" i="54"/>
  <c r="N3036" i="54"/>
  <c r="K3037" i="54"/>
  <c r="L3037" i="54"/>
  <c r="M3037" i="54"/>
  <c r="N3037" i="54"/>
  <c r="K3038" i="54"/>
  <c r="L3038" i="54"/>
  <c r="M3038" i="54"/>
  <c r="N3038" i="54"/>
  <c r="K3039" i="54"/>
  <c r="L3039" i="54"/>
  <c r="M3039" i="54"/>
  <c r="N3039" i="54"/>
  <c r="K3040" i="54"/>
  <c r="L3040" i="54"/>
  <c r="M3040" i="54"/>
  <c r="N3040" i="54"/>
  <c r="K3041" i="54"/>
  <c r="L3041" i="54"/>
  <c r="M3041" i="54"/>
  <c r="N3041" i="54"/>
  <c r="K3042" i="54"/>
  <c r="L3042" i="54"/>
  <c r="M3042" i="54"/>
  <c r="N3042" i="54"/>
  <c r="K3043" i="54"/>
  <c r="L3043" i="54"/>
  <c r="M3043" i="54"/>
  <c r="N3043" i="54"/>
  <c r="K3044" i="54"/>
  <c r="L3044" i="54"/>
  <c r="M3044" i="54"/>
  <c r="N3044" i="54"/>
  <c r="K3045" i="54"/>
  <c r="L3045" i="54"/>
  <c r="M3045" i="54"/>
  <c r="N3045" i="54"/>
  <c r="K3046" i="54"/>
  <c r="L3046" i="54"/>
  <c r="M3046" i="54"/>
  <c r="N3046" i="54"/>
  <c r="K3047" i="54"/>
  <c r="L3047" i="54"/>
  <c r="M3047" i="54"/>
  <c r="N3047" i="54"/>
  <c r="K3048" i="54"/>
  <c r="L3048" i="54"/>
  <c r="M3048" i="54"/>
  <c r="N3048" i="54"/>
  <c r="K3049" i="54"/>
  <c r="L3049" i="54"/>
  <c r="M3049" i="54"/>
  <c r="N3049" i="54"/>
  <c r="K3050" i="54"/>
  <c r="L3050" i="54"/>
  <c r="M3050" i="54"/>
  <c r="N3050" i="54"/>
  <c r="K3051" i="54"/>
  <c r="L3051" i="54"/>
  <c r="M3051" i="54"/>
  <c r="N3051" i="54"/>
  <c r="K3052" i="54"/>
  <c r="L3052" i="54"/>
  <c r="M3052" i="54"/>
  <c r="N3052" i="54"/>
  <c r="K3053" i="54"/>
  <c r="L3053" i="54"/>
  <c r="M3053" i="54"/>
  <c r="N3053" i="54"/>
  <c r="K3054" i="54"/>
  <c r="L3054" i="54"/>
  <c r="M3054" i="54"/>
  <c r="N3054" i="54"/>
  <c r="K3055" i="54"/>
  <c r="L3055" i="54"/>
  <c r="M3055" i="54"/>
  <c r="N3055" i="54"/>
  <c r="K3056" i="54"/>
  <c r="L3056" i="54"/>
  <c r="M3056" i="54"/>
  <c r="N3056" i="54"/>
  <c r="K3057" i="54"/>
  <c r="L3057" i="54"/>
  <c r="M3057" i="54"/>
  <c r="N3057" i="54"/>
  <c r="K3058" i="54"/>
  <c r="L3058" i="54"/>
  <c r="M3058" i="54"/>
  <c r="N3058" i="54"/>
  <c r="K3059" i="54"/>
  <c r="L3059" i="54"/>
  <c r="M3059" i="54"/>
  <c r="N3059" i="54"/>
  <c r="K3060" i="54"/>
  <c r="L3060" i="54"/>
  <c r="M3060" i="54"/>
  <c r="N3060" i="54"/>
  <c r="K3061" i="54"/>
  <c r="L3061" i="54"/>
  <c r="M3061" i="54"/>
  <c r="N3061" i="54"/>
  <c r="K3062" i="54"/>
  <c r="L3062" i="54"/>
  <c r="M3062" i="54"/>
  <c r="N3062" i="54"/>
  <c r="K3063" i="54"/>
  <c r="L3063" i="54"/>
  <c r="M3063" i="54"/>
  <c r="N3063" i="54"/>
  <c r="K3064" i="54"/>
  <c r="L3064" i="54"/>
  <c r="M3064" i="54"/>
  <c r="N3064" i="54"/>
  <c r="K3065" i="54"/>
  <c r="L3065" i="54"/>
  <c r="M3065" i="54"/>
  <c r="N3065" i="54"/>
  <c r="K3066" i="54"/>
  <c r="L3066" i="54"/>
  <c r="M3066" i="54"/>
  <c r="N3066" i="54"/>
  <c r="K3067" i="54"/>
  <c r="L3067" i="54"/>
  <c r="M3067" i="54"/>
  <c r="N3067" i="54"/>
  <c r="K3068" i="54"/>
  <c r="L3068" i="54"/>
  <c r="M3068" i="54"/>
  <c r="N3068" i="54"/>
  <c r="K3069" i="54"/>
  <c r="L3069" i="54"/>
  <c r="M3069" i="54"/>
  <c r="N3069" i="54"/>
  <c r="K3070" i="54"/>
  <c r="L3070" i="54"/>
  <c r="M3070" i="54"/>
  <c r="N3070" i="54"/>
  <c r="K3071" i="54"/>
  <c r="L3071" i="54"/>
  <c r="M3071" i="54"/>
  <c r="N3071" i="54"/>
  <c r="K3072" i="54"/>
  <c r="L3072" i="54"/>
  <c r="M3072" i="54"/>
  <c r="N3072" i="54"/>
  <c r="K3073" i="54"/>
  <c r="L3073" i="54"/>
  <c r="M3073" i="54"/>
  <c r="N3073" i="54"/>
  <c r="K3074" i="54"/>
  <c r="L3074" i="54"/>
  <c r="M3074" i="54"/>
  <c r="N3074" i="54"/>
  <c r="K3075" i="54"/>
  <c r="L3075" i="54"/>
  <c r="M3075" i="54"/>
  <c r="N3075" i="54"/>
  <c r="K3076" i="54"/>
  <c r="L3076" i="54"/>
  <c r="M3076" i="54"/>
  <c r="N3076" i="54"/>
  <c r="K3077" i="54"/>
  <c r="L3077" i="54"/>
  <c r="M3077" i="54"/>
  <c r="N3077" i="54"/>
  <c r="K3078" i="54"/>
  <c r="L3078" i="54"/>
  <c r="M3078" i="54"/>
  <c r="N3078" i="54"/>
  <c r="K3079" i="54"/>
  <c r="L3079" i="54"/>
  <c r="M3079" i="54"/>
  <c r="N3079" i="54"/>
  <c r="K3080" i="54"/>
  <c r="L3080" i="54"/>
  <c r="M3080" i="54"/>
  <c r="N3080" i="54"/>
  <c r="K3081" i="54"/>
  <c r="L3081" i="54"/>
  <c r="M3081" i="54"/>
  <c r="N3081" i="54"/>
  <c r="K3082" i="54"/>
  <c r="L3082" i="54"/>
  <c r="M3082" i="54"/>
  <c r="N3082" i="54"/>
  <c r="K3083" i="54"/>
  <c r="L3083" i="54"/>
  <c r="M3083" i="54"/>
  <c r="N3083" i="54"/>
  <c r="K3084" i="54"/>
  <c r="L3084" i="54"/>
  <c r="M3084" i="54"/>
  <c r="N3084" i="54"/>
  <c r="K3085" i="54"/>
  <c r="L3085" i="54"/>
  <c r="M3085" i="54"/>
  <c r="N3085" i="54"/>
  <c r="K3086" i="54"/>
  <c r="L3086" i="54"/>
  <c r="M3086" i="54"/>
  <c r="N3086" i="54"/>
  <c r="K3087" i="54"/>
  <c r="L3087" i="54"/>
  <c r="M3087" i="54"/>
  <c r="N3087" i="54"/>
  <c r="K3088" i="54"/>
  <c r="L3088" i="54"/>
  <c r="M3088" i="54"/>
  <c r="N3088" i="54"/>
  <c r="K3089" i="54"/>
  <c r="L3089" i="54"/>
  <c r="M3089" i="54"/>
  <c r="N3089" i="54"/>
  <c r="K3090" i="54"/>
  <c r="L3090" i="54"/>
  <c r="M3090" i="54"/>
  <c r="N3090" i="54"/>
  <c r="K3091" i="54"/>
  <c r="L3091" i="54"/>
  <c r="M3091" i="54"/>
  <c r="N3091" i="54"/>
  <c r="K3092" i="54"/>
  <c r="L3092" i="54"/>
  <c r="M3092" i="54"/>
  <c r="N3092" i="54"/>
  <c r="K3093" i="54"/>
  <c r="L3093" i="54"/>
  <c r="M3093" i="54"/>
  <c r="N3093" i="54"/>
  <c r="K3094" i="54"/>
  <c r="L3094" i="54"/>
  <c r="M3094" i="54"/>
  <c r="N3094" i="54"/>
  <c r="K3095" i="54"/>
  <c r="L3095" i="54"/>
  <c r="M3095" i="54"/>
  <c r="N3095" i="54"/>
  <c r="K3096" i="54"/>
  <c r="L3096" i="54"/>
  <c r="M3096" i="54"/>
  <c r="N3096" i="54"/>
  <c r="K3097" i="54"/>
  <c r="L3097" i="54"/>
  <c r="M3097" i="54"/>
  <c r="N3097" i="54"/>
  <c r="K3098" i="54"/>
  <c r="L3098" i="54"/>
  <c r="M3098" i="54"/>
  <c r="N3098" i="54"/>
  <c r="K3099" i="54"/>
  <c r="L3099" i="54"/>
  <c r="M3099" i="54"/>
  <c r="N3099" i="54"/>
  <c r="K3100" i="54"/>
  <c r="L3100" i="54"/>
  <c r="M3100" i="54"/>
  <c r="N3100" i="54"/>
  <c r="K3101" i="54"/>
  <c r="L3101" i="54"/>
  <c r="M3101" i="54"/>
  <c r="N3101" i="54"/>
  <c r="K3102" i="54"/>
  <c r="L3102" i="54"/>
  <c r="M3102" i="54"/>
  <c r="N3102" i="54"/>
  <c r="K3103" i="54"/>
  <c r="L3103" i="54"/>
  <c r="M3103" i="54"/>
  <c r="N3103" i="54"/>
  <c r="K3104" i="54"/>
  <c r="L3104" i="54"/>
  <c r="M3104" i="54"/>
  <c r="N3104" i="54"/>
  <c r="K3105" i="54"/>
  <c r="L3105" i="54"/>
  <c r="M3105" i="54"/>
  <c r="N3105" i="54"/>
  <c r="K3106" i="54"/>
  <c r="L3106" i="54"/>
  <c r="M3106" i="54"/>
  <c r="N3106" i="54"/>
  <c r="K3107" i="54"/>
  <c r="L3107" i="54"/>
  <c r="M3107" i="54"/>
  <c r="N3107" i="54"/>
  <c r="K3108" i="54"/>
  <c r="L3108" i="54"/>
  <c r="M3108" i="54"/>
  <c r="N3108" i="54"/>
  <c r="K3109" i="54"/>
  <c r="L3109" i="54"/>
  <c r="M3109" i="54"/>
  <c r="N3109" i="54"/>
  <c r="K3110" i="54"/>
  <c r="L3110" i="54"/>
  <c r="M3110" i="54"/>
  <c r="N3110" i="54"/>
  <c r="K3111" i="54"/>
  <c r="L3111" i="54"/>
  <c r="M3111" i="54"/>
  <c r="N3111" i="54"/>
  <c r="K3112" i="54"/>
  <c r="L3112" i="54"/>
  <c r="M3112" i="54"/>
  <c r="N3112" i="54"/>
  <c r="K3113" i="54"/>
  <c r="L3113" i="54"/>
  <c r="M3113" i="54"/>
  <c r="N3113" i="54"/>
  <c r="K3114" i="54"/>
  <c r="L3114" i="54"/>
  <c r="M3114" i="54"/>
  <c r="N3114" i="54"/>
  <c r="K3115" i="54"/>
  <c r="L3115" i="54"/>
  <c r="M3115" i="54"/>
  <c r="N3115" i="54"/>
  <c r="K3116" i="54"/>
  <c r="L3116" i="54"/>
  <c r="M3116" i="54"/>
  <c r="N3116" i="54"/>
  <c r="K3117" i="54"/>
  <c r="L3117" i="54"/>
  <c r="M3117" i="54"/>
  <c r="N3117" i="54"/>
  <c r="K3118" i="54"/>
  <c r="L3118" i="54"/>
  <c r="M3118" i="54"/>
  <c r="N3118" i="54"/>
  <c r="K3119" i="54"/>
  <c r="L3119" i="54"/>
  <c r="M3119" i="54"/>
  <c r="N3119" i="54"/>
  <c r="K3120" i="54"/>
  <c r="L3120" i="54"/>
  <c r="M3120" i="54"/>
  <c r="N3120" i="54"/>
  <c r="K3121" i="54"/>
  <c r="L3121" i="54"/>
  <c r="M3121" i="54"/>
  <c r="N3121" i="54"/>
  <c r="K3122" i="54"/>
  <c r="L3122" i="54"/>
  <c r="M3122" i="54"/>
  <c r="N3122" i="54"/>
  <c r="K3123" i="54"/>
  <c r="L3123" i="54"/>
  <c r="M3123" i="54"/>
  <c r="N3123" i="54"/>
  <c r="K3124" i="54"/>
  <c r="L3124" i="54"/>
  <c r="M3124" i="54"/>
  <c r="N3124" i="54"/>
  <c r="K3125" i="54"/>
  <c r="L3125" i="54"/>
  <c r="M3125" i="54"/>
  <c r="N3125" i="54"/>
  <c r="K3126" i="54"/>
  <c r="L3126" i="54"/>
  <c r="M3126" i="54"/>
  <c r="N3126" i="54"/>
  <c r="K3127" i="54"/>
  <c r="L3127" i="54"/>
  <c r="M3127" i="54"/>
  <c r="N3127" i="54"/>
  <c r="K3128" i="54"/>
  <c r="L3128" i="54"/>
  <c r="M3128" i="54"/>
  <c r="N3128" i="54"/>
  <c r="K3129" i="54"/>
  <c r="L3129" i="54"/>
  <c r="M3129" i="54"/>
  <c r="N3129" i="54"/>
  <c r="K3130" i="54"/>
  <c r="L3130" i="54"/>
  <c r="M3130" i="54"/>
  <c r="N3130" i="54"/>
  <c r="K3131" i="54"/>
  <c r="L3131" i="54"/>
  <c r="M3131" i="54"/>
  <c r="N3131" i="54"/>
  <c r="K3132" i="54"/>
  <c r="L3132" i="54"/>
  <c r="M3132" i="54"/>
  <c r="N3132" i="54"/>
  <c r="K3133" i="54"/>
  <c r="L3133" i="54"/>
  <c r="M3133" i="54"/>
  <c r="N3133" i="54"/>
  <c r="K3134" i="54"/>
  <c r="L3134" i="54"/>
  <c r="M3134" i="54"/>
  <c r="N3134" i="54"/>
  <c r="K3135" i="54"/>
  <c r="L3135" i="54"/>
  <c r="M3135" i="54"/>
  <c r="N3135" i="54"/>
  <c r="K3136" i="54"/>
  <c r="L3136" i="54"/>
  <c r="M3136" i="54"/>
  <c r="N3136" i="54"/>
  <c r="K3137" i="54"/>
  <c r="L3137" i="54"/>
  <c r="M3137" i="54"/>
  <c r="N3137" i="54"/>
  <c r="K3138" i="54"/>
  <c r="L3138" i="54"/>
  <c r="M3138" i="54"/>
  <c r="N3138" i="54"/>
  <c r="K3139" i="54"/>
  <c r="L3139" i="54"/>
  <c r="M3139" i="54"/>
  <c r="N3139" i="54"/>
  <c r="K3140" i="54"/>
  <c r="L3140" i="54"/>
  <c r="M3140" i="54"/>
  <c r="N3140" i="54"/>
  <c r="K3141" i="54"/>
  <c r="L3141" i="54"/>
  <c r="M3141" i="54"/>
  <c r="N3141" i="54"/>
  <c r="K3142" i="54"/>
  <c r="L3142" i="54"/>
  <c r="M3142" i="54"/>
  <c r="N3142" i="54"/>
  <c r="K3143" i="54"/>
  <c r="L3143" i="54"/>
  <c r="M3143" i="54"/>
  <c r="N3143" i="54"/>
  <c r="K3144" i="54"/>
  <c r="L3144" i="54"/>
  <c r="M3144" i="54"/>
  <c r="N3144" i="54"/>
  <c r="K3145" i="54"/>
  <c r="L3145" i="54"/>
  <c r="M3145" i="54"/>
  <c r="N3145" i="54"/>
  <c r="K3146" i="54"/>
  <c r="L3146" i="54"/>
  <c r="M3146" i="54"/>
  <c r="N3146" i="54"/>
  <c r="K3147" i="54"/>
  <c r="L3147" i="54"/>
  <c r="M3147" i="54"/>
  <c r="N3147" i="54"/>
  <c r="K3148" i="54"/>
  <c r="L3148" i="54"/>
  <c r="M3148" i="54"/>
  <c r="N3148" i="54"/>
  <c r="K3149" i="54"/>
  <c r="L3149" i="54"/>
  <c r="M3149" i="54"/>
  <c r="N3149" i="54"/>
  <c r="K3150" i="54"/>
  <c r="L3150" i="54"/>
  <c r="M3150" i="54"/>
  <c r="N3150" i="54"/>
  <c r="K3151" i="54"/>
  <c r="L3151" i="54"/>
  <c r="M3151" i="54"/>
  <c r="N3151" i="54"/>
  <c r="K3152" i="54"/>
  <c r="L3152" i="54"/>
  <c r="M3152" i="54"/>
  <c r="N3152" i="54"/>
  <c r="K3153" i="54"/>
  <c r="L3153" i="54"/>
  <c r="M3153" i="54"/>
  <c r="N3153" i="54"/>
  <c r="K3154" i="54"/>
  <c r="L3154" i="54"/>
  <c r="M3154" i="54"/>
  <c r="N3154" i="54"/>
  <c r="K3155" i="54"/>
  <c r="L3155" i="54"/>
  <c r="M3155" i="54"/>
  <c r="N3155" i="54"/>
  <c r="K3156" i="54"/>
  <c r="L3156" i="54"/>
  <c r="M3156" i="54"/>
  <c r="N3156" i="54"/>
  <c r="K3157" i="54"/>
  <c r="L3157" i="54"/>
  <c r="M3157" i="54"/>
  <c r="N3157" i="54"/>
  <c r="K3158" i="54"/>
  <c r="L3158" i="54"/>
  <c r="M3158" i="54"/>
  <c r="N3158" i="54"/>
  <c r="K3159" i="54"/>
  <c r="L3159" i="54"/>
  <c r="M3159" i="54"/>
  <c r="N3159" i="54"/>
  <c r="K3160" i="54"/>
  <c r="L3160" i="54"/>
  <c r="M3160" i="54"/>
  <c r="N3160" i="54"/>
  <c r="K3161" i="54"/>
  <c r="L3161" i="54"/>
  <c r="M3161" i="54"/>
  <c r="N3161" i="54"/>
  <c r="K3162" i="54"/>
  <c r="L3162" i="54"/>
  <c r="M3162" i="54"/>
  <c r="N3162" i="54"/>
  <c r="K3163" i="54"/>
  <c r="L3163" i="54"/>
  <c r="M3163" i="54"/>
  <c r="N3163" i="54"/>
  <c r="K3164" i="54"/>
  <c r="L3164" i="54"/>
  <c r="M3164" i="54"/>
  <c r="N3164" i="54"/>
  <c r="K3165" i="54"/>
  <c r="L3165" i="54"/>
  <c r="M3165" i="54"/>
  <c r="N3165" i="54"/>
  <c r="K3166" i="54"/>
  <c r="L3166" i="54"/>
  <c r="M3166" i="54"/>
  <c r="N3166" i="54"/>
  <c r="K3167" i="54"/>
  <c r="L3167" i="54"/>
  <c r="M3167" i="54"/>
  <c r="N3167" i="54"/>
  <c r="K3168" i="54"/>
  <c r="L3168" i="54"/>
  <c r="M3168" i="54"/>
  <c r="N3168" i="54"/>
  <c r="K3169" i="54"/>
  <c r="L3169" i="54"/>
  <c r="M3169" i="54"/>
  <c r="N3169" i="54"/>
  <c r="K3170" i="54"/>
  <c r="L3170" i="54"/>
  <c r="M3170" i="54"/>
  <c r="N3170" i="54"/>
  <c r="K3171" i="54"/>
  <c r="L3171" i="54"/>
  <c r="M3171" i="54"/>
  <c r="N3171" i="54"/>
  <c r="K3172" i="54"/>
  <c r="L3172" i="54"/>
  <c r="M3172" i="54"/>
  <c r="N3172" i="54"/>
  <c r="K3173" i="54"/>
  <c r="L3173" i="54"/>
  <c r="M3173" i="54"/>
  <c r="N3173" i="54"/>
  <c r="K3174" i="54"/>
  <c r="L3174" i="54"/>
  <c r="M3174" i="54"/>
  <c r="N3174" i="54"/>
  <c r="K3175" i="54"/>
  <c r="L3175" i="54"/>
  <c r="M3175" i="54"/>
  <c r="N3175" i="54"/>
  <c r="K3176" i="54"/>
  <c r="L3176" i="54"/>
  <c r="M3176" i="54"/>
  <c r="N3176" i="54"/>
  <c r="K3177" i="54"/>
  <c r="L3177" i="54"/>
  <c r="M3177" i="54"/>
  <c r="N3177" i="54"/>
  <c r="K3178" i="54"/>
  <c r="L3178" i="54"/>
  <c r="M3178" i="54"/>
  <c r="N3178" i="54"/>
  <c r="K3179" i="54"/>
  <c r="L3179" i="54"/>
  <c r="M3179" i="54"/>
  <c r="N3179" i="54"/>
  <c r="K3180" i="54"/>
  <c r="L3180" i="54"/>
  <c r="M3180" i="54"/>
  <c r="N3180" i="54"/>
  <c r="K3181" i="54"/>
  <c r="L3181" i="54"/>
  <c r="M3181" i="54"/>
  <c r="N3181" i="54"/>
  <c r="K3182" i="54"/>
  <c r="L3182" i="54"/>
  <c r="M3182" i="54"/>
  <c r="N3182" i="54"/>
  <c r="K3183" i="54"/>
  <c r="L3183" i="54"/>
  <c r="M3183" i="54"/>
  <c r="N3183" i="54"/>
  <c r="K3184" i="54"/>
  <c r="L3184" i="54"/>
  <c r="M3184" i="54"/>
  <c r="N3184" i="54"/>
  <c r="K3185" i="54"/>
  <c r="L3185" i="54"/>
  <c r="M3185" i="54"/>
  <c r="N3185" i="54"/>
  <c r="K3186" i="54"/>
  <c r="L3186" i="54"/>
  <c r="M3186" i="54"/>
  <c r="N3186" i="54"/>
  <c r="K3187" i="54"/>
  <c r="L3187" i="54"/>
  <c r="M3187" i="54"/>
  <c r="N3187" i="54"/>
  <c r="K3188" i="54"/>
  <c r="L3188" i="54"/>
  <c r="M3188" i="54"/>
  <c r="N3188" i="54"/>
  <c r="K3189" i="54"/>
  <c r="L3189" i="54"/>
  <c r="M3189" i="54"/>
  <c r="N3189" i="54"/>
  <c r="K3190" i="54"/>
  <c r="L3190" i="54"/>
  <c r="M3190" i="54"/>
  <c r="N3190" i="54"/>
  <c r="K3191" i="54"/>
  <c r="L3191" i="54"/>
  <c r="M3191" i="54"/>
  <c r="N3191" i="54"/>
  <c r="K3192" i="54"/>
  <c r="L3192" i="54"/>
  <c r="M3192" i="54"/>
  <c r="N3192" i="54"/>
  <c r="K3193" i="54"/>
  <c r="L3193" i="54"/>
  <c r="M3193" i="54"/>
  <c r="N3193" i="54"/>
  <c r="K3194" i="54"/>
  <c r="L3194" i="54"/>
  <c r="M3194" i="54"/>
  <c r="N3194" i="54"/>
  <c r="K3195" i="54"/>
  <c r="L3195" i="54"/>
  <c r="M3195" i="54"/>
  <c r="N3195" i="54"/>
  <c r="K3196" i="54"/>
  <c r="L3196" i="54"/>
  <c r="M3196" i="54"/>
  <c r="N3196" i="54"/>
  <c r="K3197" i="54"/>
  <c r="L3197" i="54"/>
  <c r="M3197" i="54"/>
  <c r="N3197" i="54"/>
  <c r="K3198" i="54"/>
  <c r="L3198" i="54"/>
  <c r="M3198" i="54"/>
  <c r="N3198" i="54"/>
  <c r="K3199" i="54"/>
  <c r="L3199" i="54"/>
  <c r="M3199" i="54"/>
  <c r="N3199" i="54"/>
  <c r="K3200" i="54"/>
  <c r="L3200" i="54"/>
  <c r="M3200" i="54"/>
  <c r="N3200" i="54"/>
  <c r="K3201" i="54"/>
  <c r="L3201" i="54"/>
  <c r="M3201" i="54"/>
  <c r="N3201" i="54"/>
  <c r="K3202" i="54"/>
  <c r="L3202" i="54"/>
  <c r="M3202" i="54"/>
  <c r="N3202" i="54"/>
  <c r="K3203" i="54"/>
  <c r="L3203" i="54"/>
  <c r="M3203" i="54"/>
  <c r="N3203" i="54"/>
  <c r="K3204" i="54"/>
  <c r="L3204" i="54"/>
  <c r="M3204" i="54"/>
  <c r="N3204" i="54"/>
  <c r="K98" i="54"/>
  <c r="L98" i="54"/>
  <c r="M98" i="54"/>
  <c r="N98" i="54"/>
  <c r="K99" i="54"/>
  <c r="L99" i="54"/>
  <c r="M99" i="54"/>
  <c r="N99" i="54"/>
  <c r="K100" i="54"/>
  <c r="L100" i="54"/>
  <c r="M100" i="54"/>
  <c r="N100" i="54"/>
  <c r="K101" i="54"/>
  <c r="L101" i="54"/>
  <c r="M101" i="54"/>
  <c r="N101" i="54"/>
  <c r="K102" i="54"/>
  <c r="L102" i="54"/>
  <c r="M102" i="54"/>
  <c r="N102" i="54"/>
  <c r="K7" i="54"/>
  <c r="L7" i="54"/>
  <c r="M7" i="54"/>
  <c r="N7" i="54"/>
  <c r="K8" i="54"/>
  <c r="L8" i="54"/>
  <c r="M8" i="54"/>
  <c r="N8" i="54"/>
  <c r="K9" i="54"/>
  <c r="L9" i="54"/>
  <c r="M9" i="54"/>
  <c r="N9" i="54"/>
  <c r="K10" i="54"/>
  <c r="L10" i="54"/>
  <c r="M10" i="54"/>
  <c r="N10" i="54"/>
  <c r="K11" i="54"/>
  <c r="L11" i="54"/>
  <c r="M11" i="54"/>
  <c r="N11" i="54"/>
  <c r="K12" i="54"/>
  <c r="L12" i="54"/>
  <c r="M12" i="54"/>
  <c r="N12" i="54"/>
  <c r="K13" i="54"/>
  <c r="L13" i="54"/>
  <c r="M13" i="54"/>
  <c r="N13" i="54"/>
  <c r="K14" i="54"/>
  <c r="L14" i="54"/>
  <c r="M14" i="54"/>
  <c r="N14" i="54"/>
  <c r="K15" i="54"/>
  <c r="L15" i="54"/>
  <c r="M15" i="54"/>
  <c r="N15" i="54"/>
  <c r="K16" i="54"/>
  <c r="L16" i="54"/>
  <c r="M16" i="54"/>
  <c r="N16" i="54"/>
  <c r="K17" i="54"/>
  <c r="L17" i="54"/>
  <c r="M17" i="54"/>
  <c r="N17" i="54"/>
  <c r="K18" i="54"/>
  <c r="L18" i="54"/>
  <c r="M18" i="54"/>
  <c r="N18" i="54"/>
  <c r="K19" i="54"/>
  <c r="L19" i="54"/>
  <c r="M19" i="54"/>
  <c r="N19" i="54"/>
  <c r="K20" i="54"/>
  <c r="L20" i="54"/>
  <c r="M20" i="54"/>
  <c r="N20" i="54"/>
  <c r="K21" i="54"/>
  <c r="L21" i="54"/>
  <c r="M21" i="54"/>
  <c r="N21" i="54"/>
  <c r="K22" i="54"/>
  <c r="L22" i="54"/>
  <c r="M22" i="54"/>
  <c r="N22" i="54"/>
  <c r="K23" i="54"/>
  <c r="L23" i="54"/>
  <c r="M23" i="54"/>
  <c r="N23" i="54"/>
  <c r="K24" i="54"/>
  <c r="L24" i="54"/>
  <c r="M24" i="54"/>
  <c r="N24" i="54"/>
  <c r="K25" i="54"/>
  <c r="L25" i="54"/>
  <c r="M25" i="54"/>
  <c r="N25" i="54"/>
  <c r="K26" i="54"/>
  <c r="L26" i="54"/>
  <c r="M26" i="54"/>
  <c r="N26" i="54"/>
  <c r="K27" i="54"/>
  <c r="L27" i="54"/>
  <c r="M27" i="54"/>
  <c r="N27" i="54"/>
  <c r="K28" i="54"/>
  <c r="L28" i="54"/>
  <c r="M28" i="54"/>
  <c r="N28" i="54"/>
  <c r="K29" i="54"/>
  <c r="L29" i="54"/>
  <c r="M29" i="54"/>
  <c r="N29" i="54"/>
  <c r="K30" i="54"/>
  <c r="L30" i="54"/>
  <c r="M30" i="54"/>
  <c r="N30" i="54"/>
  <c r="K31" i="54"/>
  <c r="L31" i="54"/>
  <c r="M31" i="54"/>
  <c r="N31" i="54"/>
  <c r="K32" i="54"/>
  <c r="L32" i="54"/>
  <c r="M32" i="54"/>
  <c r="N32" i="54"/>
  <c r="K33" i="54"/>
  <c r="L33" i="54"/>
  <c r="M33" i="54"/>
  <c r="N33" i="54"/>
  <c r="K34" i="54"/>
  <c r="L34" i="54"/>
  <c r="M34" i="54"/>
  <c r="N34" i="54"/>
  <c r="K35" i="54"/>
  <c r="L35" i="54"/>
  <c r="M35" i="54"/>
  <c r="N35" i="54"/>
  <c r="K36" i="54"/>
  <c r="L36" i="54"/>
  <c r="M36" i="54"/>
  <c r="N36" i="54"/>
  <c r="K37" i="54"/>
  <c r="L37" i="54"/>
  <c r="M37" i="54"/>
  <c r="N37" i="54"/>
  <c r="K38" i="54"/>
  <c r="L38" i="54"/>
  <c r="M38" i="54"/>
  <c r="N38" i="54"/>
  <c r="K39" i="54"/>
  <c r="L39" i="54"/>
  <c r="M39" i="54"/>
  <c r="N39" i="54"/>
  <c r="K40" i="54"/>
  <c r="L40" i="54"/>
  <c r="M40" i="54"/>
  <c r="N40" i="54"/>
  <c r="K41" i="54"/>
  <c r="L41" i="54"/>
  <c r="M41" i="54"/>
  <c r="N41" i="54"/>
  <c r="K42" i="54"/>
  <c r="L42" i="54"/>
  <c r="M42" i="54"/>
  <c r="N42" i="54"/>
  <c r="K43" i="54"/>
  <c r="L43" i="54"/>
  <c r="M43" i="54"/>
  <c r="N43" i="54"/>
  <c r="K44" i="54"/>
  <c r="L44" i="54"/>
  <c r="M44" i="54"/>
  <c r="N44" i="54"/>
  <c r="K45" i="54"/>
  <c r="L45" i="54"/>
  <c r="M45" i="54"/>
  <c r="N45" i="54"/>
  <c r="K46" i="54"/>
  <c r="L46" i="54"/>
  <c r="M46" i="54"/>
  <c r="N46" i="54"/>
  <c r="K47" i="54"/>
  <c r="L47" i="54"/>
  <c r="M47" i="54"/>
  <c r="N47" i="54"/>
  <c r="K48" i="54"/>
  <c r="L48" i="54"/>
  <c r="M48" i="54"/>
  <c r="N48" i="54"/>
  <c r="K49" i="54"/>
  <c r="L49" i="54"/>
  <c r="M49" i="54"/>
  <c r="N49" i="54"/>
  <c r="K50" i="54"/>
  <c r="L50" i="54"/>
  <c r="M50" i="54"/>
  <c r="N50" i="54"/>
  <c r="K51" i="54"/>
  <c r="L51" i="54"/>
  <c r="M51" i="54"/>
  <c r="N51" i="54"/>
  <c r="K52" i="54"/>
  <c r="L52" i="54"/>
  <c r="M52" i="54"/>
  <c r="N52" i="54"/>
  <c r="K53" i="54"/>
  <c r="L53" i="54"/>
  <c r="M53" i="54"/>
  <c r="N53" i="54"/>
  <c r="K54" i="54"/>
  <c r="L54" i="54"/>
  <c r="M54" i="54"/>
  <c r="N54" i="54"/>
  <c r="K55" i="54"/>
  <c r="L55" i="54"/>
  <c r="M55" i="54"/>
  <c r="N55" i="54"/>
  <c r="K56" i="54"/>
  <c r="L56" i="54"/>
  <c r="M56" i="54"/>
  <c r="N56" i="54"/>
  <c r="K57" i="54"/>
  <c r="L57" i="54"/>
  <c r="M57" i="54"/>
  <c r="N57" i="54"/>
  <c r="K58" i="54"/>
  <c r="L58" i="54"/>
  <c r="M58" i="54"/>
  <c r="N58" i="54"/>
  <c r="K59" i="54"/>
  <c r="L59" i="54"/>
  <c r="M59" i="54"/>
  <c r="N59" i="54"/>
  <c r="K60" i="54"/>
  <c r="L60" i="54"/>
  <c r="M60" i="54"/>
  <c r="N60" i="54"/>
  <c r="K61" i="54"/>
  <c r="L61" i="54"/>
  <c r="M61" i="54"/>
  <c r="N61" i="54"/>
  <c r="K62" i="54"/>
  <c r="L62" i="54"/>
  <c r="M62" i="54"/>
  <c r="N62" i="54"/>
  <c r="K63" i="54"/>
  <c r="L63" i="54"/>
  <c r="M63" i="54"/>
  <c r="N63" i="54"/>
  <c r="K64" i="54"/>
  <c r="L64" i="54"/>
  <c r="M64" i="54"/>
  <c r="N64" i="54"/>
  <c r="K65" i="54"/>
  <c r="L65" i="54"/>
  <c r="M65" i="54"/>
  <c r="N65" i="54"/>
  <c r="K66" i="54"/>
  <c r="L66" i="54"/>
  <c r="M66" i="54"/>
  <c r="N66" i="54"/>
  <c r="K67" i="54"/>
  <c r="L67" i="54"/>
  <c r="M67" i="54"/>
  <c r="N67" i="54"/>
  <c r="K68" i="54"/>
  <c r="L68" i="54"/>
  <c r="M68" i="54"/>
  <c r="N68" i="54"/>
  <c r="K69" i="54"/>
  <c r="L69" i="54"/>
  <c r="M69" i="54"/>
  <c r="N69" i="54"/>
  <c r="K70" i="54"/>
  <c r="L70" i="54"/>
  <c r="M70" i="54"/>
  <c r="N70" i="54"/>
  <c r="K71" i="54"/>
  <c r="L71" i="54"/>
  <c r="M71" i="54"/>
  <c r="N71" i="54"/>
  <c r="K72" i="54"/>
  <c r="L72" i="54"/>
  <c r="M72" i="54"/>
  <c r="N72" i="54"/>
  <c r="K73" i="54"/>
  <c r="L73" i="54"/>
  <c r="M73" i="54"/>
  <c r="N73" i="54"/>
  <c r="K74" i="54"/>
  <c r="L74" i="54"/>
  <c r="M74" i="54"/>
  <c r="N74" i="54"/>
  <c r="K75" i="54"/>
  <c r="L75" i="54"/>
  <c r="M75" i="54"/>
  <c r="N75" i="54"/>
  <c r="K76" i="54"/>
  <c r="L76" i="54"/>
  <c r="M76" i="54"/>
  <c r="N76" i="54"/>
  <c r="K77" i="54"/>
  <c r="L77" i="54"/>
  <c r="M77" i="54"/>
  <c r="N77" i="54"/>
  <c r="K78" i="54"/>
  <c r="L78" i="54"/>
  <c r="M78" i="54"/>
  <c r="N78" i="54"/>
  <c r="K79" i="54"/>
  <c r="L79" i="54"/>
  <c r="M79" i="54"/>
  <c r="N79" i="54"/>
  <c r="K80" i="54"/>
  <c r="L80" i="54"/>
  <c r="M80" i="54"/>
  <c r="N80" i="54"/>
  <c r="K81" i="54"/>
  <c r="L81" i="54"/>
  <c r="M81" i="54"/>
  <c r="N81" i="54"/>
  <c r="K82" i="54"/>
  <c r="L82" i="54"/>
  <c r="M82" i="54"/>
  <c r="N82" i="54"/>
  <c r="K83" i="54"/>
  <c r="L83" i="54"/>
  <c r="M83" i="54"/>
  <c r="N83" i="54"/>
  <c r="K84" i="54"/>
  <c r="L84" i="54"/>
  <c r="M84" i="54"/>
  <c r="N84" i="54"/>
  <c r="K85" i="54"/>
  <c r="L85" i="54"/>
  <c r="M85" i="54"/>
  <c r="N85" i="54"/>
  <c r="K86" i="54"/>
  <c r="L86" i="54"/>
  <c r="M86" i="54"/>
  <c r="N86" i="54"/>
  <c r="K87" i="54"/>
  <c r="L87" i="54"/>
  <c r="M87" i="54"/>
  <c r="N87" i="54"/>
  <c r="K88" i="54"/>
  <c r="L88" i="54"/>
  <c r="M88" i="54"/>
  <c r="N88" i="54"/>
  <c r="K89" i="54"/>
  <c r="L89" i="54"/>
  <c r="M89" i="54"/>
  <c r="N89" i="54"/>
  <c r="K90" i="54"/>
  <c r="L90" i="54"/>
  <c r="M90" i="54"/>
  <c r="N90" i="54"/>
  <c r="K91" i="54"/>
  <c r="L91" i="54"/>
  <c r="M91" i="54"/>
  <c r="N91" i="54"/>
  <c r="K92" i="54"/>
  <c r="L92" i="54"/>
  <c r="M92" i="54"/>
  <c r="N92" i="54"/>
  <c r="K93" i="54"/>
  <c r="L93" i="54"/>
  <c r="M93" i="54"/>
  <c r="N93" i="54"/>
  <c r="K94" i="54"/>
  <c r="L94" i="54"/>
  <c r="M94" i="54"/>
  <c r="N94" i="54"/>
  <c r="K95" i="54"/>
  <c r="L95" i="54"/>
  <c r="M95" i="54"/>
  <c r="N95" i="54"/>
  <c r="K96" i="54"/>
  <c r="L96" i="54"/>
  <c r="M96" i="54"/>
  <c r="N96" i="54"/>
  <c r="K97" i="54"/>
  <c r="L97" i="54"/>
  <c r="M97" i="54"/>
  <c r="N97" i="54"/>
  <c r="N6" i="54"/>
  <c r="M6" i="54"/>
  <c r="K6" i="54"/>
  <c r="L6" i="55"/>
  <c r="P21" i="36" l="1"/>
  <c r="M6" i="55"/>
  <c r="J3" i="59"/>
  <c r="Q2" i="38"/>
  <c r="K23" i="38" l="1"/>
  <c r="L38" i="37"/>
  <c r="J38" i="37"/>
  <c r="H38" i="37"/>
  <c r="F38" i="37"/>
  <c r="D38" i="37"/>
  <c r="B38" i="37"/>
  <c r="L39" i="37"/>
  <c r="J39" i="37"/>
  <c r="H39" i="37"/>
  <c r="F39" i="37"/>
  <c r="D39" i="37"/>
  <c r="B39" i="37"/>
  <c r="L26" i="37"/>
  <c r="J26" i="37"/>
  <c r="H26" i="37"/>
  <c r="F26" i="37"/>
  <c r="D26" i="37"/>
  <c r="B26" i="37"/>
  <c r="L25" i="37"/>
  <c r="J25" i="37"/>
  <c r="H25" i="37"/>
  <c r="F25" i="37"/>
  <c r="D25" i="37"/>
  <c r="B25" i="37"/>
  <c r="N39" i="37" l="1"/>
  <c r="P26" i="37"/>
  <c r="N26" i="37"/>
  <c r="P39" i="37"/>
  <c r="N38" i="37"/>
  <c r="P38" i="37"/>
  <c r="L19" i="36"/>
  <c r="J19" i="36"/>
  <c r="H19" i="36"/>
  <c r="F19" i="36"/>
  <c r="D19" i="36"/>
  <c r="B19" i="36"/>
  <c r="P19" i="36" l="1"/>
  <c r="N19" i="36"/>
  <c r="L7" i="55" l="1"/>
  <c r="M7" i="55"/>
  <c r="N7" i="55"/>
  <c r="O7" i="55"/>
  <c r="L8" i="55"/>
  <c r="M8" i="55"/>
  <c r="N8" i="55"/>
  <c r="O8" i="55"/>
  <c r="L9" i="55"/>
  <c r="M9" i="55"/>
  <c r="N9" i="55"/>
  <c r="O9" i="55"/>
  <c r="L10" i="55"/>
  <c r="M10" i="55"/>
  <c r="N10" i="55"/>
  <c r="O10" i="55"/>
  <c r="L11" i="55"/>
  <c r="M11" i="55"/>
  <c r="N11" i="55"/>
  <c r="O11" i="55"/>
  <c r="L12" i="55"/>
  <c r="M12" i="55"/>
  <c r="N12" i="55"/>
  <c r="O12" i="55"/>
  <c r="L13" i="55"/>
  <c r="M13" i="55"/>
  <c r="N13" i="55"/>
  <c r="O13" i="55"/>
  <c r="L14" i="55"/>
  <c r="M14" i="55"/>
  <c r="N14" i="55"/>
  <c r="O14" i="55"/>
  <c r="L15" i="55"/>
  <c r="M15" i="55"/>
  <c r="N15" i="55"/>
  <c r="O15" i="55"/>
  <c r="L16" i="55"/>
  <c r="M16" i="55"/>
  <c r="N16" i="55"/>
  <c r="O16" i="55"/>
  <c r="L17" i="55"/>
  <c r="M17" i="55"/>
  <c r="N17" i="55"/>
  <c r="O17" i="55"/>
  <c r="L18" i="55"/>
  <c r="M18" i="55"/>
  <c r="N18" i="55"/>
  <c r="O18" i="55"/>
  <c r="L19" i="55"/>
  <c r="M19" i="55"/>
  <c r="N19" i="55"/>
  <c r="O19" i="55"/>
  <c r="L20" i="55"/>
  <c r="M20" i="55"/>
  <c r="N20" i="55"/>
  <c r="O20" i="55"/>
  <c r="L21" i="55"/>
  <c r="M21" i="55"/>
  <c r="N21" i="55"/>
  <c r="O21" i="55"/>
  <c r="L22" i="55"/>
  <c r="M22" i="55"/>
  <c r="N22" i="55"/>
  <c r="O22" i="55"/>
  <c r="L23" i="55"/>
  <c r="M23" i="55"/>
  <c r="N23" i="55"/>
  <c r="O23" i="55"/>
  <c r="L24" i="55"/>
  <c r="M24" i="55"/>
  <c r="N24" i="55"/>
  <c r="O24" i="55"/>
  <c r="L25" i="55"/>
  <c r="M25" i="55"/>
  <c r="N25" i="55"/>
  <c r="O25" i="55"/>
  <c r="L26" i="55"/>
  <c r="M26" i="55"/>
  <c r="N26" i="55"/>
  <c r="O26" i="55"/>
  <c r="L27" i="55"/>
  <c r="M27" i="55"/>
  <c r="N27" i="55"/>
  <c r="O27" i="55"/>
  <c r="L28" i="55"/>
  <c r="M28" i="55"/>
  <c r="N28" i="55"/>
  <c r="O28" i="55"/>
  <c r="L29" i="55"/>
  <c r="M29" i="55"/>
  <c r="N29" i="55"/>
  <c r="O29" i="55"/>
  <c r="L30" i="55"/>
  <c r="M30" i="55"/>
  <c r="N30" i="55"/>
  <c r="O30" i="55"/>
  <c r="L31" i="55"/>
  <c r="M31" i="55"/>
  <c r="N31" i="55"/>
  <c r="O31" i="55"/>
  <c r="L32" i="55"/>
  <c r="M32" i="55"/>
  <c r="N32" i="55"/>
  <c r="O32" i="55"/>
  <c r="L33" i="55"/>
  <c r="M33" i="55"/>
  <c r="N33" i="55"/>
  <c r="O33" i="55"/>
  <c r="L34" i="55"/>
  <c r="M34" i="55"/>
  <c r="N34" i="55"/>
  <c r="O34" i="55"/>
  <c r="L35" i="55"/>
  <c r="M35" i="55"/>
  <c r="N35" i="55"/>
  <c r="O35" i="55"/>
  <c r="L36" i="55"/>
  <c r="M36" i="55"/>
  <c r="N36" i="55"/>
  <c r="O36" i="55"/>
  <c r="L37" i="55"/>
  <c r="M37" i="55"/>
  <c r="N37" i="55"/>
  <c r="O37" i="55"/>
  <c r="L38" i="55"/>
  <c r="M38" i="55"/>
  <c r="N38" i="55"/>
  <c r="O38" i="55"/>
  <c r="L39" i="55"/>
  <c r="M39" i="55"/>
  <c r="N39" i="55"/>
  <c r="O39" i="55"/>
  <c r="L40" i="55"/>
  <c r="M40" i="55"/>
  <c r="N40" i="55"/>
  <c r="O40" i="55"/>
  <c r="L41" i="55"/>
  <c r="M41" i="55"/>
  <c r="N41" i="55"/>
  <c r="O41" i="55"/>
  <c r="L42" i="55"/>
  <c r="M42" i="55"/>
  <c r="N42" i="55"/>
  <c r="O42" i="55"/>
  <c r="L43" i="55"/>
  <c r="M43" i="55"/>
  <c r="N43" i="55"/>
  <c r="O43" i="55"/>
  <c r="L44" i="55"/>
  <c r="M44" i="55"/>
  <c r="N44" i="55"/>
  <c r="O44" i="55"/>
  <c r="L45" i="55"/>
  <c r="M45" i="55"/>
  <c r="N45" i="55"/>
  <c r="O45" i="55"/>
  <c r="L46" i="55"/>
  <c r="M46" i="55"/>
  <c r="N46" i="55"/>
  <c r="O46" i="55"/>
  <c r="L47" i="55"/>
  <c r="M47" i="55"/>
  <c r="N47" i="55"/>
  <c r="O47" i="55"/>
  <c r="L48" i="55"/>
  <c r="M48" i="55"/>
  <c r="N48" i="55"/>
  <c r="O48" i="55"/>
  <c r="L49" i="55"/>
  <c r="M49" i="55"/>
  <c r="N49" i="55"/>
  <c r="O49" i="55"/>
  <c r="L50" i="55"/>
  <c r="M50" i="55"/>
  <c r="N50" i="55"/>
  <c r="O50" i="55"/>
  <c r="L51" i="55"/>
  <c r="M51" i="55"/>
  <c r="N51" i="55"/>
  <c r="O51" i="55"/>
  <c r="L52" i="55"/>
  <c r="M52" i="55"/>
  <c r="N52" i="55"/>
  <c r="O52" i="55"/>
  <c r="L53" i="55"/>
  <c r="M53" i="55"/>
  <c r="N53" i="55"/>
  <c r="O53" i="55"/>
  <c r="L54" i="55"/>
  <c r="M54" i="55"/>
  <c r="N54" i="55"/>
  <c r="O54" i="55"/>
  <c r="L55" i="55"/>
  <c r="M55" i="55"/>
  <c r="N55" i="55"/>
  <c r="O55" i="55"/>
  <c r="L56" i="55"/>
  <c r="M56" i="55"/>
  <c r="N56" i="55"/>
  <c r="O56" i="55"/>
  <c r="L57" i="55"/>
  <c r="M57" i="55"/>
  <c r="N57" i="55"/>
  <c r="O57" i="55"/>
  <c r="L58" i="55"/>
  <c r="M58" i="55"/>
  <c r="N58" i="55"/>
  <c r="O58" i="55"/>
  <c r="L59" i="55"/>
  <c r="M59" i="55"/>
  <c r="N59" i="55"/>
  <c r="O59" i="55"/>
  <c r="L60" i="55"/>
  <c r="M60" i="55"/>
  <c r="N60" i="55"/>
  <c r="O60" i="55"/>
  <c r="L61" i="55"/>
  <c r="M61" i="55"/>
  <c r="N61" i="55"/>
  <c r="O61" i="55"/>
  <c r="L62" i="55"/>
  <c r="M62" i="55"/>
  <c r="N62" i="55"/>
  <c r="O62" i="55"/>
  <c r="L63" i="55"/>
  <c r="M63" i="55"/>
  <c r="N63" i="55"/>
  <c r="O63" i="55"/>
  <c r="L64" i="55"/>
  <c r="M64" i="55"/>
  <c r="N64" i="55"/>
  <c r="O64" i="55"/>
  <c r="L65" i="55"/>
  <c r="M65" i="55"/>
  <c r="N65" i="55"/>
  <c r="O65" i="55"/>
  <c r="L66" i="55"/>
  <c r="M66" i="55"/>
  <c r="N66" i="55"/>
  <c r="O66" i="55"/>
  <c r="L67" i="55"/>
  <c r="M67" i="55"/>
  <c r="N67" i="55"/>
  <c r="O67" i="55"/>
  <c r="L68" i="55"/>
  <c r="M68" i="55"/>
  <c r="N68" i="55"/>
  <c r="O68" i="55"/>
  <c r="L69" i="55"/>
  <c r="M69" i="55"/>
  <c r="N69" i="55"/>
  <c r="O69" i="55"/>
  <c r="L70" i="55"/>
  <c r="M70" i="55"/>
  <c r="N70" i="55"/>
  <c r="O70" i="55"/>
  <c r="L71" i="55"/>
  <c r="M71" i="55"/>
  <c r="N71" i="55"/>
  <c r="O71" i="55"/>
  <c r="L72" i="55"/>
  <c r="M72" i="55"/>
  <c r="N72" i="55"/>
  <c r="O72" i="55"/>
  <c r="L73" i="55"/>
  <c r="M73" i="55"/>
  <c r="N73" i="55"/>
  <c r="O73" i="55"/>
  <c r="L74" i="55"/>
  <c r="M74" i="55"/>
  <c r="N74" i="55"/>
  <c r="O74" i="55"/>
  <c r="L75" i="55"/>
  <c r="M75" i="55"/>
  <c r="N75" i="55"/>
  <c r="O75" i="55"/>
  <c r="L76" i="55"/>
  <c r="M76" i="55"/>
  <c r="N76" i="55"/>
  <c r="O76" i="55"/>
  <c r="L77" i="55"/>
  <c r="M77" i="55"/>
  <c r="N77" i="55"/>
  <c r="O77" i="55"/>
  <c r="L78" i="55"/>
  <c r="M78" i="55"/>
  <c r="N78" i="55"/>
  <c r="O78" i="55"/>
  <c r="L79" i="55"/>
  <c r="M79" i="55"/>
  <c r="N79" i="55"/>
  <c r="O79" i="55"/>
  <c r="L80" i="55"/>
  <c r="M80" i="55"/>
  <c r="N80" i="55"/>
  <c r="O80" i="55"/>
  <c r="L81" i="55"/>
  <c r="M81" i="55"/>
  <c r="N81" i="55"/>
  <c r="O81" i="55"/>
  <c r="L82" i="55"/>
  <c r="M82" i="55"/>
  <c r="N82" i="55"/>
  <c r="O82" i="55"/>
  <c r="L83" i="55"/>
  <c r="M83" i="55"/>
  <c r="N83" i="55"/>
  <c r="O83" i="55"/>
  <c r="L84" i="55"/>
  <c r="M84" i="55"/>
  <c r="N84" i="55"/>
  <c r="O84" i="55"/>
  <c r="L85" i="55"/>
  <c r="M85" i="55"/>
  <c r="N85" i="55"/>
  <c r="O85" i="55"/>
  <c r="L86" i="55"/>
  <c r="M86" i="55"/>
  <c r="N86" i="55"/>
  <c r="O86" i="55"/>
  <c r="L87" i="55"/>
  <c r="M87" i="55"/>
  <c r="N87" i="55"/>
  <c r="O87" i="55"/>
  <c r="L88" i="55"/>
  <c r="M88" i="55"/>
  <c r="N88" i="55"/>
  <c r="O88" i="55"/>
  <c r="L89" i="55"/>
  <c r="M89" i="55"/>
  <c r="N89" i="55"/>
  <c r="O89" i="55"/>
  <c r="L90" i="55"/>
  <c r="M90" i="55"/>
  <c r="N90" i="55"/>
  <c r="O90" i="55"/>
  <c r="L91" i="55"/>
  <c r="M91" i="55"/>
  <c r="N91" i="55"/>
  <c r="O91" i="55"/>
  <c r="L92" i="55"/>
  <c r="M92" i="55"/>
  <c r="N92" i="55"/>
  <c r="O92" i="55"/>
  <c r="L93" i="55"/>
  <c r="M93" i="55"/>
  <c r="N93" i="55"/>
  <c r="O93" i="55"/>
  <c r="L94" i="55"/>
  <c r="M94" i="55"/>
  <c r="N94" i="55"/>
  <c r="O94" i="55"/>
  <c r="L95" i="55"/>
  <c r="M95" i="55"/>
  <c r="N95" i="55"/>
  <c r="O95" i="55"/>
  <c r="L96" i="55"/>
  <c r="M96" i="55"/>
  <c r="N96" i="55"/>
  <c r="O96" i="55"/>
  <c r="L97" i="55"/>
  <c r="M97" i="55"/>
  <c r="N97" i="55"/>
  <c r="O97" i="55"/>
  <c r="L98" i="55"/>
  <c r="M98" i="55"/>
  <c r="N98" i="55"/>
  <c r="O98" i="55"/>
  <c r="L99" i="55"/>
  <c r="M99" i="55"/>
  <c r="N99" i="55"/>
  <c r="O99" i="55"/>
  <c r="L100" i="55"/>
  <c r="M100" i="55"/>
  <c r="N100" i="55"/>
  <c r="O100" i="55"/>
  <c r="L101" i="55"/>
  <c r="M101" i="55"/>
  <c r="N101" i="55"/>
  <c r="O101" i="55"/>
  <c r="L102" i="55"/>
  <c r="M102" i="55"/>
  <c r="N102" i="55"/>
  <c r="O102" i="55"/>
  <c r="L103" i="55"/>
  <c r="M103" i="55"/>
  <c r="N103" i="55"/>
  <c r="O103" i="55"/>
  <c r="L104" i="55"/>
  <c r="M104" i="55"/>
  <c r="N104" i="55"/>
  <c r="O104" i="55"/>
  <c r="L105" i="55"/>
  <c r="M105" i="55"/>
  <c r="N105" i="55"/>
  <c r="O105" i="55"/>
  <c r="L106" i="55"/>
  <c r="M106" i="55"/>
  <c r="N106" i="55"/>
  <c r="O106" i="55"/>
  <c r="L107" i="55"/>
  <c r="M107" i="55"/>
  <c r="N107" i="55"/>
  <c r="O107" i="55"/>
  <c r="L108" i="55"/>
  <c r="M108" i="55"/>
  <c r="N108" i="55"/>
  <c r="O108" i="55"/>
  <c r="L109" i="55"/>
  <c r="M109" i="55"/>
  <c r="N109" i="55"/>
  <c r="O109" i="55"/>
  <c r="L110" i="55"/>
  <c r="M110" i="55"/>
  <c r="N110" i="55"/>
  <c r="O110" i="55"/>
  <c r="L111" i="55"/>
  <c r="M111" i="55"/>
  <c r="N111" i="55"/>
  <c r="O111" i="55"/>
  <c r="L112" i="55"/>
  <c r="M112" i="55"/>
  <c r="N112" i="55"/>
  <c r="O112" i="55"/>
  <c r="L113" i="55"/>
  <c r="M113" i="55"/>
  <c r="N113" i="55"/>
  <c r="O113" i="55"/>
  <c r="L114" i="55"/>
  <c r="M114" i="55"/>
  <c r="N114" i="55"/>
  <c r="O114" i="55"/>
  <c r="L115" i="55"/>
  <c r="M115" i="55"/>
  <c r="N115" i="55"/>
  <c r="O115" i="55"/>
  <c r="L116" i="55"/>
  <c r="M116" i="55"/>
  <c r="N116" i="55"/>
  <c r="O116" i="55"/>
  <c r="L117" i="55"/>
  <c r="M117" i="55"/>
  <c r="N117" i="55"/>
  <c r="O117" i="55"/>
  <c r="L118" i="55"/>
  <c r="M118" i="55"/>
  <c r="N118" i="55"/>
  <c r="O118" i="55"/>
  <c r="L119" i="55"/>
  <c r="M119" i="55"/>
  <c r="N119" i="55"/>
  <c r="O119" i="55"/>
  <c r="L120" i="55"/>
  <c r="M120" i="55"/>
  <c r="N120" i="55"/>
  <c r="O120" i="55"/>
  <c r="L121" i="55"/>
  <c r="M121" i="55"/>
  <c r="N121" i="55"/>
  <c r="O121" i="55"/>
  <c r="L122" i="55"/>
  <c r="M122" i="55"/>
  <c r="N122" i="55"/>
  <c r="O122" i="55"/>
  <c r="L123" i="55"/>
  <c r="M123" i="55"/>
  <c r="N123" i="55"/>
  <c r="O123" i="55"/>
  <c r="L124" i="55"/>
  <c r="M124" i="55"/>
  <c r="N124" i="55"/>
  <c r="O124" i="55"/>
  <c r="L125" i="55"/>
  <c r="M125" i="55"/>
  <c r="N125" i="55"/>
  <c r="O125" i="55"/>
  <c r="L126" i="55"/>
  <c r="M126" i="55"/>
  <c r="N126" i="55"/>
  <c r="O126" i="55"/>
  <c r="L127" i="55"/>
  <c r="M127" i="55"/>
  <c r="N127" i="55"/>
  <c r="O127" i="55"/>
  <c r="L128" i="55"/>
  <c r="M128" i="55"/>
  <c r="N128" i="55"/>
  <c r="O128" i="55"/>
  <c r="L129" i="55"/>
  <c r="M129" i="55"/>
  <c r="N129" i="55"/>
  <c r="O129" i="55"/>
  <c r="L130" i="55"/>
  <c r="M130" i="55"/>
  <c r="N130" i="55"/>
  <c r="O130" i="55"/>
  <c r="L131" i="55"/>
  <c r="M131" i="55"/>
  <c r="N131" i="55"/>
  <c r="O131" i="55"/>
  <c r="L132" i="55"/>
  <c r="M132" i="55"/>
  <c r="N132" i="55"/>
  <c r="O132" i="55"/>
  <c r="L133" i="55"/>
  <c r="M133" i="55"/>
  <c r="N133" i="55"/>
  <c r="O133" i="55"/>
  <c r="L134" i="55"/>
  <c r="M134" i="55"/>
  <c r="N134" i="55"/>
  <c r="O134" i="55"/>
  <c r="L135" i="55"/>
  <c r="M135" i="55"/>
  <c r="N135" i="55"/>
  <c r="O135" i="55"/>
  <c r="L136" i="55"/>
  <c r="M136" i="55"/>
  <c r="N136" i="55"/>
  <c r="O136" i="55"/>
  <c r="L137" i="55"/>
  <c r="M137" i="55"/>
  <c r="N137" i="55"/>
  <c r="O137" i="55"/>
  <c r="L138" i="55"/>
  <c r="M138" i="55"/>
  <c r="N138" i="55"/>
  <c r="O138" i="55"/>
  <c r="L139" i="55"/>
  <c r="M139" i="55"/>
  <c r="N139" i="55"/>
  <c r="O139" i="55"/>
  <c r="L140" i="55"/>
  <c r="M140" i="55"/>
  <c r="N140" i="55"/>
  <c r="O140" i="55"/>
  <c r="L141" i="55"/>
  <c r="M141" i="55"/>
  <c r="N141" i="55"/>
  <c r="O141" i="55"/>
  <c r="L142" i="55"/>
  <c r="M142" i="55"/>
  <c r="N142" i="55"/>
  <c r="O142" i="55"/>
  <c r="L143" i="55"/>
  <c r="M143" i="55"/>
  <c r="N143" i="55"/>
  <c r="O143" i="55"/>
  <c r="L144" i="55"/>
  <c r="M144" i="55"/>
  <c r="N144" i="55"/>
  <c r="O144" i="55"/>
  <c r="L145" i="55"/>
  <c r="M145" i="55"/>
  <c r="N145" i="55"/>
  <c r="O145" i="55"/>
  <c r="L146" i="55"/>
  <c r="M146" i="55"/>
  <c r="N146" i="55"/>
  <c r="O146" i="55"/>
  <c r="L147" i="55"/>
  <c r="M147" i="55"/>
  <c r="N147" i="55"/>
  <c r="O147" i="55"/>
  <c r="L148" i="55"/>
  <c r="M148" i="55"/>
  <c r="N148" i="55"/>
  <c r="O148" i="55"/>
  <c r="L149" i="55"/>
  <c r="M149" i="55"/>
  <c r="N149" i="55"/>
  <c r="O149" i="55"/>
  <c r="L150" i="55"/>
  <c r="M150" i="55"/>
  <c r="N150" i="55"/>
  <c r="O150" i="55"/>
  <c r="L151" i="55"/>
  <c r="M151" i="55"/>
  <c r="N151" i="55"/>
  <c r="O151" i="55"/>
  <c r="L152" i="55"/>
  <c r="M152" i="55"/>
  <c r="N152" i="55"/>
  <c r="O152" i="55"/>
  <c r="L153" i="55"/>
  <c r="M153" i="55"/>
  <c r="N153" i="55"/>
  <c r="O153" i="55"/>
  <c r="L154" i="55"/>
  <c r="M154" i="55"/>
  <c r="N154" i="55"/>
  <c r="O154" i="55"/>
  <c r="L155" i="55"/>
  <c r="M155" i="55"/>
  <c r="N155" i="55"/>
  <c r="O155" i="55"/>
  <c r="L156" i="55"/>
  <c r="M156" i="55"/>
  <c r="N156" i="55"/>
  <c r="O156" i="55"/>
  <c r="L157" i="55"/>
  <c r="M157" i="55"/>
  <c r="N157" i="55"/>
  <c r="O157" i="55"/>
  <c r="L158" i="55"/>
  <c r="M158" i="55"/>
  <c r="N158" i="55"/>
  <c r="O158" i="55"/>
  <c r="L159" i="55"/>
  <c r="M159" i="55"/>
  <c r="N159" i="55"/>
  <c r="O159" i="55"/>
  <c r="L160" i="55"/>
  <c r="M160" i="55"/>
  <c r="N160" i="55"/>
  <c r="O160" i="55"/>
  <c r="L161" i="55"/>
  <c r="M161" i="55"/>
  <c r="N161" i="55"/>
  <c r="O161" i="55"/>
  <c r="L162" i="55"/>
  <c r="M162" i="55"/>
  <c r="N162" i="55"/>
  <c r="O162" i="55"/>
  <c r="L163" i="55"/>
  <c r="M163" i="55"/>
  <c r="N163" i="55"/>
  <c r="O163" i="55"/>
  <c r="L164" i="55"/>
  <c r="M164" i="55"/>
  <c r="N164" i="55"/>
  <c r="O164" i="55"/>
  <c r="L165" i="55"/>
  <c r="M165" i="55"/>
  <c r="N165" i="55"/>
  <c r="O165" i="55"/>
  <c r="L166" i="55"/>
  <c r="M166" i="55"/>
  <c r="N166" i="55"/>
  <c r="O166" i="55"/>
  <c r="L167" i="55"/>
  <c r="M167" i="55"/>
  <c r="N167" i="55"/>
  <c r="O167" i="55"/>
  <c r="L168" i="55"/>
  <c r="M168" i="55"/>
  <c r="N168" i="55"/>
  <c r="O168" i="55"/>
  <c r="L169" i="55"/>
  <c r="M169" i="55"/>
  <c r="N169" i="55"/>
  <c r="O169" i="55"/>
  <c r="L170" i="55"/>
  <c r="M170" i="55"/>
  <c r="N170" i="55"/>
  <c r="O170" i="55"/>
  <c r="L171" i="55"/>
  <c r="M171" i="55"/>
  <c r="N171" i="55"/>
  <c r="O171" i="55"/>
  <c r="L172" i="55"/>
  <c r="M172" i="55"/>
  <c r="N172" i="55"/>
  <c r="O172" i="55"/>
  <c r="L173" i="55"/>
  <c r="M173" i="55"/>
  <c r="N173" i="55"/>
  <c r="O173" i="55"/>
  <c r="L174" i="55"/>
  <c r="M174" i="55"/>
  <c r="N174" i="55"/>
  <c r="O174" i="55"/>
  <c r="L175" i="55"/>
  <c r="M175" i="55"/>
  <c r="N175" i="55"/>
  <c r="O175" i="55"/>
  <c r="L176" i="55"/>
  <c r="M176" i="55"/>
  <c r="N176" i="55"/>
  <c r="O176" i="55"/>
  <c r="L177" i="55"/>
  <c r="M177" i="55"/>
  <c r="N177" i="55"/>
  <c r="O177" i="55"/>
  <c r="L178" i="55"/>
  <c r="M178" i="55"/>
  <c r="N178" i="55"/>
  <c r="O178" i="55"/>
  <c r="L179" i="55"/>
  <c r="M179" i="55"/>
  <c r="N179" i="55"/>
  <c r="O179" i="55"/>
  <c r="L180" i="55"/>
  <c r="M180" i="55"/>
  <c r="N180" i="55"/>
  <c r="O180" i="55"/>
  <c r="L181" i="55"/>
  <c r="M181" i="55"/>
  <c r="N181" i="55"/>
  <c r="O181" i="55"/>
  <c r="L182" i="55"/>
  <c r="M182" i="55"/>
  <c r="N182" i="55"/>
  <c r="O182" i="55"/>
  <c r="L183" i="55"/>
  <c r="M183" i="55"/>
  <c r="N183" i="55"/>
  <c r="O183" i="55"/>
  <c r="L184" i="55"/>
  <c r="M184" i="55"/>
  <c r="N184" i="55"/>
  <c r="O184" i="55"/>
  <c r="L185" i="55"/>
  <c r="M185" i="55"/>
  <c r="N185" i="55"/>
  <c r="O185" i="55"/>
  <c r="L186" i="55"/>
  <c r="M186" i="55"/>
  <c r="N186" i="55"/>
  <c r="O186" i="55"/>
  <c r="L187" i="55"/>
  <c r="M187" i="55"/>
  <c r="N187" i="55"/>
  <c r="O187" i="55"/>
  <c r="L188" i="55"/>
  <c r="M188" i="55"/>
  <c r="N188" i="55"/>
  <c r="O188" i="55"/>
  <c r="L189" i="55"/>
  <c r="M189" i="55"/>
  <c r="N189" i="55"/>
  <c r="O189" i="55"/>
  <c r="L190" i="55"/>
  <c r="M190" i="55"/>
  <c r="N190" i="55"/>
  <c r="O190" i="55"/>
  <c r="L191" i="55"/>
  <c r="M191" i="55"/>
  <c r="N191" i="55"/>
  <c r="O191" i="55"/>
  <c r="L192" i="55"/>
  <c r="M192" i="55"/>
  <c r="N192" i="55"/>
  <c r="O192" i="55"/>
  <c r="L193" i="55"/>
  <c r="M193" i="55"/>
  <c r="N193" i="55"/>
  <c r="O193" i="55"/>
  <c r="L194" i="55"/>
  <c r="M194" i="55"/>
  <c r="N194" i="55"/>
  <c r="O194" i="55"/>
  <c r="L195" i="55"/>
  <c r="M195" i="55"/>
  <c r="N195" i="55"/>
  <c r="O195" i="55"/>
  <c r="L196" i="55"/>
  <c r="M196" i="55"/>
  <c r="N196" i="55"/>
  <c r="O196" i="55"/>
  <c r="L197" i="55"/>
  <c r="M197" i="55"/>
  <c r="N197" i="55"/>
  <c r="O197" i="55"/>
  <c r="L198" i="55"/>
  <c r="M198" i="55"/>
  <c r="N198" i="55"/>
  <c r="O198" i="55"/>
  <c r="L199" i="55"/>
  <c r="M199" i="55"/>
  <c r="N199" i="55"/>
  <c r="O199" i="55"/>
  <c r="L200" i="55"/>
  <c r="M200" i="55"/>
  <c r="N200" i="55"/>
  <c r="O200" i="55"/>
  <c r="L201" i="55"/>
  <c r="M201" i="55"/>
  <c r="N201" i="55"/>
  <c r="O201" i="55"/>
  <c r="L202" i="55"/>
  <c r="M202" i="55"/>
  <c r="N202" i="55"/>
  <c r="O202" i="55"/>
  <c r="L203" i="55"/>
  <c r="M203" i="55"/>
  <c r="N203" i="55"/>
  <c r="O203" i="55"/>
  <c r="L204" i="55"/>
  <c r="M204" i="55"/>
  <c r="N204" i="55"/>
  <c r="O204" i="55"/>
  <c r="L205" i="55"/>
  <c r="M205" i="55"/>
  <c r="N205" i="55"/>
  <c r="O205" i="55"/>
  <c r="L206" i="55"/>
  <c r="M206" i="55"/>
  <c r="N206" i="55"/>
  <c r="O206" i="55"/>
  <c r="L207" i="55"/>
  <c r="M207" i="55"/>
  <c r="N207" i="55"/>
  <c r="O207" i="55"/>
  <c r="L208" i="55"/>
  <c r="M208" i="55"/>
  <c r="N208" i="55"/>
  <c r="O208" i="55"/>
  <c r="L209" i="55"/>
  <c r="M209" i="55"/>
  <c r="N209" i="55"/>
  <c r="O209" i="55"/>
  <c r="L210" i="55"/>
  <c r="M210" i="55"/>
  <c r="N210" i="55"/>
  <c r="O210" i="55"/>
  <c r="L211" i="55"/>
  <c r="M211" i="55"/>
  <c r="N211" i="55"/>
  <c r="O211" i="55"/>
  <c r="L212" i="55"/>
  <c r="M212" i="55"/>
  <c r="N212" i="55"/>
  <c r="O212" i="55"/>
  <c r="L213" i="55"/>
  <c r="M213" i="55"/>
  <c r="N213" i="55"/>
  <c r="O213" i="55"/>
  <c r="L214" i="55"/>
  <c r="M214" i="55"/>
  <c r="N214" i="55"/>
  <c r="O214" i="55"/>
  <c r="L215" i="55"/>
  <c r="M215" i="55"/>
  <c r="N215" i="55"/>
  <c r="O215" i="55"/>
  <c r="L216" i="55"/>
  <c r="M216" i="55"/>
  <c r="N216" i="55"/>
  <c r="O216" i="55"/>
  <c r="L217" i="55"/>
  <c r="M217" i="55"/>
  <c r="N217" i="55"/>
  <c r="O217" i="55"/>
  <c r="L218" i="55"/>
  <c r="M218" i="55"/>
  <c r="N218" i="55"/>
  <c r="O218" i="55"/>
  <c r="L219" i="55"/>
  <c r="M219" i="55"/>
  <c r="N219" i="55"/>
  <c r="O219" i="55"/>
  <c r="L220" i="55"/>
  <c r="M220" i="55"/>
  <c r="N220" i="55"/>
  <c r="O220" i="55"/>
  <c r="L221" i="55"/>
  <c r="M221" i="55"/>
  <c r="N221" i="55"/>
  <c r="O221" i="55"/>
  <c r="L222" i="55"/>
  <c r="M222" i="55"/>
  <c r="N222" i="55"/>
  <c r="O222" i="55"/>
  <c r="L223" i="55"/>
  <c r="M223" i="55"/>
  <c r="N223" i="55"/>
  <c r="O223" i="55"/>
  <c r="L224" i="55"/>
  <c r="M224" i="55"/>
  <c r="N224" i="55"/>
  <c r="O224" i="55"/>
  <c r="L225" i="55"/>
  <c r="M225" i="55"/>
  <c r="N225" i="55"/>
  <c r="O225" i="55"/>
  <c r="L226" i="55"/>
  <c r="M226" i="55"/>
  <c r="N226" i="55"/>
  <c r="O226" i="55"/>
  <c r="L227" i="55"/>
  <c r="M227" i="55"/>
  <c r="N227" i="55"/>
  <c r="O227" i="55"/>
  <c r="L228" i="55"/>
  <c r="M228" i="55"/>
  <c r="N228" i="55"/>
  <c r="O228" i="55"/>
  <c r="L229" i="55"/>
  <c r="M229" i="55"/>
  <c r="N229" i="55"/>
  <c r="O229" i="55"/>
  <c r="L230" i="55"/>
  <c r="M230" i="55"/>
  <c r="N230" i="55"/>
  <c r="O230" i="55"/>
  <c r="L231" i="55"/>
  <c r="M231" i="55"/>
  <c r="N231" i="55"/>
  <c r="O231" i="55"/>
  <c r="L232" i="55"/>
  <c r="M232" i="55"/>
  <c r="N232" i="55"/>
  <c r="O232" i="55"/>
  <c r="L233" i="55"/>
  <c r="M233" i="55"/>
  <c r="N233" i="55"/>
  <c r="O233" i="55"/>
  <c r="L234" i="55"/>
  <c r="M234" i="55"/>
  <c r="N234" i="55"/>
  <c r="O234" i="55"/>
  <c r="L235" i="55"/>
  <c r="M235" i="55"/>
  <c r="N235" i="55"/>
  <c r="O235" i="55"/>
  <c r="L236" i="55"/>
  <c r="M236" i="55"/>
  <c r="N236" i="55"/>
  <c r="O236" i="55"/>
  <c r="L237" i="55"/>
  <c r="M237" i="55"/>
  <c r="N237" i="55"/>
  <c r="O237" i="55"/>
  <c r="L238" i="55"/>
  <c r="M238" i="55"/>
  <c r="N238" i="55"/>
  <c r="O238" i="55"/>
  <c r="L239" i="55"/>
  <c r="M239" i="55"/>
  <c r="N239" i="55"/>
  <c r="O239" i="55"/>
  <c r="L240" i="55"/>
  <c r="M240" i="55"/>
  <c r="N240" i="55"/>
  <c r="O240" i="55"/>
  <c r="L241" i="55"/>
  <c r="M241" i="55"/>
  <c r="N241" i="55"/>
  <c r="O241" i="55"/>
  <c r="L242" i="55"/>
  <c r="M242" i="55"/>
  <c r="N242" i="55"/>
  <c r="O242" i="55"/>
  <c r="L243" i="55"/>
  <c r="M243" i="55"/>
  <c r="N243" i="55"/>
  <c r="O243" i="55"/>
  <c r="L244" i="55"/>
  <c r="M244" i="55"/>
  <c r="N244" i="55"/>
  <c r="O244" i="55"/>
  <c r="L245" i="55"/>
  <c r="M245" i="55"/>
  <c r="N245" i="55"/>
  <c r="O245" i="55"/>
  <c r="L246" i="55"/>
  <c r="M246" i="55"/>
  <c r="N246" i="55"/>
  <c r="O246" i="55"/>
  <c r="L247" i="55"/>
  <c r="M247" i="55"/>
  <c r="N247" i="55"/>
  <c r="O247" i="55"/>
  <c r="L248" i="55"/>
  <c r="M248" i="55"/>
  <c r="N248" i="55"/>
  <c r="O248" i="55"/>
  <c r="L249" i="55"/>
  <c r="M249" i="55"/>
  <c r="N249" i="55"/>
  <c r="O249" i="55"/>
  <c r="L250" i="55"/>
  <c r="M250" i="55"/>
  <c r="N250" i="55"/>
  <c r="O250" i="55"/>
  <c r="L251" i="55"/>
  <c r="M251" i="55"/>
  <c r="N251" i="55"/>
  <c r="O251" i="55"/>
  <c r="L252" i="55"/>
  <c r="M252" i="55"/>
  <c r="N252" i="55"/>
  <c r="O252" i="55"/>
  <c r="L253" i="55"/>
  <c r="M253" i="55"/>
  <c r="N253" i="55"/>
  <c r="O253" i="55"/>
  <c r="L254" i="55"/>
  <c r="M254" i="55"/>
  <c r="N254" i="55"/>
  <c r="O254" i="55"/>
  <c r="L255" i="55"/>
  <c r="M255" i="55"/>
  <c r="N255" i="55"/>
  <c r="O255" i="55"/>
  <c r="L256" i="55"/>
  <c r="M256" i="55"/>
  <c r="N256" i="55"/>
  <c r="O256" i="55"/>
  <c r="L257" i="55"/>
  <c r="M257" i="55"/>
  <c r="N257" i="55"/>
  <c r="O257" i="55"/>
  <c r="L258" i="55"/>
  <c r="M258" i="55"/>
  <c r="N258" i="55"/>
  <c r="O258" i="55"/>
  <c r="L259" i="55"/>
  <c r="M259" i="55"/>
  <c r="N259" i="55"/>
  <c r="O259" i="55"/>
  <c r="L260" i="55"/>
  <c r="M260" i="55"/>
  <c r="N260" i="55"/>
  <c r="O260" i="55"/>
  <c r="L261" i="55"/>
  <c r="M261" i="55"/>
  <c r="N261" i="55"/>
  <c r="O261" i="55"/>
  <c r="L262" i="55"/>
  <c r="M262" i="55"/>
  <c r="N262" i="55"/>
  <c r="O262" i="55"/>
  <c r="L263" i="55"/>
  <c r="M263" i="55"/>
  <c r="N263" i="55"/>
  <c r="O263" i="55"/>
  <c r="L264" i="55"/>
  <c r="M264" i="55"/>
  <c r="N264" i="55"/>
  <c r="O264" i="55"/>
  <c r="L265" i="55"/>
  <c r="M265" i="55"/>
  <c r="N265" i="55"/>
  <c r="O265" i="55"/>
  <c r="L266" i="55"/>
  <c r="M266" i="55"/>
  <c r="N266" i="55"/>
  <c r="O266" i="55"/>
  <c r="L267" i="55"/>
  <c r="M267" i="55"/>
  <c r="N267" i="55"/>
  <c r="O267" i="55"/>
  <c r="L268" i="55"/>
  <c r="M268" i="55"/>
  <c r="N268" i="55"/>
  <c r="O268" i="55"/>
  <c r="L269" i="55"/>
  <c r="M269" i="55"/>
  <c r="N269" i="55"/>
  <c r="O269" i="55"/>
  <c r="L270" i="55"/>
  <c r="M270" i="55"/>
  <c r="N270" i="55"/>
  <c r="O270" i="55"/>
  <c r="L271" i="55"/>
  <c r="M271" i="55"/>
  <c r="N271" i="55"/>
  <c r="O271" i="55"/>
  <c r="L272" i="55"/>
  <c r="M272" i="55"/>
  <c r="N272" i="55"/>
  <c r="O272" i="55"/>
  <c r="L273" i="55"/>
  <c r="M273" i="55"/>
  <c r="N273" i="55"/>
  <c r="O273" i="55"/>
  <c r="L274" i="55"/>
  <c r="M274" i="55"/>
  <c r="N274" i="55"/>
  <c r="O274" i="55"/>
  <c r="L275" i="55"/>
  <c r="M275" i="55"/>
  <c r="N275" i="55"/>
  <c r="O275" i="55"/>
  <c r="L276" i="55"/>
  <c r="M276" i="55"/>
  <c r="N276" i="55"/>
  <c r="O276" i="55"/>
  <c r="L277" i="55"/>
  <c r="M277" i="55"/>
  <c r="N277" i="55"/>
  <c r="O277" i="55"/>
  <c r="L278" i="55"/>
  <c r="M278" i="55"/>
  <c r="N278" i="55"/>
  <c r="O278" i="55"/>
  <c r="L279" i="55"/>
  <c r="M279" i="55"/>
  <c r="N279" i="55"/>
  <c r="O279" i="55"/>
  <c r="L280" i="55"/>
  <c r="M280" i="55"/>
  <c r="N280" i="55"/>
  <c r="O280" i="55"/>
  <c r="L281" i="55"/>
  <c r="M281" i="55"/>
  <c r="N281" i="55"/>
  <c r="O281" i="55"/>
  <c r="L282" i="55"/>
  <c r="M282" i="55"/>
  <c r="N282" i="55"/>
  <c r="O282" i="55"/>
  <c r="L283" i="55"/>
  <c r="M283" i="55"/>
  <c r="N283" i="55"/>
  <c r="O283" i="55"/>
  <c r="L284" i="55"/>
  <c r="M284" i="55"/>
  <c r="N284" i="55"/>
  <c r="O284" i="55"/>
  <c r="L285" i="55"/>
  <c r="M285" i="55"/>
  <c r="N285" i="55"/>
  <c r="O285" i="55"/>
  <c r="L286" i="55"/>
  <c r="M286" i="55"/>
  <c r="N286" i="55"/>
  <c r="O286" i="55"/>
  <c r="L287" i="55"/>
  <c r="M287" i="55"/>
  <c r="N287" i="55"/>
  <c r="O287" i="55"/>
  <c r="L288" i="55"/>
  <c r="M288" i="55"/>
  <c r="N288" i="55"/>
  <c r="O288" i="55"/>
  <c r="L289" i="55"/>
  <c r="M289" i="55"/>
  <c r="N289" i="55"/>
  <c r="O289" i="55"/>
  <c r="L290" i="55"/>
  <c r="M290" i="55"/>
  <c r="N290" i="55"/>
  <c r="O290" i="55"/>
  <c r="L291" i="55"/>
  <c r="M291" i="55"/>
  <c r="N291" i="55"/>
  <c r="O291" i="55"/>
  <c r="L292" i="55"/>
  <c r="M292" i="55"/>
  <c r="N292" i="55"/>
  <c r="O292" i="55"/>
  <c r="L293" i="55"/>
  <c r="M293" i="55"/>
  <c r="N293" i="55"/>
  <c r="O293" i="55"/>
  <c r="L294" i="55"/>
  <c r="M294" i="55"/>
  <c r="N294" i="55"/>
  <c r="O294" i="55"/>
  <c r="L295" i="55"/>
  <c r="M295" i="55"/>
  <c r="N295" i="55"/>
  <c r="O295" i="55"/>
  <c r="L296" i="55"/>
  <c r="M296" i="55"/>
  <c r="N296" i="55"/>
  <c r="O296" i="55"/>
  <c r="L297" i="55"/>
  <c r="M297" i="55"/>
  <c r="N297" i="55"/>
  <c r="O297" i="55"/>
  <c r="L298" i="55"/>
  <c r="M298" i="55"/>
  <c r="N298" i="55"/>
  <c r="O298" i="55"/>
  <c r="L299" i="55"/>
  <c r="M299" i="55"/>
  <c r="N299" i="55"/>
  <c r="O299" i="55"/>
  <c r="L300" i="55"/>
  <c r="M300" i="55"/>
  <c r="N300" i="55"/>
  <c r="O300" i="55"/>
  <c r="L301" i="55"/>
  <c r="M301" i="55"/>
  <c r="N301" i="55"/>
  <c r="O301" i="55"/>
  <c r="L302" i="55"/>
  <c r="M302" i="55"/>
  <c r="N302" i="55"/>
  <c r="O302" i="55"/>
  <c r="L303" i="55"/>
  <c r="M303" i="55"/>
  <c r="N303" i="55"/>
  <c r="O303" i="55"/>
  <c r="L304" i="55"/>
  <c r="M304" i="55"/>
  <c r="N304" i="55"/>
  <c r="O304" i="55"/>
  <c r="L305" i="55"/>
  <c r="M305" i="55"/>
  <c r="N305" i="55"/>
  <c r="O305" i="55"/>
  <c r="L306" i="55"/>
  <c r="M306" i="55"/>
  <c r="N306" i="55"/>
  <c r="O306" i="55"/>
  <c r="L307" i="55"/>
  <c r="M307" i="55"/>
  <c r="N307" i="55"/>
  <c r="O307" i="55"/>
  <c r="L308" i="55"/>
  <c r="M308" i="55"/>
  <c r="N308" i="55"/>
  <c r="O308" i="55"/>
  <c r="L309" i="55"/>
  <c r="M309" i="55"/>
  <c r="N309" i="55"/>
  <c r="O309" i="55"/>
  <c r="L310" i="55"/>
  <c r="M310" i="55"/>
  <c r="N310" i="55"/>
  <c r="O310" i="55"/>
  <c r="L311" i="55"/>
  <c r="M311" i="55"/>
  <c r="N311" i="55"/>
  <c r="O311" i="55"/>
  <c r="L312" i="55"/>
  <c r="M312" i="55"/>
  <c r="N312" i="55"/>
  <c r="O312" i="55"/>
  <c r="L313" i="55"/>
  <c r="M313" i="55"/>
  <c r="N313" i="55"/>
  <c r="O313" i="55"/>
  <c r="L314" i="55"/>
  <c r="M314" i="55"/>
  <c r="N314" i="55"/>
  <c r="O314" i="55"/>
  <c r="L315" i="55"/>
  <c r="M315" i="55"/>
  <c r="N315" i="55"/>
  <c r="O315" i="55"/>
  <c r="L316" i="55"/>
  <c r="M316" i="55"/>
  <c r="N316" i="55"/>
  <c r="O316" i="55"/>
  <c r="L317" i="55"/>
  <c r="M317" i="55"/>
  <c r="N317" i="55"/>
  <c r="O317" i="55"/>
  <c r="L318" i="55"/>
  <c r="M318" i="55"/>
  <c r="N318" i="55"/>
  <c r="O318" i="55"/>
  <c r="L319" i="55"/>
  <c r="M319" i="55"/>
  <c r="N319" i="55"/>
  <c r="O319" i="55"/>
  <c r="L320" i="55"/>
  <c r="M320" i="55"/>
  <c r="N320" i="55"/>
  <c r="O320" i="55"/>
  <c r="L321" i="55"/>
  <c r="M321" i="55"/>
  <c r="N321" i="55"/>
  <c r="O321" i="55"/>
  <c r="L322" i="55"/>
  <c r="M322" i="55"/>
  <c r="N322" i="55"/>
  <c r="O322" i="55"/>
  <c r="L323" i="55"/>
  <c r="M323" i="55"/>
  <c r="N323" i="55"/>
  <c r="O323" i="55"/>
  <c r="L324" i="55"/>
  <c r="M324" i="55"/>
  <c r="N324" i="55"/>
  <c r="O324" i="55"/>
  <c r="L325" i="55"/>
  <c r="M325" i="55"/>
  <c r="N325" i="55"/>
  <c r="O325" i="55"/>
  <c r="L326" i="55"/>
  <c r="M326" i="55"/>
  <c r="N326" i="55"/>
  <c r="O326" i="55"/>
  <c r="L327" i="55"/>
  <c r="M327" i="55"/>
  <c r="N327" i="55"/>
  <c r="O327" i="55"/>
  <c r="L328" i="55"/>
  <c r="M328" i="55"/>
  <c r="N328" i="55"/>
  <c r="O328" i="55"/>
  <c r="L329" i="55"/>
  <c r="M329" i="55"/>
  <c r="N329" i="55"/>
  <c r="O329" i="55"/>
  <c r="L330" i="55"/>
  <c r="M330" i="55"/>
  <c r="N330" i="55"/>
  <c r="O330" i="55"/>
  <c r="L331" i="55"/>
  <c r="M331" i="55"/>
  <c r="N331" i="55"/>
  <c r="O331" i="55"/>
  <c r="L332" i="55"/>
  <c r="M332" i="55"/>
  <c r="N332" i="55"/>
  <c r="O332" i="55"/>
  <c r="L333" i="55"/>
  <c r="M333" i="55"/>
  <c r="N333" i="55"/>
  <c r="O333" i="55"/>
  <c r="L334" i="55"/>
  <c r="M334" i="55"/>
  <c r="N334" i="55"/>
  <c r="O334" i="55"/>
  <c r="L335" i="55"/>
  <c r="M335" i="55"/>
  <c r="N335" i="55"/>
  <c r="O335" i="55"/>
  <c r="L336" i="55"/>
  <c r="M336" i="55"/>
  <c r="N336" i="55"/>
  <c r="O336" i="55"/>
  <c r="L337" i="55"/>
  <c r="M337" i="55"/>
  <c r="N337" i="55"/>
  <c r="O337" i="55"/>
  <c r="L338" i="55"/>
  <c r="M338" i="55"/>
  <c r="N338" i="55"/>
  <c r="O338" i="55"/>
  <c r="L339" i="55"/>
  <c r="M339" i="55"/>
  <c r="N339" i="55"/>
  <c r="O339" i="55"/>
  <c r="L340" i="55"/>
  <c r="M340" i="55"/>
  <c r="N340" i="55"/>
  <c r="O340" i="55"/>
  <c r="L341" i="55"/>
  <c r="M341" i="55"/>
  <c r="N341" i="55"/>
  <c r="O341" i="55"/>
  <c r="L342" i="55"/>
  <c r="M342" i="55"/>
  <c r="N342" i="55"/>
  <c r="O342" i="55"/>
  <c r="L343" i="55"/>
  <c r="M343" i="55"/>
  <c r="N343" i="55"/>
  <c r="O343" i="55"/>
  <c r="L344" i="55"/>
  <c r="M344" i="55"/>
  <c r="N344" i="55"/>
  <c r="O344" i="55"/>
  <c r="L345" i="55"/>
  <c r="M345" i="55"/>
  <c r="N345" i="55"/>
  <c r="O345" i="55"/>
  <c r="L346" i="55"/>
  <c r="M346" i="55"/>
  <c r="N346" i="55"/>
  <c r="O346" i="55"/>
  <c r="L347" i="55"/>
  <c r="M347" i="55"/>
  <c r="N347" i="55"/>
  <c r="O347" i="55"/>
  <c r="L348" i="55"/>
  <c r="M348" i="55"/>
  <c r="N348" i="55"/>
  <c r="O348" i="55"/>
  <c r="L349" i="55"/>
  <c r="M349" i="55"/>
  <c r="N349" i="55"/>
  <c r="O349" i="55"/>
  <c r="L350" i="55"/>
  <c r="M350" i="55"/>
  <c r="N350" i="55"/>
  <c r="O350" i="55"/>
  <c r="L351" i="55"/>
  <c r="M351" i="55"/>
  <c r="N351" i="55"/>
  <c r="O351" i="55"/>
  <c r="L352" i="55"/>
  <c r="M352" i="55"/>
  <c r="N352" i="55"/>
  <c r="O352" i="55"/>
  <c r="L353" i="55"/>
  <c r="M353" i="55"/>
  <c r="N353" i="55"/>
  <c r="O353" i="55"/>
  <c r="L354" i="55"/>
  <c r="M354" i="55"/>
  <c r="N354" i="55"/>
  <c r="O354" i="55"/>
  <c r="L355" i="55"/>
  <c r="M355" i="55"/>
  <c r="N355" i="55"/>
  <c r="O355" i="55"/>
  <c r="L356" i="55"/>
  <c r="M356" i="55"/>
  <c r="N356" i="55"/>
  <c r="O356" i="55"/>
  <c r="L357" i="55"/>
  <c r="M357" i="55"/>
  <c r="N357" i="55"/>
  <c r="O357" i="55"/>
  <c r="L358" i="55"/>
  <c r="M358" i="55"/>
  <c r="N358" i="55"/>
  <c r="O358" i="55"/>
  <c r="L359" i="55"/>
  <c r="M359" i="55"/>
  <c r="N359" i="55"/>
  <c r="O359" i="55"/>
  <c r="L360" i="55"/>
  <c r="M360" i="55"/>
  <c r="N360" i="55"/>
  <c r="O360" i="55"/>
  <c r="L361" i="55"/>
  <c r="M361" i="55"/>
  <c r="N361" i="55"/>
  <c r="O361" i="55"/>
  <c r="L362" i="55"/>
  <c r="M362" i="55"/>
  <c r="N362" i="55"/>
  <c r="O362" i="55"/>
  <c r="L363" i="55"/>
  <c r="M363" i="55"/>
  <c r="N363" i="55"/>
  <c r="O363" i="55"/>
  <c r="L364" i="55"/>
  <c r="M364" i="55"/>
  <c r="N364" i="55"/>
  <c r="O364" i="55"/>
  <c r="L365" i="55"/>
  <c r="M365" i="55"/>
  <c r="N365" i="55"/>
  <c r="O365" i="55"/>
  <c r="L366" i="55"/>
  <c r="M366" i="55"/>
  <c r="N366" i="55"/>
  <c r="O366" i="55"/>
  <c r="L367" i="55"/>
  <c r="M367" i="55"/>
  <c r="N367" i="55"/>
  <c r="O367" i="55"/>
  <c r="L368" i="55"/>
  <c r="M368" i="55"/>
  <c r="N368" i="55"/>
  <c r="O368" i="55"/>
  <c r="L369" i="55"/>
  <c r="M369" i="55"/>
  <c r="N369" i="55"/>
  <c r="O369" i="55"/>
  <c r="L370" i="55"/>
  <c r="M370" i="55"/>
  <c r="N370" i="55"/>
  <c r="O370" i="55"/>
  <c r="L371" i="55"/>
  <c r="M371" i="55"/>
  <c r="N371" i="55"/>
  <c r="O371" i="55"/>
  <c r="L372" i="55"/>
  <c r="M372" i="55"/>
  <c r="N372" i="55"/>
  <c r="O372" i="55"/>
  <c r="L373" i="55"/>
  <c r="M373" i="55"/>
  <c r="N373" i="55"/>
  <c r="O373" i="55"/>
  <c r="L374" i="55"/>
  <c r="M374" i="55"/>
  <c r="N374" i="55"/>
  <c r="O374" i="55"/>
  <c r="L375" i="55"/>
  <c r="M375" i="55"/>
  <c r="N375" i="55"/>
  <c r="O375" i="55"/>
  <c r="L376" i="55"/>
  <c r="M376" i="55"/>
  <c r="N376" i="55"/>
  <c r="O376" i="55"/>
  <c r="L377" i="55"/>
  <c r="M377" i="55"/>
  <c r="N377" i="55"/>
  <c r="O377" i="55"/>
  <c r="L378" i="55"/>
  <c r="M378" i="55"/>
  <c r="N378" i="55"/>
  <c r="O378" i="55"/>
  <c r="L379" i="55"/>
  <c r="M379" i="55"/>
  <c r="N379" i="55"/>
  <c r="O379" i="55"/>
  <c r="L380" i="55"/>
  <c r="M380" i="55"/>
  <c r="N380" i="55"/>
  <c r="O380" i="55"/>
  <c r="L381" i="55"/>
  <c r="M381" i="55"/>
  <c r="N381" i="55"/>
  <c r="O381" i="55"/>
  <c r="L382" i="55"/>
  <c r="M382" i="55"/>
  <c r="N382" i="55"/>
  <c r="O382" i="55"/>
  <c r="L383" i="55"/>
  <c r="M383" i="55"/>
  <c r="N383" i="55"/>
  <c r="O383" i="55"/>
  <c r="L384" i="55"/>
  <c r="M384" i="55"/>
  <c r="N384" i="55"/>
  <c r="O384" i="55"/>
  <c r="L385" i="55"/>
  <c r="M385" i="55"/>
  <c r="N385" i="55"/>
  <c r="O385" i="55"/>
  <c r="L386" i="55"/>
  <c r="M386" i="55"/>
  <c r="N386" i="55"/>
  <c r="O386" i="55"/>
  <c r="L387" i="55"/>
  <c r="M387" i="55"/>
  <c r="N387" i="55"/>
  <c r="O387" i="55"/>
  <c r="L388" i="55"/>
  <c r="M388" i="55"/>
  <c r="N388" i="55"/>
  <c r="O388" i="55"/>
  <c r="L389" i="55"/>
  <c r="M389" i="55"/>
  <c r="N389" i="55"/>
  <c r="O389" i="55"/>
  <c r="L390" i="55"/>
  <c r="M390" i="55"/>
  <c r="N390" i="55"/>
  <c r="O390" i="55"/>
  <c r="L391" i="55"/>
  <c r="M391" i="55"/>
  <c r="N391" i="55"/>
  <c r="O391" i="55"/>
  <c r="L392" i="55"/>
  <c r="M392" i="55"/>
  <c r="N392" i="55"/>
  <c r="O392" i="55"/>
  <c r="L393" i="55"/>
  <c r="M393" i="55"/>
  <c r="N393" i="55"/>
  <c r="O393" i="55"/>
  <c r="L394" i="55"/>
  <c r="M394" i="55"/>
  <c r="N394" i="55"/>
  <c r="O394" i="55"/>
  <c r="L395" i="55"/>
  <c r="M395" i="55"/>
  <c r="N395" i="55"/>
  <c r="O395" i="55"/>
  <c r="L396" i="55"/>
  <c r="M396" i="55"/>
  <c r="N396" i="55"/>
  <c r="O396" i="55"/>
  <c r="L397" i="55"/>
  <c r="M397" i="55"/>
  <c r="N397" i="55"/>
  <c r="O397" i="55"/>
  <c r="L398" i="55"/>
  <c r="M398" i="55"/>
  <c r="N398" i="55"/>
  <c r="O398" i="55"/>
  <c r="L399" i="55"/>
  <c r="M399" i="55"/>
  <c r="N399" i="55"/>
  <c r="O399" i="55"/>
  <c r="L400" i="55"/>
  <c r="M400" i="55"/>
  <c r="N400" i="55"/>
  <c r="O400" i="55"/>
  <c r="L401" i="55"/>
  <c r="M401" i="55"/>
  <c r="N401" i="55"/>
  <c r="O401" i="55"/>
  <c r="L402" i="55"/>
  <c r="M402" i="55"/>
  <c r="N402" i="55"/>
  <c r="O402" i="55"/>
  <c r="L403" i="55"/>
  <c r="M403" i="55"/>
  <c r="N403" i="55"/>
  <c r="O403" i="55"/>
  <c r="L404" i="55"/>
  <c r="M404" i="55"/>
  <c r="N404" i="55"/>
  <c r="O404" i="55"/>
  <c r="L405" i="55"/>
  <c r="M405" i="55"/>
  <c r="N405" i="55"/>
  <c r="O405" i="55"/>
  <c r="L406" i="55"/>
  <c r="M406" i="55"/>
  <c r="N406" i="55"/>
  <c r="O406" i="55"/>
  <c r="L407" i="55"/>
  <c r="M407" i="55"/>
  <c r="N407" i="55"/>
  <c r="O407" i="55"/>
  <c r="L408" i="55"/>
  <c r="M408" i="55"/>
  <c r="N408" i="55"/>
  <c r="O408" i="55"/>
  <c r="L409" i="55"/>
  <c r="M409" i="55"/>
  <c r="N409" i="55"/>
  <c r="O409" i="55"/>
  <c r="L410" i="55"/>
  <c r="M410" i="55"/>
  <c r="N410" i="55"/>
  <c r="O410" i="55"/>
  <c r="L411" i="55"/>
  <c r="M411" i="55"/>
  <c r="N411" i="55"/>
  <c r="O411" i="55"/>
  <c r="L412" i="55"/>
  <c r="M412" i="55"/>
  <c r="N412" i="55"/>
  <c r="O412" i="55"/>
  <c r="L413" i="55"/>
  <c r="M413" i="55"/>
  <c r="N413" i="55"/>
  <c r="O413" i="55"/>
  <c r="L414" i="55"/>
  <c r="M414" i="55"/>
  <c r="N414" i="55"/>
  <c r="O414" i="55"/>
  <c r="L415" i="55"/>
  <c r="M415" i="55"/>
  <c r="N415" i="55"/>
  <c r="O415" i="55"/>
  <c r="L416" i="55"/>
  <c r="M416" i="55"/>
  <c r="N416" i="55"/>
  <c r="O416" i="55"/>
  <c r="L417" i="55"/>
  <c r="M417" i="55"/>
  <c r="N417" i="55"/>
  <c r="O417" i="55"/>
  <c r="L418" i="55"/>
  <c r="M418" i="55"/>
  <c r="N418" i="55"/>
  <c r="O418" i="55"/>
  <c r="L419" i="55"/>
  <c r="M419" i="55"/>
  <c r="N419" i="55"/>
  <c r="O419" i="55"/>
  <c r="L420" i="55"/>
  <c r="M420" i="55"/>
  <c r="N420" i="55"/>
  <c r="O420" i="55"/>
  <c r="L421" i="55"/>
  <c r="M421" i="55"/>
  <c r="N421" i="55"/>
  <c r="O421" i="55"/>
  <c r="L422" i="55"/>
  <c r="M422" i="55"/>
  <c r="N422" i="55"/>
  <c r="O422" i="55"/>
  <c r="L423" i="55"/>
  <c r="M423" i="55"/>
  <c r="N423" i="55"/>
  <c r="O423" i="55"/>
  <c r="L424" i="55"/>
  <c r="M424" i="55"/>
  <c r="N424" i="55"/>
  <c r="O424" i="55"/>
  <c r="L425" i="55"/>
  <c r="M425" i="55"/>
  <c r="N425" i="55"/>
  <c r="O425" i="55"/>
  <c r="L426" i="55"/>
  <c r="M426" i="55"/>
  <c r="N426" i="55"/>
  <c r="O426" i="55"/>
  <c r="L427" i="55"/>
  <c r="M427" i="55"/>
  <c r="N427" i="55"/>
  <c r="O427" i="55"/>
  <c r="L428" i="55"/>
  <c r="M428" i="55"/>
  <c r="N428" i="55"/>
  <c r="O428" i="55"/>
  <c r="L429" i="55"/>
  <c r="M429" i="55"/>
  <c r="N429" i="55"/>
  <c r="O429" i="55"/>
  <c r="L430" i="55"/>
  <c r="M430" i="55"/>
  <c r="N430" i="55"/>
  <c r="O430" i="55"/>
  <c r="L431" i="55"/>
  <c r="M431" i="55"/>
  <c r="N431" i="55"/>
  <c r="O431" i="55"/>
  <c r="L432" i="55"/>
  <c r="M432" i="55"/>
  <c r="N432" i="55"/>
  <c r="O432" i="55"/>
  <c r="L433" i="55"/>
  <c r="M433" i="55"/>
  <c r="N433" i="55"/>
  <c r="O433" i="55"/>
  <c r="L434" i="55"/>
  <c r="M434" i="55"/>
  <c r="N434" i="55"/>
  <c r="O434" i="55"/>
  <c r="L435" i="55"/>
  <c r="M435" i="55"/>
  <c r="N435" i="55"/>
  <c r="O435" i="55"/>
  <c r="L436" i="55"/>
  <c r="M436" i="55"/>
  <c r="N436" i="55"/>
  <c r="O436" i="55"/>
  <c r="L437" i="55"/>
  <c r="M437" i="55"/>
  <c r="N437" i="55"/>
  <c r="O437" i="55"/>
  <c r="L438" i="55"/>
  <c r="M438" i="55"/>
  <c r="N438" i="55"/>
  <c r="O438" i="55"/>
  <c r="L439" i="55"/>
  <c r="M439" i="55"/>
  <c r="N439" i="55"/>
  <c r="O439" i="55"/>
  <c r="L440" i="55"/>
  <c r="M440" i="55"/>
  <c r="N440" i="55"/>
  <c r="O440" i="55"/>
  <c r="L441" i="55"/>
  <c r="M441" i="55"/>
  <c r="N441" i="55"/>
  <c r="O441" i="55"/>
  <c r="L442" i="55"/>
  <c r="M442" i="55"/>
  <c r="N442" i="55"/>
  <c r="O442" i="55"/>
  <c r="L443" i="55"/>
  <c r="M443" i="55"/>
  <c r="N443" i="55"/>
  <c r="O443" i="55"/>
  <c r="L444" i="55"/>
  <c r="M444" i="55"/>
  <c r="N444" i="55"/>
  <c r="O444" i="55"/>
  <c r="L445" i="55"/>
  <c r="M445" i="55"/>
  <c r="N445" i="55"/>
  <c r="O445" i="55"/>
  <c r="L446" i="55"/>
  <c r="M446" i="55"/>
  <c r="N446" i="55"/>
  <c r="O446" i="55"/>
  <c r="L447" i="55"/>
  <c r="M447" i="55"/>
  <c r="N447" i="55"/>
  <c r="O447" i="55"/>
  <c r="L448" i="55"/>
  <c r="M448" i="55"/>
  <c r="N448" i="55"/>
  <c r="O448" i="55"/>
  <c r="L449" i="55"/>
  <c r="M449" i="55"/>
  <c r="N449" i="55"/>
  <c r="O449" i="55"/>
  <c r="L450" i="55"/>
  <c r="M450" i="55"/>
  <c r="N450" i="55"/>
  <c r="O450" i="55"/>
  <c r="L451" i="55"/>
  <c r="M451" i="55"/>
  <c r="N451" i="55"/>
  <c r="O451" i="55"/>
  <c r="L452" i="55"/>
  <c r="M452" i="55"/>
  <c r="N452" i="55"/>
  <c r="O452" i="55"/>
  <c r="L453" i="55"/>
  <c r="M453" i="55"/>
  <c r="N453" i="55"/>
  <c r="O453" i="55"/>
  <c r="L454" i="55"/>
  <c r="M454" i="55"/>
  <c r="N454" i="55"/>
  <c r="O454" i="55"/>
  <c r="L455" i="55"/>
  <c r="M455" i="55"/>
  <c r="N455" i="55"/>
  <c r="O455" i="55"/>
  <c r="L456" i="55"/>
  <c r="M456" i="55"/>
  <c r="N456" i="55"/>
  <c r="O456" i="55"/>
  <c r="L457" i="55"/>
  <c r="M457" i="55"/>
  <c r="N457" i="55"/>
  <c r="O457" i="55"/>
  <c r="L458" i="55"/>
  <c r="M458" i="55"/>
  <c r="N458" i="55"/>
  <c r="O458" i="55"/>
  <c r="L459" i="55"/>
  <c r="M459" i="55"/>
  <c r="N459" i="55"/>
  <c r="O459" i="55"/>
  <c r="L460" i="55"/>
  <c r="M460" i="55"/>
  <c r="N460" i="55"/>
  <c r="O460" i="55"/>
  <c r="L461" i="55"/>
  <c r="M461" i="55"/>
  <c r="N461" i="55"/>
  <c r="O461" i="55"/>
  <c r="L462" i="55"/>
  <c r="M462" i="55"/>
  <c r="N462" i="55"/>
  <c r="O462" i="55"/>
  <c r="L463" i="55"/>
  <c r="M463" i="55"/>
  <c r="N463" i="55"/>
  <c r="O463" i="55"/>
  <c r="L464" i="55"/>
  <c r="M464" i="55"/>
  <c r="N464" i="55"/>
  <c r="O464" i="55"/>
  <c r="L465" i="55"/>
  <c r="M465" i="55"/>
  <c r="N465" i="55"/>
  <c r="O465" i="55"/>
  <c r="L466" i="55"/>
  <c r="M466" i="55"/>
  <c r="N466" i="55"/>
  <c r="O466" i="55"/>
  <c r="L467" i="55"/>
  <c r="M467" i="55"/>
  <c r="N467" i="55"/>
  <c r="O467" i="55"/>
  <c r="L468" i="55"/>
  <c r="M468" i="55"/>
  <c r="N468" i="55"/>
  <c r="O468" i="55"/>
  <c r="L469" i="55"/>
  <c r="M469" i="55"/>
  <c r="N469" i="55"/>
  <c r="O469" i="55"/>
  <c r="L470" i="55"/>
  <c r="M470" i="55"/>
  <c r="N470" i="55"/>
  <c r="O470" i="55"/>
  <c r="L471" i="55"/>
  <c r="M471" i="55"/>
  <c r="N471" i="55"/>
  <c r="O471" i="55"/>
  <c r="L472" i="55"/>
  <c r="M472" i="55"/>
  <c r="N472" i="55"/>
  <c r="O472" i="55"/>
  <c r="L473" i="55"/>
  <c r="M473" i="55"/>
  <c r="N473" i="55"/>
  <c r="O473" i="55"/>
  <c r="L474" i="55"/>
  <c r="M474" i="55"/>
  <c r="N474" i="55"/>
  <c r="O474" i="55"/>
  <c r="L475" i="55"/>
  <c r="M475" i="55"/>
  <c r="N475" i="55"/>
  <c r="O475" i="55"/>
  <c r="L476" i="55"/>
  <c r="M476" i="55"/>
  <c r="N476" i="55"/>
  <c r="O476" i="55"/>
  <c r="L477" i="55"/>
  <c r="M477" i="55"/>
  <c r="N477" i="55"/>
  <c r="O477" i="55"/>
  <c r="L478" i="55"/>
  <c r="M478" i="55"/>
  <c r="N478" i="55"/>
  <c r="O478" i="55"/>
  <c r="L479" i="55"/>
  <c r="M479" i="55"/>
  <c r="N479" i="55"/>
  <c r="O479" i="55"/>
  <c r="L480" i="55"/>
  <c r="M480" i="55"/>
  <c r="N480" i="55"/>
  <c r="O480" i="55"/>
  <c r="L481" i="55"/>
  <c r="M481" i="55"/>
  <c r="N481" i="55"/>
  <c r="O481" i="55"/>
  <c r="L482" i="55"/>
  <c r="M482" i="55"/>
  <c r="N482" i="55"/>
  <c r="O482" i="55"/>
  <c r="L483" i="55"/>
  <c r="M483" i="55"/>
  <c r="N483" i="55"/>
  <c r="O483" i="55"/>
  <c r="L484" i="55"/>
  <c r="M484" i="55"/>
  <c r="N484" i="55"/>
  <c r="O484" i="55"/>
  <c r="L485" i="55"/>
  <c r="M485" i="55"/>
  <c r="N485" i="55"/>
  <c r="O485" i="55"/>
  <c r="L486" i="55"/>
  <c r="M486" i="55"/>
  <c r="N486" i="55"/>
  <c r="O486" i="55"/>
  <c r="L487" i="55"/>
  <c r="M487" i="55"/>
  <c r="N487" i="55"/>
  <c r="O487" i="55"/>
  <c r="L488" i="55"/>
  <c r="M488" i="55"/>
  <c r="N488" i="55"/>
  <c r="O488" i="55"/>
  <c r="L489" i="55"/>
  <c r="M489" i="55"/>
  <c r="N489" i="55"/>
  <c r="O489" i="55"/>
  <c r="L490" i="55"/>
  <c r="M490" i="55"/>
  <c r="N490" i="55"/>
  <c r="O490" i="55"/>
  <c r="L491" i="55"/>
  <c r="M491" i="55"/>
  <c r="N491" i="55"/>
  <c r="O491" i="55"/>
  <c r="L492" i="55"/>
  <c r="M492" i="55"/>
  <c r="N492" i="55"/>
  <c r="O492" i="55"/>
  <c r="L493" i="55"/>
  <c r="M493" i="55"/>
  <c r="N493" i="55"/>
  <c r="O493" i="55"/>
  <c r="L494" i="55"/>
  <c r="M494" i="55"/>
  <c r="N494" i="55"/>
  <c r="O494" i="55"/>
  <c r="L495" i="55"/>
  <c r="M495" i="55"/>
  <c r="N495" i="55"/>
  <c r="O495" i="55"/>
  <c r="L496" i="55"/>
  <c r="M496" i="55"/>
  <c r="N496" i="55"/>
  <c r="O496" i="55"/>
  <c r="L497" i="55"/>
  <c r="M497" i="55"/>
  <c r="N497" i="55"/>
  <c r="O497" i="55"/>
  <c r="L498" i="55"/>
  <c r="M498" i="55"/>
  <c r="N498" i="55"/>
  <c r="O498" i="55"/>
  <c r="L499" i="55"/>
  <c r="M499" i="55"/>
  <c r="N499" i="55"/>
  <c r="O499" i="55"/>
  <c r="L500" i="55"/>
  <c r="M500" i="55"/>
  <c r="N500" i="55"/>
  <c r="O500" i="55"/>
  <c r="L501" i="55"/>
  <c r="M501" i="55"/>
  <c r="N501" i="55"/>
  <c r="O501" i="55"/>
  <c r="L502" i="55"/>
  <c r="M502" i="55"/>
  <c r="N502" i="55"/>
  <c r="O502" i="55"/>
  <c r="L503" i="55"/>
  <c r="M503" i="55"/>
  <c r="N503" i="55"/>
  <c r="O503" i="55"/>
  <c r="L504" i="55"/>
  <c r="M504" i="55"/>
  <c r="N504" i="55"/>
  <c r="O504" i="55"/>
  <c r="L505" i="55"/>
  <c r="M505" i="55"/>
  <c r="N505" i="55"/>
  <c r="O505" i="55"/>
  <c r="L506" i="55"/>
  <c r="M506" i="55"/>
  <c r="N506" i="55"/>
  <c r="O506" i="55"/>
  <c r="L507" i="55"/>
  <c r="M507" i="55"/>
  <c r="N507" i="55"/>
  <c r="O507" i="55"/>
  <c r="L508" i="55"/>
  <c r="M508" i="55"/>
  <c r="N508" i="55"/>
  <c r="O508" i="55"/>
  <c r="L509" i="55"/>
  <c r="M509" i="55"/>
  <c r="N509" i="55"/>
  <c r="O509" i="55"/>
  <c r="L510" i="55"/>
  <c r="M510" i="55"/>
  <c r="N510" i="55"/>
  <c r="O510" i="55"/>
  <c r="L511" i="55"/>
  <c r="M511" i="55"/>
  <c r="N511" i="55"/>
  <c r="O511" i="55"/>
  <c r="L512" i="55"/>
  <c r="M512" i="55"/>
  <c r="N512" i="55"/>
  <c r="O512" i="55"/>
  <c r="L513" i="55"/>
  <c r="M513" i="55"/>
  <c r="N513" i="55"/>
  <c r="O513" i="55"/>
  <c r="L514" i="55"/>
  <c r="M514" i="55"/>
  <c r="N514" i="55"/>
  <c r="O514" i="55"/>
  <c r="L515" i="55"/>
  <c r="M515" i="55"/>
  <c r="N515" i="55"/>
  <c r="O515" i="55"/>
  <c r="L516" i="55"/>
  <c r="M516" i="55"/>
  <c r="N516" i="55"/>
  <c r="O516" i="55"/>
  <c r="L517" i="55"/>
  <c r="M517" i="55"/>
  <c r="N517" i="55"/>
  <c r="O517" i="55"/>
  <c r="L518" i="55"/>
  <c r="M518" i="55"/>
  <c r="N518" i="55"/>
  <c r="O518" i="55"/>
  <c r="L519" i="55"/>
  <c r="M519" i="55"/>
  <c r="N519" i="55"/>
  <c r="O519" i="55"/>
  <c r="L520" i="55"/>
  <c r="M520" i="55"/>
  <c r="N520" i="55"/>
  <c r="O520" i="55"/>
  <c r="L521" i="55"/>
  <c r="M521" i="55"/>
  <c r="N521" i="55"/>
  <c r="O521" i="55"/>
  <c r="L522" i="55"/>
  <c r="M522" i="55"/>
  <c r="N522" i="55"/>
  <c r="O522" i="55"/>
  <c r="L523" i="55"/>
  <c r="M523" i="55"/>
  <c r="N523" i="55"/>
  <c r="O523" i="55"/>
  <c r="L524" i="55"/>
  <c r="M524" i="55"/>
  <c r="N524" i="55"/>
  <c r="O524" i="55"/>
  <c r="L525" i="55"/>
  <c r="M525" i="55"/>
  <c r="N525" i="55"/>
  <c r="O525" i="55"/>
  <c r="L526" i="55"/>
  <c r="M526" i="55"/>
  <c r="N526" i="55"/>
  <c r="O526" i="55"/>
  <c r="L527" i="55"/>
  <c r="M527" i="55"/>
  <c r="N527" i="55"/>
  <c r="O527" i="55"/>
  <c r="L528" i="55"/>
  <c r="M528" i="55"/>
  <c r="N528" i="55"/>
  <c r="O528" i="55"/>
  <c r="L529" i="55"/>
  <c r="M529" i="55"/>
  <c r="N529" i="55"/>
  <c r="O529" i="55"/>
  <c r="L530" i="55"/>
  <c r="M530" i="55"/>
  <c r="N530" i="55"/>
  <c r="O530" i="55"/>
  <c r="L531" i="55"/>
  <c r="M531" i="55"/>
  <c r="N531" i="55"/>
  <c r="O531" i="55"/>
  <c r="L532" i="55"/>
  <c r="M532" i="55"/>
  <c r="N532" i="55"/>
  <c r="O532" i="55"/>
  <c r="L533" i="55"/>
  <c r="M533" i="55"/>
  <c r="N533" i="55"/>
  <c r="O533" i="55"/>
  <c r="L534" i="55"/>
  <c r="M534" i="55"/>
  <c r="N534" i="55"/>
  <c r="O534" i="55"/>
  <c r="L535" i="55"/>
  <c r="M535" i="55"/>
  <c r="N535" i="55"/>
  <c r="O535" i="55"/>
  <c r="L536" i="55"/>
  <c r="M536" i="55"/>
  <c r="N536" i="55"/>
  <c r="O536" i="55"/>
  <c r="L537" i="55"/>
  <c r="M537" i="55"/>
  <c r="N537" i="55"/>
  <c r="O537" i="55"/>
  <c r="L538" i="55"/>
  <c r="M538" i="55"/>
  <c r="N538" i="55"/>
  <c r="O538" i="55"/>
  <c r="L539" i="55"/>
  <c r="M539" i="55"/>
  <c r="N539" i="55"/>
  <c r="O539" i="55"/>
  <c r="L540" i="55"/>
  <c r="M540" i="55"/>
  <c r="N540" i="55"/>
  <c r="O540" i="55"/>
  <c r="L541" i="55"/>
  <c r="M541" i="55"/>
  <c r="N541" i="55"/>
  <c r="O541" i="55"/>
  <c r="L542" i="55"/>
  <c r="M542" i="55"/>
  <c r="N542" i="55"/>
  <c r="O542" i="55"/>
  <c r="L543" i="55"/>
  <c r="M543" i="55"/>
  <c r="N543" i="55"/>
  <c r="O543" i="55"/>
  <c r="L544" i="55"/>
  <c r="M544" i="55"/>
  <c r="N544" i="55"/>
  <c r="O544" i="55"/>
  <c r="L545" i="55"/>
  <c r="M545" i="55"/>
  <c r="N545" i="55"/>
  <c r="O545" i="55"/>
  <c r="L546" i="55"/>
  <c r="M546" i="55"/>
  <c r="N546" i="55"/>
  <c r="O546" i="55"/>
  <c r="L547" i="55"/>
  <c r="M547" i="55"/>
  <c r="N547" i="55"/>
  <c r="O547" i="55"/>
  <c r="L548" i="55"/>
  <c r="M548" i="55"/>
  <c r="N548" i="55"/>
  <c r="O548" i="55"/>
  <c r="L549" i="55"/>
  <c r="M549" i="55"/>
  <c r="N549" i="55"/>
  <c r="O549" i="55"/>
  <c r="L550" i="55"/>
  <c r="M550" i="55"/>
  <c r="N550" i="55"/>
  <c r="O550" i="55"/>
  <c r="L551" i="55"/>
  <c r="M551" i="55"/>
  <c r="N551" i="55"/>
  <c r="O551" i="55"/>
  <c r="L552" i="55"/>
  <c r="M552" i="55"/>
  <c r="N552" i="55"/>
  <c r="O552" i="55"/>
  <c r="L553" i="55"/>
  <c r="M553" i="55"/>
  <c r="N553" i="55"/>
  <c r="O553" i="55"/>
  <c r="L554" i="55"/>
  <c r="M554" i="55"/>
  <c r="N554" i="55"/>
  <c r="O554" i="55"/>
  <c r="L555" i="55"/>
  <c r="M555" i="55"/>
  <c r="N555" i="55"/>
  <c r="O555" i="55"/>
  <c r="L556" i="55"/>
  <c r="M556" i="55"/>
  <c r="N556" i="55"/>
  <c r="O556" i="55"/>
  <c r="L557" i="55"/>
  <c r="M557" i="55"/>
  <c r="N557" i="55"/>
  <c r="O557" i="55"/>
  <c r="L558" i="55"/>
  <c r="M558" i="55"/>
  <c r="N558" i="55"/>
  <c r="O558" i="55"/>
  <c r="L559" i="55"/>
  <c r="M559" i="55"/>
  <c r="N559" i="55"/>
  <c r="O559" i="55"/>
  <c r="L560" i="55"/>
  <c r="M560" i="55"/>
  <c r="N560" i="55"/>
  <c r="O560" i="55"/>
  <c r="L561" i="55"/>
  <c r="M561" i="55"/>
  <c r="N561" i="55"/>
  <c r="O561" i="55"/>
  <c r="L562" i="55"/>
  <c r="M562" i="55"/>
  <c r="N562" i="55"/>
  <c r="O562" i="55"/>
  <c r="L563" i="55"/>
  <c r="M563" i="55"/>
  <c r="N563" i="55"/>
  <c r="O563" i="55"/>
  <c r="L564" i="55"/>
  <c r="M564" i="55"/>
  <c r="N564" i="55"/>
  <c r="O564" i="55"/>
  <c r="L565" i="55"/>
  <c r="M565" i="55"/>
  <c r="N565" i="55"/>
  <c r="O565" i="55"/>
  <c r="L566" i="55"/>
  <c r="M566" i="55"/>
  <c r="N566" i="55"/>
  <c r="O566" i="55"/>
  <c r="L567" i="55"/>
  <c r="M567" i="55"/>
  <c r="N567" i="55"/>
  <c r="O567" i="55"/>
  <c r="L568" i="55"/>
  <c r="M568" i="55"/>
  <c r="N568" i="55"/>
  <c r="O568" i="55"/>
  <c r="L569" i="55"/>
  <c r="M569" i="55"/>
  <c r="N569" i="55"/>
  <c r="O569" i="55"/>
  <c r="L570" i="55"/>
  <c r="M570" i="55"/>
  <c r="N570" i="55"/>
  <c r="O570" i="55"/>
  <c r="L571" i="55"/>
  <c r="M571" i="55"/>
  <c r="N571" i="55"/>
  <c r="O571" i="55"/>
  <c r="L572" i="55"/>
  <c r="M572" i="55"/>
  <c r="N572" i="55"/>
  <c r="O572" i="55"/>
  <c r="L573" i="55"/>
  <c r="M573" i="55"/>
  <c r="N573" i="55"/>
  <c r="O573" i="55"/>
  <c r="L574" i="55"/>
  <c r="M574" i="55"/>
  <c r="N574" i="55"/>
  <c r="O574" i="55"/>
  <c r="L575" i="55"/>
  <c r="M575" i="55"/>
  <c r="N575" i="55"/>
  <c r="O575" i="55"/>
  <c r="L576" i="55"/>
  <c r="M576" i="55"/>
  <c r="N576" i="55"/>
  <c r="O576" i="55"/>
  <c r="L577" i="55"/>
  <c r="M577" i="55"/>
  <c r="N577" i="55"/>
  <c r="O577" i="55"/>
  <c r="L578" i="55"/>
  <c r="M578" i="55"/>
  <c r="N578" i="55"/>
  <c r="O578" i="55"/>
  <c r="L579" i="55"/>
  <c r="M579" i="55"/>
  <c r="N579" i="55"/>
  <c r="O579" i="55"/>
  <c r="L580" i="55"/>
  <c r="M580" i="55"/>
  <c r="N580" i="55"/>
  <c r="O580" i="55"/>
  <c r="L581" i="55"/>
  <c r="M581" i="55"/>
  <c r="N581" i="55"/>
  <c r="O581" i="55"/>
  <c r="L582" i="55"/>
  <c r="M582" i="55"/>
  <c r="N582" i="55"/>
  <c r="O582" i="55"/>
  <c r="L583" i="55"/>
  <c r="M583" i="55"/>
  <c r="N583" i="55"/>
  <c r="O583" i="55"/>
  <c r="L584" i="55"/>
  <c r="M584" i="55"/>
  <c r="N584" i="55"/>
  <c r="O584" i="55"/>
  <c r="L585" i="55"/>
  <c r="M585" i="55"/>
  <c r="N585" i="55"/>
  <c r="O585" i="55"/>
  <c r="L586" i="55"/>
  <c r="M586" i="55"/>
  <c r="N586" i="55"/>
  <c r="O586" i="55"/>
  <c r="L587" i="55"/>
  <c r="M587" i="55"/>
  <c r="N587" i="55"/>
  <c r="O587" i="55"/>
  <c r="L588" i="55"/>
  <c r="M588" i="55"/>
  <c r="N588" i="55"/>
  <c r="O588" i="55"/>
  <c r="L589" i="55"/>
  <c r="M589" i="55"/>
  <c r="N589" i="55"/>
  <c r="O589" i="55"/>
  <c r="L590" i="55"/>
  <c r="M590" i="55"/>
  <c r="N590" i="55"/>
  <c r="O590" i="55"/>
  <c r="L591" i="55"/>
  <c r="M591" i="55"/>
  <c r="N591" i="55"/>
  <c r="O591" i="55"/>
  <c r="L592" i="55"/>
  <c r="M592" i="55"/>
  <c r="N592" i="55"/>
  <c r="O592" i="55"/>
  <c r="L593" i="55"/>
  <c r="M593" i="55"/>
  <c r="N593" i="55"/>
  <c r="O593" i="55"/>
  <c r="L594" i="55"/>
  <c r="M594" i="55"/>
  <c r="N594" i="55"/>
  <c r="O594" i="55"/>
  <c r="L595" i="55"/>
  <c r="M595" i="55"/>
  <c r="N595" i="55"/>
  <c r="O595" i="55"/>
  <c r="L596" i="55"/>
  <c r="M596" i="55"/>
  <c r="N596" i="55"/>
  <c r="O596" i="55"/>
  <c r="L597" i="55"/>
  <c r="M597" i="55"/>
  <c r="N597" i="55"/>
  <c r="O597" i="55"/>
  <c r="L598" i="55"/>
  <c r="M598" i="55"/>
  <c r="N598" i="55"/>
  <c r="O598" i="55"/>
  <c r="L599" i="55"/>
  <c r="M599" i="55"/>
  <c r="N599" i="55"/>
  <c r="O599" i="55"/>
  <c r="L600" i="55"/>
  <c r="M600" i="55"/>
  <c r="N600" i="55"/>
  <c r="O600" i="55"/>
  <c r="L601" i="55"/>
  <c r="M601" i="55"/>
  <c r="N601" i="55"/>
  <c r="O601" i="55"/>
  <c r="L602" i="55"/>
  <c r="M602" i="55"/>
  <c r="N602" i="55"/>
  <c r="O602" i="55"/>
  <c r="L603" i="55"/>
  <c r="M603" i="55"/>
  <c r="N603" i="55"/>
  <c r="O603" i="55"/>
  <c r="L604" i="55"/>
  <c r="M604" i="55"/>
  <c r="N604" i="55"/>
  <c r="O604" i="55"/>
  <c r="L605" i="55"/>
  <c r="M605" i="55"/>
  <c r="N605" i="55"/>
  <c r="O605" i="55"/>
  <c r="L606" i="55"/>
  <c r="M606" i="55"/>
  <c r="N606" i="55"/>
  <c r="O606" i="55"/>
  <c r="L607" i="55"/>
  <c r="M607" i="55"/>
  <c r="N607" i="55"/>
  <c r="O607" i="55"/>
  <c r="L608" i="55"/>
  <c r="M608" i="55"/>
  <c r="N608" i="55"/>
  <c r="O608" i="55"/>
  <c r="L609" i="55"/>
  <c r="M609" i="55"/>
  <c r="N609" i="55"/>
  <c r="O609" i="55"/>
  <c r="L610" i="55"/>
  <c r="M610" i="55"/>
  <c r="N610" i="55"/>
  <c r="O610" i="55"/>
  <c r="L611" i="55"/>
  <c r="M611" i="55"/>
  <c r="N611" i="55"/>
  <c r="O611" i="55"/>
  <c r="L612" i="55"/>
  <c r="M612" i="55"/>
  <c r="N612" i="55"/>
  <c r="O612" i="55"/>
  <c r="L613" i="55"/>
  <c r="M613" i="55"/>
  <c r="N613" i="55"/>
  <c r="O613" i="55"/>
  <c r="L614" i="55"/>
  <c r="M614" i="55"/>
  <c r="N614" i="55"/>
  <c r="O614" i="55"/>
  <c r="L615" i="55"/>
  <c r="M615" i="55"/>
  <c r="N615" i="55"/>
  <c r="O615" i="55"/>
  <c r="L616" i="55"/>
  <c r="M616" i="55"/>
  <c r="N616" i="55"/>
  <c r="O616" i="55"/>
  <c r="L617" i="55"/>
  <c r="M617" i="55"/>
  <c r="N617" i="55"/>
  <c r="O617" i="55"/>
  <c r="L618" i="55"/>
  <c r="M618" i="55"/>
  <c r="N618" i="55"/>
  <c r="O618" i="55"/>
  <c r="L619" i="55"/>
  <c r="M619" i="55"/>
  <c r="N619" i="55"/>
  <c r="O619" i="55"/>
  <c r="L620" i="55"/>
  <c r="M620" i="55"/>
  <c r="N620" i="55"/>
  <c r="O620" i="55"/>
  <c r="L621" i="55"/>
  <c r="M621" i="55"/>
  <c r="N621" i="55"/>
  <c r="O621" i="55"/>
  <c r="L622" i="55"/>
  <c r="M622" i="55"/>
  <c r="N622" i="55"/>
  <c r="O622" i="55"/>
  <c r="L623" i="55"/>
  <c r="M623" i="55"/>
  <c r="N623" i="55"/>
  <c r="O623" i="55"/>
  <c r="L624" i="55"/>
  <c r="M624" i="55"/>
  <c r="N624" i="55"/>
  <c r="O624" i="55"/>
  <c r="L625" i="55"/>
  <c r="M625" i="55"/>
  <c r="N625" i="55"/>
  <c r="O625" i="55"/>
  <c r="L626" i="55"/>
  <c r="M626" i="55"/>
  <c r="N626" i="55"/>
  <c r="O626" i="55"/>
  <c r="L627" i="55"/>
  <c r="M627" i="55"/>
  <c r="N627" i="55"/>
  <c r="O627" i="55"/>
  <c r="L628" i="55"/>
  <c r="M628" i="55"/>
  <c r="N628" i="55"/>
  <c r="O628" i="55"/>
  <c r="L629" i="55"/>
  <c r="M629" i="55"/>
  <c r="N629" i="55"/>
  <c r="O629" i="55"/>
  <c r="L630" i="55"/>
  <c r="M630" i="55"/>
  <c r="N630" i="55"/>
  <c r="O630" i="55"/>
  <c r="L631" i="55"/>
  <c r="M631" i="55"/>
  <c r="N631" i="55"/>
  <c r="O631" i="55"/>
  <c r="L632" i="55"/>
  <c r="M632" i="55"/>
  <c r="N632" i="55"/>
  <c r="O632" i="55"/>
  <c r="L633" i="55"/>
  <c r="M633" i="55"/>
  <c r="N633" i="55"/>
  <c r="O633" i="55"/>
  <c r="L634" i="55"/>
  <c r="M634" i="55"/>
  <c r="N634" i="55"/>
  <c r="O634" i="55"/>
  <c r="L635" i="55"/>
  <c r="M635" i="55"/>
  <c r="N635" i="55"/>
  <c r="O635" i="55"/>
  <c r="L636" i="55"/>
  <c r="M636" i="55"/>
  <c r="N636" i="55"/>
  <c r="O636" i="55"/>
  <c r="L637" i="55"/>
  <c r="M637" i="55"/>
  <c r="N637" i="55"/>
  <c r="O637" i="55"/>
  <c r="L638" i="55"/>
  <c r="M638" i="55"/>
  <c r="N638" i="55"/>
  <c r="O638" i="55"/>
  <c r="L639" i="55"/>
  <c r="M639" i="55"/>
  <c r="N639" i="55"/>
  <c r="O639" i="55"/>
  <c r="L640" i="55"/>
  <c r="M640" i="55"/>
  <c r="N640" i="55"/>
  <c r="O640" i="55"/>
  <c r="L641" i="55"/>
  <c r="M641" i="55"/>
  <c r="N641" i="55"/>
  <c r="O641" i="55"/>
  <c r="L642" i="55"/>
  <c r="M642" i="55"/>
  <c r="N642" i="55"/>
  <c r="O642" i="55"/>
  <c r="L643" i="55"/>
  <c r="M643" i="55"/>
  <c r="N643" i="55"/>
  <c r="O643" i="55"/>
  <c r="L644" i="55"/>
  <c r="M644" i="55"/>
  <c r="N644" i="55"/>
  <c r="O644" i="55"/>
  <c r="L645" i="55"/>
  <c r="M645" i="55"/>
  <c r="N645" i="55"/>
  <c r="O645" i="55"/>
  <c r="L646" i="55"/>
  <c r="M646" i="55"/>
  <c r="N646" i="55"/>
  <c r="O646" i="55"/>
  <c r="L647" i="55"/>
  <c r="M647" i="55"/>
  <c r="N647" i="55"/>
  <c r="O647" i="55"/>
  <c r="L648" i="55"/>
  <c r="M648" i="55"/>
  <c r="N648" i="55"/>
  <c r="O648" i="55"/>
  <c r="L649" i="55"/>
  <c r="M649" i="55"/>
  <c r="N649" i="55"/>
  <c r="O649" i="55"/>
  <c r="L650" i="55"/>
  <c r="M650" i="55"/>
  <c r="N650" i="55"/>
  <c r="O650" i="55"/>
  <c r="L651" i="55"/>
  <c r="M651" i="55"/>
  <c r="N651" i="55"/>
  <c r="O651" i="55"/>
  <c r="L652" i="55"/>
  <c r="M652" i="55"/>
  <c r="N652" i="55"/>
  <c r="O652" i="55"/>
  <c r="L653" i="55"/>
  <c r="M653" i="55"/>
  <c r="N653" i="55"/>
  <c r="O653" i="55"/>
  <c r="L654" i="55"/>
  <c r="M654" i="55"/>
  <c r="N654" i="55"/>
  <c r="O654" i="55"/>
  <c r="L655" i="55"/>
  <c r="M655" i="55"/>
  <c r="N655" i="55"/>
  <c r="O655" i="55"/>
  <c r="L656" i="55"/>
  <c r="M656" i="55"/>
  <c r="N656" i="55"/>
  <c r="O656" i="55"/>
  <c r="L657" i="55"/>
  <c r="M657" i="55"/>
  <c r="N657" i="55"/>
  <c r="O657" i="55"/>
  <c r="L658" i="55"/>
  <c r="M658" i="55"/>
  <c r="N658" i="55"/>
  <c r="O658" i="55"/>
  <c r="L659" i="55"/>
  <c r="M659" i="55"/>
  <c r="N659" i="55"/>
  <c r="O659" i="55"/>
  <c r="L660" i="55"/>
  <c r="M660" i="55"/>
  <c r="N660" i="55"/>
  <c r="O660" i="55"/>
  <c r="L661" i="55"/>
  <c r="M661" i="55"/>
  <c r="N661" i="55"/>
  <c r="O661" i="55"/>
  <c r="L662" i="55"/>
  <c r="M662" i="55"/>
  <c r="N662" i="55"/>
  <c r="O662" i="55"/>
  <c r="L663" i="55"/>
  <c r="M663" i="55"/>
  <c r="N663" i="55"/>
  <c r="O663" i="55"/>
  <c r="L664" i="55"/>
  <c r="M664" i="55"/>
  <c r="N664" i="55"/>
  <c r="O664" i="55"/>
  <c r="L665" i="55"/>
  <c r="M665" i="55"/>
  <c r="N665" i="55"/>
  <c r="O665" i="55"/>
  <c r="L666" i="55"/>
  <c r="M666" i="55"/>
  <c r="N666" i="55"/>
  <c r="O666" i="55"/>
  <c r="L667" i="55"/>
  <c r="M667" i="55"/>
  <c r="N667" i="55"/>
  <c r="O667" i="55"/>
  <c r="L668" i="55"/>
  <c r="M668" i="55"/>
  <c r="N668" i="55"/>
  <c r="O668" i="55"/>
  <c r="L669" i="55"/>
  <c r="M669" i="55"/>
  <c r="N669" i="55"/>
  <c r="O669" i="55"/>
  <c r="L670" i="55"/>
  <c r="M670" i="55"/>
  <c r="N670" i="55"/>
  <c r="O670" i="55"/>
  <c r="L671" i="55"/>
  <c r="M671" i="55"/>
  <c r="N671" i="55"/>
  <c r="O671" i="55"/>
  <c r="L672" i="55"/>
  <c r="M672" i="55"/>
  <c r="N672" i="55"/>
  <c r="O672" i="55"/>
  <c r="L673" i="55"/>
  <c r="M673" i="55"/>
  <c r="N673" i="55"/>
  <c r="O673" i="55"/>
  <c r="L674" i="55"/>
  <c r="M674" i="55"/>
  <c r="N674" i="55"/>
  <c r="O674" i="55"/>
  <c r="L675" i="55"/>
  <c r="M675" i="55"/>
  <c r="N675" i="55"/>
  <c r="O675" i="55"/>
  <c r="L676" i="55"/>
  <c r="M676" i="55"/>
  <c r="N676" i="55"/>
  <c r="O676" i="55"/>
  <c r="L677" i="55"/>
  <c r="M677" i="55"/>
  <c r="N677" i="55"/>
  <c r="O677" i="55"/>
  <c r="L678" i="55"/>
  <c r="M678" i="55"/>
  <c r="N678" i="55"/>
  <c r="O678" i="55"/>
  <c r="L679" i="55"/>
  <c r="M679" i="55"/>
  <c r="N679" i="55"/>
  <c r="O679" i="55"/>
  <c r="L680" i="55"/>
  <c r="M680" i="55"/>
  <c r="N680" i="55"/>
  <c r="O680" i="55"/>
  <c r="L681" i="55"/>
  <c r="M681" i="55"/>
  <c r="N681" i="55"/>
  <c r="O681" i="55"/>
  <c r="L682" i="55"/>
  <c r="M682" i="55"/>
  <c r="N682" i="55"/>
  <c r="O682" i="55"/>
  <c r="L683" i="55"/>
  <c r="M683" i="55"/>
  <c r="N683" i="55"/>
  <c r="O683" i="55"/>
  <c r="L684" i="55"/>
  <c r="M684" i="55"/>
  <c r="N684" i="55"/>
  <c r="O684" i="55"/>
  <c r="L685" i="55"/>
  <c r="M685" i="55"/>
  <c r="N685" i="55"/>
  <c r="O685" i="55"/>
  <c r="L686" i="55"/>
  <c r="M686" i="55"/>
  <c r="N686" i="55"/>
  <c r="O686" i="55"/>
  <c r="L687" i="55"/>
  <c r="M687" i="55"/>
  <c r="N687" i="55"/>
  <c r="O687" i="55"/>
  <c r="L688" i="55"/>
  <c r="M688" i="55"/>
  <c r="N688" i="55"/>
  <c r="O688" i="55"/>
  <c r="L689" i="55"/>
  <c r="M689" i="55"/>
  <c r="N689" i="55"/>
  <c r="O689" i="55"/>
  <c r="L690" i="55"/>
  <c r="M690" i="55"/>
  <c r="N690" i="55"/>
  <c r="O690" i="55"/>
  <c r="L691" i="55"/>
  <c r="M691" i="55"/>
  <c r="N691" i="55"/>
  <c r="O691" i="55"/>
  <c r="L692" i="55"/>
  <c r="M692" i="55"/>
  <c r="N692" i="55"/>
  <c r="O692" i="55"/>
  <c r="L693" i="55"/>
  <c r="M693" i="55"/>
  <c r="N693" i="55"/>
  <c r="O693" i="55"/>
  <c r="L694" i="55"/>
  <c r="M694" i="55"/>
  <c r="N694" i="55"/>
  <c r="O694" i="55"/>
  <c r="L695" i="55"/>
  <c r="M695" i="55"/>
  <c r="N695" i="55"/>
  <c r="O695" i="55"/>
  <c r="L696" i="55"/>
  <c r="M696" i="55"/>
  <c r="N696" i="55"/>
  <c r="O696" i="55"/>
  <c r="L697" i="55"/>
  <c r="M697" i="55"/>
  <c r="N697" i="55"/>
  <c r="O697" i="55"/>
  <c r="L698" i="55"/>
  <c r="M698" i="55"/>
  <c r="N698" i="55"/>
  <c r="O698" i="55"/>
  <c r="L699" i="55"/>
  <c r="M699" i="55"/>
  <c r="N699" i="55"/>
  <c r="O699" i="55"/>
  <c r="L700" i="55"/>
  <c r="M700" i="55"/>
  <c r="N700" i="55"/>
  <c r="O700" i="55"/>
  <c r="L701" i="55"/>
  <c r="M701" i="55"/>
  <c r="N701" i="55"/>
  <c r="O701" i="55"/>
  <c r="L702" i="55"/>
  <c r="M702" i="55"/>
  <c r="N702" i="55"/>
  <c r="O702" i="55"/>
  <c r="L703" i="55"/>
  <c r="M703" i="55"/>
  <c r="N703" i="55"/>
  <c r="O703" i="55"/>
  <c r="L704" i="55"/>
  <c r="M704" i="55"/>
  <c r="N704" i="55"/>
  <c r="O704" i="55"/>
  <c r="L705" i="55"/>
  <c r="M705" i="55"/>
  <c r="N705" i="55"/>
  <c r="O705" i="55"/>
  <c r="L706" i="55"/>
  <c r="M706" i="55"/>
  <c r="N706" i="55"/>
  <c r="O706" i="55"/>
  <c r="L707" i="55"/>
  <c r="M707" i="55"/>
  <c r="N707" i="55"/>
  <c r="O707" i="55"/>
  <c r="L708" i="55"/>
  <c r="M708" i="55"/>
  <c r="N708" i="55"/>
  <c r="O708" i="55"/>
  <c r="L709" i="55"/>
  <c r="M709" i="55"/>
  <c r="N709" i="55"/>
  <c r="O709" i="55"/>
  <c r="L710" i="55"/>
  <c r="M710" i="55"/>
  <c r="N710" i="55"/>
  <c r="O710" i="55"/>
  <c r="L711" i="55"/>
  <c r="M711" i="55"/>
  <c r="N711" i="55"/>
  <c r="O711" i="55"/>
  <c r="L712" i="55"/>
  <c r="M712" i="55"/>
  <c r="N712" i="55"/>
  <c r="O712" i="55"/>
  <c r="L713" i="55"/>
  <c r="M713" i="55"/>
  <c r="N713" i="55"/>
  <c r="O713" i="55"/>
  <c r="L714" i="55"/>
  <c r="M714" i="55"/>
  <c r="N714" i="55"/>
  <c r="O714" i="55"/>
  <c r="L715" i="55"/>
  <c r="M715" i="55"/>
  <c r="N715" i="55"/>
  <c r="O715" i="55"/>
  <c r="L716" i="55"/>
  <c r="M716" i="55"/>
  <c r="N716" i="55"/>
  <c r="O716" i="55"/>
  <c r="L717" i="55"/>
  <c r="M717" i="55"/>
  <c r="N717" i="55"/>
  <c r="O717" i="55"/>
  <c r="L718" i="55"/>
  <c r="M718" i="55"/>
  <c r="N718" i="55"/>
  <c r="O718" i="55"/>
  <c r="L719" i="55"/>
  <c r="M719" i="55"/>
  <c r="N719" i="55"/>
  <c r="O719" i="55"/>
  <c r="L720" i="55"/>
  <c r="M720" i="55"/>
  <c r="N720" i="55"/>
  <c r="O720" i="55"/>
  <c r="L721" i="55"/>
  <c r="M721" i="55"/>
  <c r="N721" i="55"/>
  <c r="O721" i="55"/>
  <c r="L722" i="55"/>
  <c r="M722" i="55"/>
  <c r="N722" i="55"/>
  <c r="O722" i="55"/>
  <c r="L723" i="55"/>
  <c r="M723" i="55"/>
  <c r="N723" i="55"/>
  <c r="O723" i="55"/>
  <c r="L724" i="55"/>
  <c r="M724" i="55"/>
  <c r="N724" i="55"/>
  <c r="O724" i="55"/>
  <c r="L725" i="55"/>
  <c r="M725" i="55"/>
  <c r="N725" i="55"/>
  <c r="O725" i="55"/>
  <c r="L726" i="55"/>
  <c r="M726" i="55"/>
  <c r="N726" i="55"/>
  <c r="O726" i="55"/>
  <c r="L727" i="55"/>
  <c r="M727" i="55"/>
  <c r="N727" i="55"/>
  <c r="O727" i="55"/>
  <c r="L728" i="55"/>
  <c r="M728" i="55"/>
  <c r="N728" i="55"/>
  <c r="O728" i="55"/>
  <c r="L729" i="55"/>
  <c r="M729" i="55"/>
  <c r="N729" i="55"/>
  <c r="O729" i="55"/>
  <c r="L730" i="55"/>
  <c r="M730" i="55"/>
  <c r="N730" i="55"/>
  <c r="O730" i="55"/>
  <c r="L731" i="55"/>
  <c r="M731" i="55"/>
  <c r="N731" i="55"/>
  <c r="O731" i="55"/>
  <c r="L732" i="55"/>
  <c r="M732" i="55"/>
  <c r="N732" i="55"/>
  <c r="O732" i="55"/>
  <c r="L733" i="55"/>
  <c r="M733" i="55"/>
  <c r="N733" i="55"/>
  <c r="O733" i="55"/>
  <c r="L734" i="55"/>
  <c r="M734" i="55"/>
  <c r="N734" i="55"/>
  <c r="O734" i="55"/>
  <c r="L735" i="55"/>
  <c r="M735" i="55"/>
  <c r="N735" i="55"/>
  <c r="O735" i="55"/>
  <c r="L736" i="55"/>
  <c r="M736" i="55"/>
  <c r="N736" i="55"/>
  <c r="O736" i="55"/>
  <c r="L737" i="55"/>
  <c r="M737" i="55"/>
  <c r="N737" i="55"/>
  <c r="O737" i="55"/>
  <c r="L738" i="55"/>
  <c r="M738" i="55"/>
  <c r="N738" i="55"/>
  <c r="O738" i="55"/>
  <c r="L739" i="55"/>
  <c r="M739" i="55"/>
  <c r="N739" i="55"/>
  <c r="O739" i="55"/>
  <c r="L740" i="55"/>
  <c r="M740" i="55"/>
  <c r="N740" i="55"/>
  <c r="O740" i="55"/>
  <c r="L741" i="55"/>
  <c r="M741" i="55"/>
  <c r="N741" i="55"/>
  <c r="O741" i="55"/>
  <c r="L742" i="55"/>
  <c r="M742" i="55"/>
  <c r="N742" i="55"/>
  <c r="O742" i="55"/>
  <c r="L743" i="55"/>
  <c r="M743" i="55"/>
  <c r="N743" i="55"/>
  <c r="O743" i="55"/>
  <c r="L744" i="55"/>
  <c r="M744" i="55"/>
  <c r="N744" i="55"/>
  <c r="O744" i="55"/>
  <c r="L745" i="55"/>
  <c r="M745" i="55"/>
  <c r="N745" i="55"/>
  <c r="O745" i="55"/>
  <c r="L746" i="55"/>
  <c r="M746" i="55"/>
  <c r="N746" i="55"/>
  <c r="O746" i="55"/>
  <c r="L747" i="55"/>
  <c r="M747" i="55"/>
  <c r="N747" i="55"/>
  <c r="O747" i="55"/>
  <c r="L748" i="55"/>
  <c r="M748" i="55"/>
  <c r="N748" i="55"/>
  <c r="O748" i="55"/>
  <c r="L749" i="55"/>
  <c r="M749" i="55"/>
  <c r="N749" i="55"/>
  <c r="O749" i="55"/>
  <c r="L750" i="55"/>
  <c r="M750" i="55"/>
  <c r="N750" i="55"/>
  <c r="O750" i="55"/>
  <c r="L751" i="55"/>
  <c r="M751" i="55"/>
  <c r="N751" i="55"/>
  <c r="O751" i="55"/>
  <c r="L752" i="55"/>
  <c r="M752" i="55"/>
  <c r="N752" i="55"/>
  <c r="O752" i="55"/>
  <c r="L753" i="55"/>
  <c r="M753" i="55"/>
  <c r="N753" i="55"/>
  <c r="O753" i="55"/>
  <c r="L754" i="55"/>
  <c r="M754" i="55"/>
  <c r="N754" i="55"/>
  <c r="O754" i="55"/>
  <c r="L755" i="55"/>
  <c r="M755" i="55"/>
  <c r="N755" i="55"/>
  <c r="O755" i="55"/>
  <c r="L756" i="55"/>
  <c r="M756" i="55"/>
  <c r="N756" i="55"/>
  <c r="O756" i="55"/>
  <c r="L757" i="55"/>
  <c r="M757" i="55"/>
  <c r="N757" i="55"/>
  <c r="O757" i="55"/>
  <c r="L758" i="55"/>
  <c r="M758" i="55"/>
  <c r="N758" i="55"/>
  <c r="O758" i="55"/>
  <c r="L759" i="55"/>
  <c r="M759" i="55"/>
  <c r="N759" i="55"/>
  <c r="O759" i="55"/>
  <c r="L760" i="55"/>
  <c r="M760" i="55"/>
  <c r="N760" i="55"/>
  <c r="O760" i="55"/>
  <c r="L761" i="55"/>
  <c r="M761" i="55"/>
  <c r="N761" i="55"/>
  <c r="O761" i="55"/>
  <c r="L762" i="55"/>
  <c r="M762" i="55"/>
  <c r="N762" i="55"/>
  <c r="O762" i="55"/>
  <c r="L763" i="55"/>
  <c r="M763" i="55"/>
  <c r="N763" i="55"/>
  <c r="O763" i="55"/>
  <c r="L764" i="55"/>
  <c r="M764" i="55"/>
  <c r="N764" i="55"/>
  <c r="O764" i="55"/>
  <c r="L765" i="55"/>
  <c r="M765" i="55"/>
  <c r="N765" i="55"/>
  <c r="O765" i="55"/>
  <c r="L766" i="55"/>
  <c r="M766" i="55"/>
  <c r="N766" i="55"/>
  <c r="O766" i="55"/>
  <c r="L767" i="55"/>
  <c r="M767" i="55"/>
  <c r="N767" i="55"/>
  <c r="O767" i="55"/>
  <c r="L768" i="55"/>
  <c r="M768" i="55"/>
  <c r="N768" i="55"/>
  <c r="O768" i="55"/>
  <c r="L769" i="55"/>
  <c r="M769" i="55"/>
  <c r="N769" i="55"/>
  <c r="O769" i="55"/>
  <c r="L770" i="55"/>
  <c r="M770" i="55"/>
  <c r="N770" i="55"/>
  <c r="O770" i="55"/>
  <c r="L771" i="55"/>
  <c r="M771" i="55"/>
  <c r="N771" i="55"/>
  <c r="O771" i="55"/>
  <c r="L772" i="55"/>
  <c r="M772" i="55"/>
  <c r="N772" i="55"/>
  <c r="O772" i="55"/>
  <c r="L773" i="55"/>
  <c r="M773" i="55"/>
  <c r="N773" i="55"/>
  <c r="O773" i="55"/>
  <c r="L774" i="55"/>
  <c r="M774" i="55"/>
  <c r="N774" i="55"/>
  <c r="O774" i="55"/>
  <c r="L775" i="55"/>
  <c r="M775" i="55"/>
  <c r="N775" i="55"/>
  <c r="O775" i="55"/>
  <c r="L776" i="55"/>
  <c r="M776" i="55"/>
  <c r="N776" i="55"/>
  <c r="O776" i="55"/>
  <c r="L777" i="55"/>
  <c r="M777" i="55"/>
  <c r="N777" i="55"/>
  <c r="O777" i="55"/>
  <c r="L778" i="55"/>
  <c r="M778" i="55"/>
  <c r="N778" i="55"/>
  <c r="O778" i="55"/>
  <c r="L779" i="55"/>
  <c r="M779" i="55"/>
  <c r="N779" i="55"/>
  <c r="O779" i="55"/>
  <c r="L780" i="55"/>
  <c r="M780" i="55"/>
  <c r="N780" i="55"/>
  <c r="O780" i="55"/>
  <c r="L781" i="55"/>
  <c r="M781" i="55"/>
  <c r="N781" i="55"/>
  <c r="O781" i="55"/>
  <c r="L782" i="55"/>
  <c r="M782" i="55"/>
  <c r="N782" i="55"/>
  <c r="O782" i="55"/>
  <c r="L783" i="55"/>
  <c r="M783" i="55"/>
  <c r="N783" i="55"/>
  <c r="O783" i="55"/>
  <c r="L784" i="55"/>
  <c r="M784" i="55"/>
  <c r="N784" i="55"/>
  <c r="O784" i="55"/>
  <c r="L785" i="55"/>
  <c r="M785" i="55"/>
  <c r="N785" i="55"/>
  <c r="O785" i="55"/>
  <c r="L786" i="55"/>
  <c r="M786" i="55"/>
  <c r="N786" i="55"/>
  <c r="O786" i="55"/>
  <c r="L787" i="55"/>
  <c r="M787" i="55"/>
  <c r="N787" i="55"/>
  <c r="O787" i="55"/>
  <c r="L788" i="55"/>
  <c r="M788" i="55"/>
  <c r="N788" i="55"/>
  <c r="O788" i="55"/>
  <c r="L789" i="55"/>
  <c r="M789" i="55"/>
  <c r="N789" i="55"/>
  <c r="O789" i="55"/>
  <c r="L790" i="55"/>
  <c r="M790" i="55"/>
  <c r="N790" i="55"/>
  <c r="O790" i="55"/>
  <c r="L791" i="55"/>
  <c r="M791" i="55"/>
  <c r="N791" i="55"/>
  <c r="O791" i="55"/>
  <c r="L792" i="55"/>
  <c r="M792" i="55"/>
  <c r="N792" i="55"/>
  <c r="O792" i="55"/>
  <c r="L793" i="55"/>
  <c r="M793" i="55"/>
  <c r="N793" i="55"/>
  <c r="O793" i="55"/>
  <c r="L794" i="55"/>
  <c r="M794" i="55"/>
  <c r="N794" i="55"/>
  <c r="O794" i="55"/>
  <c r="L795" i="55"/>
  <c r="M795" i="55"/>
  <c r="N795" i="55"/>
  <c r="O795" i="55"/>
  <c r="L796" i="55"/>
  <c r="M796" i="55"/>
  <c r="N796" i="55"/>
  <c r="O796" i="55"/>
  <c r="L797" i="55"/>
  <c r="M797" i="55"/>
  <c r="N797" i="55"/>
  <c r="O797" i="55"/>
  <c r="L798" i="55"/>
  <c r="M798" i="55"/>
  <c r="N798" i="55"/>
  <c r="O798" i="55"/>
  <c r="L799" i="55"/>
  <c r="M799" i="55"/>
  <c r="N799" i="55"/>
  <c r="O799" i="55"/>
  <c r="L800" i="55"/>
  <c r="M800" i="55"/>
  <c r="N800" i="55"/>
  <c r="O800" i="55"/>
  <c r="L801" i="55"/>
  <c r="M801" i="55"/>
  <c r="N801" i="55"/>
  <c r="O801" i="55"/>
  <c r="L802" i="55"/>
  <c r="M802" i="55"/>
  <c r="N802" i="55"/>
  <c r="O802" i="55"/>
  <c r="L803" i="55"/>
  <c r="M803" i="55"/>
  <c r="N803" i="55"/>
  <c r="O803" i="55"/>
  <c r="L804" i="55"/>
  <c r="M804" i="55"/>
  <c r="N804" i="55"/>
  <c r="O804" i="55"/>
  <c r="L805" i="55"/>
  <c r="M805" i="55"/>
  <c r="N805" i="55"/>
  <c r="O805" i="55"/>
  <c r="L806" i="55"/>
  <c r="M806" i="55"/>
  <c r="N806" i="55"/>
  <c r="O806" i="55"/>
  <c r="L807" i="55"/>
  <c r="M807" i="55"/>
  <c r="N807" i="55"/>
  <c r="O807" i="55"/>
  <c r="L808" i="55"/>
  <c r="M808" i="55"/>
  <c r="N808" i="55"/>
  <c r="O808" i="55"/>
  <c r="L809" i="55"/>
  <c r="M809" i="55"/>
  <c r="N809" i="55"/>
  <c r="O809" i="55"/>
  <c r="L810" i="55"/>
  <c r="M810" i="55"/>
  <c r="N810" i="55"/>
  <c r="O810" i="55"/>
  <c r="L811" i="55"/>
  <c r="M811" i="55"/>
  <c r="N811" i="55"/>
  <c r="O811" i="55"/>
  <c r="L812" i="55"/>
  <c r="M812" i="55"/>
  <c r="N812" i="55"/>
  <c r="O812" i="55"/>
  <c r="L813" i="55"/>
  <c r="M813" i="55"/>
  <c r="N813" i="55"/>
  <c r="O813" i="55"/>
  <c r="L814" i="55"/>
  <c r="M814" i="55"/>
  <c r="N814" i="55"/>
  <c r="O814" i="55"/>
  <c r="L815" i="55"/>
  <c r="M815" i="55"/>
  <c r="N815" i="55"/>
  <c r="O815" i="55"/>
  <c r="L816" i="55"/>
  <c r="M816" i="55"/>
  <c r="N816" i="55"/>
  <c r="O816" i="55"/>
  <c r="O6" i="55"/>
  <c r="N6" i="55" l="1"/>
  <c r="K11" i="25" l="1"/>
  <c r="K12" i="25"/>
  <c r="K13" i="25"/>
  <c r="K14" i="25"/>
  <c r="K15" i="25"/>
  <c r="K16" i="25"/>
  <c r="G12" i="25"/>
  <c r="G13" i="25"/>
  <c r="G14" i="25"/>
  <c r="G15" i="25"/>
  <c r="G16" i="25"/>
  <c r="K17" i="25"/>
  <c r="K18" i="25"/>
  <c r="G17" i="25"/>
  <c r="G18" i="25"/>
  <c r="K19" i="25" l="1"/>
  <c r="K20" i="25"/>
  <c r="G19" i="25"/>
  <c r="G20" i="25"/>
  <c r="N7" i="51" l="1"/>
  <c r="N7" i="50"/>
  <c r="J11" i="36"/>
  <c r="B5" i="37"/>
  <c r="L6" i="38"/>
  <c r="G6" i="38"/>
  <c r="N14" i="33"/>
  <c r="N13" i="33"/>
  <c r="N12" i="33"/>
  <c r="N11" i="33"/>
  <c r="N10" i="33"/>
  <c r="I13" i="29"/>
  <c r="I12" i="29"/>
  <c r="I11" i="29"/>
  <c r="I10" i="29"/>
  <c r="I9" i="29"/>
  <c r="I8" i="29"/>
  <c r="I6" i="29"/>
  <c r="I5" i="29"/>
  <c r="G9" i="27"/>
  <c r="G10" i="27"/>
  <c r="G11" i="27"/>
  <c r="G12" i="27"/>
  <c r="G13" i="27"/>
  <c r="G4" i="27"/>
  <c r="I14" i="29" l="1"/>
  <c r="K14" i="38"/>
  <c r="J14" i="38"/>
  <c r="I14" i="38"/>
  <c r="H14" i="38"/>
  <c r="L13" i="38"/>
  <c r="L12" i="38"/>
  <c r="L11" i="38"/>
  <c r="L10" i="38"/>
  <c r="L9" i="38"/>
  <c r="L8" i="38"/>
  <c r="L7" i="38"/>
  <c r="F15" i="28"/>
  <c r="F14" i="28"/>
  <c r="F13" i="28"/>
  <c r="F9" i="28"/>
  <c r="F8" i="28"/>
  <c r="F7" i="28"/>
  <c r="L37" i="37"/>
  <c r="L36" i="37"/>
  <c r="L35" i="37"/>
  <c r="L34" i="37"/>
  <c r="L33" i="37"/>
  <c r="L32" i="37"/>
  <c r="L31" i="37"/>
  <c r="L30" i="37"/>
  <c r="L29" i="37"/>
  <c r="L28" i="37"/>
  <c r="L27" i="37"/>
  <c r="L24" i="37"/>
  <c r="L23" i="37"/>
  <c r="L22" i="37"/>
  <c r="L21" i="37"/>
  <c r="L20" i="37"/>
  <c r="L19" i="37"/>
  <c r="L18" i="37"/>
  <c r="L17" i="37"/>
  <c r="L16" i="37"/>
  <c r="L15" i="37"/>
  <c r="L14" i="37"/>
  <c r="L13" i="37"/>
  <c r="L12" i="37"/>
  <c r="L11" i="37"/>
  <c r="L10" i="37"/>
  <c r="L9" i="37"/>
  <c r="L8" i="37"/>
  <c r="L7" i="37"/>
  <c r="L6" i="37"/>
  <c r="L5" i="37"/>
  <c r="J37" i="37"/>
  <c r="J36" i="37"/>
  <c r="J35" i="37"/>
  <c r="J34" i="37"/>
  <c r="J33" i="37"/>
  <c r="J32" i="37"/>
  <c r="J31" i="37"/>
  <c r="J30" i="37"/>
  <c r="J29" i="37"/>
  <c r="J28" i="37"/>
  <c r="J27" i="37"/>
  <c r="J24" i="37"/>
  <c r="J23" i="37"/>
  <c r="J22" i="37"/>
  <c r="L40" i="37" l="1"/>
  <c r="L14" i="38"/>
  <c r="J21" i="37"/>
  <c r="J20" i="37"/>
  <c r="J19" i="37"/>
  <c r="J18" i="37"/>
  <c r="J17" i="37"/>
  <c r="J16" i="37"/>
  <c r="J15" i="37"/>
  <c r="J14" i="37"/>
  <c r="J13" i="37"/>
  <c r="J12" i="37"/>
  <c r="J11" i="37"/>
  <c r="J10" i="37"/>
  <c r="J9" i="37"/>
  <c r="J8" i="37"/>
  <c r="J7" i="37"/>
  <c r="J6" i="37"/>
  <c r="J5" i="37"/>
  <c r="H37" i="37"/>
  <c r="H36" i="37"/>
  <c r="H35" i="37"/>
  <c r="H34" i="37"/>
  <c r="H33" i="37"/>
  <c r="H32" i="37"/>
  <c r="H31" i="37"/>
  <c r="H30" i="37"/>
  <c r="H29" i="37"/>
  <c r="H28" i="37"/>
  <c r="H24" i="37"/>
  <c r="H23" i="37"/>
  <c r="H22" i="37"/>
  <c r="H21" i="37"/>
  <c r="H20" i="37"/>
  <c r="H19" i="37"/>
  <c r="H18" i="37"/>
  <c r="H17" i="37"/>
  <c r="H16" i="37"/>
  <c r="H15" i="37"/>
  <c r="H14" i="37"/>
  <c r="H13" i="37"/>
  <c r="H12" i="37"/>
  <c r="H11" i="37"/>
  <c r="H10" i="37"/>
  <c r="H9" i="37"/>
  <c r="H8" i="37"/>
  <c r="H7" i="37"/>
  <c r="H6" i="37"/>
  <c r="H5" i="37"/>
  <c r="F37" i="37"/>
  <c r="F36" i="37"/>
  <c r="F35" i="37"/>
  <c r="F34" i="37"/>
  <c r="F33" i="37"/>
  <c r="F32" i="37"/>
  <c r="F31" i="37"/>
  <c r="F30" i="37"/>
  <c r="F29" i="37"/>
  <c r="F28" i="37"/>
  <c r="F24" i="37"/>
  <c r="F23" i="37"/>
  <c r="F22" i="37"/>
  <c r="F21" i="37"/>
  <c r="F20" i="37"/>
  <c r="F19" i="37"/>
  <c r="F18" i="37"/>
  <c r="F17" i="37"/>
  <c r="F16" i="37"/>
  <c r="F15" i="37"/>
  <c r="F14" i="37"/>
  <c r="F13" i="37"/>
  <c r="F12" i="37"/>
  <c r="F11" i="37"/>
  <c r="F10" i="37"/>
  <c r="F9" i="37"/>
  <c r="F8" i="37"/>
  <c r="F7" i="37"/>
  <c r="F6" i="37"/>
  <c r="F5" i="37"/>
  <c r="D37" i="37"/>
  <c r="D36" i="37"/>
  <c r="D35" i="37"/>
  <c r="D34" i="37"/>
  <c r="D33" i="37"/>
  <c r="D32" i="37"/>
  <c r="D31" i="37"/>
  <c r="D30" i="37"/>
  <c r="D29" i="37"/>
  <c r="D28" i="37"/>
  <c r="D24" i="37"/>
  <c r="D23" i="37"/>
  <c r="D22" i="37"/>
  <c r="D21" i="37"/>
  <c r="D20" i="37"/>
  <c r="D19" i="37"/>
  <c r="D18" i="37"/>
  <c r="D17" i="37"/>
  <c r="D16" i="37"/>
  <c r="D15" i="37"/>
  <c r="D14" i="37"/>
  <c r="D13" i="37"/>
  <c r="D12" i="37"/>
  <c r="D11" i="37"/>
  <c r="D10" i="37"/>
  <c r="D9" i="37"/>
  <c r="D8" i="37"/>
  <c r="D7" i="37"/>
  <c r="D6" i="37"/>
  <c r="D5" i="37"/>
  <c r="B37" i="37"/>
  <c r="B36" i="37"/>
  <c r="B35" i="37"/>
  <c r="B34" i="37"/>
  <c r="B33" i="37"/>
  <c r="B32" i="37"/>
  <c r="B31" i="37"/>
  <c r="B30" i="37"/>
  <c r="B29" i="37"/>
  <c r="B28" i="37"/>
  <c r="B24" i="37"/>
  <c r="B23" i="37"/>
  <c r="B22" i="37"/>
  <c r="B21" i="37"/>
  <c r="B20" i="37"/>
  <c r="B19" i="37"/>
  <c r="B18" i="37"/>
  <c r="B17" i="37"/>
  <c r="B16" i="37"/>
  <c r="B15" i="37"/>
  <c r="B14" i="37"/>
  <c r="B13" i="37"/>
  <c r="B12" i="37"/>
  <c r="B11" i="37"/>
  <c r="N11" i="37" s="1"/>
  <c r="B10" i="37"/>
  <c r="N10" i="37" s="1"/>
  <c r="B9" i="37"/>
  <c r="B8" i="37"/>
  <c r="N8" i="37" s="1"/>
  <c r="B7" i="37"/>
  <c r="N7" i="37" s="1"/>
  <c r="B6" i="37"/>
  <c r="L20" i="36"/>
  <c r="P20" i="36" s="1"/>
  <c r="L18" i="36"/>
  <c r="L17" i="36"/>
  <c r="L16" i="36"/>
  <c r="L15" i="36"/>
  <c r="L14" i="36"/>
  <c r="L13" i="36"/>
  <c r="L12" i="36"/>
  <c r="L11" i="36"/>
  <c r="L10" i="36"/>
  <c r="L9" i="36"/>
  <c r="L8" i="36"/>
  <c r="L7" i="36"/>
  <c r="L6" i="36"/>
  <c r="L5" i="36"/>
  <c r="J20" i="36"/>
  <c r="J18" i="36"/>
  <c r="J17" i="36"/>
  <c r="J16" i="36"/>
  <c r="J15" i="36"/>
  <c r="J14" i="36"/>
  <c r="J13" i="36"/>
  <c r="J12" i="36"/>
  <c r="J10" i="36"/>
  <c r="J9" i="36"/>
  <c r="J8" i="36"/>
  <c r="J7" i="36"/>
  <c r="J6" i="36"/>
  <c r="J5" i="36"/>
  <c r="H17" i="36"/>
  <c r="H16" i="36"/>
  <c r="H15" i="36"/>
  <c r="H14" i="36"/>
  <c r="H13" i="36"/>
  <c r="H12" i="36"/>
  <c r="H11" i="36"/>
  <c r="H10" i="36"/>
  <c r="H9" i="36"/>
  <c r="H8" i="36"/>
  <c r="H7" i="36"/>
  <c r="H6" i="36"/>
  <c r="H5" i="36"/>
  <c r="F18" i="36"/>
  <c r="F17" i="36"/>
  <c r="F16" i="36"/>
  <c r="F15" i="36"/>
  <c r="F14" i="36"/>
  <c r="F13" i="36"/>
  <c r="F12" i="36"/>
  <c r="F11" i="36"/>
  <c r="F10" i="36"/>
  <c r="F9" i="36"/>
  <c r="F8" i="36"/>
  <c r="F7" i="36"/>
  <c r="F6" i="36"/>
  <c r="F5" i="36"/>
  <c r="D18" i="36"/>
  <c r="D17" i="36"/>
  <c r="D16" i="36"/>
  <c r="D15" i="36"/>
  <c r="D14" i="36"/>
  <c r="D13" i="36"/>
  <c r="D12" i="36"/>
  <c r="D11" i="36"/>
  <c r="D10" i="36"/>
  <c r="D9" i="36"/>
  <c r="D8" i="36"/>
  <c r="D7" i="36"/>
  <c r="D6" i="36"/>
  <c r="D5" i="36"/>
  <c r="D23" i="36" s="1"/>
  <c r="B18" i="36"/>
  <c r="B17" i="36"/>
  <c r="B16" i="36"/>
  <c r="B15" i="36"/>
  <c r="B14" i="36"/>
  <c r="B13" i="36"/>
  <c r="B12" i="36"/>
  <c r="B11" i="36"/>
  <c r="B10" i="36"/>
  <c r="B9" i="36"/>
  <c r="B8" i="36"/>
  <c r="B7" i="36"/>
  <c r="B6" i="36"/>
  <c r="B5" i="36"/>
  <c r="J40" i="37" l="1"/>
  <c r="D40" i="37"/>
  <c r="H40" i="37"/>
  <c r="N5" i="37"/>
  <c r="F40" i="37"/>
  <c r="N6" i="37"/>
  <c r="B40" i="37"/>
  <c r="B23" i="36"/>
  <c r="H23" i="36"/>
  <c r="L23" i="36"/>
  <c r="N5" i="36"/>
  <c r="F23" i="36"/>
  <c r="J23" i="36"/>
  <c r="P5" i="36"/>
  <c r="N9" i="37"/>
  <c r="G638" i="40" l="1"/>
  <c r="G639" i="40"/>
  <c r="G640" i="40"/>
  <c r="G641" i="40"/>
  <c r="G642" i="40"/>
  <c r="G643" i="40"/>
  <c r="G644" i="40"/>
  <c r="G637" i="40"/>
  <c r="G636" i="40"/>
  <c r="G635" i="40"/>
  <c r="G634" i="40"/>
  <c r="M8" i="52" l="1"/>
  <c r="M32" i="52"/>
  <c r="M25" i="52"/>
  <c r="M26" i="52"/>
  <c r="M27" i="52"/>
  <c r="M28" i="52"/>
  <c r="M29" i="52"/>
  <c r="M30" i="52"/>
  <c r="M31" i="52"/>
  <c r="G1015" i="40" l="1"/>
  <c r="G1016" i="40"/>
  <c r="G1017" i="40"/>
  <c r="G1018" i="40"/>
  <c r="G1019" i="40"/>
  <c r="G1020" i="40"/>
  <c r="G1021" i="40"/>
  <c r="G1022" i="40"/>
  <c r="G1023" i="40"/>
  <c r="G1024" i="40"/>
  <c r="G1025" i="40"/>
  <c r="G1026" i="40"/>
  <c r="G1027" i="40"/>
  <c r="G1028" i="40"/>
  <c r="G1029" i="40"/>
  <c r="G1030" i="40"/>
  <c r="G1031" i="40"/>
  <c r="G1032" i="40"/>
  <c r="G1033" i="40"/>
  <c r="G1034" i="40"/>
  <c r="G1035" i="40"/>
  <c r="G1036" i="40"/>
  <c r="G1037" i="40"/>
  <c r="G1038" i="40"/>
  <c r="G1039" i="40"/>
  <c r="G1040" i="40"/>
  <c r="G1041" i="40"/>
  <c r="G1042" i="40"/>
  <c r="G1043" i="40"/>
  <c r="G1044" i="40"/>
  <c r="G1045" i="40"/>
  <c r="G1014" i="40"/>
  <c r="G975" i="40"/>
  <c r="G976" i="40"/>
  <c r="G977" i="40"/>
  <c r="G978" i="40"/>
  <c r="G979" i="40"/>
  <c r="G980" i="40"/>
  <c r="G981" i="40"/>
  <c r="G974" i="40"/>
  <c r="G973" i="40"/>
  <c r="G718" i="40" l="1"/>
  <c r="F153" i="53" l="1"/>
  <c r="F152" i="53"/>
  <c r="F151" i="53"/>
  <c r="F150" i="53"/>
  <c r="F149" i="53"/>
  <c r="F148" i="53"/>
  <c r="F147" i="53"/>
  <c r="F146" i="53"/>
  <c r="F145" i="53"/>
  <c r="F144" i="53"/>
  <c r="F143" i="53"/>
  <c r="F142" i="53"/>
  <c r="F141" i="53"/>
  <c r="F140" i="53"/>
  <c r="F139" i="53"/>
  <c r="F138" i="53"/>
  <c r="F137" i="53"/>
  <c r="F136" i="53"/>
  <c r="F135" i="53"/>
  <c r="F134" i="53"/>
  <c r="F133" i="53"/>
  <c r="F132" i="53"/>
  <c r="F131" i="53"/>
  <c r="F130" i="53"/>
  <c r="F129" i="53"/>
  <c r="F128" i="53"/>
  <c r="F127" i="53"/>
  <c r="F126" i="53"/>
  <c r="F125" i="53"/>
  <c r="F124" i="53"/>
  <c r="F123" i="53"/>
  <c r="F122" i="53"/>
  <c r="F121" i="53"/>
  <c r="F120" i="53"/>
  <c r="F119" i="53"/>
  <c r="F118" i="53"/>
  <c r="F117" i="53"/>
  <c r="F116" i="53"/>
  <c r="F115" i="53"/>
  <c r="F114" i="53"/>
  <c r="F113" i="53"/>
  <c r="F112" i="53"/>
  <c r="F111" i="53"/>
  <c r="F110" i="53"/>
  <c r="F109" i="53"/>
  <c r="F108" i="53"/>
  <c r="F107" i="53"/>
  <c r="F106" i="53"/>
  <c r="F105" i="53"/>
  <c r="F104" i="53"/>
  <c r="F103" i="53"/>
  <c r="F102" i="53"/>
  <c r="F101" i="53"/>
  <c r="F100" i="53"/>
  <c r="F99" i="53"/>
  <c r="F98" i="53"/>
  <c r="F97" i="53"/>
  <c r="F96" i="53"/>
  <c r="F95" i="53"/>
  <c r="F94" i="53"/>
  <c r="F93" i="53"/>
  <c r="F92" i="53"/>
  <c r="F91" i="53"/>
  <c r="F90" i="53"/>
  <c r="F89" i="53"/>
  <c r="F88" i="53"/>
  <c r="F87" i="53"/>
  <c r="F86" i="53"/>
  <c r="F85" i="53"/>
  <c r="F84" i="53"/>
  <c r="F83" i="53"/>
  <c r="F82" i="53"/>
  <c r="F81" i="53"/>
  <c r="F80" i="53"/>
  <c r="F79" i="53"/>
  <c r="F78" i="53"/>
  <c r="F77" i="53"/>
  <c r="F76" i="53"/>
  <c r="F75" i="53"/>
  <c r="F74" i="53"/>
  <c r="F73" i="53"/>
  <c r="F72" i="53"/>
  <c r="F71" i="53"/>
  <c r="F70" i="53"/>
  <c r="F69" i="53"/>
  <c r="F68" i="53"/>
  <c r="F67" i="53"/>
  <c r="F66" i="53"/>
  <c r="F65" i="53"/>
  <c r="F64" i="53"/>
  <c r="F61" i="53"/>
  <c r="F60" i="53"/>
  <c r="F59" i="53"/>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3" i="53"/>
  <c r="F12" i="53"/>
  <c r="F11" i="53"/>
  <c r="F10" i="53"/>
  <c r="F9" i="53"/>
  <c r="F8" i="53"/>
  <c r="F7" i="53"/>
  <c r="F6" i="53"/>
  <c r="F5" i="53"/>
  <c r="L33" i="52"/>
  <c r="K33" i="52"/>
  <c r="J33" i="52"/>
  <c r="I33" i="52"/>
  <c r="H33" i="52"/>
  <c r="G33" i="52"/>
  <c r="F33" i="52"/>
  <c r="E33" i="52"/>
  <c r="D33" i="52"/>
  <c r="C33" i="52"/>
  <c r="B33" i="52"/>
  <c r="M24" i="52"/>
  <c r="M23" i="52"/>
  <c r="M22" i="52"/>
  <c r="M21" i="52"/>
  <c r="M20" i="52"/>
  <c r="M19" i="52"/>
  <c r="M18" i="52"/>
  <c r="M17" i="52"/>
  <c r="M16" i="52"/>
  <c r="M15" i="52"/>
  <c r="M14" i="52"/>
  <c r="M13" i="52"/>
  <c r="M12" i="52"/>
  <c r="M11" i="52"/>
  <c r="M10" i="52"/>
  <c r="M9" i="52"/>
  <c r="M7" i="52"/>
  <c r="M39" i="51"/>
  <c r="K39" i="51"/>
  <c r="J39" i="51"/>
  <c r="I39" i="51"/>
  <c r="H39" i="51"/>
  <c r="G39" i="51"/>
  <c r="F39" i="51"/>
  <c r="E39" i="51"/>
  <c r="D39" i="51"/>
  <c r="C39" i="51"/>
  <c r="B39" i="51"/>
  <c r="N38" i="51"/>
  <c r="N36" i="51"/>
  <c r="N35" i="51"/>
  <c r="N34" i="51"/>
  <c r="N33" i="51"/>
  <c r="N32" i="51"/>
  <c r="N31" i="51"/>
  <c r="N30" i="51"/>
  <c r="N29" i="51"/>
  <c r="N28" i="51"/>
  <c r="N27" i="51"/>
  <c r="N26" i="51"/>
  <c r="N25" i="51"/>
  <c r="N24" i="51"/>
  <c r="N23" i="51"/>
  <c r="N22" i="51"/>
  <c r="N21" i="51"/>
  <c r="N20" i="51"/>
  <c r="N19" i="51"/>
  <c r="N18" i="51"/>
  <c r="N17" i="51"/>
  <c r="N16" i="51"/>
  <c r="N15" i="51"/>
  <c r="N14" i="51"/>
  <c r="N13" i="51"/>
  <c r="N12" i="51"/>
  <c r="N11" i="51"/>
  <c r="N10" i="51"/>
  <c r="N9" i="51"/>
  <c r="N8" i="51"/>
  <c r="M22" i="50"/>
  <c r="J22" i="50"/>
  <c r="I22" i="50"/>
  <c r="H22" i="50"/>
  <c r="G22" i="50"/>
  <c r="F22" i="50"/>
  <c r="E22" i="50"/>
  <c r="D22" i="50"/>
  <c r="C22" i="50"/>
  <c r="B22" i="50"/>
  <c r="N21" i="50"/>
  <c r="N19" i="50"/>
  <c r="N18" i="50"/>
  <c r="N17" i="50"/>
  <c r="N16" i="50"/>
  <c r="N15" i="50"/>
  <c r="N14" i="50"/>
  <c r="N13" i="50"/>
  <c r="N12" i="50"/>
  <c r="N11" i="50"/>
  <c r="N10" i="50"/>
  <c r="N9" i="50"/>
  <c r="N8" i="50"/>
  <c r="N22" i="50" s="1"/>
  <c r="I2" i="43"/>
  <c r="E4" i="45"/>
  <c r="H9" i="42"/>
  <c r="H8" i="41"/>
  <c r="C18" i="45"/>
  <c r="C90" i="44"/>
  <c r="C79" i="44"/>
  <c r="C68" i="44"/>
  <c r="H556" i="41"/>
  <c r="H394" i="42"/>
  <c r="K3" i="55" l="1"/>
  <c r="A6" i="55" s="1"/>
  <c r="J3" i="54"/>
  <c r="A6" i="54" s="1"/>
  <c r="J43" i="42"/>
  <c r="J11" i="42"/>
  <c r="B11" i="41"/>
  <c r="J11" i="41" s="1"/>
  <c r="B10" i="41"/>
  <c r="J10" i="41" s="1"/>
  <c r="C10" i="45"/>
  <c r="C22" i="45"/>
  <c r="B552" i="41"/>
  <c r="J552" i="41" s="1"/>
  <c r="M33" i="52"/>
  <c r="N39" i="51"/>
  <c r="B28" i="41"/>
  <c r="J28" i="41" s="1"/>
  <c r="B22" i="41"/>
  <c r="J22" i="41" s="1"/>
  <c r="B12" i="41"/>
  <c r="J12" i="41" s="1"/>
  <c r="B23" i="41"/>
  <c r="J23" i="41" s="1"/>
  <c r="B34" i="41"/>
  <c r="J34" i="41" s="1"/>
  <c r="B18" i="41"/>
  <c r="J18" i="41" s="1"/>
  <c r="B555" i="41"/>
  <c r="J555" i="41" s="1"/>
  <c r="B32" i="41"/>
  <c r="J32" i="41" s="1"/>
  <c r="B16" i="41"/>
  <c r="J16" i="41" s="1"/>
  <c r="B27" i="41"/>
  <c r="J27" i="41" s="1"/>
  <c r="B551" i="41"/>
  <c r="J551" i="41" s="1"/>
  <c r="C91" i="44"/>
  <c r="B14" i="41"/>
  <c r="J14" i="41" s="1"/>
  <c r="B19" i="41"/>
  <c r="J19" i="41" s="1"/>
  <c r="B24" i="41"/>
  <c r="J24" i="41" s="1"/>
  <c r="B30" i="41"/>
  <c r="J30" i="41" s="1"/>
  <c r="B35" i="41"/>
  <c r="J35" i="41" s="1"/>
  <c r="B15" i="41"/>
  <c r="J15" i="41" s="1"/>
  <c r="B20" i="41"/>
  <c r="J20" i="41" s="1"/>
  <c r="B26" i="41"/>
  <c r="J26" i="41" s="1"/>
  <c r="B31" i="41"/>
  <c r="J31" i="41" s="1"/>
  <c r="B39" i="41"/>
  <c r="J39" i="41" s="1"/>
  <c r="B36" i="41"/>
  <c r="J36" i="41" s="1"/>
  <c r="B553" i="41"/>
  <c r="J553" i="41" s="1"/>
  <c r="B38" i="41"/>
  <c r="J38" i="41" s="1"/>
  <c r="B554" i="41"/>
  <c r="J554" i="41" s="1"/>
  <c r="B13" i="41"/>
  <c r="J13" i="41" s="1"/>
  <c r="B17" i="41"/>
  <c r="J17" i="41" s="1"/>
  <c r="B21" i="41"/>
  <c r="J21" i="41" s="1"/>
  <c r="B25" i="41"/>
  <c r="J25" i="41" s="1"/>
  <c r="B29" i="41"/>
  <c r="J29" i="41" s="1"/>
  <c r="B33" i="41"/>
  <c r="J33" i="41" s="1"/>
  <c r="B37" i="41"/>
  <c r="J37" i="41" s="1"/>
  <c r="C14" i="45"/>
  <c r="J17" i="42"/>
  <c r="J25" i="42"/>
  <c r="J33" i="42"/>
  <c r="J41" i="42"/>
  <c r="J24" i="42"/>
  <c r="J40" i="42"/>
  <c r="B12" i="42"/>
  <c r="J12" i="42" s="1"/>
  <c r="J20" i="42"/>
  <c r="J28" i="42"/>
  <c r="J36" i="42"/>
  <c r="J16" i="42"/>
  <c r="J32" i="42"/>
  <c r="B13" i="42"/>
  <c r="J13" i="42" s="1"/>
  <c r="J21" i="42"/>
  <c r="J29" i="42"/>
  <c r="J37" i="42"/>
  <c r="B14" i="42"/>
  <c r="J14" i="42" s="1"/>
  <c r="J18" i="42"/>
  <c r="J22" i="42"/>
  <c r="J26" i="42"/>
  <c r="J30" i="42"/>
  <c r="J34" i="42"/>
  <c r="J38" i="42"/>
  <c r="J42" i="42"/>
  <c r="B15" i="42"/>
  <c r="J15" i="42" s="1"/>
  <c r="J19" i="42"/>
  <c r="J23" i="42"/>
  <c r="J27" i="42"/>
  <c r="J31" i="42"/>
  <c r="J35" i="42"/>
  <c r="J39" i="42"/>
  <c r="C23" i="45" l="1"/>
  <c r="N3" i="36"/>
  <c r="AR39" i="31" l="1"/>
  <c r="AR40" i="31"/>
  <c r="AR41" i="31"/>
  <c r="AR42" i="31"/>
  <c r="AR43" i="31"/>
  <c r="AR44" i="31"/>
  <c r="AR45" i="31"/>
  <c r="AR38" i="31"/>
  <c r="G387" i="40" l="1"/>
  <c r="G2" i="27" l="1"/>
  <c r="AP7" i="31" l="1"/>
  <c r="AP8" i="31"/>
  <c r="AP9" i="31"/>
  <c r="AP10" i="31"/>
  <c r="AP11" i="31"/>
  <c r="AP12" i="31"/>
  <c r="AP13" i="31"/>
  <c r="AP14" i="31"/>
  <c r="AP15" i="31"/>
  <c r="AP16" i="31"/>
  <c r="AP17" i="31"/>
  <c r="AP18" i="31"/>
  <c r="AP19" i="31"/>
  <c r="AP20" i="31"/>
  <c r="AP21" i="31"/>
  <c r="AP22" i="31"/>
  <c r="AP23" i="31"/>
  <c r="AP24" i="31"/>
  <c r="AP25" i="31"/>
  <c r="AP26" i="31"/>
  <c r="AP27" i="31"/>
  <c r="AP28" i="31"/>
  <c r="AP29" i="31"/>
  <c r="AP30" i="31"/>
  <c r="AP31" i="31"/>
  <c r="AP32" i="31"/>
  <c r="AP33" i="31"/>
  <c r="AP34" i="31"/>
  <c r="AP35" i="31"/>
  <c r="AP36" i="31"/>
  <c r="AP37" i="31"/>
  <c r="F36" i="25" l="1"/>
  <c r="F14" i="38" l="1"/>
  <c r="E14" i="38"/>
  <c r="D14" i="38"/>
  <c r="C14" i="38"/>
  <c r="G719" i="40"/>
  <c r="G715" i="40"/>
  <c r="G717" i="40"/>
  <c r="G716" i="40"/>
  <c r="G714" i="40"/>
  <c r="G713" i="40"/>
  <c r="G712" i="40"/>
  <c r="G711" i="40"/>
  <c r="G710" i="40"/>
  <c r="G709" i="40"/>
  <c r="G708" i="40"/>
  <c r="G295" i="40"/>
  <c r="G294" i="40"/>
  <c r="G190" i="40"/>
  <c r="G7" i="28"/>
  <c r="E7" i="28"/>
  <c r="G22" i="40" s="1"/>
  <c r="D7" i="28"/>
  <c r="C7" i="28"/>
  <c r="G5" i="40" s="1"/>
  <c r="G6" i="28"/>
  <c r="E6" i="28"/>
  <c r="D6" i="28"/>
  <c r="G11" i="40" s="1"/>
  <c r="C6" i="28"/>
  <c r="G4" i="40" s="1"/>
  <c r="G11" i="28"/>
  <c r="G1092" i="40"/>
  <c r="G1091" i="40"/>
  <c r="G8" i="27"/>
  <c r="G5" i="27"/>
  <c r="F16" i="28"/>
  <c r="G1129" i="40"/>
  <c r="G1128" i="40"/>
  <c r="G1127" i="40"/>
  <c r="G1126" i="40"/>
  <c r="G1125" i="40"/>
  <c r="G1124" i="40"/>
  <c r="G1123" i="40"/>
  <c r="G1122" i="40"/>
  <c r="G1121" i="40"/>
  <c r="G1120" i="40"/>
  <c r="G1119" i="40"/>
  <c r="G1118" i="40"/>
  <c r="G1117" i="40"/>
  <c r="G1116" i="40"/>
  <c r="G1115" i="40"/>
  <c r="G1114" i="40"/>
  <c r="G1113" i="40"/>
  <c r="G1112" i="40"/>
  <c r="G1111" i="40"/>
  <c r="G1110" i="40"/>
  <c r="G1109" i="40"/>
  <c r="G1108" i="40"/>
  <c r="G1107" i="40"/>
  <c r="G1106" i="40"/>
  <c r="G1105" i="40"/>
  <c r="G1104" i="40"/>
  <c r="G1103" i="40"/>
  <c r="G1102" i="40"/>
  <c r="G1101" i="40"/>
  <c r="G1100" i="40"/>
  <c r="G1099" i="40"/>
  <c r="G1096" i="40"/>
  <c r="G1097" i="40"/>
  <c r="G1098" i="40"/>
  <c r="G1095" i="40"/>
  <c r="G1094" i="40"/>
  <c r="G1093" i="40"/>
  <c r="G1089" i="40"/>
  <c r="G1088" i="40"/>
  <c r="G1087" i="40"/>
  <c r="G1085" i="40"/>
  <c r="G1084" i="40"/>
  <c r="G1082" i="40"/>
  <c r="G1081" i="40"/>
  <c r="G1080" i="40"/>
  <c r="G1079" i="40"/>
  <c r="G1076" i="40"/>
  <c r="G1077" i="40"/>
  <c r="G1078" i="40"/>
  <c r="G1075" i="40"/>
  <c r="G1074" i="40"/>
  <c r="G1073" i="40"/>
  <c r="G1072" i="40"/>
  <c r="G1071" i="40"/>
  <c r="G1070" i="40"/>
  <c r="G1068" i="40"/>
  <c r="G1067" i="40"/>
  <c r="G1066" i="40"/>
  <c r="G1065" i="40"/>
  <c r="G1064" i="40"/>
  <c r="G1061" i="40"/>
  <c r="G1062" i="40"/>
  <c r="G1060" i="40"/>
  <c r="G1058" i="40"/>
  <c r="G1056" i="40"/>
  <c r="G1055" i="40"/>
  <c r="G1054" i="40"/>
  <c r="G1051" i="40"/>
  <c r="G1048" i="40"/>
  <c r="G1053" i="40"/>
  <c r="G1050" i="40"/>
  <c r="G1047" i="40"/>
  <c r="G972" i="40"/>
  <c r="G971" i="40"/>
  <c r="G970" i="40"/>
  <c r="G969" i="40"/>
  <c r="G968" i="40"/>
  <c r="G967" i="40"/>
  <c r="G966" i="40"/>
  <c r="G965" i="40"/>
  <c r="G964" i="40"/>
  <c r="G963" i="40"/>
  <c r="G962" i="40"/>
  <c r="G961" i="40"/>
  <c r="G960" i="40"/>
  <c r="G959" i="40"/>
  <c r="G958" i="40"/>
  <c r="G957" i="40"/>
  <c r="G956" i="40"/>
  <c r="G955" i="40"/>
  <c r="G954" i="40"/>
  <c r="G953" i="40"/>
  <c r="G952" i="40"/>
  <c r="G951" i="40"/>
  <c r="G950" i="40"/>
  <c r="G949" i="40"/>
  <c r="G948" i="40"/>
  <c r="G947" i="40"/>
  <c r="G946" i="40"/>
  <c r="G945" i="40"/>
  <c r="G944" i="40"/>
  <c r="G943" i="40"/>
  <c r="G942" i="40"/>
  <c r="G941" i="40"/>
  <c r="G910" i="40"/>
  <c r="G911" i="40"/>
  <c r="G912" i="40"/>
  <c r="G913" i="40"/>
  <c r="G914" i="40"/>
  <c r="G915" i="40"/>
  <c r="G916" i="40"/>
  <c r="G917" i="40"/>
  <c r="G918" i="40"/>
  <c r="G919" i="40"/>
  <c r="G920" i="40"/>
  <c r="G921" i="40"/>
  <c r="G922" i="40"/>
  <c r="G923" i="40"/>
  <c r="G924" i="40"/>
  <c r="G925" i="40"/>
  <c r="G926" i="40"/>
  <c r="G927" i="40"/>
  <c r="G928" i="40"/>
  <c r="G929" i="40"/>
  <c r="G930" i="40"/>
  <c r="G931" i="40"/>
  <c r="G932" i="40"/>
  <c r="G933" i="40"/>
  <c r="G934" i="40"/>
  <c r="G935" i="40"/>
  <c r="G936" i="40"/>
  <c r="G937" i="40"/>
  <c r="G938" i="40"/>
  <c r="G939" i="40"/>
  <c r="G940" i="40"/>
  <c r="G909" i="40"/>
  <c r="G908" i="40"/>
  <c r="G907" i="40"/>
  <c r="G906" i="40"/>
  <c r="G905" i="40"/>
  <c r="G904" i="40"/>
  <c r="G903" i="40"/>
  <c r="G902" i="40"/>
  <c r="G901" i="40"/>
  <c r="G900" i="40"/>
  <c r="G899" i="40"/>
  <c r="G898" i="40"/>
  <c r="G897" i="40"/>
  <c r="G896" i="40"/>
  <c r="G895" i="40"/>
  <c r="G894" i="40"/>
  <c r="G893" i="40"/>
  <c r="G892" i="40"/>
  <c r="G891" i="40"/>
  <c r="G890" i="40"/>
  <c r="G889" i="40"/>
  <c r="G888" i="40"/>
  <c r="G887" i="40"/>
  <c r="G886" i="40"/>
  <c r="G885" i="40"/>
  <c r="G884" i="40"/>
  <c r="G883" i="40"/>
  <c r="G882" i="40"/>
  <c r="G881" i="40"/>
  <c r="G880" i="40"/>
  <c r="G879" i="40"/>
  <c r="G878" i="40"/>
  <c r="G877" i="40"/>
  <c r="G846" i="40"/>
  <c r="G847" i="40"/>
  <c r="G848" i="40"/>
  <c r="G849" i="40"/>
  <c r="G850" i="40"/>
  <c r="G851" i="40"/>
  <c r="G852" i="40"/>
  <c r="G853" i="40"/>
  <c r="G854" i="40"/>
  <c r="G855" i="40"/>
  <c r="G856" i="40"/>
  <c r="G857" i="40"/>
  <c r="G858" i="40"/>
  <c r="G859" i="40"/>
  <c r="G860" i="40"/>
  <c r="G861" i="40"/>
  <c r="G862" i="40"/>
  <c r="G863" i="40"/>
  <c r="G864" i="40"/>
  <c r="G865" i="40"/>
  <c r="G866" i="40"/>
  <c r="G867" i="40"/>
  <c r="G868" i="40"/>
  <c r="G869" i="40"/>
  <c r="G870" i="40"/>
  <c r="G871" i="40"/>
  <c r="G872" i="40"/>
  <c r="G873" i="40"/>
  <c r="G874" i="40"/>
  <c r="G875" i="40"/>
  <c r="G876" i="40"/>
  <c r="G845" i="40"/>
  <c r="G844" i="40"/>
  <c r="G843" i="40"/>
  <c r="G842" i="40"/>
  <c r="G833" i="40"/>
  <c r="G824" i="40"/>
  <c r="G815" i="40"/>
  <c r="G841" i="40"/>
  <c r="G832" i="40"/>
  <c r="G823" i="40"/>
  <c r="G814" i="40"/>
  <c r="G840" i="40"/>
  <c r="G831" i="40"/>
  <c r="G822" i="40"/>
  <c r="G813" i="40"/>
  <c r="G839" i="40"/>
  <c r="G830" i="40"/>
  <c r="G821" i="40"/>
  <c r="G812" i="40"/>
  <c r="G838" i="40"/>
  <c r="G829" i="40"/>
  <c r="G820" i="40"/>
  <c r="G811" i="40"/>
  <c r="G837" i="40"/>
  <c r="G828" i="40"/>
  <c r="G819" i="40"/>
  <c r="G810" i="40"/>
  <c r="G836" i="40"/>
  <c r="G827" i="40"/>
  <c r="G818" i="40"/>
  <c r="G809" i="40"/>
  <c r="G835" i="40"/>
  <c r="G826" i="40"/>
  <c r="G817" i="40"/>
  <c r="G808" i="40"/>
  <c r="G834" i="40"/>
  <c r="G825" i="40"/>
  <c r="G816" i="40"/>
  <c r="G807" i="40"/>
  <c r="G783" i="40"/>
  <c r="G782" i="40"/>
  <c r="G781" i="40"/>
  <c r="G780" i="40"/>
  <c r="G779" i="40"/>
  <c r="G778" i="40"/>
  <c r="G777" i="40"/>
  <c r="G776" i="40"/>
  <c r="G775" i="40"/>
  <c r="G767" i="40"/>
  <c r="G768" i="40"/>
  <c r="G769" i="40"/>
  <c r="G770" i="40"/>
  <c r="G771" i="40"/>
  <c r="G772" i="40"/>
  <c r="G773" i="40"/>
  <c r="G774" i="40"/>
  <c r="G766" i="40"/>
  <c r="G806" i="40"/>
  <c r="G765" i="40"/>
  <c r="G742" i="40"/>
  <c r="G805" i="40"/>
  <c r="G764" i="40"/>
  <c r="G741" i="40"/>
  <c r="G804" i="40"/>
  <c r="G763" i="40"/>
  <c r="G740" i="40"/>
  <c r="G803" i="40"/>
  <c r="G762" i="40"/>
  <c r="G739" i="40"/>
  <c r="G802" i="40"/>
  <c r="G761" i="40"/>
  <c r="G738" i="40"/>
  <c r="G801" i="40"/>
  <c r="G760" i="40"/>
  <c r="G737" i="40"/>
  <c r="G800" i="40"/>
  <c r="G759" i="40"/>
  <c r="G736" i="40"/>
  <c r="G799" i="40"/>
  <c r="G758" i="40"/>
  <c r="G735" i="40"/>
  <c r="G798" i="40"/>
  <c r="G757" i="40"/>
  <c r="G734" i="40"/>
  <c r="G797" i="40"/>
  <c r="G756" i="40"/>
  <c r="G733" i="40"/>
  <c r="G796" i="40"/>
  <c r="G755" i="40"/>
  <c r="G732" i="40"/>
  <c r="G795" i="40"/>
  <c r="G754" i="40"/>
  <c r="G731" i="40"/>
  <c r="G794" i="40"/>
  <c r="G753" i="40"/>
  <c r="G730" i="40"/>
  <c r="G793" i="40"/>
  <c r="G752" i="40"/>
  <c r="G729" i="40"/>
  <c r="G792" i="40"/>
  <c r="G751" i="40"/>
  <c r="G728" i="40"/>
  <c r="G791" i="40"/>
  <c r="G750" i="40"/>
  <c r="G727" i="40"/>
  <c r="G790" i="40"/>
  <c r="G749" i="40"/>
  <c r="G726" i="40"/>
  <c r="G789" i="40"/>
  <c r="G748" i="40"/>
  <c r="G725" i="40"/>
  <c r="G788" i="40"/>
  <c r="G747" i="40"/>
  <c r="G724" i="40"/>
  <c r="G787" i="40"/>
  <c r="G746" i="40"/>
  <c r="G723" i="40"/>
  <c r="G786" i="40"/>
  <c r="G745" i="40"/>
  <c r="G722" i="40"/>
  <c r="G785" i="40"/>
  <c r="G744" i="40"/>
  <c r="G721" i="40"/>
  <c r="G784" i="40"/>
  <c r="G743" i="40"/>
  <c r="G720" i="40"/>
  <c r="G687" i="40"/>
  <c r="G688" i="40"/>
  <c r="G689" i="40"/>
  <c r="G690" i="40"/>
  <c r="G691" i="40"/>
  <c r="G692" i="40"/>
  <c r="G693" i="40"/>
  <c r="G694" i="40"/>
  <c r="G695" i="40"/>
  <c r="G696" i="40"/>
  <c r="G697" i="40"/>
  <c r="G698" i="40"/>
  <c r="G699" i="40"/>
  <c r="G700" i="40"/>
  <c r="G701" i="40"/>
  <c r="G702" i="40"/>
  <c r="G703" i="40"/>
  <c r="G704" i="40"/>
  <c r="G705" i="40"/>
  <c r="G706" i="40"/>
  <c r="G707" i="40"/>
  <c r="G603" i="40"/>
  <c r="G604" i="40"/>
  <c r="G605" i="40"/>
  <c r="G606" i="40"/>
  <c r="G607" i="40"/>
  <c r="G608" i="40"/>
  <c r="G609" i="40"/>
  <c r="G610" i="40"/>
  <c r="G611" i="40"/>
  <c r="G612" i="40"/>
  <c r="G613" i="40"/>
  <c r="G614" i="40"/>
  <c r="G615" i="40"/>
  <c r="G616" i="40"/>
  <c r="G617" i="40"/>
  <c r="G618" i="40"/>
  <c r="G619" i="40"/>
  <c r="G620" i="40"/>
  <c r="G621" i="40"/>
  <c r="G622" i="40"/>
  <c r="G623" i="40"/>
  <c r="G624" i="40"/>
  <c r="G625" i="40"/>
  <c r="G626" i="40"/>
  <c r="G627" i="40"/>
  <c r="G628" i="40"/>
  <c r="G629" i="40"/>
  <c r="G630" i="40"/>
  <c r="G631" i="40"/>
  <c r="G632" i="40"/>
  <c r="G633" i="40"/>
  <c r="G602" i="40"/>
  <c r="G571" i="40"/>
  <c r="G572" i="40"/>
  <c r="G573" i="40"/>
  <c r="G574" i="40"/>
  <c r="G575" i="40"/>
  <c r="G576" i="40"/>
  <c r="G577" i="40"/>
  <c r="G578" i="40"/>
  <c r="G579" i="40"/>
  <c r="G580" i="40"/>
  <c r="G581" i="40"/>
  <c r="G582" i="40"/>
  <c r="G583" i="40"/>
  <c r="G584" i="40"/>
  <c r="G585" i="40"/>
  <c r="G586" i="40"/>
  <c r="G587" i="40"/>
  <c r="G588" i="40"/>
  <c r="G589" i="40"/>
  <c r="G590" i="40"/>
  <c r="G591" i="40"/>
  <c r="G592" i="40"/>
  <c r="G593" i="40"/>
  <c r="G594" i="40"/>
  <c r="G595" i="40"/>
  <c r="G596" i="40"/>
  <c r="G597" i="40"/>
  <c r="G598" i="40"/>
  <c r="G599" i="40"/>
  <c r="G600" i="40"/>
  <c r="G601" i="40"/>
  <c r="G570" i="40"/>
  <c r="G569" i="40"/>
  <c r="G568" i="40"/>
  <c r="G567" i="40"/>
  <c r="G566" i="40"/>
  <c r="G565" i="40"/>
  <c r="G564" i="40"/>
  <c r="G563" i="40"/>
  <c r="G555" i="40"/>
  <c r="G556" i="40"/>
  <c r="G557" i="40"/>
  <c r="G558" i="40"/>
  <c r="G559" i="40"/>
  <c r="G560" i="40"/>
  <c r="G561" i="40"/>
  <c r="G562" i="40"/>
  <c r="G554" i="40"/>
  <c r="G553" i="40"/>
  <c r="G530" i="40"/>
  <c r="G509" i="40"/>
  <c r="G552" i="40"/>
  <c r="G529" i="40"/>
  <c r="G508" i="40"/>
  <c r="G551" i="40"/>
  <c r="G528" i="40"/>
  <c r="G507" i="40"/>
  <c r="G550" i="40"/>
  <c r="G527" i="40"/>
  <c r="G506" i="40"/>
  <c r="G549" i="40"/>
  <c r="G505" i="40"/>
  <c r="G548" i="40"/>
  <c r="G526" i="40"/>
  <c r="G504" i="40"/>
  <c r="G547" i="40"/>
  <c r="G525" i="40"/>
  <c r="G503" i="40"/>
  <c r="G546" i="40"/>
  <c r="G524" i="40"/>
  <c r="G502" i="40"/>
  <c r="G545" i="40"/>
  <c r="G523" i="40"/>
  <c r="G501" i="40"/>
  <c r="G544" i="40"/>
  <c r="G500" i="40"/>
  <c r="G543" i="40"/>
  <c r="G522" i="40"/>
  <c r="G499" i="40"/>
  <c r="G542" i="40"/>
  <c r="G521" i="40"/>
  <c r="G498" i="40"/>
  <c r="G541" i="40"/>
  <c r="G520" i="40"/>
  <c r="G497" i="40"/>
  <c r="G540" i="40"/>
  <c r="G519" i="40"/>
  <c r="G496" i="40"/>
  <c r="G539" i="40"/>
  <c r="G518" i="40"/>
  <c r="G495" i="40"/>
  <c r="G538" i="40"/>
  <c r="G517" i="40"/>
  <c r="G494" i="40"/>
  <c r="G537" i="40"/>
  <c r="G516" i="40"/>
  <c r="G493" i="40"/>
  <c r="G536" i="40"/>
  <c r="G515" i="40"/>
  <c r="G492" i="40"/>
  <c r="G535" i="40"/>
  <c r="G514" i="40"/>
  <c r="G491" i="40"/>
  <c r="G534" i="40"/>
  <c r="G513" i="40"/>
  <c r="G490" i="40"/>
  <c r="G533" i="40"/>
  <c r="G512" i="40"/>
  <c r="G489" i="40"/>
  <c r="G532" i="40"/>
  <c r="G511" i="40"/>
  <c r="G488" i="40"/>
  <c r="G531" i="40"/>
  <c r="G510" i="40"/>
  <c r="G487" i="40"/>
  <c r="G465" i="40"/>
  <c r="G466" i="40"/>
  <c r="G467" i="40"/>
  <c r="G468" i="40"/>
  <c r="G469" i="40"/>
  <c r="G470" i="40"/>
  <c r="G471" i="40"/>
  <c r="G472" i="40"/>
  <c r="G473" i="40"/>
  <c r="G474" i="40"/>
  <c r="G475" i="40"/>
  <c r="G476" i="40"/>
  <c r="G477" i="40"/>
  <c r="G478" i="40"/>
  <c r="G479" i="40"/>
  <c r="G480" i="40"/>
  <c r="G481" i="40"/>
  <c r="G482" i="40"/>
  <c r="G483" i="40"/>
  <c r="G484" i="40"/>
  <c r="G485" i="40"/>
  <c r="G486" i="40"/>
  <c r="G464" i="40"/>
  <c r="G431" i="40"/>
  <c r="G430" i="40"/>
  <c r="G429" i="40"/>
  <c r="G428" i="40"/>
  <c r="G427" i="40"/>
  <c r="G426" i="40"/>
  <c r="G425" i="40"/>
  <c r="G424" i="40"/>
  <c r="G423" i="40"/>
  <c r="G422" i="40"/>
  <c r="G421" i="40"/>
  <c r="G420" i="40"/>
  <c r="G419" i="40"/>
  <c r="G418" i="40"/>
  <c r="G417" i="40"/>
  <c r="G388" i="40"/>
  <c r="G389" i="40"/>
  <c r="G390" i="40"/>
  <c r="G391" i="40"/>
  <c r="G392" i="40"/>
  <c r="G393" i="40"/>
  <c r="G394" i="40"/>
  <c r="G395" i="40"/>
  <c r="G396" i="40"/>
  <c r="G397" i="40"/>
  <c r="G398" i="40"/>
  <c r="G399" i="40"/>
  <c r="G400" i="40"/>
  <c r="G401" i="40"/>
  <c r="G386" i="40"/>
  <c r="G385" i="40"/>
  <c r="G384" i="40"/>
  <c r="G383" i="40"/>
  <c r="G382" i="40"/>
  <c r="G381" i="40"/>
  <c r="G380" i="40"/>
  <c r="G379" i="40"/>
  <c r="G378" i="40"/>
  <c r="G377" i="40"/>
  <c r="G376" i="40"/>
  <c r="G375" i="40"/>
  <c r="G374" i="40"/>
  <c r="G373" i="40"/>
  <c r="G372" i="40"/>
  <c r="G358" i="40"/>
  <c r="G359" i="40"/>
  <c r="G360" i="40"/>
  <c r="G361" i="40"/>
  <c r="G362" i="40"/>
  <c r="G363" i="40"/>
  <c r="G364" i="40"/>
  <c r="G365" i="40"/>
  <c r="G366" i="40"/>
  <c r="G367" i="40"/>
  <c r="G368" i="40"/>
  <c r="G369" i="40"/>
  <c r="G370" i="40"/>
  <c r="G371" i="40"/>
  <c r="G357" i="40"/>
  <c r="G356" i="40"/>
  <c r="G355" i="40"/>
  <c r="G354" i="40"/>
  <c r="G353" i="40"/>
  <c r="G352" i="40"/>
  <c r="G351" i="40"/>
  <c r="G350" i="40"/>
  <c r="G349" i="40"/>
  <c r="G348" i="40"/>
  <c r="G347" i="40"/>
  <c r="G346" i="40"/>
  <c r="G345" i="40"/>
  <c r="G344" i="40"/>
  <c r="G343" i="40"/>
  <c r="G330" i="40"/>
  <c r="G331" i="40"/>
  <c r="G332" i="40"/>
  <c r="G333" i="40"/>
  <c r="G334" i="40"/>
  <c r="G335" i="40"/>
  <c r="G336" i="40"/>
  <c r="G337" i="40"/>
  <c r="G338" i="40"/>
  <c r="G339" i="40"/>
  <c r="G340" i="40"/>
  <c r="G341" i="40"/>
  <c r="G342" i="40"/>
  <c r="G329" i="40"/>
  <c r="G328" i="40"/>
  <c r="G327" i="40"/>
  <c r="G326" i="40"/>
  <c r="G313" i="40"/>
  <c r="G314" i="40"/>
  <c r="G315" i="40"/>
  <c r="G316" i="40"/>
  <c r="G317" i="40"/>
  <c r="G318" i="40"/>
  <c r="G319" i="40"/>
  <c r="G320" i="40"/>
  <c r="G321" i="40"/>
  <c r="G322" i="40"/>
  <c r="G323" i="40"/>
  <c r="G324" i="40"/>
  <c r="G325" i="40"/>
  <c r="G312" i="40"/>
  <c r="G299" i="40"/>
  <c r="G300" i="40"/>
  <c r="G301" i="40"/>
  <c r="G302" i="40"/>
  <c r="G303" i="40"/>
  <c r="G304" i="40"/>
  <c r="G305" i="40"/>
  <c r="G306" i="40"/>
  <c r="G307" i="40"/>
  <c r="G308" i="40"/>
  <c r="G309" i="40"/>
  <c r="G310" i="40"/>
  <c r="G311" i="40"/>
  <c r="G298" i="40"/>
  <c r="G297" i="40"/>
  <c r="G296" i="40"/>
  <c r="G281" i="40"/>
  <c r="G282" i="40"/>
  <c r="G283" i="40"/>
  <c r="G284" i="40"/>
  <c r="G285" i="40"/>
  <c r="G286" i="40"/>
  <c r="G287" i="40"/>
  <c r="G288" i="40"/>
  <c r="G289" i="40"/>
  <c r="G290" i="40"/>
  <c r="G291" i="40"/>
  <c r="G292" i="40"/>
  <c r="G293" i="40"/>
  <c r="G280" i="40"/>
  <c r="G264" i="40"/>
  <c r="G263" i="40"/>
  <c r="G262" i="40"/>
  <c r="G261" i="40"/>
  <c r="G260" i="40"/>
  <c r="G259" i="40"/>
  <c r="G258" i="40"/>
  <c r="G257" i="40"/>
  <c r="G256" i="40"/>
  <c r="G255" i="40"/>
  <c r="G254" i="40"/>
  <c r="G253" i="40"/>
  <c r="G252" i="40"/>
  <c r="G251" i="40"/>
  <c r="G250" i="40"/>
  <c r="G249" i="40"/>
  <c r="G236" i="40"/>
  <c r="G237" i="40"/>
  <c r="G238" i="40"/>
  <c r="G239" i="40"/>
  <c r="G240" i="40"/>
  <c r="G241" i="40"/>
  <c r="G242" i="40"/>
  <c r="G243" i="40"/>
  <c r="G244" i="40"/>
  <c r="G245" i="40"/>
  <c r="G246" i="40"/>
  <c r="G247" i="40"/>
  <c r="G248" i="40"/>
  <c r="G235" i="40"/>
  <c r="G234" i="40"/>
  <c r="G233" i="40"/>
  <c r="G232" i="40"/>
  <c r="G218" i="40"/>
  <c r="G204" i="40"/>
  <c r="G231" i="40"/>
  <c r="G217" i="40"/>
  <c r="G203" i="40"/>
  <c r="G230" i="40"/>
  <c r="G216" i="40"/>
  <c r="G202" i="40"/>
  <c r="G229" i="40"/>
  <c r="G215" i="40"/>
  <c r="G201" i="40"/>
  <c r="G228" i="40"/>
  <c r="G214" i="40"/>
  <c r="G200" i="40"/>
  <c r="G227" i="40"/>
  <c r="G213" i="40"/>
  <c r="G199" i="40"/>
  <c r="G226" i="40"/>
  <c r="G212" i="40"/>
  <c r="G198" i="40"/>
  <c r="G225" i="40"/>
  <c r="G211" i="40"/>
  <c r="G197" i="40"/>
  <c r="G224" i="40"/>
  <c r="G210" i="40"/>
  <c r="G196" i="40"/>
  <c r="G223" i="40"/>
  <c r="G209" i="40"/>
  <c r="G195" i="40"/>
  <c r="G222" i="40"/>
  <c r="G208" i="40"/>
  <c r="G194" i="40"/>
  <c r="G221" i="40"/>
  <c r="G207" i="40"/>
  <c r="G193" i="40"/>
  <c r="G220" i="40"/>
  <c r="G206" i="40"/>
  <c r="G192" i="40"/>
  <c r="G219" i="40"/>
  <c r="G205" i="40"/>
  <c r="G191" i="40"/>
  <c r="G159" i="40"/>
  <c r="G158" i="40"/>
  <c r="G144" i="40"/>
  <c r="G157" i="40"/>
  <c r="G143" i="40"/>
  <c r="G156" i="40"/>
  <c r="G142" i="40"/>
  <c r="G155" i="40"/>
  <c r="G141" i="40"/>
  <c r="G154" i="40"/>
  <c r="G140" i="40"/>
  <c r="G153" i="40"/>
  <c r="G139" i="40"/>
  <c r="G152" i="40"/>
  <c r="G138" i="40"/>
  <c r="G151" i="40"/>
  <c r="G137" i="40"/>
  <c r="G150" i="40"/>
  <c r="G136" i="40"/>
  <c r="G149" i="40"/>
  <c r="G135" i="40"/>
  <c r="G148" i="40"/>
  <c r="G134" i="40"/>
  <c r="G147" i="40"/>
  <c r="G133" i="40"/>
  <c r="G146" i="40"/>
  <c r="G132" i="40"/>
  <c r="G145" i="40"/>
  <c r="G131" i="40"/>
  <c r="G130" i="40"/>
  <c r="G129" i="40"/>
  <c r="G128" i="40"/>
  <c r="G127" i="40"/>
  <c r="G126" i="40"/>
  <c r="G125" i="40"/>
  <c r="G124" i="40"/>
  <c r="G123" i="40"/>
  <c r="G122" i="40"/>
  <c r="G121" i="40"/>
  <c r="G120" i="40"/>
  <c r="G119" i="40"/>
  <c r="G118" i="40"/>
  <c r="G117" i="40"/>
  <c r="G115" i="40"/>
  <c r="G116" i="40"/>
  <c r="G114" i="40"/>
  <c r="G104" i="40"/>
  <c r="G105" i="40"/>
  <c r="G106" i="40"/>
  <c r="G107" i="40"/>
  <c r="G108" i="40"/>
  <c r="G109" i="40"/>
  <c r="G110" i="40"/>
  <c r="G111" i="40"/>
  <c r="G112" i="40"/>
  <c r="G113" i="40"/>
  <c r="G103" i="40"/>
  <c r="G87" i="40"/>
  <c r="G85" i="40"/>
  <c r="G86" i="40"/>
  <c r="G83" i="40"/>
  <c r="G80" i="40"/>
  <c r="G75" i="40"/>
  <c r="G77" i="40"/>
  <c r="G78" i="40"/>
  <c r="G79" i="40"/>
  <c r="G81" i="40"/>
  <c r="G82" i="40"/>
  <c r="G74" i="40"/>
  <c r="G72" i="40"/>
  <c r="G73" i="40"/>
  <c r="G68" i="40"/>
  <c r="G69" i="40"/>
  <c r="G70" i="40"/>
  <c r="G65" i="40"/>
  <c r="G66" i="40"/>
  <c r="G63" i="40"/>
  <c r="G55" i="40"/>
  <c r="G57" i="40"/>
  <c r="G58" i="40"/>
  <c r="G59" i="40"/>
  <c r="G60" i="40"/>
  <c r="G61" i="40"/>
  <c r="G62" i="40"/>
  <c r="G53" i="40"/>
  <c r="G51" i="40"/>
  <c r="G52" i="40"/>
  <c r="G54" i="40"/>
  <c r="G47" i="40"/>
  <c r="G48" i="40"/>
  <c r="G49" i="40"/>
  <c r="G29" i="40"/>
  <c r="G30" i="40"/>
  <c r="G31" i="40"/>
  <c r="G32" i="40"/>
  <c r="G33" i="40"/>
  <c r="G34" i="40"/>
  <c r="G35" i="40"/>
  <c r="G36" i="40"/>
  <c r="G37" i="40"/>
  <c r="J3" i="25"/>
  <c r="AQ3" i="30"/>
  <c r="N3" i="37"/>
  <c r="P5" i="37"/>
  <c r="P6" i="37"/>
  <c r="P7" i="37"/>
  <c r="P8" i="37"/>
  <c r="P9" i="37"/>
  <c r="P10" i="37"/>
  <c r="P11" i="37"/>
  <c r="P12" i="37"/>
  <c r="P13" i="37"/>
  <c r="P14" i="37"/>
  <c r="P15" i="37"/>
  <c r="P16" i="37"/>
  <c r="P17" i="37"/>
  <c r="P18" i="37"/>
  <c r="P19" i="37"/>
  <c r="P20" i="37"/>
  <c r="P21" i="37"/>
  <c r="P22" i="37"/>
  <c r="P23" i="37"/>
  <c r="P24" i="37"/>
  <c r="P25" i="37"/>
  <c r="P27" i="37"/>
  <c r="P28" i="37"/>
  <c r="P29" i="37"/>
  <c r="P30" i="37"/>
  <c r="P31" i="37"/>
  <c r="P32" i="37"/>
  <c r="P33" i="37"/>
  <c r="P34" i="37"/>
  <c r="P35" i="37"/>
  <c r="P36" i="37"/>
  <c r="P37" i="37"/>
  <c r="N12" i="37"/>
  <c r="N13" i="37"/>
  <c r="N14" i="37"/>
  <c r="N15" i="37"/>
  <c r="N16" i="37"/>
  <c r="N17" i="37"/>
  <c r="N18" i="37"/>
  <c r="N19" i="37"/>
  <c r="N20" i="37"/>
  <c r="N21" i="37"/>
  <c r="N22" i="37"/>
  <c r="N23" i="37"/>
  <c r="N24" i="37"/>
  <c r="N25" i="37"/>
  <c r="N27" i="37"/>
  <c r="N28" i="37"/>
  <c r="N29" i="37"/>
  <c r="N30" i="37"/>
  <c r="N31" i="37"/>
  <c r="N32" i="37"/>
  <c r="N33" i="37"/>
  <c r="N34" i="37"/>
  <c r="N35" i="37"/>
  <c r="N36" i="37"/>
  <c r="N37" i="37"/>
  <c r="P6" i="36"/>
  <c r="P7" i="36"/>
  <c r="P8" i="36"/>
  <c r="P9" i="36"/>
  <c r="P10" i="36"/>
  <c r="P11" i="36"/>
  <c r="P12" i="36"/>
  <c r="P13" i="36"/>
  <c r="P14" i="36"/>
  <c r="P15" i="36"/>
  <c r="P16" i="36"/>
  <c r="P17" i="36"/>
  <c r="P18" i="36"/>
  <c r="N6" i="36"/>
  <c r="N7" i="36"/>
  <c r="N8" i="36"/>
  <c r="N9" i="36"/>
  <c r="N10" i="36"/>
  <c r="N11" i="36"/>
  <c r="N12" i="36"/>
  <c r="N13" i="36"/>
  <c r="N14" i="36"/>
  <c r="N15" i="36"/>
  <c r="N16" i="36"/>
  <c r="N17" i="36"/>
  <c r="N18" i="36"/>
  <c r="N20" i="36"/>
  <c r="G7" i="38"/>
  <c r="R7" i="38" s="1"/>
  <c r="G8" i="38"/>
  <c r="R8" i="38" s="1"/>
  <c r="G9" i="38"/>
  <c r="R9" i="38" s="1"/>
  <c r="R6" i="38"/>
  <c r="S6" i="38" s="1"/>
  <c r="G10" i="38"/>
  <c r="R10" i="38" s="1"/>
  <c r="G11" i="38"/>
  <c r="R11" i="38" s="1"/>
  <c r="G12" i="38"/>
  <c r="R12" i="38" s="1"/>
  <c r="G13" i="38"/>
  <c r="R13" i="38" s="1"/>
  <c r="R3" i="30"/>
  <c r="F24" i="34"/>
  <c r="N3" i="34"/>
  <c r="Q13" i="34"/>
  <c r="N3" i="33"/>
  <c r="G29" i="34"/>
  <c r="D15" i="28" s="1"/>
  <c r="G24" i="34"/>
  <c r="G16" i="34"/>
  <c r="L16" i="34"/>
  <c r="G17" i="34"/>
  <c r="L17" i="34"/>
  <c r="Q18" i="34"/>
  <c r="R18" i="34" s="1"/>
  <c r="P19" i="34"/>
  <c r="O19" i="34"/>
  <c r="N19" i="34"/>
  <c r="M19" i="34"/>
  <c r="K19" i="34"/>
  <c r="J19" i="34"/>
  <c r="I19" i="34"/>
  <c r="H19" i="34"/>
  <c r="F19" i="34"/>
  <c r="E19" i="34"/>
  <c r="D19" i="34"/>
  <c r="C19" i="34"/>
  <c r="R13" i="34"/>
  <c r="F6" i="34"/>
  <c r="J6" i="34"/>
  <c r="F7" i="34"/>
  <c r="J7" i="34"/>
  <c r="N8" i="34"/>
  <c r="N9" i="34" s="1"/>
  <c r="G13" i="28" s="1"/>
  <c r="M9" i="34"/>
  <c r="L9" i="34"/>
  <c r="K9" i="34"/>
  <c r="I9" i="34"/>
  <c r="H9" i="34"/>
  <c r="G9" i="34"/>
  <c r="E9" i="34"/>
  <c r="D9" i="34"/>
  <c r="C9" i="34"/>
  <c r="O3" i="34"/>
  <c r="I30" i="33"/>
  <c r="C12" i="28"/>
  <c r="D12" i="28"/>
  <c r="G17" i="40" s="1"/>
  <c r="E12" i="28"/>
  <c r="G26" i="40" s="1"/>
  <c r="I36" i="33"/>
  <c r="I35" i="33"/>
  <c r="I34" i="33"/>
  <c r="C15" i="33"/>
  <c r="D11" i="28" s="1"/>
  <c r="G16" i="40" s="1"/>
  <c r="G15" i="33"/>
  <c r="C11" i="28"/>
  <c r="P9" i="33"/>
  <c r="O9" i="33"/>
  <c r="N9" i="33"/>
  <c r="G2" i="32"/>
  <c r="G7" i="32"/>
  <c r="G8" i="32"/>
  <c r="G9" i="32"/>
  <c r="G10" i="28"/>
  <c r="E10" i="28"/>
  <c r="D10" i="28"/>
  <c r="G15" i="40" s="1"/>
  <c r="C10" i="28"/>
  <c r="G8" i="40" s="1"/>
  <c r="AQ1" i="31"/>
  <c r="AD1" i="31"/>
  <c r="K4" i="31"/>
  <c r="AR24" i="31"/>
  <c r="AR28" i="31"/>
  <c r="AR32" i="31"/>
  <c r="AR36" i="31"/>
  <c r="AQ45" i="31"/>
  <c r="AQ44" i="31"/>
  <c r="AQ43" i="31"/>
  <c r="AQ42" i="31"/>
  <c r="AQ41" i="31"/>
  <c r="AQ40" i="31"/>
  <c r="AQ39" i="31"/>
  <c r="AQ38" i="31"/>
  <c r="AP38" i="31"/>
  <c r="L4" i="31"/>
  <c r="AE1" i="31"/>
  <c r="E23" i="30"/>
  <c r="C23" i="30"/>
  <c r="AR3" i="30"/>
  <c r="S3" i="30"/>
  <c r="I3" i="29"/>
  <c r="G7" i="25"/>
  <c r="K7" i="25"/>
  <c r="G8" i="25"/>
  <c r="K8" i="25"/>
  <c r="G9" i="25"/>
  <c r="K9" i="25"/>
  <c r="G10" i="25"/>
  <c r="K10" i="25"/>
  <c r="G11" i="25"/>
  <c r="G21" i="25"/>
  <c r="K21" i="25"/>
  <c r="G22" i="25"/>
  <c r="K22" i="25"/>
  <c r="G23" i="25"/>
  <c r="K23" i="25"/>
  <c r="G24" i="25"/>
  <c r="K24" i="25"/>
  <c r="G25" i="25"/>
  <c r="K25" i="25"/>
  <c r="G26" i="25"/>
  <c r="K26" i="25"/>
  <c r="G27" i="25"/>
  <c r="K27" i="25"/>
  <c r="G28" i="25"/>
  <c r="K28" i="25"/>
  <c r="G29" i="25"/>
  <c r="K29" i="25"/>
  <c r="C30" i="25"/>
  <c r="D30" i="25"/>
  <c r="E30" i="25"/>
  <c r="F30" i="25"/>
  <c r="H30" i="25"/>
  <c r="I30" i="25"/>
  <c r="J30" i="25"/>
  <c r="G10" i="32" l="1"/>
  <c r="G14" i="27"/>
  <c r="N40" i="37"/>
  <c r="P40" i="37"/>
  <c r="N23" i="36"/>
  <c r="P23" i="36"/>
  <c r="R14" i="38"/>
  <c r="S10" i="38"/>
  <c r="G43" i="40"/>
  <c r="AR37" i="31"/>
  <c r="AR20" i="31"/>
  <c r="AR16" i="31"/>
  <c r="AR12" i="31"/>
  <c r="AR8" i="31"/>
  <c r="AR33" i="31"/>
  <c r="AR25" i="31"/>
  <c r="AR21" i="31"/>
  <c r="AR17" i="31"/>
  <c r="AR13" i="31"/>
  <c r="AR9" i="31"/>
  <c r="S12" i="38"/>
  <c r="S7" i="38"/>
  <c r="S11" i="38"/>
  <c r="G14" i="38"/>
  <c r="G30" i="25"/>
  <c r="Q19" i="34"/>
  <c r="G14" i="28" s="1"/>
  <c r="S13" i="38" s="1"/>
  <c r="R17" i="34"/>
  <c r="L19" i="34"/>
  <c r="E14" i="28" s="1"/>
  <c r="G28" i="40" s="1"/>
  <c r="G19" i="34"/>
  <c r="D14" i="28" s="1"/>
  <c r="G19" i="40" s="1"/>
  <c r="O7" i="34"/>
  <c r="F9" i="34"/>
  <c r="D13" i="28" s="1"/>
  <c r="G18" i="40" s="1"/>
  <c r="O6" i="34"/>
  <c r="Q9" i="33"/>
  <c r="AR26" i="31"/>
  <c r="AR11" i="31"/>
  <c r="AR31" i="31"/>
  <c r="AR27" i="31"/>
  <c r="AR23" i="31"/>
  <c r="AR19" i="31"/>
  <c r="AR15" i="31"/>
  <c r="AR7" i="31"/>
  <c r="AR34" i="31"/>
  <c r="AR30" i="31"/>
  <c r="AR22" i="31"/>
  <c r="AR18" i="31"/>
  <c r="AR14" i="31"/>
  <c r="AR10" i="31"/>
  <c r="AR35" i="31"/>
  <c r="AR29" i="31"/>
  <c r="G8" i="28"/>
  <c r="S8" i="38" s="1"/>
  <c r="AH23" i="30"/>
  <c r="E36" i="25" s="1"/>
  <c r="I36" i="25"/>
  <c r="G24" i="40"/>
  <c r="H10" i="28"/>
  <c r="G42" i="40"/>
  <c r="H15" i="28"/>
  <c r="G20" i="40"/>
  <c r="G38" i="40"/>
  <c r="G9" i="40"/>
  <c r="H12" i="28"/>
  <c r="G10" i="40"/>
  <c r="E11" i="28"/>
  <c r="I16" i="33"/>
  <c r="G44" i="40"/>
  <c r="G12" i="40"/>
  <c r="H7" i="28"/>
  <c r="G39" i="40"/>
  <c r="H6" i="28"/>
  <c r="E16" i="33"/>
  <c r="C8" i="28"/>
  <c r="O8" i="34"/>
  <c r="J9" i="34"/>
  <c r="E13" i="28" s="1"/>
  <c r="G27" i="40" s="1"/>
  <c r="R16" i="34"/>
  <c r="G21" i="40"/>
  <c r="G45" i="40" l="1"/>
  <c r="R19" i="34"/>
  <c r="O9" i="34"/>
  <c r="N15" i="33"/>
  <c r="Q16" i="33" s="1"/>
  <c r="AR46" i="31"/>
  <c r="K36" i="25" s="1"/>
  <c r="C9" i="28"/>
  <c r="G7" i="40" s="1"/>
  <c r="H36" i="25"/>
  <c r="G9" i="28"/>
  <c r="G16" i="28" s="1"/>
  <c r="J36" i="25"/>
  <c r="D8" i="28"/>
  <c r="G13" i="40" s="1"/>
  <c r="D36" i="25"/>
  <c r="D9" i="28"/>
  <c r="G14" i="40" s="1"/>
  <c r="H14" i="28"/>
  <c r="G40" i="40"/>
  <c r="E8" i="28"/>
  <c r="G23" i="40" s="1"/>
  <c r="G36" i="25"/>
  <c r="G25" i="40"/>
  <c r="H11" i="28"/>
  <c r="H13" i="28"/>
  <c r="G6" i="40"/>
  <c r="G41" i="40" l="1"/>
  <c r="S9" i="38"/>
  <c r="C16" i="28"/>
  <c r="D16" i="28"/>
  <c r="S14" i="38"/>
  <c r="H9" i="28"/>
  <c r="E16" i="28"/>
  <c r="H8" i="28"/>
  <c r="H16" i="28" l="1"/>
</calcChain>
</file>

<file path=xl/comments1.xml><?xml version="1.0" encoding="utf-8"?>
<comments xmlns="http://schemas.openxmlformats.org/spreadsheetml/2006/main">
  <authors>
    <author>高田 侑子</author>
  </authors>
  <commentList>
    <comment ref="I9" authorId="0" shapeId="0">
      <text>
        <r>
          <rPr>
            <sz val="9"/>
            <color indexed="81"/>
            <rFont val="MS P ゴシック"/>
            <family val="3"/>
            <charset val="128"/>
          </rPr>
          <t>複数免許状を所有している場合、E列は「複数」を選択してください。</t>
        </r>
      </text>
    </comment>
    <comment ref="J9" authorId="0" shapeId="0">
      <text>
        <r>
          <rPr>
            <sz val="9"/>
            <color indexed="81"/>
            <rFont val="MS P ゴシック"/>
            <family val="3"/>
            <charset val="128"/>
          </rPr>
          <t>選択肢にない免許状がE列に記入されています。</t>
        </r>
      </text>
    </comment>
    <comment ref="K9" authorId="0" shapeId="0">
      <text>
        <r>
          <rPr>
            <sz val="9"/>
            <color indexed="81"/>
            <rFont val="MS P ゴシック"/>
            <family val="3"/>
            <charset val="128"/>
          </rPr>
          <t>所有する免許状で「その他」を選択した場合は、Ｆ列に当該免許状を記入してください。</t>
        </r>
      </text>
    </comment>
    <comment ref="H110" authorId="0" shapeId="0">
      <text>
        <r>
          <rPr>
            <sz val="9"/>
            <color indexed="81"/>
            <rFont val="MS P ゴシック"/>
            <family val="3"/>
            <charset val="128"/>
          </rPr>
          <t>行を追加する場合は、110行目以下を適宜再表示させてください。最大555行目まで表示することができます。</t>
        </r>
      </text>
    </comment>
  </commentList>
</comments>
</file>

<file path=xl/comments2.xml><?xml version="1.0" encoding="utf-8"?>
<comments xmlns="http://schemas.openxmlformats.org/spreadsheetml/2006/main">
  <authors>
    <author>高田 侑子</author>
  </authors>
  <commentList>
    <comment ref="I10" authorId="0" shapeId="0">
      <text>
        <r>
          <rPr>
            <sz val="9"/>
            <color indexed="81"/>
            <rFont val="MS P ゴシック"/>
            <family val="3"/>
            <charset val="128"/>
          </rPr>
          <t>複数免許状を所有している場合、E列は「複数」を選択してください。</t>
        </r>
      </text>
    </comment>
    <comment ref="J10" authorId="0" shapeId="0">
      <text>
        <r>
          <rPr>
            <sz val="9"/>
            <color indexed="81"/>
            <rFont val="MS P ゴシック"/>
            <family val="3"/>
            <charset val="128"/>
          </rPr>
          <t>選択肢にない免許状がE列に記入されています。</t>
        </r>
      </text>
    </comment>
    <comment ref="K10" authorId="0" shapeId="0">
      <text>
        <r>
          <rPr>
            <sz val="9"/>
            <color indexed="81"/>
            <rFont val="MS P ゴシック"/>
            <family val="3"/>
            <charset val="128"/>
          </rPr>
          <t>所有する免許状で「その他」を選択した場合は、Ｆ列に当該免許状を記入してください。</t>
        </r>
      </text>
    </comment>
    <comment ref="H110" authorId="0" shapeId="0">
      <text>
        <r>
          <rPr>
            <sz val="9"/>
            <color indexed="81"/>
            <rFont val="MS P ゴシック"/>
            <family val="3"/>
            <charset val="128"/>
          </rPr>
          <t>行を追加する場合は、110行目以下を適宜再表示させてください。最大393行目まで表示することができます。</t>
        </r>
      </text>
    </comment>
  </commentList>
</comments>
</file>

<file path=xl/comments3.xml><?xml version="1.0" encoding="utf-8"?>
<comments xmlns="http://schemas.openxmlformats.org/spreadsheetml/2006/main">
  <authors>
    <author>m</author>
  </authors>
  <commentList>
    <comment ref="D74" authorId="0" shapeId="0">
      <text>
        <r>
          <rPr>
            <sz val="11"/>
            <color indexed="10"/>
            <rFont val="MS P ゴシック"/>
            <family val="3"/>
            <charset val="128"/>
          </rPr>
          <t>具体の内容が分からないため、「教科名等」欄と同じ内容を記載しないでください。</t>
        </r>
      </text>
    </comment>
  </commentList>
</comments>
</file>

<file path=xl/comments4.xml><?xml version="1.0" encoding="utf-8"?>
<comments xmlns="http://schemas.openxmlformats.org/spreadsheetml/2006/main">
  <authors>
    <author>m</author>
    <author>Yuko Takata</author>
  </authors>
  <commentList>
    <comment ref="K5" authorId="0" shapeId="0">
      <text>
        <r>
          <rPr>
            <sz val="9"/>
            <color indexed="81"/>
            <rFont val="MS P ゴシック"/>
            <family val="3"/>
            <charset val="128"/>
          </rPr>
          <t>「教科名等」と「届出のあった具体的教授内容」が完全一致しており、具体的な教授内容が分かりません。
具体的な教授内容の記載を見直してください。</t>
        </r>
      </text>
    </comment>
    <comment ref="L5" authorId="0" shapeId="0">
      <text>
        <r>
          <rPr>
            <sz val="9"/>
            <color indexed="81"/>
            <rFont val="MS P ゴシック"/>
            <family val="3"/>
            <charset val="128"/>
          </rPr>
          <t>Ｉ列「分野」にリストにない分野が入力されています。リストから正しいものを選択してください。
※リストと完全一致せず、全角半角・スペース・改行が異なる場合もエラー判定されますので修正ください。</t>
        </r>
      </text>
    </comment>
    <comment ref="M5" authorId="0" shapeId="0">
      <text>
        <r>
          <rPr>
            <sz val="9"/>
            <color indexed="81"/>
            <rFont val="MS P ゴシック"/>
            <family val="3"/>
            <charset val="128"/>
          </rPr>
          <t>Ｉ列で分野「その他」を選択されているのに、Ｊ列が空欄となっています。Ｊ列「その他」に当該内容にかかる分野を入力してください。
Ｉ列で分野「外国語(外国語会話も含む)」を選択されているのに、Ｊ列が空欄となっています。Ｊ列「その他」に教授内容にかかる言語を入力してください。</t>
        </r>
      </text>
    </comment>
    <comment ref="N5" authorId="0" shapeId="0">
      <text>
        <r>
          <rPr>
            <sz val="9"/>
            <color indexed="81"/>
            <rFont val="MS P ゴシック"/>
            <family val="3"/>
            <charset val="128"/>
          </rPr>
          <t>「特別非常勤講師の主な職業等」欄は、届出の事由に直接関連する事項を端的に関連する内容を記入してください。一方で、単に「講師」「非常勤講師」「指導者」「専門家」など、あまりにも端的な記載は避け、</t>
        </r>
        <r>
          <rPr>
            <b/>
            <u/>
            <sz val="10"/>
            <color indexed="81"/>
            <rFont val="MS P ゴシック"/>
            <family val="3"/>
            <charset val="128"/>
          </rPr>
          <t>「届出のあった具体的教授内容」との関連をうかがわせるような</t>
        </r>
        <r>
          <rPr>
            <sz val="9"/>
            <color indexed="81"/>
            <rFont val="MS P ゴシック"/>
            <family val="3"/>
            <charset val="128"/>
          </rPr>
          <t>「語学学校講師」「音楽の大学非常勤講師」「茶道師範」「手話講師」などの</t>
        </r>
        <r>
          <rPr>
            <b/>
            <u/>
            <sz val="10"/>
            <color indexed="81"/>
            <rFont val="MS P ゴシック"/>
            <family val="3"/>
            <charset val="128"/>
          </rPr>
          <t>記載をお願いします。</t>
        </r>
        <r>
          <rPr>
            <sz val="9"/>
            <color indexed="81"/>
            <rFont val="MS P ゴシック"/>
            <family val="3"/>
            <charset val="128"/>
          </rPr>
          <t xml:space="preserve">
なお、「職業等」としては「元○○指導員」や、「○○有資格者」など、現在の職業ではなくとも差支えありませんので、「無職」「なし」の記載は避けていただくようお願いします。
</t>
        </r>
        <r>
          <rPr>
            <b/>
            <sz val="9"/>
            <color indexed="81"/>
            <rFont val="MS P ゴシック"/>
            <family val="3"/>
            <charset val="128"/>
          </rPr>
          <t>＊「特別非常勤講師」との記載は、真に特別非常勤講師を生業とする者を除き、職業ではないため不可。</t>
        </r>
      </text>
    </comment>
    <comment ref="O5" authorId="1" shapeId="0">
      <text>
        <r>
          <rPr>
            <sz val="9"/>
            <color indexed="81"/>
            <rFont val="ＭＳ Ｐゴシック"/>
            <family val="3"/>
            <charset val="128"/>
          </rPr>
          <t>記入漏れがあります。記入例のとおりデータを入力してください。</t>
        </r>
      </text>
    </comment>
    <comment ref="J104" authorId="0" shapeId="0">
      <text>
        <r>
          <rPr>
            <sz val="9"/>
            <color indexed="81"/>
            <rFont val="MS P ゴシック"/>
            <family val="3"/>
            <charset val="128"/>
          </rPr>
          <t>行を追加する場合は、105行目以下を適宜再表示させてください。最大3205行目まで表示することができます。</t>
        </r>
      </text>
    </comment>
  </commentList>
</comments>
</file>

<file path=xl/comments5.xml><?xml version="1.0" encoding="utf-8"?>
<comments xmlns="http://schemas.openxmlformats.org/spreadsheetml/2006/main">
  <authors>
    <author>m</author>
  </authors>
  <commentList>
    <comment ref="L5" authorId="0" shapeId="0">
      <text>
        <r>
          <rPr>
            <sz val="9"/>
            <color indexed="81"/>
            <rFont val="MS P ゴシック"/>
            <family val="3"/>
            <charset val="128"/>
          </rPr>
          <t>「教科名等」と「届出のあった具体的教授内容」が完全一致しており、具体的な教授内容が分かりません。
具体的な教授内容の記載を見直してください。</t>
        </r>
      </text>
    </comment>
    <comment ref="M5" authorId="0" shapeId="0">
      <text>
        <r>
          <rPr>
            <sz val="9"/>
            <color indexed="81"/>
            <rFont val="MS P ゴシック"/>
            <family val="3"/>
            <charset val="128"/>
          </rPr>
          <t>Ｉ列「分野」にリストにない分野が入力されています。リストから正しいものを選択してください。
※リストと完全一致せず、全角半角・改行が異なる場合もエラー判定されますので修正ください。</t>
        </r>
      </text>
    </comment>
    <comment ref="N5" authorId="0" shapeId="0">
      <text>
        <r>
          <rPr>
            <sz val="9"/>
            <color indexed="81"/>
            <rFont val="MS P ゴシック"/>
            <family val="3"/>
            <charset val="128"/>
          </rPr>
          <t>Ｉ列で分野「その他」を選択されているのに、Ｊ列が空欄となっています。Ｊ列「その他」に当該内容にかかる分野を入力してください。
Ｉ列で分野「外国語(外国語会話も含む)」を選択されているのに、Ｊ列が空欄となっています。Ｊ列「その他」に教授内容にかかる言語を入力してください。</t>
        </r>
      </text>
    </comment>
    <comment ref="O5" authorId="0" shapeId="0">
      <text>
        <r>
          <rPr>
            <sz val="9"/>
            <color indexed="81"/>
            <rFont val="MS P ゴシック"/>
            <family val="3"/>
            <charset val="128"/>
          </rPr>
          <t>「特別非常勤講師の主な職業等」欄は、届出の事由に直接関連する事項を端的に関連する内容を記入してください。一方で、単に「講師」「非常勤講師」「指導者」「専門家」など、あまりにも端的な記載は避け、</t>
        </r>
        <r>
          <rPr>
            <b/>
            <sz val="10"/>
            <color indexed="81"/>
            <rFont val="MS P ゴシック"/>
            <family val="3"/>
            <charset val="128"/>
          </rPr>
          <t>「届出のあった具体的教授内容」との関連をうかがわせるような</t>
        </r>
        <r>
          <rPr>
            <sz val="9"/>
            <color indexed="81"/>
            <rFont val="MS P ゴシック"/>
            <family val="3"/>
            <charset val="128"/>
          </rPr>
          <t>「語学学校講師」「音楽の大学非常勤講師」「茶道師範」「手話講師」などの</t>
        </r>
        <r>
          <rPr>
            <b/>
            <sz val="10"/>
            <color indexed="81"/>
            <rFont val="MS P ゴシック"/>
            <family val="3"/>
            <charset val="128"/>
          </rPr>
          <t>記載をお願いします。</t>
        </r>
        <r>
          <rPr>
            <sz val="9"/>
            <color indexed="81"/>
            <rFont val="MS P ゴシック"/>
            <family val="3"/>
            <charset val="128"/>
          </rPr>
          <t xml:space="preserve">
なお、「職業等」としては「元○○指導員」や、「○○有資格者」など、現在の職業ではなくとも差支えありませんので、「無職」「なし」の記載は避けていただくようお願いします。
＊「特別非常勤講師」との記載は、真に特別非常勤講師を職業とする者を除き不可。</t>
        </r>
      </text>
    </comment>
    <comment ref="K36" authorId="0" shapeId="0">
      <text>
        <r>
          <rPr>
            <sz val="9"/>
            <color indexed="81"/>
            <rFont val="MS P ゴシック"/>
            <family val="3"/>
            <charset val="128"/>
          </rPr>
          <t>行を追加する場合は、36行目と817行目の間を再表示させてください。</t>
        </r>
      </text>
    </comment>
  </commentList>
</comments>
</file>

<file path=xl/sharedStrings.xml><?xml version="1.0" encoding="utf-8"?>
<sst xmlns="http://schemas.openxmlformats.org/spreadsheetml/2006/main" count="9076" uniqueCount="865">
  <si>
    <t>小学校教員</t>
    <rPh sb="0" eb="3">
      <t>ショウガッコウ</t>
    </rPh>
    <rPh sb="3" eb="5">
      <t>キョウイン</t>
    </rPh>
    <phoneticPr fontId="4"/>
  </si>
  <si>
    <t>中学校教員</t>
    <rPh sb="0" eb="3">
      <t>チュウガッコウ</t>
    </rPh>
    <rPh sb="3" eb="5">
      <t>キョウイン</t>
    </rPh>
    <phoneticPr fontId="4"/>
  </si>
  <si>
    <t>高等学校教員</t>
    <rPh sb="0" eb="2">
      <t>コウトウ</t>
    </rPh>
    <rPh sb="2" eb="4">
      <t>ガッコウ</t>
    </rPh>
    <rPh sb="4" eb="6">
      <t>キョウイン</t>
    </rPh>
    <phoneticPr fontId="4"/>
  </si>
  <si>
    <t>幼稚園教員</t>
    <rPh sb="0" eb="3">
      <t>ヨウチエン</t>
    </rPh>
    <rPh sb="3" eb="5">
      <t>キョウイン</t>
    </rPh>
    <phoneticPr fontId="4"/>
  </si>
  <si>
    <t>養護教員</t>
    <rPh sb="0" eb="2">
      <t>ヨウゴ</t>
    </rPh>
    <rPh sb="2" eb="4">
      <t>キョウイン</t>
    </rPh>
    <phoneticPr fontId="4"/>
  </si>
  <si>
    <t>教科</t>
    <rPh sb="0" eb="2">
      <t>キョウカ</t>
    </rPh>
    <phoneticPr fontId="4"/>
  </si>
  <si>
    <t>自立活動</t>
    <rPh sb="0" eb="2">
      <t>ジリツ</t>
    </rPh>
    <rPh sb="2" eb="4">
      <t>カツドウ</t>
    </rPh>
    <phoneticPr fontId="4"/>
  </si>
  <si>
    <t>専修免許状</t>
    <rPh sb="0" eb="2">
      <t>センシュウ</t>
    </rPh>
    <rPh sb="2" eb="5">
      <t>メンキョジョウ</t>
    </rPh>
    <phoneticPr fontId="4"/>
  </si>
  <si>
    <t>一種免許状</t>
    <rPh sb="0" eb="2">
      <t>イッシュ</t>
    </rPh>
    <rPh sb="2" eb="5">
      <t>メンキョジョウ</t>
    </rPh>
    <phoneticPr fontId="4"/>
  </si>
  <si>
    <t>二種免許状</t>
    <rPh sb="0" eb="1">
      <t>ニ</t>
    </rPh>
    <rPh sb="1" eb="2">
      <t>シュ</t>
    </rPh>
    <rPh sb="2" eb="5">
      <t>メンキョジョウ</t>
    </rPh>
    <phoneticPr fontId="4"/>
  </si>
  <si>
    <t>特別免許状</t>
    <rPh sb="0" eb="2">
      <t>トクベツ</t>
    </rPh>
    <rPh sb="2" eb="5">
      <t>メンキョジョウ</t>
    </rPh>
    <phoneticPr fontId="4"/>
  </si>
  <si>
    <t>臨時免許状</t>
    <rPh sb="0" eb="2">
      <t>リンジ</t>
    </rPh>
    <rPh sb="2" eb="5">
      <t>メンキョジョウ</t>
    </rPh>
    <phoneticPr fontId="4"/>
  </si>
  <si>
    <t>計</t>
    <rPh sb="0" eb="1">
      <t>ケイ</t>
    </rPh>
    <phoneticPr fontId="4"/>
  </si>
  <si>
    <t>備考</t>
    <rPh sb="0" eb="2">
      <t>ビコウ</t>
    </rPh>
    <phoneticPr fontId="4"/>
  </si>
  <si>
    <t>別表第１</t>
    <rPh sb="0" eb="2">
      <t>ベッピョウ</t>
    </rPh>
    <rPh sb="2" eb="3">
      <t>ダイ</t>
    </rPh>
    <phoneticPr fontId="4"/>
  </si>
  <si>
    <t>別表第３</t>
    <rPh sb="0" eb="2">
      <t>ベッピョウ</t>
    </rPh>
    <rPh sb="2" eb="3">
      <t>ダイ</t>
    </rPh>
    <phoneticPr fontId="4"/>
  </si>
  <si>
    <t>施行法第１条</t>
    <rPh sb="0" eb="3">
      <t>シコウホウ</t>
    </rPh>
    <rPh sb="3" eb="4">
      <t>ダイ</t>
    </rPh>
    <rPh sb="5" eb="6">
      <t>ジョウ</t>
    </rPh>
    <phoneticPr fontId="4"/>
  </si>
  <si>
    <t>施行法第２条</t>
    <rPh sb="0" eb="3">
      <t>シコウホウ</t>
    </rPh>
    <rPh sb="3" eb="4">
      <t>ダイ</t>
    </rPh>
    <rPh sb="5" eb="6">
      <t>ジョウ</t>
    </rPh>
    <phoneticPr fontId="4"/>
  </si>
  <si>
    <t>６３年改正法附則第５項</t>
    <rPh sb="2" eb="3">
      <t>ネン</t>
    </rPh>
    <rPh sb="3" eb="5">
      <t>カイセイ</t>
    </rPh>
    <rPh sb="5" eb="6">
      <t>ホウ</t>
    </rPh>
    <rPh sb="6" eb="8">
      <t>フソク</t>
    </rPh>
    <rPh sb="8" eb="9">
      <t>ダイ</t>
    </rPh>
    <rPh sb="10" eb="11">
      <t>コウ</t>
    </rPh>
    <phoneticPr fontId="4"/>
  </si>
  <si>
    <t>区　　　分</t>
    <rPh sb="0" eb="1">
      <t>ク</t>
    </rPh>
    <rPh sb="4" eb="5">
      <t>ブン</t>
    </rPh>
    <phoneticPr fontId="4"/>
  </si>
  <si>
    <t>国語</t>
    <rPh sb="0" eb="2">
      <t>コクゴ</t>
    </rPh>
    <phoneticPr fontId="4"/>
  </si>
  <si>
    <t>社会</t>
    <rPh sb="0" eb="2">
      <t>シャカイ</t>
    </rPh>
    <phoneticPr fontId="4"/>
  </si>
  <si>
    <t>数学</t>
    <rPh sb="0" eb="2">
      <t>スウガク</t>
    </rPh>
    <phoneticPr fontId="4"/>
  </si>
  <si>
    <t>理科</t>
    <rPh sb="0" eb="2">
      <t>リカ</t>
    </rPh>
    <phoneticPr fontId="4"/>
  </si>
  <si>
    <t>音楽</t>
    <rPh sb="0" eb="2">
      <t>オンガク</t>
    </rPh>
    <phoneticPr fontId="4"/>
  </si>
  <si>
    <t>美術</t>
    <rPh sb="0" eb="2">
      <t>ビジュツ</t>
    </rPh>
    <phoneticPr fontId="4"/>
  </si>
  <si>
    <t>保健体育</t>
    <rPh sb="0" eb="2">
      <t>ホケン</t>
    </rPh>
    <rPh sb="2" eb="4">
      <t>タイイク</t>
    </rPh>
    <phoneticPr fontId="4"/>
  </si>
  <si>
    <t>保健</t>
    <rPh sb="0" eb="2">
      <t>ホケン</t>
    </rPh>
    <phoneticPr fontId="4"/>
  </si>
  <si>
    <t>技術</t>
    <rPh sb="0" eb="2">
      <t>ギジュツ</t>
    </rPh>
    <phoneticPr fontId="4"/>
  </si>
  <si>
    <t>家庭</t>
    <rPh sb="0" eb="2">
      <t>カテイ</t>
    </rPh>
    <phoneticPr fontId="4"/>
  </si>
  <si>
    <t>職業</t>
    <rPh sb="0" eb="2">
      <t>ショクギョウ</t>
    </rPh>
    <phoneticPr fontId="4"/>
  </si>
  <si>
    <t>職業実習</t>
    <rPh sb="0" eb="2">
      <t>ショクギョウ</t>
    </rPh>
    <rPh sb="2" eb="4">
      <t>ジッシュウ</t>
    </rPh>
    <phoneticPr fontId="4"/>
  </si>
  <si>
    <t>職業指導</t>
    <rPh sb="0" eb="2">
      <t>ショクギョウ</t>
    </rPh>
    <rPh sb="2" eb="4">
      <t>シドウ</t>
    </rPh>
    <phoneticPr fontId="4"/>
  </si>
  <si>
    <t>外国語</t>
    <rPh sb="0" eb="3">
      <t>ガイコクゴ</t>
    </rPh>
    <phoneticPr fontId="4"/>
  </si>
  <si>
    <t>宗教</t>
    <rPh sb="0" eb="2">
      <t>シュウキョウ</t>
    </rPh>
    <phoneticPr fontId="4"/>
  </si>
  <si>
    <t>別表</t>
    <rPh sb="0" eb="2">
      <t>ベッピョウ</t>
    </rPh>
    <phoneticPr fontId="4"/>
  </si>
  <si>
    <t>第３</t>
    <rPh sb="0" eb="1">
      <t>ダイ</t>
    </rPh>
    <phoneticPr fontId="4"/>
  </si>
  <si>
    <t>第４</t>
    <rPh sb="0" eb="1">
      <t>ダイ</t>
    </rPh>
    <phoneticPr fontId="4"/>
  </si>
  <si>
    <t>第５</t>
    <rPh sb="0" eb="1">
      <t>ダイ</t>
    </rPh>
    <phoneticPr fontId="4"/>
  </si>
  <si>
    <t>区　分</t>
    <rPh sb="0" eb="1">
      <t>ク</t>
    </rPh>
    <rPh sb="2" eb="3">
      <t>ブン</t>
    </rPh>
    <phoneticPr fontId="4"/>
  </si>
  <si>
    <t>別　表</t>
    <rPh sb="0" eb="1">
      <t>ベツ</t>
    </rPh>
    <rPh sb="2" eb="3">
      <t>オモテ</t>
    </rPh>
    <phoneticPr fontId="4"/>
  </si>
  <si>
    <t>第　１</t>
    <rPh sb="0" eb="1">
      <t>ダイ</t>
    </rPh>
    <phoneticPr fontId="4"/>
  </si>
  <si>
    <t>専  修  免  許  状</t>
    <rPh sb="0" eb="1">
      <t>アツム</t>
    </rPh>
    <rPh sb="3" eb="4">
      <t>オサム</t>
    </rPh>
    <rPh sb="6" eb="7">
      <t>メン</t>
    </rPh>
    <rPh sb="9" eb="10">
      <t>モト</t>
    </rPh>
    <rPh sb="12" eb="13">
      <t>ジョウ</t>
    </rPh>
    <phoneticPr fontId="4"/>
  </si>
  <si>
    <t>施行法</t>
    <rPh sb="0" eb="3">
      <t>シコウホウ</t>
    </rPh>
    <phoneticPr fontId="4"/>
  </si>
  <si>
    <t>第１条</t>
    <rPh sb="0" eb="1">
      <t>ダイ</t>
    </rPh>
    <rPh sb="2" eb="3">
      <t>ジョウ</t>
    </rPh>
    <phoneticPr fontId="4"/>
  </si>
  <si>
    <t>第２条</t>
    <rPh sb="0" eb="1">
      <t>ダイ</t>
    </rPh>
    <rPh sb="2" eb="3">
      <t>ジョウ</t>
    </rPh>
    <phoneticPr fontId="4"/>
  </si>
  <si>
    <t>第　３</t>
    <rPh sb="0" eb="1">
      <t>ダイ</t>
    </rPh>
    <phoneticPr fontId="4"/>
  </si>
  <si>
    <t>第　４</t>
    <rPh sb="0" eb="1">
      <t>ダイ</t>
    </rPh>
    <phoneticPr fontId="4"/>
  </si>
  <si>
    <t>第　５</t>
    <rPh sb="0" eb="1">
      <t>ダイ</t>
    </rPh>
    <phoneticPr fontId="4"/>
  </si>
  <si>
    <t>一　種　免　許　状</t>
    <rPh sb="0" eb="1">
      <t>イチ</t>
    </rPh>
    <rPh sb="2" eb="3">
      <t>タネ</t>
    </rPh>
    <rPh sb="4" eb="5">
      <t>メン</t>
    </rPh>
    <rPh sb="6" eb="7">
      <t>モト</t>
    </rPh>
    <rPh sb="8" eb="9">
      <t>ジョウ</t>
    </rPh>
    <phoneticPr fontId="4"/>
  </si>
  <si>
    <t>イ</t>
    <phoneticPr fontId="4"/>
  </si>
  <si>
    <t>ロ</t>
    <phoneticPr fontId="4"/>
  </si>
  <si>
    <t>ハ</t>
    <phoneticPr fontId="4"/>
  </si>
  <si>
    <t>臨　時　免　許　状</t>
    <rPh sb="0" eb="1">
      <t>ノゾム</t>
    </rPh>
    <rPh sb="2" eb="3">
      <t>ジ</t>
    </rPh>
    <rPh sb="4" eb="5">
      <t>メン</t>
    </rPh>
    <rPh sb="6" eb="7">
      <t>モト</t>
    </rPh>
    <rPh sb="8" eb="9">
      <t>ジョウ</t>
    </rPh>
    <phoneticPr fontId="4"/>
  </si>
  <si>
    <t>二　種　免　許　状</t>
    <rPh sb="0" eb="1">
      <t>ニ</t>
    </rPh>
    <rPh sb="2" eb="3">
      <t>シュ</t>
    </rPh>
    <rPh sb="4" eb="5">
      <t>メン</t>
    </rPh>
    <rPh sb="6" eb="7">
      <t>モト</t>
    </rPh>
    <rPh sb="8" eb="9">
      <t>ジョウ</t>
    </rPh>
    <phoneticPr fontId="4"/>
  </si>
  <si>
    <t>合　計</t>
    <rPh sb="0" eb="1">
      <t>ゴウ</t>
    </rPh>
    <rPh sb="2" eb="3">
      <t>ケイ</t>
    </rPh>
    <phoneticPr fontId="4"/>
  </si>
  <si>
    <t>地理歴史</t>
    <rPh sb="0" eb="2">
      <t>チリ</t>
    </rPh>
    <rPh sb="2" eb="4">
      <t>レキシ</t>
    </rPh>
    <phoneticPr fontId="4"/>
  </si>
  <si>
    <t>公民</t>
    <rPh sb="0" eb="2">
      <t>コウミン</t>
    </rPh>
    <phoneticPr fontId="4"/>
  </si>
  <si>
    <t>工芸</t>
    <rPh sb="0" eb="2">
      <t>コウゲイ</t>
    </rPh>
    <phoneticPr fontId="4"/>
  </si>
  <si>
    <t>書道</t>
    <rPh sb="0" eb="2">
      <t>ショドウ</t>
    </rPh>
    <phoneticPr fontId="4"/>
  </si>
  <si>
    <t>看護</t>
    <rPh sb="0" eb="2">
      <t>カンゴ</t>
    </rPh>
    <phoneticPr fontId="4"/>
  </si>
  <si>
    <t>看護実習</t>
    <rPh sb="0" eb="2">
      <t>カンゴ</t>
    </rPh>
    <rPh sb="2" eb="4">
      <t>ジッシュウ</t>
    </rPh>
    <phoneticPr fontId="4"/>
  </si>
  <si>
    <t>家庭実習</t>
    <rPh sb="0" eb="2">
      <t>カテイ</t>
    </rPh>
    <rPh sb="2" eb="4">
      <t>ジッシュウ</t>
    </rPh>
    <phoneticPr fontId="4"/>
  </si>
  <si>
    <t>情報</t>
    <rPh sb="0" eb="2">
      <t>ジョウホウ</t>
    </rPh>
    <phoneticPr fontId="4"/>
  </si>
  <si>
    <t>情報実習</t>
    <rPh sb="0" eb="2">
      <t>ジョウホウ</t>
    </rPh>
    <rPh sb="2" eb="4">
      <t>ジッシュウ</t>
    </rPh>
    <phoneticPr fontId="4"/>
  </si>
  <si>
    <t>農業</t>
    <rPh sb="0" eb="2">
      <t>ノウギョウ</t>
    </rPh>
    <phoneticPr fontId="4"/>
  </si>
  <si>
    <t>農業実習</t>
    <rPh sb="0" eb="2">
      <t>ノウギョウ</t>
    </rPh>
    <rPh sb="2" eb="4">
      <t>ジッシュウ</t>
    </rPh>
    <phoneticPr fontId="4"/>
  </si>
  <si>
    <t>工業</t>
    <rPh sb="0" eb="2">
      <t>コウギョウ</t>
    </rPh>
    <phoneticPr fontId="4"/>
  </si>
  <si>
    <t>工業実習</t>
    <rPh sb="0" eb="2">
      <t>コウギョウ</t>
    </rPh>
    <rPh sb="2" eb="4">
      <t>ジッシュウ</t>
    </rPh>
    <phoneticPr fontId="4"/>
  </si>
  <si>
    <t>商業</t>
    <rPh sb="0" eb="2">
      <t>ショウギョウ</t>
    </rPh>
    <phoneticPr fontId="4"/>
  </si>
  <si>
    <t>商業実習</t>
    <rPh sb="0" eb="2">
      <t>ショウギョウ</t>
    </rPh>
    <rPh sb="2" eb="4">
      <t>ジッシュウ</t>
    </rPh>
    <phoneticPr fontId="4"/>
  </si>
  <si>
    <t>水産</t>
    <rPh sb="0" eb="2">
      <t>スイサン</t>
    </rPh>
    <phoneticPr fontId="4"/>
  </si>
  <si>
    <t>水産実習</t>
    <rPh sb="0" eb="2">
      <t>スイサン</t>
    </rPh>
    <rPh sb="2" eb="4">
      <t>ジッシュウ</t>
    </rPh>
    <phoneticPr fontId="4"/>
  </si>
  <si>
    <t>福祉</t>
    <rPh sb="0" eb="2">
      <t>フクシ</t>
    </rPh>
    <phoneticPr fontId="4"/>
  </si>
  <si>
    <t>福祉実習</t>
    <rPh sb="0" eb="2">
      <t>フクシ</t>
    </rPh>
    <rPh sb="2" eb="4">
      <t>ジッシュウ</t>
    </rPh>
    <phoneticPr fontId="4"/>
  </si>
  <si>
    <t>商船</t>
    <rPh sb="0" eb="2">
      <t>ショウセン</t>
    </rPh>
    <phoneticPr fontId="4"/>
  </si>
  <si>
    <t>商船実習</t>
    <rPh sb="0" eb="2">
      <t>ショウセン</t>
    </rPh>
    <rPh sb="2" eb="4">
      <t>ジッシュウ</t>
    </rPh>
    <phoneticPr fontId="4"/>
  </si>
  <si>
    <t>専　修　免　許　状</t>
    <rPh sb="0" eb="1">
      <t>アツム</t>
    </rPh>
    <rPh sb="2" eb="3">
      <t>オサム</t>
    </rPh>
    <rPh sb="4" eb="5">
      <t>メン</t>
    </rPh>
    <rPh sb="6" eb="7">
      <t>モト</t>
    </rPh>
    <rPh sb="8" eb="9">
      <t>ジョウ</t>
    </rPh>
    <phoneticPr fontId="4"/>
  </si>
  <si>
    <t>柔道</t>
    <rPh sb="0" eb="2">
      <t>ジュウドウ</t>
    </rPh>
    <phoneticPr fontId="4"/>
  </si>
  <si>
    <t>剣道</t>
    <rPh sb="0" eb="2">
      <t>ケンドウ</t>
    </rPh>
    <phoneticPr fontId="4"/>
  </si>
  <si>
    <t>情報技術</t>
    <rPh sb="0" eb="2">
      <t>ジョウホウ</t>
    </rPh>
    <rPh sb="2" eb="4">
      <t>ギジュツ</t>
    </rPh>
    <phoneticPr fontId="4"/>
  </si>
  <si>
    <t>建築</t>
    <rPh sb="0" eb="2">
      <t>ケンチク</t>
    </rPh>
    <phoneticPr fontId="4"/>
  </si>
  <si>
    <t>インテリア</t>
    <phoneticPr fontId="4"/>
  </si>
  <si>
    <t>デザイン</t>
    <phoneticPr fontId="4"/>
  </si>
  <si>
    <t>情報処理</t>
    <rPh sb="0" eb="2">
      <t>ジョウホウ</t>
    </rPh>
    <rPh sb="2" eb="4">
      <t>ショリ</t>
    </rPh>
    <phoneticPr fontId="4"/>
  </si>
  <si>
    <t>計算実務</t>
    <rPh sb="0" eb="2">
      <t>ケイサン</t>
    </rPh>
    <rPh sb="2" eb="4">
      <t>ジツム</t>
    </rPh>
    <phoneticPr fontId="4"/>
  </si>
  <si>
    <t>附則第２項</t>
    <rPh sb="0" eb="2">
      <t>フソク</t>
    </rPh>
    <rPh sb="2" eb="3">
      <t>ダイ</t>
    </rPh>
    <rPh sb="4" eb="5">
      <t>コウ</t>
    </rPh>
    <phoneticPr fontId="4"/>
  </si>
  <si>
    <t>及び第３項</t>
    <rPh sb="0" eb="1">
      <t>オヨ</t>
    </rPh>
    <rPh sb="2" eb="3">
      <t>ダイ</t>
    </rPh>
    <rPh sb="4" eb="5">
      <t>コウ</t>
    </rPh>
    <phoneticPr fontId="4"/>
  </si>
  <si>
    <t>附　　則</t>
    <rPh sb="0" eb="1">
      <t>フ</t>
    </rPh>
    <rPh sb="3" eb="4">
      <t>ノリ</t>
    </rPh>
    <phoneticPr fontId="4"/>
  </si>
  <si>
    <t>一　　種　　免　　許　　状</t>
    <rPh sb="0" eb="1">
      <t>イチ</t>
    </rPh>
    <rPh sb="3" eb="4">
      <t>タネ</t>
    </rPh>
    <rPh sb="6" eb="7">
      <t>メン</t>
    </rPh>
    <rPh sb="9" eb="10">
      <t>モト</t>
    </rPh>
    <rPh sb="12" eb="13">
      <t>ジョウ</t>
    </rPh>
    <phoneticPr fontId="4"/>
  </si>
  <si>
    <t>イ</t>
    <phoneticPr fontId="4"/>
  </si>
  <si>
    <t>ロ</t>
    <phoneticPr fontId="4"/>
  </si>
  <si>
    <t>ハ</t>
    <phoneticPr fontId="4"/>
  </si>
  <si>
    <t>ニ</t>
    <phoneticPr fontId="4"/>
  </si>
  <si>
    <t>第　５　条</t>
    <rPh sb="0" eb="1">
      <t>ダイ</t>
    </rPh>
    <rPh sb="4" eb="5">
      <t>ジョウ</t>
    </rPh>
    <phoneticPr fontId="4"/>
  </si>
  <si>
    <t>免許状</t>
    <rPh sb="0" eb="3">
      <t>メンキョジョウ</t>
    </rPh>
    <phoneticPr fontId="4"/>
  </si>
  <si>
    <t>専　修</t>
    <rPh sb="0" eb="1">
      <t>アツム</t>
    </rPh>
    <rPh sb="2" eb="3">
      <t>オサム</t>
    </rPh>
    <phoneticPr fontId="4"/>
  </si>
  <si>
    <t>一　種</t>
    <rPh sb="0" eb="1">
      <t>イチ</t>
    </rPh>
    <rPh sb="2" eb="3">
      <t>タネ</t>
    </rPh>
    <phoneticPr fontId="4"/>
  </si>
  <si>
    <t>二　種</t>
    <rPh sb="0" eb="1">
      <t>ニ</t>
    </rPh>
    <rPh sb="2" eb="3">
      <t>シュ</t>
    </rPh>
    <phoneticPr fontId="4"/>
  </si>
  <si>
    <t>臨　時</t>
    <rPh sb="0" eb="1">
      <t>ノゾム</t>
    </rPh>
    <rPh sb="2" eb="3">
      <t>ジ</t>
    </rPh>
    <phoneticPr fontId="4"/>
  </si>
  <si>
    <t>別表第２</t>
    <rPh sb="0" eb="2">
      <t>ベッピョウ</t>
    </rPh>
    <rPh sb="2" eb="3">
      <t>ダイ</t>
    </rPh>
    <phoneticPr fontId="4"/>
  </si>
  <si>
    <t>別表第６</t>
    <rPh sb="0" eb="2">
      <t>ベッピョウ</t>
    </rPh>
    <rPh sb="2" eb="3">
      <t>ダイ</t>
    </rPh>
    <phoneticPr fontId="4"/>
  </si>
  <si>
    <t>施行規則第６４条第１項</t>
    <rPh sb="0" eb="2">
      <t>シコウ</t>
    </rPh>
    <rPh sb="2" eb="4">
      <t>キソク</t>
    </rPh>
    <rPh sb="4" eb="5">
      <t>ダイ</t>
    </rPh>
    <rPh sb="7" eb="8">
      <t>ジョウ</t>
    </rPh>
    <rPh sb="8" eb="9">
      <t>ダイ</t>
    </rPh>
    <rPh sb="10" eb="11">
      <t>コウ</t>
    </rPh>
    <phoneticPr fontId="4"/>
  </si>
  <si>
    <t>施行規則第６４条第２項</t>
    <rPh sb="0" eb="2">
      <t>シコウ</t>
    </rPh>
    <rPh sb="2" eb="4">
      <t>キソク</t>
    </rPh>
    <rPh sb="4" eb="5">
      <t>ダイ</t>
    </rPh>
    <rPh sb="7" eb="8">
      <t>ジョウ</t>
    </rPh>
    <rPh sb="8" eb="9">
      <t>ダイ</t>
    </rPh>
    <rPh sb="10" eb="11">
      <t>コウ</t>
    </rPh>
    <phoneticPr fontId="4"/>
  </si>
  <si>
    <t>施行規則第６５条第１項</t>
    <rPh sb="0" eb="2">
      <t>シコウ</t>
    </rPh>
    <rPh sb="2" eb="4">
      <t>キソク</t>
    </rPh>
    <rPh sb="4" eb="5">
      <t>ダイ</t>
    </rPh>
    <rPh sb="7" eb="8">
      <t>ジョウ</t>
    </rPh>
    <rPh sb="8" eb="9">
      <t>ダイ</t>
    </rPh>
    <rPh sb="10" eb="11">
      <t>コウ</t>
    </rPh>
    <phoneticPr fontId="4"/>
  </si>
  <si>
    <t>理　療</t>
    <rPh sb="0" eb="1">
      <t>リ</t>
    </rPh>
    <rPh sb="2" eb="3">
      <t>リョウ</t>
    </rPh>
    <phoneticPr fontId="4"/>
  </si>
  <si>
    <t>音　楽</t>
    <rPh sb="0" eb="1">
      <t>オト</t>
    </rPh>
    <rPh sb="2" eb="3">
      <t>ラク</t>
    </rPh>
    <phoneticPr fontId="4"/>
  </si>
  <si>
    <t>ニ　種　免　許　状</t>
    <rPh sb="2" eb="3">
      <t>タネ</t>
    </rPh>
    <rPh sb="4" eb="5">
      <t>メン</t>
    </rPh>
    <rPh sb="6" eb="7">
      <t>モト</t>
    </rPh>
    <rPh sb="8" eb="9">
      <t>ジョウ</t>
    </rPh>
    <phoneticPr fontId="4"/>
  </si>
  <si>
    <t>区　　分</t>
    <rPh sb="0" eb="1">
      <t>ク</t>
    </rPh>
    <rPh sb="3" eb="4">
      <t>ブン</t>
    </rPh>
    <phoneticPr fontId="4"/>
  </si>
  <si>
    <t>教育</t>
    <rPh sb="0" eb="2">
      <t>キョウイク</t>
    </rPh>
    <phoneticPr fontId="4"/>
  </si>
  <si>
    <t>中　　　学　　　校</t>
    <rPh sb="0" eb="1">
      <t>ナカ</t>
    </rPh>
    <rPh sb="4" eb="5">
      <t>ガク</t>
    </rPh>
    <rPh sb="8" eb="9">
      <t>コウ</t>
    </rPh>
    <phoneticPr fontId="4"/>
  </si>
  <si>
    <t>高　　等　　学　　校</t>
    <rPh sb="0" eb="1">
      <t>タカ</t>
    </rPh>
    <rPh sb="3" eb="4">
      <t>トウ</t>
    </rPh>
    <rPh sb="6" eb="7">
      <t>ガク</t>
    </rPh>
    <rPh sb="9" eb="10">
      <t>コウ</t>
    </rPh>
    <phoneticPr fontId="4"/>
  </si>
  <si>
    <t>英語</t>
    <rPh sb="0" eb="2">
      <t>エイゴ</t>
    </rPh>
    <phoneticPr fontId="4"/>
  </si>
  <si>
    <t>フランス語</t>
    <rPh sb="4" eb="5">
      <t>ゴ</t>
    </rPh>
    <phoneticPr fontId="4"/>
  </si>
  <si>
    <t>中国語</t>
    <rPh sb="0" eb="3">
      <t>チュウゴクゴ</t>
    </rPh>
    <phoneticPr fontId="4"/>
  </si>
  <si>
    <t>ドイツ語</t>
    <rPh sb="3" eb="4">
      <t>ゴ</t>
    </rPh>
    <phoneticPr fontId="4"/>
  </si>
  <si>
    <t>ロシア語</t>
    <rPh sb="3" eb="4">
      <t>ゴ</t>
    </rPh>
    <phoneticPr fontId="4"/>
  </si>
  <si>
    <t>備　考</t>
    <rPh sb="0" eb="1">
      <t>ソナエ</t>
    </rPh>
    <rPh sb="2" eb="3">
      <t>コウ</t>
    </rPh>
    <phoneticPr fontId="4"/>
  </si>
  <si>
    <t>勤　務　校</t>
    <rPh sb="0" eb="1">
      <t>ツトム</t>
    </rPh>
    <rPh sb="2" eb="3">
      <t>ツトム</t>
    </rPh>
    <rPh sb="4" eb="5">
      <t>コウ</t>
    </rPh>
    <phoneticPr fontId="4"/>
  </si>
  <si>
    <t>国立</t>
    <rPh sb="0" eb="2">
      <t>コクリツ</t>
    </rPh>
    <phoneticPr fontId="4"/>
  </si>
  <si>
    <t>公立</t>
    <rPh sb="0" eb="2">
      <t>コウリツ</t>
    </rPh>
    <phoneticPr fontId="4"/>
  </si>
  <si>
    <t>私立</t>
    <rPh sb="0" eb="2">
      <t>シリツ</t>
    </rPh>
    <phoneticPr fontId="4"/>
  </si>
  <si>
    <t>その他</t>
    <rPh sb="2" eb="3">
      <t>タ</t>
    </rPh>
    <phoneticPr fontId="4"/>
  </si>
  <si>
    <t>伴　い　再　授　与　し　た　も　の</t>
    <rPh sb="0" eb="1">
      <t>トモナ</t>
    </rPh>
    <rPh sb="4" eb="5">
      <t>サイ</t>
    </rPh>
    <rPh sb="6" eb="7">
      <t>ジュ</t>
    </rPh>
    <rPh sb="8" eb="9">
      <t>アタエ</t>
    </rPh>
    <phoneticPr fontId="4"/>
  </si>
  <si>
    <t>小学校助教諭</t>
    <rPh sb="0" eb="3">
      <t>ショウガッコウ</t>
    </rPh>
    <rPh sb="3" eb="6">
      <t>ジョキョウユ</t>
    </rPh>
    <phoneticPr fontId="4"/>
  </si>
  <si>
    <t>中学校助教諭</t>
    <rPh sb="0" eb="3">
      <t>チュウガッコウ</t>
    </rPh>
    <rPh sb="3" eb="6">
      <t>ジョキョウユ</t>
    </rPh>
    <phoneticPr fontId="4"/>
  </si>
  <si>
    <t>高等学校助教諭</t>
    <rPh sb="0" eb="2">
      <t>コウトウ</t>
    </rPh>
    <rPh sb="2" eb="4">
      <t>ガッコウ</t>
    </rPh>
    <rPh sb="4" eb="7">
      <t>ジョキョウユ</t>
    </rPh>
    <phoneticPr fontId="4"/>
  </si>
  <si>
    <t>幼稚園助教諭</t>
    <rPh sb="0" eb="3">
      <t>ヨウチエン</t>
    </rPh>
    <rPh sb="3" eb="6">
      <t>ジョキョウユ</t>
    </rPh>
    <phoneticPr fontId="4"/>
  </si>
  <si>
    <t>養護助教諭</t>
    <rPh sb="0" eb="2">
      <t>ヨウゴ</t>
    </rPh>
    <rPh sb="2" eb="5">
      <t>ジョキョウユ</t>
    </rPh>
    <phoneticPr fontId="4"/>
  </si>
  <si>
    <t>高等学校</t>
    <rPh sb="0" eb="2">
      <t>コウトウ</t>
    </rPh>
    <rPh sb="2" eb="4">
      <t>ガッコウ</t>
    </rPh>
    <phoneticPr fontId="4"/>
  </si>
  <si>
    <t>国　　立</t>
    <rPh sb="0" eb="1">
      <t>クニ</t>
    </rPh>
    <rPh sb="3" eb="4">
      <t>リツ</t>
    </rPh>
    <phoneticPr fontId="4"/>
  </si>
  <si>
    <t>公　　立</t>
    <rPh sb="0" eb="1">
      <t>コウ</t>
    </rPh>
    <rPh sb="3" eb="4">
      <t>リツ</t>
    </rPh>
    <phoneticPr fontId="4"/>
  </si>
  <si>
    <t>私　　立</t>
    <rPh sb="0" eb="1">
      <t>ワタシ</t>
    </rPh>
    <rPh sb="3" eb="4">
      <t>リツ</t>
    </rPh>
    <phoneticPr fontId="4"/>
  </si>
  <si>
    <t>〔</t>
    <phoneticPr fontId="4"/>
  </si>
  <si>
    <t>〕</t>
  </si>
  <si>
    <t>〔</t>
    <phoneticPr fontId="4"/>
  </si>
  <si>
    <t>〕</t>
    <phoneticPr fontId="4"/>
  </si>
  <si>
    <t>合　　計</t>
    <rPh sb="0" eb="1">
      <t>ゴウ</t>
    </rPh>
    <rPh sb="3" eb="4">
      <t>ケイ</t>
    </rPh>
    <phoneticPr fontId="4"/>
  </si>
  <si>
    <t>都道府県名</t>
    <rPh sb="0" eb="4">
      <t>トドウフケン</t>
    </rPh>
    <rPh sb="4" eb="5">
      <t>メイ</t>
    </rPh>
    <phoneticPr fontId="4"/>
  </si>
  <si>
    <t>別表第８</t>
    <rPh sb="0" eb="2">
      <t>ベッピョウ</t>
    </rPh>
    <rPh sb="2" eb="3">
      <t>ダイ</t>
    </rPh>
    <phoneticPr fontId="4"/>
  </si>
  <si>
    <t>第　８</t>
    <rPh sb="0" eb="1">
      <t>ダイ</t>
    </rPh>
    <phoneticPr fontId="4"/>
  </si>
  <si>
    <t>理　容</t>
    <rPh sb="0" eb="1">
      <t>リ</t>
    </rPh>
    <rPh sb="2" eb="3">
      <t>ヨウ</t>
    </rPh>
    <phoneticPr fontId="4"/>
  </si>
  <si>
    <t>美　術</t>
    <rPh sb="0" eb="1">
      <t>ビ</t>
    </rPh>
    <rPh sb="2" eb="3">
      <t>ジュツ</t>
    </rPh>
    <phoneticPr fontId="4"/>
  </si>
  <si>
    <t>工　芸</t>
    <rPh sb="0" eb="1">
      <t>コウ</t>
    </rPh>
    <rPh sb="2" eb="3">
      <t>ゲイ</t>
    </rPh>
    <phoneticPr fontId="4"/>
  </si>
  <si>
    <t>被　服</t>
    <rPh sb="0" eb="1">
      <t>ヒ</t>
    </rPh>
    <rPh sb="2" eb="3">
      <t>フク</t>
    </rPh>
    <phoneticPr fontId="4"/>
  </si>
  <si>
    <t>　計　</t>
    <rPh sb="1" eb="2">
      <t>ケイ</t>
    </rPh>
    <phoneticPr fontId="4"/>
  </si>
  <si>
    <t>６３年改正法附則第５項</t>
    <rPh sb="2" eb="3">
      <t>ネン</t>
    </rPh>
    <rPh sb="3" eb="6">
      <t>カイセイホウ</t>
    </rPh>
    <rPh sb="6" eb="8">
      <t>フソク</t>
    </rPh>
    <rPh sb="8" eb="9">
      <t>ダイ</t>
    </rPh>
    <rPh sb="10" eb="11">
      <t>コウ</t>
    </rPh>
    <phoneticPr fontId="4"/>
  </si>
  <si>
    <t>教科</t>
    <rPh sb="0" eb="1">
      <t>キョウ</t>
    </rPh>
    <rPh sb="1" eb="2">
      <t>カ</t>
    </rPh>
    <phoneticPr fontId="4"/>
  </si>
  <si>
    <t>都道府県名</t>
  </si>
  <si>
    <t>年齢</t>
    <rPh sb="0" eb="2">
      <t>ネンレイ</t>
    </rPh>
    <phoneticPr fontId="4"/>
  </si>
  <si>
    <t>国籍</t>
    <rPh sb="0" eb="2">
      <t>コクセキ</t>
    </rPh>
    <phoneticPr fontId="4"/>
  </si>
  <si>
    <t>不自由</t>
    <rPh sb="0" eb="3">
      <t>フジユウ</t>
    </rPh>
    <phoneticPr fontId="4"/>
  </si>
  <si>
    <t>視覚</t>
    <rPh sb="0" eb="2">
      <t>シカク</t>
    </rPh>
    <phoneticPr fontId="4"/>
  </si>
  <si>
    <t>聴覚</t>
    <rPh sb="0" eb="2">
      <t>チョウカク</t>
    </rPh>
    <phoneticPr fontId="4"/>
  </si>
  <si>
    <t>肢体</t>
    <rPh sb="0" eb="2">
      <t>シタイ</t>
    </rPh>
    <phoneticPr fontId="4"/>
  </si>
  <si>
    <t>言語</t>
    <rPh sb="0" eb="2">
      <t>ゲンゴ</t>
    </rPh>
    <phoneticPr fontId="4"/>
  </si>
  <si>
    <t>〔</t>
    <phoneticPr fontId="4"/>
  </si>
  <si>
    <t>６３年改正法
附則第５項</t>
    <rPh sb="2" eb="3">
      <t>ネン</t>
    </rPh>
    <rPh sb="3" eb="6">
      <t>カイセイホウ</t>
    </rPh>
    <rPh sb="7" eb="9">
      <t>フソク</t>
    </rPh>
    <rPh sb="9" eb="10">
      <t>ダイ</t>
    </rPh>
    <rPh sb="11" eb="12">
      <t>コウ</t>
    </rPh>
    <phoneticPr fontId="4"/>
  </si>
  <si>
    <t>１　総授与件数</t>
    <rPh sb="2" eb="3">
      <t>ソウ</t>
    </rPh>
    <rPh sb="3" eb="5">
      <t>ジュヨ</t>
    </rPh>
    <rPh sb="5" eb="7">
      <t>ケンスウ</t>
    </rPh>
    <phoneticPr fontId="4"/>
  </si>
  <si>
    <t>障害</t>
    <rPh sb="0" eb="2">
      <t>ショウガイ</t>
    </rPh>
    <phoneticPr fontId="4"/>
  </si>
  <si>
    <t>外国の教員免許資格</t>
    <phoneticPr fontId="4"/>
  </si>
  <si>
    <t>授与された免許状の種類</t>
    <phoneticPr fontId="4"/>
  </si>
  <si>
    <t>（例）</t>
    <rPh sb="1" eb="2">
      <t>レイ</t>
    </rPh>
    <phoneticPr fontId="4"/>
  </si>
  <si>
    <t>小学校</t>
    <rPh sb="0" eb="3">
      <t>ショウガッコウ</t>
    </rPh>
    <phoneticPr fontId="4"/>
  </si>
  <si>
    <t>普通</t>
    <rPh sb="0" eb="2">
      <t>フツウ</t>
    </rPh>
    <phoneticPr fontId="4"/>
  </si>
  <si>
    <t>一種</t>
    <rPh sb="0" eb="2">
      <t>イッシュ</t>
    </rPh>
    <phoneticPr fontId="4"/>
  </si>
  <si>
    <t>施行規則第６３条の２第３項</t>
    <rPh sb="0" eb="2">
      <t>セコウ</t>
    </rPh>
    <rPh sb="2" eb="4">
      <t>キソク</t>
    </rPh>
    <rPh sb="4" eb="5">
      <t>ダイ</t>
    </rPh>
    <rPh sb="7" eb="8">
      <t>ジョウ</t>
    </rPh>
    <rPh sb="10" eb="11">
      <t>ダイ</t>
    </rPh>
    <rPh sb="12" eb="13">
      <t>コウ</t>
    </rPh>
    <phoneticPr fontId="4"/>
  </si>
  <si>
    <t>理学療法</t>
    <rPh sb="0" eb="2">
      <t>リガク</t>
    </rPh>
    <rPh sb="2" eb="4">
      <t>リョウホウ</t>
    </rPh>
    <phoneticPr fontId="4"/>
  </si>
  <si>
    <t>別表第２の２</t>
    <rPh sb="0" eb="2">
      <t>ベッピョウ</t>
    </rPh>
    <rPh sb="2" eb="3">
      <t>ダイ</t>
    </rPh>
    <phoneticPr fontId="4"/>
  </si>
  <si>
    <t>別表第６の２</t>
    <rPh sb="0" eb="2">
      <t>ベッピョウ</t>
    </rPh>
    <rPh sb="2" eb="3">
      <t>ダイ</t>
    </rPh>
    <phoneticPr fontId="4"/>
  </si>
  <si>
    <t>免許状</t>
    <rPh sb="0" eb="2">
      <t>メンキョ</t>
    </rPh>
    <rPh sb="2" eb="3">
      <t>ジョウ</t>
    </rPh>
    <phoneticPr fontId="4"/>
  </si>
  <si>
    <t>二種</t>
    <rPh sb="0" eb="2">
      <t>ニシュ</t>
    </rPh>
    <phoneticPr fontId="4"/>
  </si>
  <si>
    <t>栄養教員</t>
    <rPh sb="0" eb="2">
      <t>エイヨウ</t>
    </rPh>
    <rPh sb="2" eb="4">
      <t>キョウイン</t>
    </rPh>
    <phoneticPr fontId="4"/>
  </si>
  <si>
    <t>第９項</t>
    <rPh sb="0" eb="1">
      <t>ダイ</t>
    </rPh>
    <rPh sb="2" eb="3">
      <t>コウ</t>
    </rPh>
    <phoneticPr fontId="4"/>
  </si>
  <si>
    <t>平成12年改正法</t>
    <rPh sb="0" eb="2">
      <t>ヘイセイ</t>
    </rPh>
    <rPh sb="4" eb="5">
      <t>ネン</t>
    </rPh>
    <rPh sb="5" eb="7">
      <t>カイセイ</t>
    </rPh>
    <rPh sb="7" eb="8">
      <t>ホウ</t>
    </rPh>
    <phoneticPr fontId="4"/>
  </si>
  <si>
    <t>附則第７項</t>
    <rPh sb="0" eb="2">
      <t>フソク</t>
    </rPh>
    <rPh sb="2" eb="3">
      <t>ダイ</t>
    </rPh>
    <rPh sb="4" eb="5">
      <t>コウ</t>
    </rPh>
    <phoneticPr fontId="4"/>
  </si>
  <si>
    <t>附則３項</t>
    <rPh sb="0" eb="2">
      <t>フソク</t>
    </rPh>
    <rPh sb="3" eb="4">
      <t>コウ</t>
    </rPh>
    <phoneticPr fontId="4"/>
  </si>
  <si>
    <t>附則７項</t>
    <rPh sb="0" eb="2">
      <t>フソク</t>
    </rPh>
    <rPh sb="3" eb="4">
      <t>コウ</t>
    </rPh>
    <phoneticPr fontId="4"/>
  </si>
  <si>
    <t>免許法第１６条の２</t>
    <rPh sb="0" eb="2">
      <t>メンキョ</t>
    </rPh>
    <rPh sb="2" eb="3">
      <t>ホウ</t>
    </rPh>
    <rPh sb="3" eb="4">
      <t>ダイ</t>
    </rPh>
    <rPh sb="6" eb="7">
      <t>ジョウ</t>
    </rPh>
    <phoneticPr fontId="4"/>
  </si>
  <si>
    <t>自立教科等</t>
    <rPh sb="0" eb="2">
      <t>ジリツ</t>
    </rPh>
    <rPh sb="2" eb="4">
      <t>キョウカ</t>
    </rPh>
    <rPh sb="4" eb="5">
      <t>ナド</t>
    </rPh>
    <phoneticPr fontId="4"/>
  </si>
  <si>
    <t>特別支援学校
(視覚障害者)</t>
    <rPh sb="0" eb="2">
      <t>トクベツ</t>
    </rPh>
    <rPh sb="2" eb="4">
      <t>シエン</t>
    </rPh>
    <rPh sb="4" eb="6">
      <t>ガッコウ</t>
    </rPh>
    <rPh sb="8" eb="10">
      <t>シカク</t>
    </rPh>
    <rPh sb="10" eb="13">
      <t>ショウガイシャ</t>
    </rPh>
    <phoneticPr fontId="4"/>
  </si>
  <si>
    <t>特別支援学校
(聴覚障害者)</t>
    <rPh sb="0" eb="2">
      <t>トクベツ</t>
    </rPh>
    <rPh sb="2" eb="4">
      <t>シエン</t>
    </rPh>
    <rPh sb="4" eb="6">
      <t>ガッコウ</t>
    </rPh>
    <rPh sb="8" eb="10">
      <t>チョウカク</t>
    </rPh>
    <rPh sb="10" eb="13">
      <t>ショウガイシャ</t>
    </rPh>
    <phoneticPr fontId="4"/>
  </si>
  <si>
    <t>２　幼稚園教員免許状の授与件数</t>
    <rPh sb="2" eb="5">
      <t>ヨウチエン</t>
    </rPh>
    <rPh sb="5" eb="7">
      <t>キョウイン</t>
    </rPh>
    <rPh sb="7" eb="10">
      <t>メンキョジョウ</t>
    </rPh>
    <rPh sb="11" eb="13">
      <t>ジュヨ</t>
    </rPh>
    <rPh sb="13" eb="15">
      <t>ケンスウ</t>
    </rPh>
    <phoneticPr fontId="4"/>
  </si>
  <si>
    <t>３　小学校教員免許状の授与件数</t>
    <rPh sb="2" eb="5">
      <t>ショウガッコウ</t>
    </rPh>
    <rPh sb="5" eb="7">
      <t>キョウイン</t>
    </rPh>
    <rPh sb="7" eb="10">
      <t>メンキョジョウ</t>
    </rPh>
    <rPh sb="11" eb="13">
      <t>ジュヨ</t>
    </rPh>
    <rPh sb="13" eb="15">
      <t>ケンスウ</t>
    </rPh>
    <phoneticPr fontId="4"/>
  </si>
  <si>
    <t>４－１　中学校教員免許状の授与件数(専修・一種免許状)</t>
    <rPh sb="4" eb="7">
      <t>チュウガッコウ</t>
    </rPh>
    <rPh sb="7" eb="9">
      <t>キョウイン</t>
    </rPh>
    <rPh sb="9" eb="12">
      <t>メンキョジョウ</t>
    </rPh>
    <rPh sb="13" eb="15">
      <t>ジュヨ</t>
    </rPh>
    <rPh sb="15" eb="17">
      <t>ケンスウ</t>
    </rPh>
    <rPh sb="18" eb="20">
      <t>センシュウ</t>
    </rPh>
    <rPh sb="21" eb="22">
      <t>1</t>
    </rPh>
    <rPh sb="22" eb="23">
      <t>シュ</t>
    </rPh>
    <rPh sb="23" eb="26">
      <t>メンキョジョウ</t>
    </rPh>
    <phoneticPr fontId="4"/>
  </si>
  <si>
    <t>４－２　中学校教員免許状の授与件数(二種・臨時免許状)</t>
    <rPh sb="4" eb="7">
      <t>チュウガッコウ</t>
    </rPh>
    <rPh sb="7" eb="9">
      <t>キョウイン</t>
    </rPh>
    <rPh sb="9" eb="12">
      <t>メンキョジョウ</t>
    </rPh>
    <rPh sb="13" eb="15">
      <t>ジュヨ</t>
    </rPh>
    <rPh sb="15" eb="17">
      <t>ケンスウ</t>
    </rPh>
    <rPh sb="18" eb="19">
      <t>2</t>
    </rPh>
    <rPh sb="19" eb="20">
      <t>シュ</t>
    </rPh>
    <rPh sb="21" eb="23">
      <t>リンジ</t>
    </rPh>
    <rPh sb="23" eb="26">
      <t>メンキョジョウ</t>
    </rPh>
    <phoneticPr fontId="4"/>
  </si>
  <si>
    <t>５－１　高等学校教員免許状の授与件数（専修免許状）</t>
    <rPh sb="4" eb="6">
      <t>コウトウ</t>
    </rPh>
    <rPh sb="6" eb="8">
      <t>ガッコウ</t>
    </rPh>
    <rPh sb="8" eb="10">
      <t>キョウイン</t>
    </rPh>
    <rPh sb="10" eb="13">
      <t>メンキョジョウ</t>
    </rPh>
    <rPh sb="14" eb="16">
      <t>ジュヨ</t>
    </rPh>
    <rPh sb="16" eb="18">
      <t>ケンスウ</t>
    </rPh>
    <rPh sb="19" eb="21">
      <t>センシュウ</t>
    </rPh>
    <rPh sb="21" eb="24">
      <t>メンキョジョウ</t>
    </rPh>
    <phoneticPr fontId="4"/>
  </si>
  <si>
    <t>５－２　高等学校教員免許状の授与件数（一種免許状）</t>
    <rPh sb="4" eb="6">
      <t>コウトウ</t>
    </rPh>
    <rPh sb="6" eb="8">
      <t>ガッコウ</t>
    </rPh>
    <rPh sb="8" eb="10">
      <t>キョウイン</t>
    </rPh>
    <rPh sb="10" eb="13">
      <t>メンキョジョウ</t>
    </rPh>
    <rPh sb="14" eb="16">
      <t>ジュヨ</t>
    </rPh>
    <rPh sb="16" eb="18">
      <t>ケンスウ</t>
    </rPh>
    <rPh sb="19" eb="21">
      <t>イッシュ</t>
    </rPh>
    <rPh sb="21" eb="24">
      <t>メンキョジョウ</t>
    </rPh>
    <phoneticPr fontId="4"/>
  </si>
  <si>
    <t>５－３　高等学校教員免許状の授与件数（臨時免許状）</t>
    <rPh sb="4" eb="6">
      <t>コウトウ</t>
    </rPh>
    <rPh sb="6" eb="8">
      <t>ガッコウ</t>
    </rPh>
    <rPh sb="8" eb="10">
      <t>キョウイン</t>
    </rPh>
    <rPh sb="10" eb="13">
      <t>メンキョジョウ</t>
    </rPh>
    <rPh sb="14" eb="16">
      <t>ジュヨ</t>
    </rPh>
    <rPh sb="16" eb="18">
      <t>ケンスウ</t>
    </rPh>
    <rPh sb="19" eb="21">
      <t>リンジ</t>
    </rPh>
    <rPh sb="21" eb="24">
      <t>メンキョジョウ</t>
    </rPh>
    <phoneticPr fontId="4"/>
  </si>
  <si>
    <t>第　６　項</t>
    <rPh sb="0" eb="1">
      <t>ダイ</t>
    </rPh>
    <rPh sb="4" eb="5">
      <t>コウ</t>
    </rPh>
    <phoneticPr fontId="4"/>
  </si>
  <si>
    <t>区分</t>
    <rPh sb="0" eb="2">
      <t>クブン</t>
    </rPh>
    <phoneticPr fontId="4"/>
  </si>
  <si>
    <t>自立</t>
    <rPh sb="0" eb="2">
      <t>ジリツ</t>
    </rPh>
    <phoneticPr fontId="4"/>
  </si>
  <si>
    <t>１１　特別支援学校の自立活動教諭一種免許状の授与件数</t>
    <rPh sb="3" eb="5">
      <t>トクベツ</t>
    </rPh>
    <rPh sb="5" eb="7">
      <t>シエン</t>
    </rPh>
    <rPh sb="7" eb="9">
      <t>ガッコウ</t>
    </rPh>
    <rPh sb="10" eb="12">
      <t>ジリツ</t>
    </rPh>
    <rPh sb="12" eb="14">
      <t>カツドウ</t>
    </rPh>
    <rPh sb="14" eb="16">
      <t>キョウユ</t>
    </rPh>
    <rPh sb="16" eb="18">
      <t>イッシュ</t>
    </rPh>
    <rPh sb="18" eb="21">
      <t>メンキョジョウ</t>
    </rPh>
    <rPh sb="22" eb="24">
      <t>ジュヨ</t>
    </rPh>
    <rPh sb="24" eb="26">
      <t>ケンスウ</t>
    </rPh>
    <phoneticPr fontId="4"/>
  </si>
  <si>
    <t>９　特別支援学校(視覚障害者)の自立教科の教員免許状の授与件数</t>
    <rPh sb="2" eb="4">
      <t>トクベツ</t>
    </rPh>
    <rPh sb="4" eb="6">
      <t>シエン</t>
    </rPh>
    <rPh sb="6" eb="8">
      <t>ガッコウ</t>
    </rPh>
    <rPh sb="9" eb="11">
      <t>シカク</t>
    </rPh>
    <rPh sb="11" eb="14">
      <t>ショウガイシャ</t>
    </rPh>
    <rPh sb="16" eb="18">
      <t>ジリツ</t>
    </rPh>
    <rPh sb="18" eb="20">
      <t>キョウカ</t>
    </rPh>
    <rPh sb="21" eb="23">
      <t>キョウイン</t>
    </rPh>
    <rPh sb="23" eb="26">
      <t>メンキョジョウ</t>
    </rPh>
    <rPh sb="27" eb="29">
      <t>ジュヨ</t>
    </rPh>
    <rPh sb="29" eb="31">
      <t>ケンスウ</t>
    </rPh>
    <phoneticPr fontId="4"/>
  </si>
  <si>
    <t>８　栄養教員免許状の授与件数</t>
    <rPh sb="2" eb="4">
      <t>エイヨウ</t>
    </rPh>
    <rPh sb="4" eb="6">
      <t>キョウイン</t>
    </rPh>
    <rPh sb="6" eb="9">
      <t>メンキョジョウ</t>
    </rPh>
    <rPh sb="10" eb="12">
      <t>ジュヨ</t>
    </rPh>
    <rPh sb="12" eb="14">
      <t>ケンスウ</t>
    </rPh>
    <phoneticPr fontId="4"/>
  </si>
  <si>
    <t>７　養護教員免許状の授与件数</t>
    <rPh sb="2" eb="4">
      <t>ヨウゴ</t>
    </rPh>
    <rPh sb="4" eb="6">
      <t>キョウイン</t>
    </rPh>
    <rPh sb="6" eb="9">
      <t>メンキョジョウ</t>
    </rPh>
    <rPh sb="10" eb="12">
      <t>ジュヨ</t>
    </rPh>
    <rPh sb="12" eb="14">
      <t>ケンスウ</t>
    </rPh>
    <phoneticPr fontId="4"/>
  </si>
  <si>
    <t>特別支援学校教員</t>
    <rPh sb="0" eb="2">
      <t>トクベツ</t>
    </rPh>
    <rPh sb="2" eb="4">
      <t>シエン</t>
    </rPh>
    <rPh sb="4" eb="6">
      <t>ガッコウ</t>
    </rPh>
    <rPh sb="6" eb="8">
      <t>キョウイン</t>
    </rPh>
    <phoneticPr fontId="4"/>
  </si>
  <si>
    <t>特別支援学校助教諭</t>
    <rPh sb="0" eb="2">
      <t>トクベツ</t>
    </rPh>
    <rPh sb="2" eb="4">
      <t>シエン</t>
    </rPh>
    <rPh sb="4" eb="6">
      <t>ガッコウ</t>
    </rPh>
    <rPh sb="6" eb="7">
      <t>ジョ</t>
    </rPh>
    <rPh sb="7" eb="9">
      <t>キョウユ</t>
    </rPh>
    <phoneticPr fontId="4"/>
  </si>
  <si>
    <t>特別支援学校助教諭（視覚障害者）</t>
    <rPh sb="0" eb="2">
      <t>トクベツ</t>
    </rPh>
    <rPh sb="2" eb="4">
      <t>シエン</t>
    </rPh>
    <rPh sb="4" eb="6">
      <t>ガッコウ</t>
    </rPh>
    <rPh sb="6" eb="9">
      <t>ジョキョウユ</t>
    </rPh>
    <rPh sb="10" eb="12">
      <t>シカク</t>
    </rPh>
    <rPh sb="12" eb="15">
      <t>ショウガイシャ</t>
    </rPh>
    <phoneticPr fontId="4"/>
  </si>
  <si>
    <t>特別支援学校助教諭（聴覚障害者）</t>
    <rPh sb="0" eb="2">
      <t>トクベツ</t>
    </rPh>
    <rPh sb="2" eb="4">
      <t>シエン</t>
    </rPh>
    <rPh sb="4" eb="6">
      <t>ガッコウ</t>
    </rPh>
    <rPh sb="6" eb="9">
      <t>ジョキョウユ</t>
    </rPh>
    <rPh sb="10" eb="12">
      <t>チョウカク</t>
    </rPh>
    <rPh sb="12" eb="15">
      <t>ショウガイシャ</t>
    </rPh>
    <phoneticPr fontId="4"/>
  </si>
  <si>
    <t>二種免許状</t>
    <rPh sb="0" eb="2">
      <t>ニシュ</t>
    </rPh>
    <rPh sb="2" eb="5">
      <t>メンキョジョウ</t>
    </rPh>
    <phoneticPr fontId="4"/>
  </si>
  <si>
    <t>別表第1</t>
    <rPh sb="0" eb="2">
      <t>ベッピョウ</t>
    </rPh>
    <rPh sb="2" eb="3">
      <t>ダイ</t>
    </rPh>
    <phoneticPr fontId="4"/>
  </si>
  <si>
    <t>別表第７</t>
    <rPh sb="0" eb="2">
      <t>ベッピョウ</t>
    </rPh>
    <rPh sb="2" eb="3">
      <t>ダイ</t>
    </rPh>
    <phoneticPr fontId="4"/>
  </si>
  <si>
    <t>都道府県</t>
    <rPh sb="0" eb="4">
      <t>トドウフケン</t>
    </rPh>
    <phoneticPr fontId="4"/>
  </si>
  <si>
    <t>第６項</t>
    <rPh sb="0" eb="1">
      <t>ダイ</t>
    </rPh>
    <rPh sb="2" eb="3">
      <t>コウ</t>
    </rPh>
    <phoneticPr fontId="4"/>
  </si>
  <si>
    <t>１０　特別支援学校(聴覚障害者)の自立教科の教員免許状の授与件数</t>
    <rPh sb="3" eb="5">
      <t>トクベツ</t>
    </rPh>
    <rPh sb="5" eb="7">
      <t>シエン</t>
    </rPh>
    <rPh sb="7" eb="9">
      <t>ガッコウ</t>
    </rPh>
    <rPh sb="10" eb="12">
      <t>チョウカク</t>
    </rPh>
    <rPh sb="12" eb="15">
      <t>ショウガイシャ</t>
    </rPh>
    <rPh sb="17" eb="19">
      <t>ジリツ</t>
    </rPh>
    <rPh sb="19" eb="21">
      <t>キョウカ</t>
    </rPh>
    <rPh sb="22" eb="24">
      <t>キョウイン</t>
    </rPh>
    <rPh sb="24" eb="27">
      <t>メンキョジョウ</t>
    </rPh>
    <rPh sb="28" eb="30">
      <t>ジュヨ</t>
    </rPh>
    <rPh sb="30" eb="32">
      <t>ケンスウ</t>
    </rPh>
    <phoneticPr fontId="4"/>
  </si>
  <si>
    <t>免許番号</t>
    <rPh sb="0" eb="2">
      <t>メンキョ</t>
    </rPh>
    <rPh sb="2" eb="4">
      <t>バンゴウ</t>
    </rPh>
    <phoneticPr fontId="4"/>
  </si>
  <si>
    <t>○○第○○号</t>
    <rPh sb="2" eb="3">
      <t>ダイ</t>
    </rPh>
    <rPh sb="5" eb="6">
      <t>ゴウ</t>
    </rPh>
    <phoneticPr fontId="4"/>
  </si>
  <si>
    <t>当該免許状授与権者</t>
    <rPh sb="2" eb="4">
      <t>メンキョ</t>
    </rPh>
    <rPh sb="4" eb="5">
      <t>ジョウ</t>
    </rPh>
    <rPh sb="5" eb="7">
      <t>ジュヨ</t>
    </rPh>
    <rPh sb="7" eb="8">
      <t>ケン</t>
    </rPh>
    <rPh sb="8" eb="9">
      <t>シャ</t>
    </rPh>
    <phoneticPr fontId="4"/>
  </si>
  <si>
    <t>　　よるものを内数で入力してください。</t>
    <rPh sb="7" eb="8">
      <t>ウチ</t>
    </rPh>
    <rPh sb="8" eb="9">
      <t>スウ</t>
    </rPh>
    <rPh sb="10" eb="12">
      <t>ニュウリョク</t>
    </rPh>
    <phoneticPr fontId="4"/>
  </si>
  <si>
    <t>　　で入力してください。</t>
    <phoneticPr fontId="4"/>
  </si>
  <si>
    <r>
      <t>４　G列については、「15　臨時免許状の授与件数」の調査票の値と一致しているかどうかを確認してください。</t>
    </r>
    <r>
      <rPr>
        <sz val="11"/>
        <rFont val="ＭＳ Ｐゴシック"/>
        <family val="3"/>
        <charset val="128"/>
      </rPr>
      <t/>
    </r>
    <rPh sb="3" eb="4">
      <t>レツ</t>
    </rPh>
    <rPh sb="14" eb="16">
      <t>リンジ</t>
    </rPh>
    <rPh sb="16" eb="19">
      <t>メンキョジョウ</t>
    </rPh>
    <rPh sb="20" eb="22">
      <t>ジュヨ</t>
    </rPh>
    <rPh sb="22" eb="24">
      <t>ケンスウ</t>
    </rPh>
    <rPh sb="26" eb="29">
      <t>チョウサヒョウ</t>
    </rPh>
    <rPh sb="30" eb="31">
      <t>アタイ</t>
    </rPh>
    <rPh sb="32" eb="34">
      <t>イッチ</t>
    </rPh>
    <rPh sb="43" eb="45">
      <t>カクニン</t>
    </rPh>
    <phoneticPr fontId="4"/>
  </si>
  <si>
    <t>　各合計数の和となっているかどうかを確認してください。</t>
    <phoneticPr fontId="4"/>
  </si>
  <si>
    <t>１　新規授与の場合についてのみ件数として記載してください。</t>
    <rPh sb="2" eb="4">
      <t>シンキ</t>
    </rPh>
    <rPh sb="4" eb="6">
      <t>ジュヨ</t>
    </rPh>
    <rPh sb="7" eb="9">
      <t>バアイ</t>
    </rPh>
    <rPh sb="15" eb="17">
      <t>ケンスウ</t>
    </rPh>
    <rPh sb="20" eb="22">
      <t>キサイ</t>
    </rPh>
    <phoneticPr fontId="4"/>
  </si>
  <si>
    <t>（特別支援教育領域の追加に関しては、授与件数に加えないでください。）</t>
    <phoneticPr fontId="4"/>
  </si>
  <si>
    <t>　　ものを内数で入力してください。</t>
    <phoneticPr fontId="4"/>
  </si>
  <si>
    <t>　　を内数で入力してください。</t>
    <phoneticPr fontId="4"/>
  </si>
  <si>
    <t>３　「臨時免許状」欄の（　）には、法附則第３項及び第７項によるものをそれぞれ内数で入力してください。</t>
    <phoneticPr fontId="4"/>
  </si>
  <si>
    <t>　　「外国語」欄の授与件数の教科別の内訳を入力してください。</t>
    <rPh sb="18" eb="20">
      <t>ウチワケ</t>
    </rPh>
    <rPh sb="21" eb="23">
      <t>ニュウリョク</t>
    </rPh>
    <phoneticPr fontId="4"/>
  </si>
  <si>
    <t xml:space="preserve">備考  </t>
    <phoneticPr fontId="4"/>
  </si>
  <si>
    <t>６　特別支援学校教員免許状の授与件数</t>
    <rPh sb="2" eb="4">
      <t>トクベツ</t>
    </rPh>
    <rPh sb="4" eb="6">
      <t>シエン</t>
    </rPh>
    <rPh sb="6" eb="8">
      <t>ガッコウ</t>
    </rPh>
    <rPh sb="8" eb="10">
      <t>キョウイン</t>
    </rPh>
    <rPh sb="10" eb="13">
      <t>メンキョジョウ</t>
    </rPh>
    <rPh sb="14" eb="16">
      <t>ジュヨ</t>
    </rPh>
    <rPh sb="16" eb="18">
      <t>ケンスウ</t>
    </rPh>
    <phoneticPr fontId="4"/>
  </si>
  <si>
    <t>施行法第２条</t>
    <rPh sb="0" eb="3">
      <t>セコウホウ</t>
    </rPh>
    <rPh sb="3" eb="4">
      <t>ダイ</t>
    </rPh>
    <rPh sb="5" eb="6">
      <t>ジョウ</t>
    </rPh>
    <phoneticPr fontId="4"/>
  </si>
  <si>
    <t>免許法附則第１９項</t>
    <rPh sb="0" eb="2">
      <t>メンキョ</t>
    </rPh>
    <rPh sb="2" eb="3">
      <t>ホウ</t>
    </rPh>
    <rPh sb="3" eb="5">
      <t>フソク</t>
    </rPh>
    <rPh sb="5" eb="6">
      <t>ダイ</t>
    </rPh>
    <rPh sb="8" eb="9">
      <t>コウ</t>
    </rPh>
    <phoneticPr fontId="4"/>
  </si>
  <si>
    <t>免許法第５条第６項</t>
    <rPh sb="0" eb="2">
      <t>メンキョ</t>
    </rPh>
    <rPh sb="2" eb="3">
      <t>ホウ</t>
    </rPh>
    <rPh sb="3" eb="4">
      <t>ダイ</t>
    </rPh>
    <rPh sb="5" eb="6">
      <t>ジョウ</t>
    </rPh>
    <rPh sb="6" eb="7">
      <t>ダイ</t>
    </rPh>
    <rPh sb="8" eb="9">
      <t>コウ</t>
    </rPh>
    <phoneticPr fontId="4"/>
  </si>
  <si>
    <t>附則第１８項</t>
    <rPh sb="0" eb="2">
      <t>フソク</t>
    </rPh>
    <rPh sb="2" eb="3">
      <t>ダイ</t>
    </rPh>
    <rPh sb="5" eb="6">
      <t>コウ</t>
    </rPh>
    <phoneticPr fontId="4"/>
  </si>
  <si>
    <t>免許法第５条第６項</t>
    <rPh sb="0" eb="3">
      <t>メンキョホウ</t>
    </rPh>
    <rPh sb="3" eb="4">
      <t>ダイ</t>
    </rPh>
    <rPh sb="5" eb="6">
      <t>ジョウ</t>
    </rPh>
    <rPh sb="6" eb="7">
      <t>ダイ</t>
    </rPh>
    <rPh sb="8" eb="9">
      <t>コウ</t>
    </rPh>
    <phoneticPr fontId="4"/>
  </si>
  <si>
    <t>免許法附則第１２項</t>
    <rPh sb="0" eb="2">
      <t>メンキョ</t>
    </rPh>
    <rPh sb="2" eb="3">
      <t>ホウ</t>
    </rPh>
    <rPh sb="3" eb="5">
      <t>フソク</t>
    </rPh>
    <rPh sb="5" eb="6">
      <t>ダイ</t>
    </rPh>
    <rPh sb="8" eb="9">
      <t>コウ</t>
    </rPh>
    <phoneticPr fontId="4"/>
  </si>
  <si>
    <t>普通免許状</t>
    <rPh sb="0" eb="2">
      <t>フツウ</t>
    </rPh>
    <rPh sb="2" eb="5">
      <t>メンキョジョウ</t>
    </rPh>
    <phoneticPr fontId="4"/>
  </si>
  <si>
    <t>「１５年０単位」</t>
  </si>
  <si>
    <t>施行法附則第３項</t>
  </si>
  <si>
    <t>２　「施行法第２条」欄の（　）には、施行法附則第３項によるものを内数で入力してください。</t>
    <rPh sb="3" eb="6">
      <t>セコウホウ</t>
    </rPh>
    <rPh sb="6" eb="7">
      <t>ダイ</t>
    </rPh>
    <rPh sb="8" eb="9">
      <t>ジョウ</t>
    </rPh>
    <phoneticPr fontId="4"/>
  </si>
  <si>
    <t>中学校教諭</t>
    <rPh sb="0" eb="3">
      <t>チュウガッコウ</t>
    </rPh>
    <rPh sb="3" eb="5">
      <t>キョウユ</t>
    </rPh>
    <phoneticPr fontId="4"/>
  </si>
  <si>
    <t>専修免許状</t>
    <rPh sb="0" eb="2">
      <t>センシュウ</t>
    </rPh>
    <rPh sb="2" eb="4">
      <t>メンキョ</t>
    </rPh>
    <rPh sb="4" eb="5">
      <t>ジョウ</t>
    </rPh>
    <phoneticPr fontId="4"/>
  </si>
  <si>
    <t>昭和６３年改正法附則第５項</t>
  </si>
  <si>
    <t>別表第４</t>
    <rPh sb="0" eb="2">
      <t>ベッピョウ</t>
    </rPh>
    <rPh sb="2" eb="3">
      <t>ダイ</t>
    </rPh>
    <phoneticPr fontId="4"/>
  </si>
  <si>
    <t>別表第５</t>
    <rPh sb="0" eb="2">
      <t>ベッピョウ</t>
    </rPh>
    <rPh sb="2" eb="3">
      <t>ダイ</t>
    </rPh>
    <phoneticPr fontId="4"/>
  </si>
  <si>
    <t>一種免許状</t>
    <rPh sb="0" eb="2">
      <t>イッシュ</t>
    </rPh>
    <rPh sb="2" eb="4">
      <t>メンキョ</t>
    </rPh>
    <rPh sb="4" eb="5">
      <t>ジョウ</t>
    </rPh>
    <phoneticPr fontId="4"/>
  </si>
  <si>
    <t>施行法第１条</t>
    <rPh sb="0" eb="3">
      <t>セコウホウ</t>
    </rPh>
    <rPh sb="3" eb="4">
      <t>ダイ</t>
    </rPh>
    <rPh sb="5" eb="6">
      <t>ジョウ</t>
    </rPh>
    <phoneticPr fontId="4"/>
  </si>
  <si>
    <t>昭和３６年改正法附則第６項</t>
    <phoneticPr fontId="4"/>
  </si>
  <si>
    <t>法附則第１２項</t>
    <phoneticPr fontId="4"/>
  </si>
  <si>
    <t>臨時免許状</t>
    <rPh sb="0" eb="2">
      <t>リンジ</t>
    </rPh>
    <rPh sb="2" eb="4">
      <t>メンキョ</t>
    </rPh>
    <rPh sb="4" eb="5">
      <t>ジョウ</t>
    </rPh>
    <phoneticPr fontId="4"/>
  </si>
  <si>
    <t>５－１　高等学校教員免許状の授与件数（専修免許状）</t>
    <phoneticPr fontId="4"/>
  </si>
  <si>
    <t>４－２　中学校教員免許状の授与件数(二種・臨時免許状)</t>
    <phoneticPr fontId="4"/>
  </si>
  <si>
    <t>「１５年０単位」</t>
    <phoneticPr fontId="4"/>
  </si>
  <si>
    <t>５－２　高等学校教員免許状の授与件数（一種免許状）</t>
    <phoneticPr fontId="4"/>
  </si>
  <si>
    <t>附則第９項</t>
    <rPh sb="0" eb="2">
      <t>フソク</t>
    </rPh>
    <rPh sb="2" eb="3">
      <t>ダイ</t>
    </rPh>
    <rPh sb="4" eb="5">
      <t>コウ</t>
    </rPh>
    <phoneticPr fontId="4"/>
  </si>
  <si>
    <t>二</t>
    <rPh sb="0" eb="1">
      <t>ニ</t>
    </rPh>
    <phoneticPr fontId="4"/>
  </si>
  <si>
    <t>平成１２年改正法</t>
    <rPh sb="0" eb="2">
      <t>ヘイセイ</t>
    </rPh>
    <rPh sb="4" eb="5">
      <t>ネン</t>
    </rPh>
    <rPh sb="5" eb="8">
      <t>カイセイホウ</t>
    </rPh>
    <phoneticPr fontId="4"/>
  </si>
  <si>
    <t>附則第３項</t>
    <rPh sb="0" eb="2">
      <t>フソク</t>
    </rPh>
    <rPh sb="2" eb="3">
      <t>ダイ</t>
    </rPh>
    <rPh sb="4" eb="5">
      <t>コウ</t>
    </rPh>
    <phoneticPr fontId="4"/>
  </si>
  <si>
    <t>５－３　高等学校教員免許状の授与件数（臨時免許状）</t>
    <phoneticPr fontId="4"/>
  </si>
  <si>
    <t>第５条第６項</t>
    <rPh sb="0" eb="1">
      <t>ダイ</t>
    </rPh>
    <rPh sb="2" eb="3">
      <t>ジョウ</t>
    </rPh>
    <rPh sb="3" eb="4">
      <t>ダイ</t>
    </rPh>
    <rPh sb="5" eb="6">
      <t>コウ</t>
    </rPh>
    <phoneticPr fontId="4"/>
  </si>
  <si>
    <t>附則第７項</t>
    <phoneticPr fontId="4"/>
  </si>
  <si>
    <t>６　特別支援学校教員免許状の授与件数</t>
    <phoneticPr fontId="4"/>
  </si>
  <si>
    <t>施行法第２条</t>
    <phoneticPr fontId="4"/>
  </si>
  <si>
    <t>免許法第５条第６項</t>
    <phoneticPr fontId="4"/>
  </si>
  <si>
    <t>７　養護教員免許状の授与件数</t>
  </si>
  <si>
    <t>文部科学省令で定める養護職員</t>
    <phoneticPr fontId="4"/>
  </si>
  <si>
    <t>９　特別支援学校(視覚障害者)の自立教科の教員免許状の授与件数</t>
    <phoneticPr fontId="4"/>
  </si>
  <si>
    <t>視覚障害教育</t>
    <rPh sb="0" eb="2">
      <t>シカク</t>
    </rPh>
    <rPh sb="2" eb="4">
      <t>ショウガイ</t>
    </rPh>
    <rPh sb="4" eb="6">
      <t>キョウイク</t>
    </rPh>
    <phoneticPr fontId="4"/>
  </si>
  <si>
    <t>聴覚障害教育</t>
    <rPh sb="0" eb="2">
      <t>チョウカク</t>
    </rPh>
    <rPh sb="2" eb="4">
      <t>ショウガイ</t>
    </rPh>
    <rPh sb="4" eb="6">
      <t>キョウイク</t>
    </rPh>
    <phoneticPr fontId="4"/>
  </si>
  <si>
    <t>肢体不自由教育</t>
    <rPh sb="0" eb="2">
      <t>シタイ</t>
    </rPh>
    <rPh sb="2" eb="5">
      <t>フジユウ</t>
    </rPh>
    <rPh sb="5" eb="7">
      <t>キョウイク</t>
    </rPh>
    <phoneticPr fontId="4"/>
  </si>
  <si>
    <t>言語障害教育</t>
    <rPh sb="0" eb="2">
      <t>ゲンゴ</t>
    </rPh>
    <rPh sb="2" eb="4">
      <t>ショウガイ</t>
    </rPh>
    <rPh sb="4" eb="6">
      <t>キョウイク</t>
    </rPh>
    <phoneticPr fontId="4"/>
  </si>
  <si>
    <t>１３シート（外国免），１４シート（失効、取上げ、返納、再授与等）は個票の要素が強いため、本シートには含めていない。</t>
    <rPh sb="6" eb="8">
      <t>ガイコク</t>
    </rPh>
    <rPh sb="8" eb="9">
      <t>メン</t>
    </rPh>
    <rPh sb="17" eb="19">
      <t>シッコウ</t>
    </rPh>
    <rPh sb="20" eb="22">
      <t>トリア</t>
    </rPh>
    <rPh sb="24" eb="26">
      <t>ヘンノウ</t>
    </rPh>
    <rPh sb="27" eb="28">
      <t>サイ</t>
    </rPh>
    <rPh sb="28" eb="30">
      <t>ジュヨ</t>
    </rPh>
    <rPh sb="30" eb="31">
      <t>トウ</t>
    </rPh>
    <rPh sb="33" eb="35">
      <t>コヒョウ</t>
    </rPh>
    <rPh sb="36" eb="38">
      <t>ヨウソ</t>
    </rPh>
    <rPh sb="39" eb="40">
      <t>ツヨ</t>
    </rPh>
    <rPh sb="44" eb="45">
      <t>ホン</t>
    </rPh>
    <rPh sb="50" eb="51">
      <t>フク</t>
    </rPh>
    <phoneticPr fontId="4"/>
  </si>
  <si>
    <t>私立</t>
  </si>
  <si>
    <t>本シートは全都道府県統合用のシートであり、入力を要しない（全シートからの引用のみとなっている）。</t>
    <rPh sb="0" eb="1">
      <t>ホン</t>
    </rPh>
    <rPh sb="5" eb="6">
      <t>ゼン</t>
    </rPh>
    <rPh sb="6" eb="10">
      <t>トドウフケン</t>
    </rPh>
    <rPh sb="10" eb="12">
      <t>トウゴウ</t>
    </rPh>
    <rPh sb="12" eb="13">
      <t>ヨウ</t>
    </rPh>
    <rPh sb="21" eb="23">
      <t>ニュウリョク</t>
    </rPh>
    <rPh sb="24" eb="25">
      <t>ヨウ</t>
    </rPh>
    <rPh sb="29" eb="30">
      <t>ゼン</t>
    </rPh>
    <rPh sb="36" eb="38">
      <t>インヨウ</t>
    </rPh>
    <phoneticPr fontId="4"/>
  </si>
  <si>
    <t>幼稚園の施行規則附則第１０項の行を削除</t>
    <rPh sb="0" eb="3">
      <t>ヨウチエン</t>
    </rPh>
    <rPh sb="4" eb="6">
      <t>セコウ</t>
    </rPh>
    <rPh sb="6" eb="8">
      <t>キソク</t>
    </rPh>
    <rPh sb="8" eb="10">
      <t>フソク</t>
    </rPh>
    <rPh sb="10" eb="11">
      <t>ダイ</t>
    </rPh>
    <rPh sb="13" eb="14">
      <t>コウ</t>
    </rPh>
    <rPh sb="15" eb="16">
      <t>ギョウ</t>
    </rPh>
    <rPh sb="17" eb="19">
      <t>サクジョ</t>
    </rPh>
    <phoneticPr fontId="4"/>
  </si>
  <si>
    <t>調査表３の小学校の縦計の関数の誤りを修正</t>
    <rPh sb="0" eb="3">
      <t>チョウサヒョウ</t>
    </rPh>
    <rPh sb="5" eb="8">
      <t>ショウガッコウ</t>
    </rPh>
    <rPh sb="9" eb="10">
      <t>タテ</t>
    </rPh>
    <rPh sb="10" eb="11">
      <t>ケイ</t>
    </rPh>
    <rPh sb="12" eb="14">
      <t>カンスウ</t>
    </rPh>
    <rPh sb="15" eb="16">
      <t>アヤマ</t>
    </rPh>
    <rPh sb="18" eb="20">
      <t>シュウセイ</t>
    </rPh>
    <phoneticPr fontId="4"/>
  </si>
  <si>
    <t>調査表２の幼稚園の縦計の関数の誤りを修正</t>
    <rPh sb="0" eb="3">
      <t>チョウサヒョウ</t>
    </rPh>
    <rPh sb="5" eb="8">
      <t>ヨウチエン</t>
    </rPh>
    <rPh sb="9" eb="10">
      <t>タテ</t>
    </rPh>
    <rPh sb="10" eb="11">
      <t>ケイ</t>
    </rPh>
    <rPh sb="12" eb="14">
      <t>カンスウ</t>
    </rPh>
    <rPh sb="15" eb="16">
      <t>アヤマ</t>
    </rPh>
    <rPh sb="18" eb="20">
      <t>シュウセイ</t>
    </rPh>
    <phoneticPr fontId="4"/>
  </si>
  <si>
    <t>H270123</t>
    <phoneticPr fontId="4"/>
  </si>
  <si>
    <t>総授与件数の特別免許状の横位置を中央から標準に修正</t>
    <rPh sb="0" eb="1">
      <t>ソウ</t>
    </rPh>
    <rPh sb="1" eb="3">
      <t>ジュヨ</t>
    </rPh>
    <rPh sb="3" eb="5">
      <t>ケンスウ</t>
    </rPh>
    <rPh sb="6" eb="8">
      <t>トクベツ</t>
    </rPh>
    <rPh sb="8" eb="11">
      <t>メンキョジョウ</t>
    </rPh>
    <rPh sb="12" eb="15">
      <t>ヨコイチ</t>
    </rPh>
    <rPh sb="16" eb="18">
      <t>チュウオウ</t>
    </rPh>
    <rPh sb="20" eb="22">
      <t>ヒョウジュン</t>
    </rPh>
    <rPh sb="23" eb="25">
      <t>シュウセイ</t>
    </rPh>
    <phoneticPr fontId="4"/>
  </si>
  <si>
    <t>特別支援学校の様式を横位置を標準にし、数値を三桁区切りに修正</t>
    <rPh sb="0" eb="2">
      <t>トクベツ</t>
    </rPh>
    <rPh sb="2" eb="4">
      <t>シエン</t>
    </rPh>
    <rPh sb="4" eb="6">
      <t>ガッコウ</t>
    </rPh>
    <rPh sb="7" eb="9">
      <t>ヨウシキ</t>
    </rPh>
    <rPh sb="10" eb="13">
      <t>ヨコイチ</t>
    </rPh>
    <rPh sb="14" eb="16">
      <t>ヒョウジュン</t>
    </rPh>
    <rPh sb="19" eb="21">
      <t>スウチ</t>
    </rPh>
    <rPh sb="22" eb="23">
      <t>サン</t>
    </rPh>
    <rPh sb="23" eb="24">
      <t>ケタ</t>
    </rPh>
    <rPh sb="24" eb="26">
      <t>クギ</t>
    </rPh>
    <rPh sb="28" eb="30">
      <t>シュウセイ</t>
    </rPh>
    <phoneticPr fontId="4"/>
  </si>
  <si>
    <t>栄養教諭の様式を横位置を標準にし、数値を三桁区切りに修正</t>
    <rPh sb="0" eb="2">
      <t>エイヨウ</t>
    </rPh>
    <rPh sb="2" eb="4">
      <t>キョウユ</t>
    </rPh>
    <rPh sb="5" eb="7">
      <t>ヨウシキ</t>
    </rPh>
    <rPh sb="8" eb="11">
      <t>ヨコイチ</t>
    </rPh>
    <rPh sb="12" eb="14">
      <t>ヒョウジュン</t>
    </rPh>
    <rPh sb="17" eb="19">
      <t>スウチ</t>
    </rPh>
    <rPh sb="20" eb="21">
      <t>サン</t>
    </rPh>
    <rPh sb="21" eb="22">
      <t>ケタ</t>
    </rPh>
    <rPh sb="22" eb="24">
      <t>クギ</t>
    </rPh>
    <rPh sb="26" eb="28">
      <t>シュウセイ</t>
    </rPh>
    <phoneticPr fontId="4"/>
  </si>
  <si>
    <t>H270125</t>
    <phoneticPr fontId="4"/>
  </si>
  <si>
    <t>小学校の各データを右寄せに修正</t>
    <rPh sb="0" eb="3">
      <t>ショウガッコウ</t>
    </rPh>
    <rPh sb="4" eb="5">
      <t>カク</t>
    </rPh>
    <rPh sb="9" eb="11">
      <t>ミギヨ</t>
    </rPh>
    <rPh sb="13" eb="15">
      <t>シュウセイ</t>
    </rPh>
    <phoneticPr fontId="4"/>
  </si>
  <si>
    <t>高等学校の臨時免許状の各データを右寄せに修正</t>
    <rPh sb="0" eb="2">
      <t>コウトウ</t>
    </rPh>
    <rPh sb="2" eb="4">
      <t>ガッコウ</t>
    </rPh>
    <rPh sb="5" eb="7">
      <t>リンジ</t>
    </rPh>
    <rPh sb="7" eb="10">
      <t>メンキョジョウ</t>
    </rPh>
    <rPh sb="11" eb="12">
      <t>カク</t>
    </rPh>
    <rPh sb="16" eb="18">
      <t>ミギヨ</t>
    </rPh>
    <rPh sb="20" eb="22">
      <t>シュウセイ</t>
    </rPh>
    <phoneticPr fontId="4"/>
  </si>
  <si>
    <t>養護教諭の各データを横位置右寄せ、縦位置中央に修正</t>
    <rPh sb="0" eb="2">
      <t>ヨウゴ</t>
    </rPh>
    <rPh sb="2" eb="4">
      <t>キョウユ</t>
    </rPh>
    <rPh sb="5" eb="6">
      <t>カク</t>
    </rPh>
    <rPh sb="10" eb="11">
      <t>ヨコ</t>
    </rPh>
    <rPh sb="11" eb="13">
      <t>イチ</t>
    </rPh>
    <rPh sb="13" eb="15">
      <t>ミギヨ</t>
    </rPh>
    <rPh sb="17" eb="18">
      <t>タテ</t>
    </rPh>
    <rPh sb="18" eb="20">
      <t>イチ</t>
    </rPh>
    <rPh sb="20" eb="22">
      <t>チュウオウ</t>
    </rPh>
    <rPh sb="23" eb="25">
      <t>シュウセイ</t>
    </rPh>
    <phoneticPr fontId="4"/>
  </si>
  <si>
    <t>備考第９項</t>
    <rPh sb="0" eb="2">
      <t>ビコウ</t>
    </rPh>
    <rPh sb="2" eb="3">
      <t>ダイ</t>
    </rPh>
    <rPh sb="4" eb="5">
      <t>コウ</t>
    </rPh>
    <phoneticPr fontId="4"/>
  </si>
  <si>
    <t>附則第１１項</t>
    <phoneticPr fontId="4"/>
  </si>
  <si>
    <t>６　「二種免許状」の「別表第８」の（　）には、高等学校教諭の普通免許状を基礎として授与した件数を内数で入力してください。</t>
    <rPh sb="11" eb="13">
      <t>ベッピョウ</t>
    </rPh>
    <rPh sb="13" eb="14">
      <t>ダイ</t>
    </rPh>
    <rPh sb="23" eb="25">
      <t>コウトウ</t>
    </rPh>
    <rPh sb="27" eb="29">
      <t>キョウユ</t>
    </rPh>
    <rPh sb="30" eb="32">
      <t>フツウ</t>
    </rPh>
    <rPh sb="32" eb="35">
      <t>メンキョジョウ</t>
    </rPh>
    <phoneticPr fontId="4"/>
  </si>
  <si>
    <t>１４－１表の※２に「特別支援学校」を追加</t>
    <rPh sb="4" eb="5">
      <t>ヒョウ</t>
    </rPh>
    <rPh sb="10" eb="12">
      <t>トクベツ</t>
    </rPh>
    <rPh sb="12" eb="14">
      <t>シエン</t>
    </rPh>
    <rPh sb="14" eb="16">
      <t>ガッコウ</t>
    </rPh>
    <rPh sb="18" eb="20">
      <t>ツイカ</t>
    </rPh>
    <phoneticPr fontId="4"/>
  </si>
  <si>
    <t>１３表の※１に「特別支援学校」を追加</t>
    <rPh sb="2" eb="3">
      <t>ヒョウ</t>
    </rPh>
    <rPh sb="8" eb="10">
      <t>トクベツ</t>
    </rPh>
    <rPh sb="10" eb="12">
      <t>シエン</t>
    </rPh>
    <rPh sb="12" eb="14">
      <t>ガッコウ</t>
    </rPh>
    <rPh sb="16" eb="18">
      <t>ツイカ</t>
    </rPh>
    <phoneticPr fontId="4"/>
  </si>
  <si>
    <t>１４－３表の表題及び備考１で、単年度に調査を限定</t>
    <rPh sb="4" eb="5">
      <t>ヒョウ</t>
    </rPh>
    <rPh sb="6" eb="8">
      <t>ヒョウダイ</t>
    </rPh>
    <rPh sb="8" eb="9">
      <t>オヨ</t>
    </rPh>
    <rPh sb="10" eb="12">
      <t>ビコウ</t>
    </rPh>
    <rPh sb="15" eb="18">
      <t>タンネンド</t>
    </rPh>
    <rPh sb="19" eb="21">
      <t>チョウサ</t>
    </rPh>
    <rPh sb="22" eb="24">
      <t>ゲンテイ</t>
    </rPh>
    <phoneticPr fontId="4"/>
  </si>
  <si>
    <t>１４－２表の本文中に下線を追加</t>
    <rPh sb="4" eb="5">
      <t>ヒョウ</t>
    </rPh>
    <rPh sb="6" eb="9">
      <t>ホンブンチュウ</t>
    </rPh>
    <rPh sb="10" eb="12">
      <t>カセン</t>
    </rPh>
    <rPh sb="13" eb="15">
      <t>ツイカ</t>
    </rPh>
    <phoneticPr fontId="4"/>
  </si>
  <si>
    <t>１５－１，１５－２表の幼稚園の位置を最初に移動（他の表に合わせた）</t>
    <rPh sb="9" eb="10">
      <t>ヒョウ</t>
    </rPh>
    <rPh sb="11" eb="14">
      <t>ヨウチエン</t>
    </rPh>
    <rPh sb="15" eb="17">
      <t>イチ</t>
    </rPh>
    <rPh sb="18" eb="20">
      <t>サイショ</t>
    </rPh>
    <rPh sb="21" eb="23">
      <t>イドウ</t>
    </rPh>
    <rPh sb="24" eb="25">
      <t>ホカ</t>
    </rPh>
    <rPh sb="26" eb="27">
      <t>ヒョウ</t>
    </rPh>
    <rPh sb="28" eb="29">
      <t>ア</t>
    </rPh>
    <phoneticPr fontId="4"/>
  </si>
  <si>
    <t>１３表の「授与された免許状の種類」の見出し、列幅を修正</t>
    <rPh sb="2" eb="3">
      <t>ヒョウ</t>
    </rPh>
    <rPh sb="5" eb="7">
      <t>ジュヨ</t>
    </rPh>
    <rPh sb="10" eb="13">
      <t>メンキョジョウ</t>
    </rPh>
    <rPh sb="14" eb="16">
      <t>シュルイ</t>
    </rPh>
    <rPh sb="18" eb="20">
      <t>ミダ</t>
    </rPh>
    <rPh sb="22" eb="24">
      <t>レツハバ</t>
    </rPh>
    <rPh sb="25" eb="27">
      <t>シュウセイ</t>
    </rPh>
    <phoneticPr fontId="4"/>
  </si>
  <si>
    <t>学校種
※１</t>
    <rPh sb="0" eb="2">
      <t>ガッコウ</t>
    </rPh>
    <rPh sb="2" eb="3">
      <t>シュ</t>
    </rPh>
    <phoneticPr fontId="4"/>
  </si>
  <si>
    <t>１４－２，１４－３表の年月日の書式設定を和暦の「平成●●年○○月○○日」に統一</t>
    <rPh sb="9" eb="10">
      <t>ヒョウ</t>
    </rPh>
    <rPh sb="11" eb="14">
      <t>ネンガッピ</t>
    </rPh>
    <rPh sb="15" eb="17">
      <t>ショシキ</t>
    </rPh>
    <rPh sb="17" eb="19">
      <t>セッテイ</t>
    </rPh>
    <rPh sb="20" eb="22">
      <t>ワレキ</t>
    </rPh>
    <rPh sb="24" eb="26">
      <t>ヘイセイ</t>
    </rPh>
    <rPh sb="28" eb="29">
      <t>ネン</t>
    </rPh>
    <rPh sb="31" eb="32">
      <t>ガツ</t>
    </rPh>
    <rPh sb="34" eb="35">
      <t>ニチ</t>
    </rPh>
    <rPh sb="37" eb="39">
      <t>トウイツ</t>
    </rPh>
    <phoneticPr fontId="4"/>
  </si>
  <si>
    <t>５－３表の計の附則の（　）の横位置を右揃えに修正</t>
    <rPh sb="3" eb="4">
      <t>ヒョウ</t>
    </rPh>
    <rPh sb="5" eb="6">
      <t>ケイ</t>
    </rPh>
    <rPh sb="7" eb="9">
      <t>フソク</t>
    </rPh>
    <rPh sb="14" eb="17">
      <t>ヨコイチ</t>
    </rPh>
    <rPh sb="18" eb="19">
      <t>ミギ</t>
    </rPh>
    <rPh sb="19" eb="20">
      <t>ゾロ</t>
    </rPh>
    <rPh sb="22" eb="24">
      <t>シュウセイ</t>
    </rPh>
    <phoneticPr fontId="4"/>
  </si>
  <si>
    <t>１４－１，１４－２，１４－３表の２行結合を分離（集計しづらい）</t>
    <rPh sb="14" eb="15">
      <t>ヒョウ</t>
    </rPh>
    <rPh sb="17" eb="18">
      <t>ギョウ</t>
    </rPh>
    <rPh sb="18" eb="20">
      <t>ケツゴウ</t>
    </rPh>
    <rPh sb="21" eb="23">
      <t>ブンリ</t>
    </rPh>
    <rPh sb="24" eb="26">
      <t>シュウケイ</t>
    </rPh>
    <phoneticPr fontId="4"/>
  </si>
  <si>
    <t>１４－２表の見出し「教科」を「失効又は取上げ処分された免許状の種類」に修正</t>
    <rPh sb="4" eb="5">
      <t>ヒョウ</t>
    </rPh>
    <rPh sb="6" eb="8">
      <t>ミダ</t>
    </rPh>
    <rPh sb="10" eb="12">
      <t>キョウカ</t>
    </rPh>
    <rPh sb="15" eb="17">
      <t>シッコウ</t>
    </rPh>
    <rPh sb="17" eb="18">
      <t>マタ</t>
    </rPh>
    <rPh sb="19" eb="21">
      <t>トリア</t>
    </rPh>
    <rPh sb="22" eb="24">
      <t>ショブン</t>
    </rPh>
    <rPh sb="27" eb="30">
      <t>メンキョジョウ</t>
    </rPh>
    <rPh sb="31" eb="33">
      <t>シュルイ</t>
    </rPh>
    <rPh sb="35" eb="37">
      <t>シュウセイ</t>
    </rPh>
    <phoneticPr fontId="4"/>
  </si>
  <si>
    <t>１５－２表の備考２の条文番号を修正</t>
    <rPh sb="4" eb="5">
      <t>ヒョウ</t>
    </rPh>
    <rPh sb="6" eb="8">
      <t>ビコウ</t>
    </rPh>
    <rPh sb="10" eb="12">
      <t>ジョウブン</t>
    </rPh>
    <rPh sb="12" eb="14">
      <t>バンゴウ</t>
    </rPh>
    <rPh sb="15" eb="17">
      <t>シュウセイ</t>
    </rPh>
    <phoneticPr fontId="4"/>
  </si>
  <si>
    <t>３表と４表のチェック関数が消されていたので補充</t>
    <rPh sb="1" eb="2">
      <t>ヒョウ</t>
    </rPh>
    <rPh sb="4" eb="5">
      <t>ヒョウ</t>
    </rPh>
    <rPh sb="10" eb="12">
      <t>カンスウ</t>
    </rPh>
    <rPh sb="13" eb="14">
      <t>ケ</t>
    </rPh>
    <rPh sb="21" eb="23">
      <t>ホジュウ</t>
    </rPh>
    <phoneticPr fontId="4"/>
  </si>
  <si>
    <t>H270914</t>
    <phoneticPr fontId="4"/>
  </si>
  <si>
    <t>H270902</t>
    <phoneticPr fontId="4"/>
  </si>
  <si>
    <t>H261124</t>
    <phoneticPr fontId="4"/>
  </si>
  <si>
    <t>種別１
※２</t>
    <rPh sb="0" eb="2">
      <t>シュベツ</t>
    </rPh>
    <phoneticPr fontId="4"/>
  </si>
  <si>
    <t>種別２
※３</t>
    <rPh sb="0" eb="2">
      <t>シュベツ</t>
    </rPh>
    <phoneticPr fontId="4"/>
  </si>
  <si>
    <t>※１　幼稚園・小学校・中学校・高等学校・特別支援学校のいずれかを記載してください。</t>
    <rPh sb="3" eb="6">
      <t>ヨウチエン</t>
    </rPh>
    <rPh sb="7" eb="10">
      <t>ショウガッコウ</t>
    </rPh>
    <rPh sb="11" eb="14">
      <t>チュウガッコウ</t>
    </rPh>
    <rPh sb="15" eb="17">
      <t>コウトウ</t>
    </rPh>
    <rPh sb="17" eb="19">
      <t>ガッコウ</t>
    </rPh>
    <rPh sb="20" eb="22">
      <t>トクベツ</t>
    </rPh>
    <rPh sb="22" eb="24">
      <t>シエン</t>
    </rPh>
    <rPh sb="24" eb="26">
      <t>ガッコウ</t>
    </rPh>
    <rPh sb="32" eb="34">
      <t>キサイ</t>
    </rPh>
    <phoneticPr fontId="4"/>
  </si>
  <si>
    <t>※２　普通・臨時・特別のいずれかを記載してください。</t>
    <rPh sb="3" eb="5">
      <t>フツウ</t>
    </rPh>
    <rPh sb="6" eb="8">
      <t>リンジ</t>
    </rPh>
    <rPh sb="9" eb="11">
      <t>トクベツ</t>
    </rPh>
    <rPh sb="17" eb="19">
      <t>キサイ</t>
    </rPh>
    <phoneticPr fontId="4"/>
  </si>
  <si>
    <t>※３　一種・二種・専修のいずれかを記載してください。</t>
    <rPh sb="3" eb="5">
      <t>イッシュ</t>
    </rPh>
    <rPh sb="6" eb="8">
      <t>ニシュ</t>
    </rPh>
    <rPh sb="9" eb="11">
      <t>センシュウ</t>
    </rPh>
    <phoneticPr fontId="4"/>
  </si>
  <si>
    <t>H280127</t>
    <phoneticPr fontId="4"/>
  </si>
  <si>
    <t>１３表の注釈を修正追記</t>
    <rPh sb="2" eb="3">
      <t>ヒョウ</t>
    </rPh>
    <rPh sb="4" eb="6">
      <t>チュウシャク</t>
    </rPh>
    <rPh sb="7" eb="9">
      <t>シュウセイ</t>
    </rPh>
    <rPh sb="9" eb="11">
      <t>ツイキ</t>
    </rPh>
    <phoneticPr fontId="4"/>
  </si>
  <si>
    <t>教科
※４</t>
    <rPh sb="0" eb="2">
      <t>キョウカ</t>
    </rPh>
    <phoneticPr fontId="4"/>
  </si>
  <si>
    <t>１４－１更新講習未受講による失効は提出不要との注釈など追加・修正</t>
    <rPh sb="4" eb="6">
      <t>コウシン</t>
    </rPh>
    <rPh sb="6" eb="8">
      <t>コウシュウ</t>
    </rPh>
    <rPh sb="8" eb="9">
      <t>ミ</t>
    </rPh>
    <rPh sb="9" eb="11">
      <t>ジュコウ</t>
    </rPh>
    <rPh sb="14" eb="16">
      <t>シッコウ</t>
    </rPh>
    <rPh sb="17" eb="19">
      <t>テイシュツ</t>
    </rPh>
    <rPh sb="19" eb="21">
      <t>フヨウ</t>
    </rPh>
    <rPh sb="23" eb="25">
      <t>チュウシャク</t>
    </rPh>
    <rPh sb="27" eb="29">
      <t>ツイカ</t>
    </rPh>
    <rPh sb="30" eb="32">
      <t>シュウセイ</t>
    </rPh>
    <phoneticPr fontId="4"/>
  </si>
  <si>
    <t>その他</t>
    <rPh sb="2" eb="3">
      <t>タ</t>
    </rPh>
    <phoneticPr fontId="4"/>
  </si>
  <si>
    <t>備考</t>
    <rPh sb="0" eb="2">
      <t>ビコウ</t>
    </rPh>
    <phoneticPr fontId="4"/>
  </si>
  <si>
    <t>　「その他」欄に合計数を記載し、「備考」欄にその内訳を記載してください。</t>
    <phoneticPr fontId="4"/>
  </si>
  <si>
    <t>　（  ）にそれぞれ内数で入力してください。</t>
    <phoneticPr fontId="4"/>
  </si>
  <si>
    <t>　法附則第３項、施行法第１条、第２条、附則第３項によるものについては、</t>
    <phoneticPr fontId="4"/>
  </si>
  <si>
    <t>２　「その他の外国語」については、実際に授与した教科名を自由記述してください。</t>
    <rPh sb="5" eb="6">
      <t>タ</t>
    </rPh>
    <rPh sb="7" eb="10">
      <t>ガイコクゴ</t>
    </rPh>
    <rPh sb="17" eb="19">
      <t>ジッサイ</t>
    </rPh>
    <rPh sb="20" eb="22">
      <t>ジュヨ</t>
    </rPh>
    <rPh sb="24" eb="26">
      <t>キョウカ</t>
    </rPh>
    <rPh sb="26" eb="27">
      <t>メイ</t>
    </rPh>
    <rPh sb="28" eb="30">
      <t>ジユウ</t>
    </rPh>
    <rPh sb="30" eb="32">
      <t>キジュツ</t>
    </rPh>
    <phoneticPr fontId="4"/>
  </si>
  <si>
    <t>※４　「国語」「外国語（英語）」「自立活動（肢体不自由教育）」などと記載してください。</t>
    <rPh sb="4" eb="6">
      <t>コクゴ</t>
    </rPh>
    <rPh sb="8" eb="11">
      <t>ガイコクゴ</t>
    </rPh>
    <rPh sb="12" eb="14">
      <t>エイゴ</t>
    </rPh>
    <rPh sb="17" eb="19">
      <t>ジリツ</t>
    </rPh>
    <rPh sb="19" eb="21">
      <t>カツドウ</t>
    </rPh>
    <rPh sb="22" eb="24">
      <t>シタイ</t>
    </rPh>
    <rPh sb="24" eb="27">
      <t>フジユウ</t>
    </rPh>
    <rPh sb="27" eb="29">
      <t>キョウイク</t>
    </rPh>
    <rPh sb="34" eb="36">
      <t>キサイ</t>
    </rPh>
    <phoneticPr fontId="4"/>
  </si>
  <si>
    <t>H300831</t>
    <phoneticPr fontId="4"/>
  </si>
  <si>
    <t>【２】臨時免許状・施行法第２条欄の〔　〕（施行法附則第３項による授与）を削除　【施行法附則第３項では幼免は取れないため】</t>
    <rPh sb="3" eb="5">
      <t>リンジ</t>
    </rPh>
    <rPh sb="5" eb="8">
      <t>メンキョジョウ</t>
    </rPh>
    <rPh sb="9" eb="12">
      <t>セコウホウ</t>
    </rPh>
    <rPh sb="12" eb="13">
      <t>ダイ</t>
    </rPh>
    <rPh sb="14" eb="15">
      <t>ジョウ</t>
    </rPh>
    <rPh sb="15" eb="16">
      <t>ラン</t>
    </rPh>
    <rPh sb="21" eb="24">
      <t>セコウホウ</t>
    </rPh>
    <rPh sb="24" eb="26">
      <t>フソク</t>
    </rPh>
    <rPh sb="26" eb="27">
      <t>ダイ</t>
    </rPh>
    <rPh sb="28" eb="29">
      <t>コウ</t>
    </rPh>
    <rPh sb="32" eb="34">
      <t>ジュヨ</t>
    </rPh>
    <rPh sb="36" eb="38">
      <t>サクジョ</t>
    </rPh>
    <rPh sb="40" eb="43">
      <t>セコウホウ</t>
    </rPh>
    <rPh sb="43" eb="45">
      <t>フソク</t>
    </rPh>
    <rPh sb="45" eb="46">
      <t>ダイ</t>
    </rPh>
    <rPh sb="47" eb="48">
      <t>コウ</t>
    </rPh>
    <rPh sb="50" eb="52">
      <t>ヨウメン</t>
    </rPh>
    <rPh sb="53" eb="54">
      <t>ト</t>
    </rPh>
    <phoneticPr fontId="4"/>
  </si>
  <si>
    <t>【５－２】高１種の第１６条の２欄（Q列）を削除【高校の資格認定試験は現在実施していないため】→過去の所要資格で授与する者については、別表第１に吸収</t>
    <rPh sb="5" eb="6">
      <t>コウ</t>
    </rPh>
    <rPh sb="7" eb="8">
      <t>シュ</t>
    </rPh>
    <rPh sb="9" eb="10">
      <t>ダイ</t>
    </rPh>
    <rPh sb="12" eb="13">
      <t>ジョウ</t>
    </rPh>
    <rPh sb="15" eb="16">
      <t>ラン</t>
    </rPh>
    <rPh sb="18" eb="19">
      <t>レツ</t>
    </rPh>
    <rPh sb="21" eb="23">
      <t>サクジョ</t>
    </rPh>
    <rPh sb="24" eb="26">
      <t>コウコウ</t>
    </rPh>
    <rPh sb="27" eb="29">
      <t>シカク</t>
    </rPh>
    <rPh sb="29" eb="31">
      <t>ニンテイ</t>
    </rPh>
    <rPh sb="31" eb="33">
      <t>シケン</t>
    </rPh>
    <rPh sb="34" eb="36">
      <t>ゲンザイ</t>
    </rPh>
    <rPh sb="36" eb="38">
      <t>ジッシ</t>
    </rPh>
    <rPh sb="47" eb="49">
      <t>カコ</t>
    </rPh>
    <rPh sb="50" eb="52">
      <t>ショヨウ</t>
    </rPh>
    <rPh sb="52" eb="54">
      <t>シカク</t>
    </rPh>
    <rPh sb="55" eb="57">
      <t>ジュヨ</t>
    </rPh>
    <rPh sb="59" eb="60">
      <t>シャ</t>
    </rPh>
    <rPh sb="66" eb="68">
      <t>ベッピョウ</t>
    </rPh>
    <rPh sb="68" eb="69">
      <t>ダイ</t>
    </rPh>
    <rPh sb="71" eb="73">
      <t>キュウシュウ</t>
    </rPh>
    <phoneticPr fontId="4"/>
  </si>
  <si>
    <t>【５－３】高臨免の第５条第６項附則第２１項欄（AH列）の国語から宗教までを削除（網掛け）【附則第２１項は、実習の臨免についての規定であり、国語から宗教までは本規定では免許を取れないため】</t>
    <rPh sb="5" eb="6">
      <t>コウ</t>
    </rPh>
    <rPh sb="6" eb="7">
      <t>リン</t>
    </rPh>
    <rPh sb="7" eb="8">
      <t>メン</t>
    </rPh>
    <rPh sb="9" eb="10">
      <t>ダイ</t>
    </rPh>
    <rPh sb="11" eb="13">
      <t>ジョウダイ</t>
    </rPh>
    <rPh sb="14" eb="15">
      <t>コウ</t>
    </rPh>
    <rPh sb="15" eb="17">
      <t>フソク</t>
    </rPh>
    <rPh sb="17" eb="18">
      <t>ダイ</t>
    </rPh>
    <rPh sb="20" eb="21">
      <t>コウ</t>
    </rPh>
    <rPh sb="21" eb="22">
      <t>ラン</t>
    </rPh>
    <rPh sb="25" eb="26">
      <t>レツ</t>
    </rPh>
    <rPh sb="28" eb="30">
      <t>コクゴ</t>
    </rPh>
    <rPh sb="32" eb="34">
      <t>シュウキョウ</t>
    </rPh>
    <rPh sb="37" eb="39">
      <t>サクジョ</t>
    </rPh>
    <rPh sb="40" eb="42">
      <t>アミカ</t>
    </rPh>
    <rPh sb="45" eb="47">
      <t>フソク</t>
    </rPh>
    <rPh sb="47" eb="48">
      <t>ダイ</t>
    </rPh>
    <rPh sb="50" eb="51">
      <t>コウ</t>
    </rPh>
    <rPh sb="53" eb="55">
      <t>ジッシュウ</t>
    </rPh>
    <rPh sb="56" eb="57">
      <t>リン</t>
    </rPh>
    <rPh sb="57" eb="58">
      <t>メン</t>
    </rPh>
    <rPh sb="63" eb="65">
      <t>キテイ</t>
    </rPh>
    <rPh sb="69" eb="71">
      <t>コクゴ</t>
    </rPh>
    <rPh sb="73" eb="75">
      <t>シュウキョウ</t>
    </rPh>
    <rPh sb="78" eb="79">
      <t>ホン</t>
    </rPh>
    <rPh sb="79" eb="81">
      <t>キテイ</t>
    </rPh>
    <rPh sb="83" eb="85">
      <t>メンキョ</t>
    </rPh>
    <rPh sb="86" eb="87">
      <t>ト</t>
    </rPh>
    <phoneticPr fontId="4"/>
  </si>
  <si>
    <t>【１６－１】中学校の免外について、へき地・へき地外の別をなくし、合計数のみとする。【へき地の定義が曖昧であり、分けて調査する意義が薄いため。】</t>
    <rPh sb="6" eb="9">
      <t>チュウガッコウ</t>
    </rPh>
    <rPh sb="10" eb="12">
      <t>メンガイ</t>
    </rPh>
    <rPh sb="19" eb="20">
      <t>チ</t>
    </rPh>
    <rPh sb="23" eb="24">
      <t>チ</t>
    </rPh>
    <rPh sb="24" eb="25">
      <t>ガイ</t>
    </rPh>
    <rPh sb="26" eb="27">
      <t>ベツ</t>
    </rPh>
    <rPh sb="32" eb="35">
      <t>ゴウケイスウ</t>
    </rPh>
    <rPh sb="44" eb="45">
      <t>チ</t>
    </rPh>
    <rPh sb="46" eb="48">
      <t>テイギ</t>
    </rPh>
    <rPh sb="49" eb="51">
      <t>アイマイ</t>
    </rPh>
    <rPh sb="55" eb="56">
      <t>ワ</t>
    </rPh>
    <rPh sb="58" eb="60">
      <t>チョウサ</t>
    </rPh>
    <rPh sb="62" eb="64">
      <t>イギ</t>
    </rPh>
    <rPh sb="65" eb="66">
      <t>ウス</t>
    </rPh>
    <phoneticPr fontId="4"/>
  </si>
  <si>
    <t>【１５－２】削除（聞く必要性が薄くなっている）</t>
    <rPh sb="6" eb="8">
      <t>サクジョ</t>
    </rPh>
    <rPh sb="9" eb="10">
      <t>キ</t>
    </rPh>
    <rPh sb="11" eb="14">
      <t>ヒツヨウセイ</t>
    </rPh>
    <rPh sb="15" eb="16">
      <t>ウス</t>
    </rPh>
    <phoneticPr fontId="4"/>
  </si>
  <si>
    <t>都道府県名</t>
    <rPh sb="0" eb="4">
      <t>トドウフケン</t>
    </rPh>
    <rPh sb="4" eb="5">
      <t>メイ</t>
    </rPh>
    <phoneticPr fontId="20"/>
  </si>
  <si>
    <t>都道府県</t>
    <rPh sb="0" eb="2">
      <t>トドウ</t>
    </rPh>
    <rPh sb="2" eb="4">
      <t>フケン</t>
    </rPh>
    <phoneticPr fontId="20"/>
  </si>
  <si>
    <t>所有する免許状</t>
    <rPh sb="0" eb="2">
      <t>ショユウ</t>
    </rPh>
    <rPh sb="4" eb="7">
      <t>メンキョジョウ</t>
    </rPh>
    <phoneticPr fontId="20"/>
  </si>
  <si>
    <t>担任教科</t>
    <rPh sb="0" eb="2">
      <t>タンニン</t>
    </rPh>
    <rPh sb="2" eb="4">
      <t>キョウカ</t>
    </rPh>
    <phoneticPr fontId="20"/>
  </si>
  <si>
    <t>国語</t>
  </si>
  <si>
    <t>国語</t>
    <phoneticPr fontId="21"/>
  </si>
  <si>
    <t>社会</t>
  </si>
  <si>
    <t>社会</t>
    <phoneticPr fontId="21"/>
  </si>
  <si>
    <t>数学</t>
  </si>
  <si>
    <t>理科</t>
  </si>
  <si>
    <t>音楽</t>
  </si>
  <si>
    <t>美術</t>
  </si>
  <si>
    <t>保健体育</t>
  </si>
  <si>
    <t>技術</t>
  </si>
  <si>
    <t>家庭</t>
  </si>
  <si>
    <t>その他</t>
  </si>
  <si>
    <t>国公私の別</t>
    <rPh sb="0" eb="3">
      <t>コッコウシ</t>
    </rPh>
    <rPh sb="4" eb="5">
      <t>ベツ</t>
    </rPh>
    <phoneticPr fontId="4"/>
  </si>
  <si>
    <t>地理歴史</t>
  </si>
  <si>
    <t>公民</t>
  </si>
  <si>
    <t>工芸</t>
  </si>
  <si>
    <t>書道</t>
  </si>
  <si>
    <t>看護</t>
  </si>
  <si>
    <t>情報</t>
    <rPh sb="0" eb="2">
      <t>ジョウホウ</t>
    </rPh>
    <phoneticPr fontId="20"/>
  </si>
  <si>
    <t>農業</t>
  </si>
  <si>
    <t>工業</t>
  </si>
  <si>
    <t>商業</t>
  </si>
  <si>
    <t>水産</t>
  </si>
  <si>
    <t>福祉</t>
    <rPh sb="0" eb="2">
      <t>フクシ</t>
    </rPh>
    <phoneticPr fontId="20"/>
  </si>
  <si>
    <t>商船</t>
  </si>
  <si>
    <t>件数</t>
    <rPh sb="0" eb="2">
      <t>ケンスウ</t>
    </rPh>
    <phoneticPr fontId="20"/>
  </si>
  <si>
    <t>合計件数</t>
    <rPh sb="0" eb="2">
      <t>ゴウケイ</t>
    </rPh>
    <rPh sb="2" eb="4">
      <t>ケンスウ</t>
    </rPh>
    <phoneticPr fontId="4"/>
  </si>
  <si>
    <t>No</t>
    <phoneticPr fontId="4"/>
  </si>
  <si>
    <t>免許状の種類</t>
    <rPh sb="0" eb="3">
      <t>メンキョジョウ</t>
    </rPh>
    <rPh sb="4" eb="6">
      <t>シュルイ</t>
    </rPh>
    <phoneticPr fontId="4"/>
  </si>
  <si>
    <t>勤務校の設置者</t>
    <rPh sb="0" eb="3">
      <t>キンムコウ</t>
    </rPh>
    <rPh sb="4" eb="7">
      <t>セッチシャ</t>
    </rPh>
    <phoneticPr fontId="4"/>
  </si>
  <si>
    <t>主な職歴</t>
    <rPh sb="0" eb="1">
      <t>オモ</t>
    </rPh>
    <rPh sb="2" eb="4">
      <t>ショクレキ</t>
    </rPh>
    <phoneticPr fontId="4"/>
  </si>
  <si>
    <t>勤務年数</t>
    <rPh sb="0" eb="2">
      <t>キンム</t>
    </rPh>
    <rPh sb="2" eb="4">
      <t>ネンスウ</t>
    </rPh>
    <phoneticPr fontId="4"/>
  </si>
  <si>
    <t>具体的な職務内容（詳細）</t>
    <rPh sb="0" eb="3">
      <t>グタイテキ</t>
    </rPh>
    <rPh sb="4" eb="6">
      <t>ショクム</t>
    </rPh>
    <rPh sb="6" eb="8">
      <t>ナイヨウ</t>
    </rPh>
    <rPh sb="9" eb="11">
      <t>ショウサイ</t>
    </rPh>
    <phoneticPr fontId="4"/>
  </si>
  <si>
    <t>学校種</t>
    <rPh sb="0" eb="2">
      <t>ガッコウ</t>
    </rPh>
    <rPh sb="2" eb="3">
      <t>シュ</t>
    </rPh>
    <phoneticPr fontId="4"/>
  </si>
  <si>
    <t>（備考）</t>
    <rPh sb="1" eb="3">
      <t>ビコウ</t>
    </rPh>
    <phoneticPr fontId="4"/>
  </si>
  <si>
    <t>　　１　授与した特別免許状１件ごとに必要事項を入力してください。</t>
    <rPh sb="4" eb="6">
      <t>ジュヨ</t>
    </rPh>
    <rPh sb="8" eb="10">
      <t>トクベツ</t>
    </rPh>
    <rPh sb="10" eb="13">
      <t>メンキョジョウ</t>
    </rPh>
    <rPh sb="14" eb="15">
      <t>ケン</t>
    </rPh>
    <rPh sb="18" eb="20">
      <t>ヒツヨウ</t>
    </rPh>
    <rPh sb="20" eb="22">
      <t>ジコウ</t>
    </rPh>
    <rPh sb="23" eb="25">
      <t>ニュウリョク</t>
    </rPh>
    <phoneticPr fontId="4"/>
  </si>
  <si>
    <t>　　５　年齢の欄には対象者の授与時点の満年齢を入力してください。</t>
    <rPh sb="4" eb="6">
      <t>ネンレイ</t>
    </rPh>
    <rPh sb="7" eb="8">
      <t>ラン</t>
    </rPh>
    <rPh sb="10" eb="13">
      <t>タイショウシャ</t>
    </rPh>
    <rPh sb="14" eb="16">
      <t>ジュヨ</t>
    </rPh>
    <rPh sb="16" eb="18">
      <t>ジテン</t>
    </rPh>
    <rPh sb="19" eb="22">
      <t>マンネンレイ</t>
    </rPh>
    <rPh sb="23" eb="25">
      <t>ニュウリョク</t>
    </rPh>
    <phoneticPr fontId="4"/>
  </si>
  <si>
    <t>　【１】</t>
    <phoneticPr fontId="4"/>
  </si>
  <si>
    <t>①変更した</t>
    <rPh sb="1" eb="3">
      <t>ヘンコウ</t>
    </rPh>
    <phoneticPr fontId="4"/>
  </si>
  <si>
    <t>②変更していない</t>
    <rPh sb="1" eb="3">
      <t>ヘンコウ</t>
    </rPh>
    <phoneticPr fontId="4"/>
  </si>
  <si>
    <t>　　　　</t>
    <phoneticPr fontId="4"/>
  </si>
  <si>
    <t>　【２】上記において①を選択した場合、変更後の授与要件や手続などが分かる資料（教育委員会規則等）を御提出願います。</t>
    <rPh sb="4" eb="6">
      <t>ジョウキ</t>
    </rPh>
    <rPh sb="12" eb="14">
      <t>センタク</t>
    </rPh>
    <rPh sb="16" eb="18">
      <t>バアイ</t>
    </rPh>
    <rPh sb="19" eb="22">
      <t>ヘンコウゴ</t>
    </rPh>
    <rPh sb="23" eb="25">
      <t>ジュヨ</t>
    </rPh>
    <rPh sb="25" eb="27">
      <t>ヨウケン</t>
    </rPh>
    <rPh sb="28" eb="30">
      <t>テツヅキ</t>
    </rPh>
    <rPh sb="33" eb="34">
      <t>ワ</t>
    </rPh>
    <rPh sb="36" eb="38">
      <t>シリョウ</t>
    </rPh>
    <phoneticPr fontId="4"/>
  </si>
  <si>
    <t>都道府県名</t>
    <phoneticPr fontId="4"/>
  </si>
  <si>
    <t>設置者</t>
    <rPh sb="0" eb="2">
      <t>セッチ</t>
    </rPh>
    <rPh sb="2" eb="3">
      <t>シャ</t>
    </rPh>
    <phoneticPr fontId="4"/>
  </si>
  <si>
    <r>
      <t xml:space="preserve">教科名等
</t>
    </r>
    <r>
      <rPr>
        <sz val="10"/>
        <rFont val="ＭＳ Ｐゴシック"/>
        <family val="3"/>
        <charset val="128"/>
      </rPr>
      <t>※リストから
選択すること</t>
    </r>
    <rPh sb="13" eb="15">
      <t>センタク</t>
    </rPh>
    <phoneticPr fontId="4"/>
  </si>
  <si>
    <t>届出件数</t>
    <rPh sb="2" eb="4">
      <t>ケンスウ</t>
    </rPh>
    <phoneticPr fontId="4"/>
  </si>
  <si>
    <t>届出のあった
具体的教授内容</t>
  </si>
  <si>
    <r>
      <t xml:space="preserve">分野
</t>
    </r>
    <r>
      <rPr>
        <sz val="10"/>
        <rFont val="ＭＳ Ｐゴシック"/>
        <family val="3"/>
        <charset val="128"/>
      </rPr>
      <t>※リストから
選択すること</t>
    </r>
    <rPh sb="0" eb="2">
      <t>ブンヤ</t>
    </rPh>
    <phoneticPr fontId="4"/>
  </si>
  <si>
    <t xml:space="preserve">
その他
</t>
    <rPh sb="3" eb="4">
      <t>タ</t>
    </rPh>
    <phoneticPr fontId="4"/>
  </si>
  <si>
    <t>特別非常勤講師の主な職業等</t>
    <rPh sb="8" eb="9">
      <t>オモ</t>
    </rPh>
    <rPh sb="10" eb="12">
      <t>ショクギョウ</t>
    </rPh>
    <rPh sb="12" eb="13">
      <t>トウ</t>
    </rPh>
    <phoneticPr fontId="4"/>
  </si>
  <si>
    <t>国　　　立</t>
    <rPh sb="0" eb="1">
      <t>クニ</t>
    </rPh>
    <rPh sb="4" eb="5">
      <t>リツ</t>
    </rPh>
    <phoneticPr fontId="4"/>
  </si>
  <si>
    <t>調理実習</t>
  </si>
  <si>
    <t>家庭科教育</t>
    <rPh sb="0" eb="3">
      <t>カテイカ</t>
    </rPh>
    <rPh sb="3" eb="5">
      <t>キョウイク</t>
    </rPh>
    <phoneticPr fontId="4"/>
  </si>
  <si>
    <t>ホテル料理長</t>
  </si>
  <si>
    <t>英語</t>
  </si>
  <si>
    <t>英会話</t>
  </si>
  <si>
    <t>英会話教室講師</t>
    <phoneticPr fontId="4"/>
  </si>
  <si>
    <t>クラブ活動</t>
  </si>
  <si>
    <t>剣道</t>
  </si>
  <si>
    <t>武道</t>
  </si>
  <si>
    <t>元警察官</t>
    <rPh sb="0" eb="1">
      <t>モト</t>
    </rPh>
    <rPh sb="1" eb="4">
      <t>ケイサツカン</t>
    </rPh>
    <phoneticPr fontId="4"/>
  </si>
  <si>
    <t>華道</t>
    <phoneticPr fontId="4"/>
  </si>
  <si>
    <t>華道</t>
    <rPh sb="0" eb="2">
      <t>カドウ</t>
    </rPh>
    <phoneticPr fontId="4"/>
  </si>
  <si>
    <t>小　計</t>
    <phoneticPr fontId="4"/>
  </si>
  <si>
    <t>公　　　立</t>
    <rPh sb="0" eb="1">
      <t>コウ</t>
    </rPh>
    <rPh sb="4" eb="5">
      <t>リツ</t>
    </rPh>
    <phoneticPr fontId="4"/>
  </si>
  <si>
    <t>芸術</t>
  </si>
  <si>
    <t>バイオリン</t>
  </si>
  <si>
    <t>オーケストラ団員</t>
  </si>
  <si>
    <t>水泳</t>
  </si>
  <si>
    <t>競技スポーツ</t>
  </si>
  <si>
    <t>元オリンピック代表</t>
    <rPh sb="0" eb="1">
      <t>モト</t>
    </rPh>
    <rPh sb="7" eb="9">
      <t>ダイヒョウ</t>
    </rPh>
    <phoneticPr fontId="4"/>
  </si>
  <si>
    <t>和太鼓</t>
  </si>
  <si>
    <t>伝統芸能</t>
  </si>
  <si>
    <t>地域芸能保存会会員</t>
    <phoneticPr fontId="4"/>
  </si>
  <si>
    <t>情報処理</t>
  </si>
  <si>
    <t>情報</t>
  </si>
  <si>
    <t>システムエンジニア</t>
  </si>
  <si>
    <t xml:space="preserve"> </t>
  </si>
  <si>
    <t>小　計</t>
    <phoneticPr fontId="4"/>
  </si>
  <si>
    <t>私　　　立</t>
    <rPh sb="0" eb="1">
      <t>ワタシ</t>
    </rPh>
    <rPh sb="4" eb="5">
      <t>リツ</t>
    </rPh>
    <phoneticPr fontId="4"/>
  </si>
  <si>
    <t>野外観察</t>
  </si>
  <si>
    <t>環境教育</t>
  </si>
  <si>
    <t>野鳥の会会員</t>
    <rPh sb="0" eb="2">
      <t>ヤチョウ</t>
    </rPh>
    <rPh sb="3" eb="4">
      <t>カイ</t>
    </rPh>
    <rPh sb="4" eb="6">
      <t>カイイン</t>
    </rPh>
    <phoneticPr fontId="4"/>
  </si>
  <si>
    <t>気象</t>
  </si>
  <si>
    <t>理科教育</t>
    <rPh sb="0" eb="2">
      <t>リカ</t>
    </rPh>
    <rPh sb="2" eb="4">
      <t>キョウイク</t>
    </rPh>
    <phoneticPr fontId="4"/>
  </si>
  <si>
    <t>気象予報士</t>
    <phoneticPr fontId="4"/>
  </si>
  <si>
    <t>陶芸</t>
  </si>
  <si>
    <t>陶芸家</t>
  </si>
  <si>
    <t>合　　計</t>
    <phoneticPr fontId="4"/>
  </si>
  <si>
    <t>のマスには入力しないでください。</t>
    <rPh sb="5" eb="7">
      <t>ニュウリョク</t>
    </rPh>
    <phoneticPr fontId="4"/>
  </si>
  <si>
    <t>１　｢その他｣の欄には、｢分野｣で｢外国語｣を選択した場合はその言語を、｢その他｣を選択した場合には、その分野を入力してください。</t>
    <phoneticPr fontId="4"/>
  </si>
  <si>
    <t>科目名リスト</t>
    <rPh sb="0" eb="2">
      <t>カモク</t>
    </rPh>
    <rPh sb="2" eb="3">
      <t>メイ</t>
    </rPh>
    <phoneticPr fontId="4"/>
  </si>
  <si>
    <t>中学校</t>
    <rPh sb="0" eb="3">
      <t>チュウガッコウ</t>
    </rPh>
    <phoneticPr fontId="4"/>
  </si>
  <si>
    <t>算数</t>
    <rPh sb="0" eb="2">
      <t>サンスウ</t>
    </rPh>
    <phoneticPr fontId="4"/>
  </si>
  <si>
    <t>生活</t>
    <rPh sb="0" eb="2">
      <t>セイカツ</t>
    </rPh>
    <phoneticPr fontId="4"/>
  </si>
  <si>
    <t>図画工作</t>
    <rPh sb="0" eb="2">
      <t>ズガ</t>
    </rPh>
    <rPh sb="2" eb="4">
      <t>コウサク</t>
    </rPh>
    <phoneticPr fontId="4"/>
  </si>
  <si>
    <t>体育</t>
    <rPh sb="0" eb="2">
      <t>タイイク</t>
    </rPh>
    <phoneticPr fontId="4"/>
  </si>
  <si>
    <t>道徳</t>
    <rPh sb="0" eb="2">
      <t>ドウトク</t>
    </rPh>
    <phoneticPr fontId="4"/>
  </si>
  <si>
    <t>総合的な学習の時間</t>
    <rPh sb="0" eb="3">
      <t>ソウゴウテキ</t>
    </rPh>
    <rPh sb="4" eb="6">
      <t>ガクシュウ</t>
    </rPh>
    <rPh sb="7" eb="9">
      <t>ジカン</t>
    </rPh>
    <phoneticPr fontId="4"/>
  </si>
  <si>
    <t>クラブ活動</t>
    <rPh sb="3" eb="5">
      <t>カツドウ</t>
    </rPh>
    <phoneticPr fontId="4"/>
  </si>
  <si>
    <t>都道府県名</t>
    <phoneticPr fontId="4"/>
  </si>
  <si>
    <t>区　分</t>
  </si>
  <si>
    <t>届 出 件 数</t>
  </si>
  <si>
    <t>国立</t>
  </si>
  <si>
    <t>公立</t>
  </si>
  <si>
    <t>小計</t>
  </si>
  <si>
    <t>特別支援学校</t>
    <rPh sb="0" eb="2">
      <t>トクベツ</t>
    </rPh>
    <rPh sb="2" eb="4">
      <t>シエン</t>
    </rPh>
    <rPh sb="4" eb="6">
      <t>ガッコウ</t>
    </rPh>
    <phoneticPr fontId="4"/>
  </si>
  <si>
    <t>合　計</t>
  </si>
  <si>
    <t>　都道府県名　</t>
  </si>
  <si>
    <t>届出のあった
具体的教授内容</t>
    <phoneticPr fontId="4"/>
  </si>
  <si>
    <t>分野リスト</t>
    <rPh sb="0" eb="2">
      <t>ブンヤ</t>
    </rPh>
    <phoneticPr fontId="4"/>
  </si>
  <si>
    <t>朗読</t>
    <rPh sb="0" eb="2">
      <t>ロウドク</t>
    </rPh>
    <phoneticPr fontId="4"/>
  </si>
  <si>
    <t>書道・書写</t>
    <rPh sb="0" eb="2">
      <t>ショドウ</t>
    </rPh>
    <rPh sb="3" eb="5">
      <t>ショシャ</t>
    </rPh>
    <phoneticPr fontId="4"/>
  </si>
  <si>
    <t>異文化理解</t>
    <rPh sb="0" eb="3">
      <t>イブンカ</t>
    </rPh>
    <rPh sb="3" eb="5">
      <t>リカイ</t>
    </rPh>
    <phoneticPr fontId="4"/>
  </si>
  <si>
    <t>地域文化理解</t>
    <rPh sb="0" eb="2">
      <t>チイキ</t>
    </rPh>
    <rPh sb="2" eb="4">
      <t>ブンカ</t>
    </rPh>
    <rPh sb="4" eb="6">
      <t>リカイ</t>
    </rPh>
    <phoneticPr fontId="4"/>
  </si>
  <si>
    <t>環境教育</t>
    <rPh sb="0" eb="2">
      <t>カンキョウ</t>
    </rPh>
    <rPh sb="2" eb="4">
      <t>キョウイク</t>
    </rPh>
    <phoneticPr fontId="4"/>
  </si>
  <si>
    <t>野外体験活動</t>
    <rPh sb="0" eb="2">
      <t>ヤガイ</t>
    </rPh>
    <rPh sb="2" eb="4">
      <t>タイケン</t>
    </rPh>
    <rPh sb="4" eb="6">
      <t>カツドウ</t>
    </rPh>
    <phoneticPr fontId="4"/>
  </si>
  <si>
    <t>競技スポーツ</t>
    <rPh sb="0" eb="2">
      <t>キョウギ</t>
    </rPh>
    <phoneticPr fontId="4"/>
  </si>
  <si>
    <t>武道</t>
    <rPh sb="0" eb="2">
      <t>ブドウ</t>
    </rPh>
    <phoneticPr fontId="4"/>
  </si>
  <si>
    <t>芸術</t>
    <rPh sb="0" eb="2">
      <t>ゲイジュツ</t>
    </rPh>
    <phoneticPr fontId="4"/>
  </si>
  <si>
    <t>茶道</t>
    <rPh sb="0" eb="2">
      <t>サドウ</t>
    </rPh>
    <phoneticPr fontId="4"/>
  </si>
  <si>
    <t>外国語活動</t>
    <rPh sb="0" eb="3">
      <t>ガイコクゴ</t>
    </rPh>
    <rPh sb="3" eb="5">
      <t>カツドウ</t>
    </rPh>
    <phoneticPr fontId="4"/>
  </si>
  <si>
    <t>伝統芸能</t>
    <rPh sb="0" eb="2">
      <t>デントウ</t>
    </rPh>
    <rPh sb="2" eb="4">
      <t>ゲイノウ</t>
    </rPh>
    <phoneticPr fontId="4"/>
  </si>
  <si>
    <t>伝統工芸</t>
    <rPh sb="0" eb="2">
      <t>デントウ</t>
    </rPh>
    <rPh sb="2" eb="4">
      <t>コウゲイ</t>
    </rPh>
    <phoneticPr fontId="4"/>
  </si>
  <si>
    <t>製造現場体験</t>
    <rPh sb="0" eb="2">
      <t>セイゾウ</t>
    </rPh>
    <rPh sb="2" eb="4">
      <t>ゲンバ</t>
    </rPh>
    <rPh sb="4" eb="6">
      <t>タイケン</t>
    </rPh>
    <phoneticPr fontId="4"/>
  </si>
  <si>
    <t>外国語(外国語会話も含む)</t>
    <rPh sb="0" eb="2">
      <t>ガイコク</t>
    </rPh>
    <rPh sb="2" eb="3">
      <t>ゴ</t>
    </rPh>
    <rPh sb="4" eb="6">
      <t>ガイコク</t>
    </rPh>
    <rPh sb="6" eb="7">
      <t>ゴ</t>
    </rPh>
    <rPh sb="7" eb="9">
      <t>カイワ</t>
    </rPh>
    <rPh sb="10" eb="11">
      <t>フク</t>
    </rPh>
    <phoneticPr fontId="4"/>
  </si>
  <si>
    <t>人権</t>
    <rPh sb="0" eb="2">
      <t>ジンケン</t>
    </rPh>
    <phoneticPr fontId="4"/>
  </si>
  <si>
    <t>福祉・ボランティア</t>
    <rPh sb="0" eb="2">
      <t>フクシ</t>
    </rPh>
    <phoneticPr fontId="4"/>
  </si>
  <si>
    <t>医学・看護</t>
    <rPh sb="0" eb="2">
      <t>イガク</t>
    </rPh>
    <rPh sb="3" eb="5">
      <t>カンゴ</t>
    </rPh>
    <phoneticPr fontId="4"/>
  </si>
  <si>
    <t>理容・美容</t>
    <rPh sb="0" eb="2">
      <t>リヨウ</t>
    </rPh>
    <rPh sb="3" eb="5">
      <t>ビヨウ</t>
    </rPh>
    <phoneticPr fontId="4"/>
  </si>
  <si>
    <t>教科名リスト</t>
    <rPh sb="0" eb="2">
      <t>キョウカ</t>
    </rPh>
    <rPh sb="2" eb="3">
      <t>メイ</t>
    </rPh>
    <phoneticPr fontId="4"/>
  </si>
  <si>
    <t>技術・家庭</t>
    <rPh sb="0" eb="2">
      <t>ギジュツ</t>
    </rPh>
    <rPh sb="3" eb="5">
      <t>カテイ</t>
    </rPh>
    <phoneticPr fontId="4"/>
  </si>
  <si>
    <t>その他の外国語</t>
    <rPh sb="2" eb="3">
      <t>タ</t>
    </rPh>
    <rPh sb="4" eb="7">
      <t>ガイコクゴ</t>
    </rPh>
    <phoneticPr fontId="4"/>
  </si>
  <si>
    <t>選択教科</t>
    <rPh sb="0" eb="2">
      <t>センタク</t>
    </rPh>
    <rPh sb="2" eb="4">
      <t>キョウカ</t>
    </rPh>
    <phoneticPr fontId="4"/>
  </si>
  <si>
    <t>学校設定教科</t>
    <rPh sb="0" eb="2">
      <t>ガッコウ</t>
    </rPh>
    <rPh sb="2" eb="4">
      <t>セッテイ</t>
    </rPh>
    <rPh sb="4" eb="6">
      <t>キョウカ</t>
    </rPh>
    <phoneticPr fontId="4"/>
  </si>
  <si>
    <t>※学校種を選択した上で、教科名等を選択してください</t>
    <rPh sb="1" eb="3">
      <t>ガッコウ</t>
    </rPh>
    <rPh sb="3" eb="4">
      <t>シュ</t>
    </rPh>
    <rPh sb="5" eb="7">
      <t>センタク</t>
    </rPh>
    <rPh sb="9" eb="10">
      <t>ウエ</t>
    </rPh>
    <rPh sb="12" eb="14">
      <t>キョウカ</t>
    </rPh>
    <rPh sb="14" eb="15">
      <t>メイ</t>
    </rPh>
    <rPh sb="15" eb="16">
      <t>トウ</t>
    </rPh>
    <rPh sb="17" eb="19">
      <t>センタク</t>
    </rPh>
    <phoneticPr fontId="4"/>
  </si>
  <si>
    <r>
      <t xml:space="preserve">学校種
</t>
    </r>
    <r>
      <rPr>
        <sz val="10"/>
        <rFont val="ＭＳ Ｐゴシック"/>
        <family val="3"/>
        <charset val="128"/>
      </rPr>
      <t>※リストから
選択すること</t>
    </r>
    <rPh sb="0" eb="2">
      <t>ガッコウ</t>
    </rPh>
    <rPh sb="2" eb="3">
      <t>シュ</t>
    </rPh>
    <phoneticPr fontId="4"/>
  </si>
  <si>
    <t>１　「特別支援学校における教育領域」欄には、視、聴、知、肢、病のうち該当する教育領域を記載すること。複数の領域に</t>
    <rPh sb="18" eb="19">
      <t>ラン</t>
    </rPh>
    <phoneticPr fontId="4"/>
  </si>
  <si>
    <t>　　またがる場合は、該当する複数の領域を入力してください。</t>
    <rPh sb="10" eb="12">
      <t>ガイトウ</t>
    </rPh>
    <phoneticPr fontId="4"/>
  </si>
  <si>
    <t>学校種リスト</t>
    <rPh sb="0" eb="2">
      <t>ガッコウ</t>
    </rPh>
    <rPh sb="2" eb="3">
      <t>シュ</t>
    </rPh>
    <phoneticPr fontId="4"/>
  </si>
  <si>
    <t>小学部</t>
    <rPh sb="0" eb="3">
      <t>ショウガクブ</t>
    </rPh>
    <phoneticPr fontId="4"/>
  </si>
  <si>
    <t>中学部</t>
    <rPh sb="0" eb="3">
      <t>チュウガクブ</t>
    </rPh>
    <phoneticPr fontId="4"/>
  </si>
  <si>
    <t>高等部</t>
    <rPh sb="0" eb="2">
      <t>コウトウ</t>
    </rPh>
    <rPh sb="2" eb="3">
      <t>ブ</t>
    </rPh>
    <phoneticPr fontId="4"/>
  </si>
  <si>
    <t>理療</t>
    <rPh sb="0" eb="1">
      <t>リ</t>
    </rPh>
    <rPh sb="1" eb="2">
      <t>リョウ</t>
    </rPh>
    <phoneticPr fontId="4"/>
  </si>
  <si>
    <t>理学療法及び音楽</t>
    <rPh sb="0" eb="2">
      <t>リガク</t>
    </rPh>
    <rPh sb="2" eb="4">
      <t>リョウホウ</t>
    </rPh>
    <rPh sb="4" eb="5">
      <t>オヨ</t>
    </rPh>
    <rPh sb="6" eb="8">
      <t>オンガク</t>
    </rPh>
    <phoneticPr fontId="4"/>
  </si>
  <si>
    <t>理容及び特殊技芸</t>
    <rPh sb="0" eb="2">
      <t>リヨウ</t>
    </rPh>
    <rPh sb="2" eb="3">
      <t>オヨ</t>
    </rPh>
    <rPh sb="4" eb="6">
      <t>トクシュ</t>
    </rPh>
    <rPh sb="6" eb="8">
      <t>ギゲイ</t>
    </rPh>
    <phoneticPr fontId="4"/>
  </si>
  <si>
    <t>１　記入は全角文字で行うものとし、空白等を入れないようにしてください。</t>
    <phoneticPr fontId="4"/>
  </si>
  <si>
    <t>１　中学校教諭免許状を有する者による小学校専科担任の状況</t>
    <rPh sb="2" eb="5">
      <t>チュウガッコウ</t>
    </rPh>
    <rPh sb="5" eb="7">
      <t>キョウユ</t>
    </rPh>
    <rPh sb="7" eb="10">
      <t>メンキョジョウ</t>
    </rPh>
    <rPh sb="11" eb="12">
      <t>ユウ</t>
    </rPh>
    <rPh sb="14" eb="15">
      <t>モノ</t>
    </rPh>
    <rPh sb="18" eb="21">
      <t>ショウガッコウ</t>
    </rPh>
    <rPh sb="21" eb="23">
      <t>センカ</t>
    </rPh>
    <rPh sb="23" eb="25">
      <t>タンニン</t>
    </rPh>
    <rPh sb="26" eb="28">
      <t>ジョウキョウ</t>
    </rPh>
    <phoneticPr fontId="4"/>
  </si>
  <si>
    <t>中学校の</t>
    <rPh sb="0" eb="3">
      <t>チュウガッコウ</t>
    </rPh>
    <phoneticPr fontId="4"/>
  </si>
  <si>
    <t>小学校の担当教科</t>
    <rPh sb="0" eb="3">
      <t>ショウガッコウ</t>
    </rPh>
    <rPh sb="4" eb="6">
      <t>タントウ</t>
    </rPh>
    <rPh sb="6" eb="8">
      <t>キョウカ</t>
    </rPh>
    <phoneticPr fontId="4"/>
  </si>
  <si>
    <t>図画</t>
    <rPh sb="0" eb="2">
      <t>ズガ</t>
    </rPh>
    <phoneticPr fontId="4"/>
  </si>
  <si>
    <t>外国語
活動</t>
    <rPh sb="0" eb="3">
      <t>ガイコクゴ</t>
    </rPh>
    <rPh sb="4" eb="6">
      <t>カツドウ</t>
    </rPh>
    <phoneticPr fontId="4"/>
  </si>
  <si>
    <t>総合的な</t>
    <rPh sb="0" eb="3">
      <t>ソウゴウテキ</t>
    </rPh>
    <phoneticPr fontId="4"/>
  </si>
  <si>
    <t>合計</t>
    <rPh sb="0" eb="2">
      <t>ゴウケイ</t>
    </rPh>
    <phoneticPr fontId="4"/>
  </si>
  <si>
    <t>免許教科</t>
    <rPh sb="0" eb="2">
      <t>メンキョ</t>
    </rPh>
    <rPh sb="2" eb="4">
      <t>キョウカ</t>
    </rPh>
    <phoneticPr fontId="4"/>
  </si>
  <si>
    <t>工作</t>
  </si>
  <si>
    <t>学習の時間</t>
    <rPh sb="0" eb="2">
      <t>ガクシュウ</t>
    </rPh>
    <rPh sb="3" eb="5">
      <t>ジカン</t>
    </rPh>
    <phoneticPr fontId="4"/>
  </si>
  <si>
    <t>-</t>
  </si>
  <si>
    <t>-</t>
    <phoneticPr fontId="4"/>
  </si>
  <si>
    <t>-</t>
    <phoneticPr fontId="4"/>
  </si>
  <si>
    <t>-</t>
    <phoneticPr fontId="4"/>
  </si>
  <si>
    <t>２　高等学校教諭免許状を有する者による小学校専科担任の状況</t>
    <rPh sb="6" eb="8">
      <t>キョウユ</t>
    </rPh>
    <rPh sb="8" eb="11">
      <t>メンキョジョウ</t>
    </rPh>
    <rPh sb="12" eb="13">
      <t>ユウ</t>
    </rPh>
    <rPh sb="15" eb="16">
      <t>モノ</t>
    </rPh>
    <rPh sb="19" eb="22">
      <t>ショウガッコウ</t>
    </rPh>
    <rPh sb="22" eb="24">
      <t>センカ</t>
    </rPh>
    <rPh sb="24" eb="26">
      <t>タンニン</t>
    </rPh>
    <rPh sb="27" eb="29">
      <t>ジョウキョウ</t>
    </rPh>
    <phoneticPr fontId="4"/>
  </si>
  <si>
    <t>高等学校の</t>
    <phoneticPr fontId="4"/>
  </si>
  <si>
    <t>-</t>
    <phoneticPr fontId="4"/>
  </si>
  <si>
    <t>３　高等学校教諭免許状を有する者による中学校専科担任の状況</t>
    <rPh sb="6" eb="8">
      <t>キョウユ</t>
    </rPh>
    <rPh sb="8" eb="11">
      <t>メンキョジョウ</t>
    </rPh>
    <rPh sb="12" eb="13">
      <t>ユウ</t>
    </rPh>
    <rPh sb="15" eb="16">
      <t>モノ</t>
    </rPh>
    <rPh sb="19" eb="20">
      <t>チュウ</t>
    </rPh>
    <rPh sb="20" eb="22">
      <t>ガッコウ</t>
    </rPh>
    <rPh sb="22" eb="24">
      <t>センカ</t>
    </rPh>
    <rPh sb="24" eb="26">
      <t>タンニン</t>
    </rPh>
    <rPh sb="27" eb="29">
      <t>ジョウキョウ</t>
    </rPh>
    <phoneticPr fontId="4"/>
  </si>
  <si>
    <t>高等学校の</t>
    <phoneticPr fontId="4"/>
  </si>
  <si>
    <t>中学校の担当教科</t>
    <rPh sb="0" eb="3">
      <t>チュウガッコウ</t>
    </rPh>
    <rPh sb="4" eb="6">
      <t>タントウ</t>
    </rPh>
    <rPh sb="6" eb="8">
      <t>キョウカ</t>
    </rPh>
    <phoneticPr fontId="4"/>
  </si>
  <si>
    <t>保健
体育</t>
    <rPh sb="0" eb="2">
      <t>ホケン</t>
    </rPh>
    <rPh sb="3" eb="5">
      <t>タイイク</t>
    </rPh>
    <phoneticPr fontId="4"/>
  </si>
  <si>
    <t>インテリア</t>
    <phoneticPr fontId="4"/>
  </si>
  <si>
    <t>デザイン</t>
    <phoneticPr fontId="4"/>
  </si>
  <si>
    <t>所有する免許種</t>
    <rPh sb="0" eb="2">
      <t>ショユウ</t>
    </rPh>
    <rPh sb="4" eb="6">
      <t>メンキョ</t>
    </rPh>
    <rPh sb="6" eb="7">
      <t>シュ</t>
    </rPh>
    <phoneticPr fontId="4"/>
  </si>
  <si>
    <t>専科担任を行った免許種</t>
    <rPh sb="0" eb="2">
      <t>センカ</t>
    </rPh>
    <rPh sb="2" eb="4">
      <t>タンニン</t>
    </rPh>
    <rPh sb="5" eb="6">
      <t>オコナ</t>
    </rPh>
    <rPh sb="8" eb="10">
      <t>メンキョ</t>
    </rPh>
    <rPh sb="10" eb="11">
      <t>シュ</t>
    </rPh>
    <phoneticPr fontId="4"/>
  </si>
  <si>
    <t>学校種</t>
    <rPh sb="0" eb="3">
      <t>ガッコウシュ</t>
    </rPh>
    <phoneticPr fontId="4"/>
  </si>
  <si>
    <t>件数</t>
    <rPh sb="0" eb="2">
      <t>ケンスウ</t>
    </rPh>
    <phoneticPr fontId="4"/>
  </si>
  <si>
    <t>インテリア</t>
  </si>
  <si>
    <t>デザイン</t>
  </si>
  <si>
    <t>２　「教科名等」の欄には、下記一覧表から選択の上、記入してください。</t>
    <phoneticPr fontId="4"/>
  </si>
  <si>
    <t xml:space="preserve"> 学校種</t>
  </si>
  <si>
    <t>教科名等</t>
  </si>
  <si>
    <t>小学校</t>
  </si>
  <si>
    <t>中学校</t>
  </si>
  <si>
    <t>国語、社会、数学、理科、音楽、美術、保健体育、技術・家庭、外国語(英語、ドイツ語、フランス語、その他)、宗教、道徳、総合的な学習の時間、選択教科</t>
  </si>
  <si>
    <t>高等学校</t>
  </si>
  <si>
    <t>国語、地理歴史、公民、数学、理科、音楽、美術、工芸、書道、保健体育、看護、家庭、情報、農業、工業、商業、水産、福祉、外国語(英語、ドイツ語、フランス語、その他)、宗教、道徳、総合的な学習の時間、学校設定教科</t>
  </si>
  <si>
    <t>特別支援学校</t>
  </si>
  <si>
    <t>小学部</t>
  </si>
  <si>
    <t>中学部</t>
  </si>
  <si>
    <t>国語、社会、数学、理科、音楽、美術、保健体育、技術・家庭、外国語(英語、ドイツ語、フランス語、その他)、宗教、道徳、総合的な学習の時間、自立活動、選択教科</t>
  </si>
  <si>
    <t>高等部</t>
  </si>
  <si>
    <t>国語、社会、算数、理科、生活、音楽、図画工作、家庭、体育、道徳、外国語活動、総合的な学習の時間、クラブ活動</t>
    <phoneticPr fontId="4"/>
  </si>
  <si>
    <t>国語、社会、算数、理科、生活、音楽、図画工作、家庭、体育、道徳、総合的な学習の時間、クラブ活動、自立活動</t>
    <phoneticPr fontId="4"/>
  </si>
  <si>
    <t>４　「分野」欄は、以下の分野一覧の｢分野｣から１項目を選択し記入してください。分野を選択する際には、キーワードを参照してください。（キーワード欄に掲げている事項を記入しないでください。）
複数分野に教授内容がまたがる場合には、主たる内容の分野を１項目記入してください。（福祉・看護といったような、複数の分野を融合させて新たな分野を作らないでください。）
　　なお、分野選択にあたっては、なるべく以下の分野一覧に掲げる各分野（情報、人権、道徳…など）に分類し、「その他」は極力少なくしてください。やむを得ず「その他」を選択する場合は、右の「その他」欄に具体的内容を追記してください。</t>
    <phoneticPr fontId="4"/>
  </si>
  <si>
    <t>分　野</t>
  </si>
  <si>
    <t>キーワード</t>
  </si>
  <si>
    <t>朗読</t>
  </si>
  <si>
    <t>朗読、読み聞かせ など</t>
  </si>
  <si>
    <t>書道、書写  など</t>
  </si>
  <si>
    <t>異文化理解</t>
  </si>
  <si>
    <t>国際貢献、諸外国の風土・文化・伝統   など</t>
  </si>
  <si>
    <t>地域文化理解</t>
  </si>
  <si>
    <t>風俗習慣、郷土史、伝統文化　など</t>
  </si>
  <si>
    <t>地球環境、大気汚染、廃棄物、化学物質、水・土壌、生物多様性、生態系  など</t>
  </si>
  <si>
    <t>野外体験活動</t>
  </si>
  <si>
    <t>農業、園芸、林業、商業、水産業、運輸・交通  など</t>
  </si>
  <si>
    <t>柔道、剣道、空手道、合気道、少林寺拳法、なぎなた など</t>
  </si>
  <si>
    <t>音楽、芸術、工芸　など</t>
  </si>
  <si>
    <t>茶道</t>
  </si>
  <si>
    <t xml:space="preserve">茶道 </t>
  </si>
  <si>
    <t>華道</t>
  </si>
  <si>
    <t xml:space="preserve">華道 </t>
  </si>
  <si>
    <t>歌舞伎、能・狂言、文楽、伝統舞踊、伝統音楽、など</t>
  </si>
  <si>
    <t>伝統工芸</t>
  </si>
  <si>
    <t>織物、染色品、くみひも、刺繍、陶磁器、漆器、木工品、竹工品、金工品、仏壇、仏具、和紙、人形・雛具、石工品、貴石細工、硯、筆、墨、そろばん、扇子・うちわ、毛鉤、琴、皮、形紙、箔、木地  など　</t>
  </si>
  <si>
    <t>製造現場体験</t>
  </si>
  <si>
    <t>家庭科教育</t>
  </si>
  <si>
    <t>道徳</t>
  </si>
  <si>
    <t>人権</t>
  </si>
  <si>
    <t>福祉・ボランティア</t>
  </si>
  <si>
    <t>医学・看護</t>
  </si>
  <si>
    <t>人体解剖学、生理学、生化学、薬理学、細菌学、免疫学、寄生虫学、臨床病理学、病理学、看護基礎医学、成人・老人看護、母子看護、看護臨床実習、看護情報処理　など</t>
  </si>
  <si>
    <t>情報産業と社会、課題研究（情報）、情報実習、情報と表現、アルゴリズム、情報システムの開発、ネットワークシステム、モデル化とシミュレーション、コンピュータデザイン、図形と画像の処理、マルチメディア表現　など</t>
  </si>
  <si>
    <t>宗教</t>
  </si>
  <si>
    <t>キリスト教、イスラム教、仏教、神道　など</t>
  </si>
  <si>
    <t>理容・美容</t>
  </si>
  <si>
    <t>野球、サッカー、バスケット、バレーボール、水泳、体操、陸上競技、スキー、スケート、アイスホッケー　など</t>
    <phoneticPr fontId="4"/>
  </si>
  <si>
    <t>人の一生と家族・福祉、消費生活と環境、家庭生活と技術革新、食生活の設計と調理、衣生活の設計と製作、住生活の設計とインテリアデザイン、ホームプロジェクトと学校家庭クラブ活動　など</t>
    <phoneticPr fontId="4"/>
  </si>
  <si>
    <r>
      <t>英語、ドイツ語、フランス語、中国語、韓国語、その他言語</t>
    </r>
    <r>
      <rPr>
        <b/>
        <u/>
        <sz val="10.5"/>
        <color rgb="FF000000"/>
        <rFont val="ＭＳ 明朝"/>
        <family val="1"/>
        <charset val="128"/>
      </rPr>
      <t>（右欄に言語名を記載すること。）</t>
    </r>
    <phoneticPr fontId="4"/>
  </si>
  <si>
    <t>エイズ、虐待、高齢者、在日外国人、ジェンダー、障害者問題、女性問題、セクハラ、ドメスティックバイオレンス、部落差別、難民　など</t>
    <phoneticPr fontId="4"/>
  </si>
  <si>
    <t>社会福祉基礎、社会福祉制度、社会福祉援助技術、基礎介護、社会福祉実習、社会福祉演習、福祉情報処理、教育・文化・スポーツ系、国際交流・協力、地域社会、環境保全、保健医療などのボランティア　など</t>
    <phoneticPr fontId="4"/>
  </si>
  <si>
    <t>上記いずれにも当てはまらない事項（右欄に具体的分野を記載すること。）　</t>
    <phoneticPr fontId="4"/>
  </si>
  <si>
    <t>理容・美容関係法規、衛生管理、理容・美容保健、理容・美容の物理・化学、理容・美容文化論、理容・美容技術理論、理容・美容運営管理、理容実習、美容実習、理容・美容情報処理　など</t>
    <phoneticPr fontId="4"/>
  </si>
  <si>
    <t xml:space="preserve">製造工業、金属工業、電子工業、建設工業、土木工業、機械工業、船舶工業 など  </t>
    <phoneticPr fontId="4"/>
  </si>
  <si>
    <t>外国語
（外国語会話も含む）</t>
    <phoneticPr fontId="4"/>
  </si>
  <si>
    <t>５　1～20の調査票について、水色のセルは、その他のセルを入力することによって自動入力されます。</t>
    <rPh sb="7" eb="10">
      <t>チョウサヒョウ</t>
    </rPh>
    <rPh sb="15" eb="17">
      <t>ミズイロ</t>
    </rPh>
    <rPh sb="24" eb="25">
      <t>ホカ</t>
    </rPh>
    <rPh sb="29" eb="31">
      <t>ニュウリョク</t>
    </rPh>
    <rPh sb="39" eb="41">
      <t>ジドウ</t>
    </rPh>
    <rPh sb="41" eb="43">
      <t>ニュウリョク</t>
    </rPh>
    <phoneticPr fontId="4"/>
  </si>
  <si>
    <t>調査票４、５のﾁｪｯｸ用</t>
    <rPh sb="0" eb="3">
      <t>チョウサヒョウ</t>
    </rPh>
    <rPh sb="11" eb="12">
      <t>ヨウ</t>
    </rPh>
    <phoneticPr fontId="4"/>
  </si>
  <si>
    <t>（数字が一致しない場合、本欄にエラーメッセージが出ます。）</t>
    <rPh sb="1" eb="3">
      <t>スウジ</t>
    </rPh>
    <rPh sb="4" eb="6">
      <t>イッチ</t>
    </rPh>
    <rPh sb="9" eb="11">
      <t>バアイ</t>
    </rPh>
    <rPh sb="12" eb="14">
      <t>ホンラン</t>
    </rPh>
    <rPh sb="24" eb="25">
      <t>デ</t>
    </rPh>
    <phoneticPr fontId="4"/>
  </si>
  <si>
    <t>特別支援学校</t>
    <rPh sb="0" eb="2">
      <t>トクベツ</t>
    </rPh>
    <rPh sb="2" eb="4">
      <t>シエン</t>
    </rPh>
    <rPh sb="4" eb="6">
      <t>ガッコウ</t>
    </rPh>
    <phoneticPr fontId="4"/>
  </si>
  <si>
    <t>※特別支援学校に係るものは、D列「特別支援学校」欄に「○」を付してください。</t>
    <rPh sb="1" eb="3">
      <t>トクベツ</t>
    </rPh>
    <rPh sb="3" eb="5">
      <t>シエン</t>
    </rPh>
    <rPh sb="5" eb="7">
      <t>ガッコウ</t>
    </rPh>
    <rPh sb="8" eb="9">
      <t>カカ</t>
    </rPh>
    <rPh sb="15" eb="16">
      <t>レツ</t>
    </rPh>
    <rPh sb="17" eb="19">
      <t>トクベツ</t>
    </rPh>
    <rPh sb="19" eb="21">
      <t>シエン</t>
    </rPh>
    <rPh sb="21" eb="23">
      <t>ガッコウ</t>
    </rPh>
    <rPh sb="24" eb="25">
      <t>ラン</t>
    </rPh>
    <rPh sb="30" eb="31">
      <t>フ</t>
    </rPh>
    <phoneticPr fontId="4"/>
  </si>
  <si>
    <t>（数字が一致しない場合、本欄にエラーメッセージが出ます。）</t>
    <rPh sb="1" eb="3">
      <t>スウジ</t>
    </rPh>
    <rPh sb="4" eb="6">
      <t>イッチ</t>
    </rPh>
    <rPh sb="9" eb="11">
      <t>バアイ</t>
    </rPh>
    <rPh sb="12" eb="14">
      <t>ホンラン</t>
    </rPh>
    <rPh sb="24" eb="25">
      <t>デ</t>
    </rPh>
    <phoneticPr fontId="4"/>
  </si>
  <si>
    <t>複数の免許状を
所有する場合の
所有免許状</t>
    <rPh sb="0" eb="2">
      <t>フクスウ</t>
    </rPh>
    <rPh sb="3" eb="6">
      <t>メンキョジョウ</t>
    </rPh>
    <rPh sb="8" eb="10">
      <t>ショユウ</t>
    </rPh>
    <rPh sb="12" eb="14">
      <t>バアイ</t>
    </rPh>
    <rPh sb="16" eb="18">
      <t>ショユウ</t>
    </rPh>
    <rPh sb="18" eb="20">
      <t>メンキョ</t>
    </rPh>
    <rPh sb="20" eb="21">
      <t>ジョウ</t>
    </rPh>
    <phoneticPr fontId="4"/>
  </si>
  <si>
    <t>複数</t>
    <rPh sb="0" eb="2">
      <t>フクスウ</t>
    </rPh>
    <phoneticPr fontId="4"/>
  </si>
  <si>
    <t>※複数の教科の免許状を所有する者が免許外教科担任を担任している場合、E列のプルダウンリストから「複数」を選択し、F列に所有する中学校教諭免許状をすべて記入してください。</t>
    <rPh sb="1" eb="3">
      <t>フクスウ</t>
    </rPh>
    <rPh sb="4" eb="6">
      <t>キョウカ</t>
    </rPh>
    <rPh sb="7" eb="10">
      <t>メンキョジョウ</t>
    </rPh>
    <rPh sb="11" eb="13">
      <t>ショユウ</t>
    </rPh>
    <rPh sb="15" eb="16">
      <t>シャ</t>
    </rPh>
    <rPh sb="17" eb="19">
      <t>メンキョ</t>
    </rPh>
    <rPh sb="19" eb="22">
      <t>ガイキョウカ</t>
    </rPh>
    <rPh sb="22" eb="24">
      <t>タンニン</t>
    </rPh>
    <rPh sb="25" eb="27">
      <t>タンニン</t>
    </rPh>
    <rPh sb="31" eb="33">
      <t>バアイ</t>
    </rPh>
    <rPh sb="35" eb="36">
      <t>レツ</t>
    </rPh>
    <rPh sb="48" eb="50">
      <t>フクスウ</t>
    </rPh>
    <rPh sb="52" eb="54">
      <t>センタク</t>
    </rPh>
    <rPh sb="57" eb="58">
      <t>レツ</t>
    </rPh>
    <rPh sb="59" eb="61">
      <t>ショユウ</t>
    </rPh>
    <rPh sb="63" eb="66">
      <t>チュウガッコウ</t>
    </rPh>
    <rPh sb="66" eb="68">
      <t>キョウユ</t>
    </rPh>
    <rPh sb="68" eb="71">
      <t>メンキョジョウ</t>
    </rPh>
    <rPh sb="75" eb="77">
      <t>キニュウ</t>
    </rPh>
    <phoneticPr fontId="4"/>
  </si>
  <si>
    <t>※複数の教科の免許状を所有する者が免許外教科担任を担任している場合、E列のプルダウンリストから「複数」を選択し、F列に所有する高等学校教諭免許状をすべて記入してください。</t>
    <rPh sb="1" eb="3">
      <t>フクスウ</t>
    </rPh>
    <rPh sb="4" eb="6">
      <t>キョウカ</t>
    </rPh>
    <rPh sb="7" eb="10">
      <t>メンキョジョウ</t>
    </rPh>
    <rPh sb="11" eb="13">
      <t>ショユウ</t>
    </rPh>
    <rPh sb="15" eb="16">
      <t>シャ</t>
    </rPh>
    <rPh sb="17" eb="19">
      <t>メンキョ</t>
    </rPh>
    <rPh sb="19" eb="22">
      <t>ガイキョウカ</t>
    </rPh>
    <rPh sb="22" eb="24">
      <t>タンニン</t>
    </rPh>
    <rPh sb="25" eb="27">
      <t>タンニン</t>
    </rPh>
    <rPh sb="31" eb="33">
      <t>バアイ</t>
    </rPh>
    <rPh sb="35" eb="36">
      <t>レツ</t>
    </rPh>
    <rPh sb="48" eb="50">
      <t>フクスウ</t>
    </rPh>
    <rPh sb="52" eb="54">
      <t>センタク</t>
    </rPh>
    <rPh sb="57" eb="58">
      <t>レツ</t>
    </rPh>
    <rPh sb="59" eb="61">
      <t>ショユウ</t>
    </rPh>
    <rPh sb="63" eb="65">
      <t>コウトウ</t>
    </rPh>
    <rPh sb="65" eb="67">
      <t>ガッコウ</t>
    </rPh>
    <rPh sb="67" eb="69">
      <t>キョウユ</t>
    </rPh>
    <rPh sb="69" eb="72">
      <t>メンキョジョウ</t>
    </rPh>
    <rPh sb="76" eb="78">
      <t>キニュウ</t>
    </rPh>
    <phoneticPr fontId="4"/>
  </si>
  <si>
    <t>５－３　高等学校教員免許状の授与件数（臨時免許状）</t>
  </si>
  <si>
    <t>附則第２１項</t>
    <phoneticPr fontId="4"/>
  </si>
  <si>
    <t>その他</t>
    <rPh sb="2" eb="3">
      <t>タ</t>
    </rPh>
    <phoneticPr fontId="4"/>
  </si>
  <si>
    <t>韓国語</t>
    <rPh sb="0" eb="3">
      <t>カンコクゴ</t>
    </rPh>
    <phoneticPr fontId="4"/>
  </si>
  <si>
    <t>スペイン語</t>
    <rPh sb="4" eb="5">
      <t>ゴ</t>
    </rPh>
    <phoneticPr fontId="4"/>
  </si>
  <si>
    <t>そ　の　他　の　外　国　語</t>
    <rPh sb="4" eb="5">
      <t>タ</t>
    </rPh>
    <rPh sb="8" eb="9">
      <t>ソト</t>
    </rPh>
    <rPh sb="10" eb="11">
      <t>クニ</t>
    </rPh>
    <rPh sb="12" eb="13">
      <t>ゴ</t>
    </rPh>
    <phoneticPr fontId="4"/>
  </si>
  <si>
    <t>の　　２</t>
    <phoneticPr fontId="4"/>
  </si>
  <si>
    <t>第１６条の２</t>
    <rPh sb="0" eb="1">
      <t>ダイ</t>
    </rPh>
    <rPh sb="3" eb="4">
      <t>ジョウ</t>
    </rPh>
    <phoneticPr fontId="4"/>
  </si>
  <si>
    <t>看護</t>
    <rPh sb="0" eb="2">
      <t>カンゴ</t>
    </rPh>
    <phoneticPr fontId="4"/>
  </si>
  <si>
    <t>情報</t>
    <rPh sb="0" eb="2">
      <t>ジョウホウ</t>
    </rPh>
    <phoneticPr fontId="4"/>
  </si>
  <si>
    <t>福祉</t>
    <rPh sb="0" eb="2">
      <t>フクシ</t>
    </rPh>
    <phoneticPr fontId="4"/>
  </si>
  <si>
    <t>柔道</t>
    <rPh sb="0" eb="2">
      <t>ジュウドウ</t>
    </rPh>
    <phoneticPr fontId="4"/>
  </si>
  <si>
    <t>剣道</t>
    <rPh sb="0" eb="2">
      <t>ケンドウ</t>
    </rPh>
    <phoneticPr fontId="4"/>
  </si>
  <si>
    <t>情報技術</t>
    <rPh sb="0" eb="2">
      <t>ジョウホウ</t>
    </rPh>
    <rPh sb="2" eb="4">
      <t>ギジュツ</t>
    </rPh>
    <phoneticPr fontId="4"/>
  </si>
  <si>
    <t>建築</t>
    <rPh sb="0" eb="2">
      <t>ケンチク</t>
    </rPh>
    <phoneticPr fontId="4"/>
  </si>
  <si>
    <t>インテリア</t>
    <phoneticPr fontId="4"/>
  </si>
  <si>
    <t>デザイン</t>
    <phoneticPr fontId="4"/>
  </si>
  <si>
    <t>情報処理</t>
    <rPh sb="0" eb="2">
      <t>ジョウホウ</t>
    </rPh>
    <rPh sb="2" eb="4">
      <t>ショリ</t>
    </rPh>
    <phoneticPr fontId="4"/>
  </si>
  <si>
    <t>計算実務</t>
    <rPh sb="0" eb="2">
      <t>ケイサン</t>
    </rPh>
    <rPh sb="2" eb="4">
      <t>ジツム</t>
    </rPh>
    <phoneticPr fontId="4"/>
  </si>
  <si>
    <t>【５－２】高１種の第１６条の２欄（Q列）を復活【高校の資格認定試験は現在実施していないが、過去の所要資格で授与する者がいる可能性があるため】</t>
    <rPh sb="5" eb="6">
      <t>コウ</t>
    </rPh>
    <rPh sb="7" eb="8">
      <t>シュ</t>
    </rPh>
    <rPh sb="9" eb="10">
      <t>ダイ</t>
    </rPh>
    <rPh sb="12" eb="13">
      <t>ジョウ</t>
    </rPh>
    <rPh sb="15" eb="16">
      <t>ラン</t>
    </rPh>
    <rPh sb="18" eb="19">
      <t>レツ</t>
    </rPh>
    <rPh sb="21" eb="23">
      <t>フッカツ</t>
    </rPh>
    <rPh sb="24" eb="26">
      <t>コウコウ</t>
    </rPh>
    <rPh sb="27" eb="29">
      <t>シカク</t>
    </rPh>
    <rPh sb="29" eb="31">
      <t>ニンテイ</t>
    </rPh>
    <rPh sb="31" eb="33">
      <t>シケン</t>
    </rPh>
    <rPh sb="34" eb="36">
      <t>ゲンザイ</t>
    </rPh>
    <rPh sb="36" eb="38">
      <t>ジッシ</t>
    </rPh>
    <rPh sb="45" eb="47">
      <t>カコ</t>
    </rPh>
    <rPh sb="48" eb="50">
      <t>ショヨウ</t>
    </rPh>
    <rPh sb="50" eb="52">
      <t>シカク</t>
    </rPh>
    <rPh sb="53" eb="55">
      <t>ジュヨ</t>
    </rPh>
    <rPh sb="57" eb="58">
      <t>シャ</t>
    </rPh>
    <rPh sb="61" eb="64">
      <t>カノウセイ</t>
    </rPh>
    <phoneticPr fontId="4"/>
  </si>
  <si>
    <t>保健</t>
    <rPh sb="0" eb="2">
      <t>ホケン</t>
    </rPh>
    <phoneticPr fontId="4"/>
  </si>
  <si>
    <t>宗教</t>
    <rPh sb="0" eb="2">
      <t>シュウキョウ</t>
    </rPh>
    <phoneticPr fontId="4"/>
  </si>
  <si>
    <t>看護実習</t>
    <rPh sb="0" eb="2">
      <t>カンゴ</t>
    </rPh>
    <rPh sb="2" eb="4">
      <t>ジッシュウ</t>
    </rPh>
    <phoneticPr fontId="4"/>
  </si>
  <si>
    <t>家庭実習</t>
    <rPh sb="0" eb="2">
      <t>カテイ</t>
    </rPh>
    <rPh sb="2" eb="4">
      <t>ジッシュウ</t>
    </rPh>
    <phoneticPr fontId="4"/>
  </si>
  <si>
    <t>情報実習</t>
    <rPh sb="0" eb="2">
      <t>ジョウホウ</t>
    </rPh>
    <rPh sb="2" eb="4">
      <t>ジッシュウ</t>
    </rPh>
    <phoneticPr fontId="4"/>
  </si>
  <si>
    <t>農業実習</t>
    <rPh sb="0" eb="2">
      <t>ノウギョウ</t>
    </rPh>
    <rPh sb="2" eb="4">
      <t>ジッシュウ</t>
    </rPh>
    <phoneticPr fontId="4"/>
  </si>
  <si>
    <t>工業実習</t>
    <rPh sb="0" eb="2">
      <t>コウギョウ</t>
    </rPh>
    <rPh sb="2" eb="4">
      <t>ジッシュウ</t>
    </rPh>
    <phoneticPr fontId="4"/>
  </si>
  <si>
    <t>商業実習</t>
    <rPh sb="0" eb="2">
      <t>ショウギョウ</t>
    </rPh>
    <rPh sb="2" eb="4">
      <t>ジッシュウ</t>
    </rPh>
    <phoneticPr fontId="4"/>
  </si>
  <si>
    <t>水産実習</t>
    <rPh sb="0" eb="2">
      <t>スイサン</t>
    </rPh>
    <rPh sb="2" eb="4">
      <t>ジッシュウ</t>
    </rPh>
    <phoneticPr fontId="4"/>
  </si>
  <si>
    <t>福祉実習</t>
    <rPh sb="0" eb="2">
      <t>フクシ</t>
    </rPh>
    <rPh sb="2" eb="4">
      <t>ジッシュウ</t>
    </rPh>
    <phoneticPr fontId="4"/>
  </si>
  <si>
    <t>※旧「社会」の免許状を所有する者が免許外教科担任を担任している場合、E列のプルダウンリストから「複数」を選択し、F列に「地理歴史　公民」と記入してください。</t>
    <rPh sb="1" eb="2">
      <t>キュウ</t>
    </rPh>
    <rPh sb="3" eb="5">
      <t>シャカイ</t>
    </rPh>
    <rPh sb="7" eb="10">
      <t>メンキョジョウ</t>
    </rPh>
    <rPh sb="11" eb="13">
      <t>ショユウ</t>
    </rPh>
    <rPh sb="15" eb="16">
      <t>シャ</t>
    </rPh>
    <rPh sb="17" eb="19">
      <t>メンキョ</t>
    </rPh>
    <rPh sb="19" eb="20">
      <t>ガイ</t>
    </rPh>
    <rPh sb="20" eb="22">
      <t>キョウカ</t>
    </rPh>
    <rPh sb="22" eb="24">
      <t>タンニン</t>
    </rPh>
    <rPh sb="25" eb="27">
      <t>タンニン</t>
    </rPh>
    <rPh sb="31" eb="33">
      <t>バアイ</t>
    </rPh>
    <rPh sb="35" eb="36">
      <t>レツ</t>
    </rPh>
    <rPh sb="48" eb="50">
      <t>フクスウ</t>
    </rPh>
    <rPh sb="52" eb="54">
      <t>センタク</t>
    </rPh>
    <rPh sb="57" eb="58">
      <t>レツ</t>
    </rPh>
    <rPh sb="60" eb="62">
      <t>チリ</t>
    </rPh>
    <rPh sb="62" eb="64">
      <t>レキシ</t>
    </rPh>
    <rPh sb="65" eb="67">
      <t>コウミン</t>
    </rPh>
    <rPh sb="69" eb="71">
      <t>キニュウ</t>
    </rPh>
    <phoneticPr fontId="4"/>
  </si>
  <si>
    <t>職業指導</t>
    <rPh sb="0" eb="2">
      <t>ショクギョウ</t>
    </rPh>
    <rPh sb="2" eb="4">
      <t>シドウ</t>
    </rPh>
    <phoneticPr fontId="4"/>
  </si>
  <si>
    <t>授与
年月日</t>
    <rPh sb="0" eb="2">
      <t>ジュヨ</t>
    </rPh>
    <rPh sb="3" eb="6">
      <t>ネンガッピ</t>
    </rPh>
    <phoneticPr fontId="4"/>
  </si>
  <si>
    <t>新規・
再授与</t>
    <rPh sb="0" eb="2">
      <t>シンキ</t>
    </rPh>
    <rPh sb="4" eb="5">
      <t>サイ</t>
    </rPh>
    <rPh sb="5" eb="7">
      <t>ジュヨ</t>
    </rPh>
    <phoneticPr fontId="4"/>
  </si>
  <si>
    <t>具体的な
教授内容</t>
    <rPh sb="0" eb="3">
      <t>グタイテキ</t>
    </rPh>
    <rPh sb="5" eb="7">
      <t>キョウジュ</t>
    </rPh>
    <rPh sb="7" eb="9">
      <t>ナイヨウ</t>
    </rPh>
    <phoneticPr fontId="4"/>
  </si>
  <si>
    <t>１　当調査表の都道府県名を記入することにより、2～20の調査表の都道府県名が自動入力されます。</t>
    <rPh sb="2" eb="3">
      <t>トウ</t>
    </rPh>
    <rPh sb="3" eb="6">
      <t>チョウサヒョウ</t>
    </rPh>
    <rPh sb="7" eb="11">
      <t>トドウフケン</t>
    </rPh>
    <rPh sb="11" eb="12">
      <t>メイ</t>
    </rPh>
    <rPh sb="13" eb="15">
      <t>キニュウ</t>
    </rPh>
    <rPh sb="28" eb="31">
      <t>チョウサヒョウ</t>
    </rPh>
    <rPh sb="32" eb="36">
      <t>トドウフケン</t>
    </rPh>
    <rPh sb="36" eb="37">
      <t>メイ</t>
    </rPh>
    <rPh sb="38" eb="40">
      <t>ジドウ</t>
    </rPh>
    <rPh sb="40" eb="42">
      <t>ニュウリョク</t>
    </rPh>
    <phoneticPr fontId="4"/>
  </si>
  <si>
    <t>〔</t>
    <phoneticPr fontId="4"/>
  </si>
  <si>
    <t>入力することによって自動的に値が反映されますので、集計された数字に誤りがないか確認してください。</t>
    <rPh sb="25" eb="27">
      <t>シュウケイ</t>
    </rPh>
    <rPh sb="30" eb="32">
      <t>スウジ</t>
    </rPh>
    <rPh sb="33" eb="34">
      <t>アヤマ</t>
    </rPh>
    <rPh sb="39" eb="41">
      <t>カクニン</t>
    </rPh>
    <phoneticPr fontId="4"/>
  </si>
  <si>
    <t>３　F列については、「18　特別免許状の授与件数」の調査票の値と一致しているかどうかを確認してください。</t>
    <rPh sb="3" eb="4">
      <t>レツ</t>
    </rPh>
    <rPh sb="14" eb="16">
      <t>トクベツ</t>
    </rPh>
    <rPh sb="16" eb="19">
      <t>メンキョジョウ</t>
    </rPh>
    <rPh sb="20" eb="22">
      <t>ジュヨ</t>
    </rPh>
    <rPh sb="22" eb="24">
      <t>ケンスウ</t>
    </rPh>
    <phoneticPr fontId="4"/>
  </si>
  <si>
    <t>２　Ｃ～Ｅ列については、2～11の調査表を入力することによって自動的に値が反映されますが、</t>
    <rPh sb="17" eb="20">
      <t>チョウサヒョウ</t>
    </rPh>
    <rPh sb="21" eb="23">
      <t>ニュウリョク</t>
    </rPh>
    <rPh sb="31" eb="33">
      <t>ジドウ</t>
    </rPh>
    <rPh sb="33" eb="34">
      <t>テキ</t>
    </rPh>
    <rPh sb="35" eb="36">
      <t>アタイ</t>
    </rPh>
    <phoneticPr fontId="4"/>
  </si>
  <si>
    <t>　　各調査票の合計数と一致しているかどうかを確認してください。</t>
    <phoneticPr fontId="4"/>
  </si>
  <si>
    <t>（Ａ）　有　効　期　間　の　満　了　に</t>
    <rPh sb="4" eb="5">
      <t>ユウ</t>
    </rPh>
    <rPh sb="6" eb="7">
      <t>コウ</t>
    </rPh>
    <rPh sb="8" eb="9">
      <t>キ</t>
    </rPh>
    <rPh sb="10" eb="11">
      <t>アイダ</t>
    </rPh>
    <rPh sb="14" eb="15">
      <t>マン</t>
    </rPh>
    <rPh sb="16" eb="17">
      <t>リョウ</t>
    </rPh>
    <phoneticPr fontId="4"/>
  </si>
  <si>
    <t>（Ｂ）　新　規　に　授　与　し　た　も　の</t>
    <rPh sb="4" eb="5">
      <t>シン</t>
    </rPh>
    <rPh sb="6" eb="7">
      <t>キ</t>
    </rPh>
    <rPh sb="10" eb="11">
      <t>ジュ</t>
    </rPh>
    <rPh sb="12" eb="13">
      <t>アタエ</t>
    </rPh>
    <phoneticPr fontId="4"/>
  </si>
  <si>
    <t>（Ｂ）のうち未更新者に授与したもの</t>
    <rPh sb="6" eb="7">
      <t>ミ</t>
    </rPh>
    <rPh sb="7" eb="8">
      <t>サラ</t>
    </rPh>
    <rPh sb="8" eb="9">
      <t>シン</t>
    </rPh>
    <rPh sb="9" eb="10">
      <t>シャ</t>
    </rPh>
    <rPh sb="11" eb="12">
      <t>ジュ</t>
    </rPh>
    <rPh sb="12" eb="13">
      <t>アタエ</t>
    </rPh>
    <phoneticPr fontId="4"/>
  </si>
  <si>
    <r>
      <t>※必要に応じて適宜行を追加してください（</t>
    </r>
    <r>
      <rPr>
        <u/>
        <sz val="10"/>
        <rFont val="ＭＳ Ｐゴシック"/>
        <family val="3"/>
        <charset val="128"/>
      </rPr>
      <t>必ず一行目（10行目）より下、最下行（44行目）より上に追加してください</t>
    </r>
    <r>
      <rPr>
        <sz val="10"/>
        <rFont val="ＭＳ Ｐゴシック"/>
        <family val="3"/>
        <charset val="128"/>
      </rPr>
      <t>）。</t>
    </r>
    <rPh sb="1" eb="3">
      <t>ヒツヨウ</t>
    </rPh>
    <rPh sb="4" eb="5">
      <t>オウ</t>
    </rPh>
    <rPh sb="7" eb="9">
      <t>テキギ</t>
    </rPh>
    <rPh sb="9" eb="10">
      <t>ギョウ</t>
    </rPh>
    <rPh sb="11" eb="13">
      <t>ツイカ</t>
    </rPh>
    <rPh sb="20" eb="21">
      <t>カナラ</t>
    </rPh>
    <rPh sb="22" eb="25">
      <t>イチギョウメ</t>
    </rPh>
    <rPh sb="28" eb="30">
      <t>ギョウメ</t>
    </rPh>
    <rPh sb="33" eb="34">
      <t>シタ</t>
    </rPh>
    <rPh sb="35" eb="38">
      <t>サイカギョウ</t>
    </rPh>
    <rPh sb="41" eb="43">
      <t>ギョウメ</t>
    </rPh>
    <rPh sb="46" eb="47">
      <t>ウエ</t>
    </rPh>
    <rPh sb="48" eb="50">
      <t>ツイカ</t>
    </rPh>
    <phoneticPr fontId="4"/>
  </si>
  <si>
    <r>
      <t>※必要に応じて適宜行を追加してください（</t>
    </r>
    <r>
      <rPr>
        <u/>
        <sz val="10"/>
        <rFont val="ＭＳ Ｐゴシック"/>
        <family val="3"/>
        <charset val="128"/>
      </rPr>
      <t>必ず一行目（11行目）より下、最下行（45行目）より上に追加してください</t>
    </r>
    <r>
      <rPr>
        <sz val="10"/>
        <rFont val="ＭＳ Ｐゴシック"/>
        <family val="3"/>
        <charset val="128"/>
      </rPr>
      <t>）。</t>
    </r>
    <rPh sb="1" eb="3">
      <t>ヒツヨウ</t>
    </rPh>
    <rPh sb="4" eb="5">
      <t>オウ</t>
    </rPh>
    <rPh sb="7" eb="9">
      <t>テキギ</t>
    </rPh>
    <rPh sb="9" eb="10">
      <t>ギョウ</t>
    </rPh>
    <rPh sb="11" eb="13">
      <t>ツイカ</t>
    </rPh>
    <rPh sb="20" eb="21">
      <t>カナラ</t>
    </rPh>
    <rPh sb="22" eb="25">
      <t>イチギョウメ</t>
    </rPh>
    <rPh sb="28" eb="30">
      <t>ギョウメ</t>
    </rPh>
    <rPh sb="33" eb="34">
      <t>シタ</t>
    </rPh>
    <rPh sb="35" eb="38">
      <t>サイカギョウ</t>
    </rPh>
    <rPh sb="41" eb="43">
      <t>ギョウメ</t>
    </rPh>
    <rPh sb="46" eb="47">
      <t>ウエ</t>
    </rPh>
    <rPh sb="48" eb="50">
      <t>ツイカ</t>
    </rPh>
    <phoneticPr fontId="4"/>
  </si>
  <si>
    <r>
      <t>　　２　主な職歴は、免許教科に関連するものを</t>
    </r>
    <r>
      <rPr>
        <b/>
        <u/>
        <sz val="11"/>
        <rFont val="ＭＳ Ｐゴシック"/>
        <family val="3"/>
        <charset val="128"/>
      </rPr>
      <t>簡潔にわかりやすく</t>
    </r>
    <r>
      <rPr>
        <sz val="11"/>
        <rFont val="ＭＳ Ｐゴシック"/>
        <family val="3"/>
        <charset val="128"/>
      </rPr>
      <t>記載してください。（複数該当がある場合には、２つまで入力してください。）</t>
    </r>
    <rPh sb="4" eb="5">
      <t>オモ</t>
    </rPh>
    <rPh sb="6" eb="8">
      <t>ショクレキ</t>
    </rPh>
    <rPh sb="10" eb="12">
      <t>メンキョ</t>
    </rPh>
    <rPh sb="12" eb="14">
      <t>キョウカ</t>
    </rPh>
    <rPh sb="15" eb="17">
      <t>カンレン</t>
    </rPh>
    <rPh sb="22" eb="24">
      <t>カンケツ</t>
    </rPh>
    <rPh sb="31" eb="33">
      <t>キサイ</t>
    </rPh>
    <rPh sb="41" eb="43">
      <t>フクスウ</t>
    </rPh>
    <rPh sb="43" eb="45">
      <t>ガイトウ</t>
    </rPh>
    <phoneticPr fontId="4"/>
  </si>
  <si>
    <r>
      <t>　　４　</t>
    </r>
    <r>
      <rPr>
        <sz val="11"/>
        <rFont val="ＭＳ Ｐゴシック"/>
        <family val="3"/>
        <charset val="128"/>
      </rPr>
      <t>行が足りない場合は、適宜追加してください（必ずNo.1の行（5行目）より下、No.13の行（17行目）より上に追加してください）。</t>
    </r>
    <rPh sb="4" eb="5">
      <t>ギョウ</t>
    </rPh>
    <rPh sb="6" eb="7">
      <t>タ</t>
    </rPh>
    <rPh sb="10" eb="12">
      <t>バアイ</t>
    </rPh>
    <rPh sb="14" eb="16">
      <t>テキギ</t>
    </rPh>
    <rPh sb="16" eb="18">
      <t>ツイカ</t>
    </rPh>
    <rPh sb="32" eb="33">
      <t>ギョウ</t>
    </rPh>
    <rPh sb="48" eb="49">
      <t>ギョウ</t>
    </rPh>
    <phoneticPr fontId="4"/>
  </si>
  <si>
    <t>R010613</t>
    <phoneticPr fontId="4"/>
  </si>
  <si>
    <t>設置者リスト</t>
    <rPh sb="0" eb="2">
      <t>セッチ</t>
    </rPh>
    <rPh sb="2" eb="3">
      <t>シャ</t>
    </rPh>
    <phoneticPr fontId="4"/>
  </si>
  <si>
    <t>部リスト</t>
    <rPh sb="0" eb="1">
      <t>ブ</t>
    </rPh>
    <phoneticPr fontId="4"/>
  </si>
  <si>
    <t>中学校</t>
    <rPh sb="0" eb="3">
      <t>チュウガッコウ</t>
    </rPh>
    <phoneticPr fontId="4"/>
  </si>
  <si>
    <t>普通</t>
    <rPh sb="0" eb="2">
      <t>フツウ</t>
    </rPh>
    <phoneticPr fontId="4"/>
  </si>
  <si>
    <t>一種</t>
    <rPh sb="0" eb="2">
      <t>イッシュ</t>
    </rPh>
    <phoneticPr fontId="4"/>
  </si>
  <si>
    <t>外国語（英語）</t>
    <rPh sb="0" eb="3">
      <t>ガイコクゴ</t>
    </rPh>
    <rPh sb="4" eb="6">
      <t>エイゴ</t>
    </rPh>
    <phoneticPr fontId="4"/>
  </si>
  <si>
    <t>【例】××国</t>
    <rPh sb="1" eb="2">
      <t>レイ</t>
    </rPh>
    <rPh sb="5" eb="6">
      <t>コク</t>
    </rPh>
    <phoneticPr fontId="4"/>
  </si>
  <si>
    <t>高等学校</t>
    <rPh sb="0" eb="2">
      <t>コウトウ</t>
    </rPh>
    <rPh sb="2" eb="4">
      <t>ガッコウ</t>
    </rPh>
    <phoneticPr fontId="4"/>
  </si>
  <si>
    <t>臨時</t>
    <rPh sb="0" eb="2">
      <t>リンジ</t>
    </rPh>
    <phoneticPr fontId="4"/>
  </si>
  <si>
    <t>教育職員免許法第５条第６項</t>
    <rPh sb="0" eb="2">
      <t>キョウイク</t>
    </rPh>
    <rPh sb="2" eb="4">
      <t>ショクイン</t>
    </rPh>
    <rPh sb="4" eb="6">
      <t>メンキョ</t>
    </rPh>
    <rPh sb="6" eb="7">
      <t>ホウ</t>
    </rPh>
    <rPh sb="7" eb="8">
      <t>ダイ</t>
    </rPh>
    <rPh sb="9" eb="10">
      <t>ジョウ</t>
    </rPh>
    <rPh sb="10" eb="11">
      <t>ダイ</t>
    </rPh>
    <rPh sb="12" eb="13">
      <t>コウ</t>
    </rPh>
    <phoneticPr fontId="4"/>
  </si>
  <si>
    <t>教育職員免許法別表第１</t>
    <rPh sb="0" eb="2">
      <t>キョウイク</t>
    </rPh>
    <rPh sb="2" eb="4">
      <t>ショクイン</t>
    </rPh>
    <rPh sb="4" eb="6">
      <t>メンキョ</t>
    </rPh>
    <rPh sb="6" eb="7">
      <t>ホウ</t>
    </rPh>
    <rPh sb="7" eb="9">
      <t>ベッピョウ</t>
    </rPh>
    <rPh sb="9" eb="10">
      <t>ダイ</t>
    </rPh>
    <phoneticPr fontId="4"/>
  </si>
  <si>
    <t>なし</t>
    <phoneticPr fontId="4"/>
  </si>
  <si>
    <t>韓国・朝鮮語</t>
    <rPh sb="0" eb="2">
      <t>カンコク</t>
    </rPh>
    <rPh sb="3" eb="5">
      <t>チョウセン</t>
    </rPh>
    <rPh sb="5" eb="6">
      <t>ゴ</t>
    </rPh>
    <phoneticPr fontId="4"/>
  </si>
  <si>
    <t>ポルトガル語</t>
    <rPh sb="5" eb="6">
      <t>ゴ</t>
    </rPh>
    <phoneticPr fontId="4"/>
  </si>
  <si>
    <t>朝鮮語</t>
    <rPh sb="0" eb="2">
      <t>チョウセン</t>
    </rPh>
    <rPh sb="2" eb="3">
      <t>ゴ</t>
    </rPh>
    <phoneticPr fontId="4"/>
  </si>
  <si>
    <t>イタリア語</t>
    <rPh sb="4" eb="5">
      <t>ゴ</t>
    </rPh>
    <phoneticPr fontId="4"/>
  </si>
  <si>
    <t>イスパニア語</t>
    <rPh sb="5" eb="6">
      <t>ゴ</t>
    </rPh>
    <phoneticPr fontId="4"/>
  </si>
  <si>
    <t>外国語会話</t>
    <rPh sb="0" eb="3">
      <t>ガイコクゴ</t>
    </rPh>
    <rPh sb="3" eb="5">
      <t>カイワ</t>
    </rPh>
    <phoneticPr fontId="4"/>
  </si>
  <si>
    <t>外国語(外国語会話も含む)</t>
    <rPh sb="0" eb="3">
      <t>ガイコクゴ</t>
    </rPh>
    <rPh sb="4" eb="7">
      <t>ガイコクゴ</t>
    </rPh>
    <rPh sb="7" eb="9">
      <t>カイワ</t>
    </rPh>
    <rPh sb="10" eb="11">
      <t>フク</t>
    </rPh>
    <phoneticPr fontId="4"/>
  </si>
  <si>
    <t>クラブ活動</t>
    <phoneticPr fontId="4"/>
  </si>
  <si>
    <t>流通・サービス</t>
    <rPh sb="0" eb="2">
      <t>リュウツウ</t>
    </rPh>
    <phoneticPr fontId="4"/>
  </si>
  <si>
    <r>
      <t xml:space="preserve">部
</t>
    </r>
    <r>
      <rPr>
        <sz val="10"/>
        <rFont val="ＭＳ Ｐゴシック"/>
        <family val="3"/>
        <charset val="128"/>
      </rPr>
      <t>※リストから
選択すること</t>
    </r>
    <rPh sb="0" eb="1">
      <t>ブ</t>
    </rPh>
    <phoneticPr fontId="4"/>
  </si>
  <si>
    <r>
      <t xml:space="preserve">特別支援学校における教育領域
</t>
    </r>
    <r>
      <rPr>
        <sz val="10"/>
        <rFont val="ＭＳ Ｐゴシック"/>
        <family val="3"/>
        <charset val="128"/>
      </rPr>
      <t>※視、聴、知、肢、病のうち該当する教育領域を記載すること
※複数の領域にまたがる場合は、該当する複数の領域を入力すること</t>
    </r>
    <rPh sb="0" eb="2">
      <t>トクベツ</t>
    </rPh>
    <rPh sb="2" eb="4">
      <t>シエン</t>
    </rPh>
    <rPh sb="4" eb="6">
      <t>ガッコウ</t>
    </rPh>
    <rPh sb="10" eb="12">
      <t>キョウイク</t>
    </rPh>
    <rPh sb="12" eb="14">
      <t>リョウイキ</t>
    </rPh>
    <phoneticPr fontId="4"/>
  </si>
  <si>
    <r>
      <t xml:space="preserve">設置者
</t>
    </r>
    <r>
      <rPr>
        <sz val="10"/>
        <rFont val="ＭＳ Ｐゴシック"/>
        <family val="3"/>
        <charset val="128"/>
      </rPr>
      <t>※リストから
選択すること</t>
    </r>
    <rPh sb="0" eb="2">
      <t>セッチ</t>
    </rPh>
    <rPh sb="2" eb="3">
      <t>シャ</t>
    </rPh>
    <phoneticPr fontId="4"/>
  </si>
  <si>
    <t>１　｢分野｣で｢外国語(外国語会話も含む)｣を選択した場合は、｢その他｣の欄にその言語を入力してください。</t>
    <rPh sb="44" eb="46">
      <t>ニュウリョク</t>
    </rPh>
    <phoneticPr fontId="4"/>
  </si>
  <si>
    <t>２　「分野」で｢その他｣を選択した場合は、「その他」欄に具体的分野を入力してください。</t>
    <rPh sb="3" eb="5">
      <t>ブンヤ</t>
    </rPh>
    <rPh sb="24" eb="25">
      <t>タ</t>
    </rPh>
    <rPh sb="26" eb="27">
      <t>ラン</t>
    </rPh>
    <phoneticPr fontId="4"/>
  </si>
  <si>
    <t>伝統工芸</t>
    <rPh sb="0" eb="2">
      <t>デントウ</t>
    </rPh>
    <rPh sb="2" eb="4">
      <t>コウゲイ</t>
    </rPh>
    <phoneticPr fontId="4"/>
  </si>
  <si>
    <t>家庭</t>
    <phoneticPr fontId="4"/>
  </si>
  <si>
    <t>家庭科教育</t>
    <rPh sb="0" eb="3">
      <t>カテイカ</t>
    </rPh>
    <rPh sb="3" eb="5">
      <t>キョウイク</t>
    </rPh>
    <phoneticPr fontId="4"/>
  </si>
  <si>
    <t>和裁士</t>
    <rPh sb="0" eb="2">
      <t>ワサイ</t>
    </rPh>
    <rPh sb="2" eb="3">
      <t>シ</t>
    </rPh>
    <phoneticPr fontId="4"/>
  </si>
  <si>
    <t>２　小学部、中学部、高等部に授業がまたがっている場合には、届出状況に合わせ、
　　①それぞれの部の学校種として届出がされている場合には、それぞれの学校種ごとに計上
　または、
　　②いずれか1つの学校種に集約して届出されている場合には、届出されている学校種として計上
　　　（②の場合、Ｉ列の「特別非常勤講師の主な職業等」欄に、「○○部にまたがる」等補足説明してください。）
　のいずれかにより計上してください。
３　｢分野｣で｢外国語(外国語会話も含む)｣を選択した場合は、｢その他｣の欄にその言語を入力してください。
４　「分野」で｢その他｣を選択した場合は、「その他」欄に具体的分野を入力してください。</t>
    <rPh sb="29" eb="31">
      <t>トドケデ</t>
    </rPh>
    <rPh sb="31" eb="33">
      <t>ジョウキョウ</t>
    </rPh>
    <rPh sb="34" eb="35">
      <t>ア</t>
    </rPh>
    <rPh sb="47" eb="48">
      <t>ブ</t>
    </rPh>
    <rPh sb="49" eb="51">
      <t>ガッコウ</t>
    </rPh>
    <rPh sb="51" eb="52">
      <t>シュ</t>
    </rPh>
    <rPh sb="55" eb="57">
      <t>トドケデ</t>
    </rPh>
    <rPh sb="63" eb="65">
      <t>バアイ</t>
    </rPh>
    <rPh sb="73" eb="75">
      <t>ガッコウ</t>
    </rPh>
    <rPh sb="75" eb="76">
      <t>シュ</t>
    </rPh>
    <rPh sb="79" eb="81">
      <t>ケイジョウ</t>
    </rPh>
    <rPh sb="98" eb="100">
      <t>ガッコウ</t>
    </rPh>
    <rPh sb="100" eb="101">
      <t>シュ</t>
    </rPh>
    <rPh sb="102" eb="104">
      <t>シュウヤク</t>
    </rPh>
    <rPh sb="106" eb="108">
      <t>トドケデ</t>
    </rPh>
    <rPh sb="113" eb="115">
      <t>バアイ</t>
    </rPh>
    <rPh sb="118" eb="120">
      <t>トドケデ</t>
    </rPh>
    <rPh sb="125" eb="127">
      <t>ガッコウ</t>
    </rPh>
    <rPh sb="127" eb="128">
      <t>シュ</t>
    </rPh>
    <rPh sb="131" eb="133">
      <t>ケイジョウ</t>
    </rPh>
    <rPh sb="140" eb="142">
      <t>バアイ</t>
    </rPh>
    <rPh sb="144" eb="145">
      <t>レツ</t>
    </rPh>
    <rPh sb="147" eb="149">
      <t>トクベツ</t>
    </rPh>
    <rPh sb="149" eb="152">
      <t>ヒジョウキン</t>
    </rPh>
    <rPh sb="152" eb="154">
      <t>コウシ</t>
    </rPh>
    <rPh sb="155" eb="156">
      <t>オモ</t>
    </rPh>
    <rPh sb="157" eb="159">
      <t>ショクギョウ</t>
    </rPh>
    <rPh sb="159" eb="160">
      <t>トウ</t>
    </rPh>
    <rPh sb="161" eb="162">
      <t>ラン</t>
    </rPh>
    <rPh sb="167" eb="168">
      <t>ブ</t>
    </rPh>
    <rPh sb="174" eb="175">
      <t>トウ</t>
    </rPh>
    <rPh sb="175" eb="177">
      <t>ホソク</t>
    </rPh>
    <rPh sb="177" eb="179">
      <t>セツメイ</t>
    </rPh>
    <rPh sb="197" eb="199">
      <t>ケイジョウ</t>
    </rPh>
    <phoneticPr fontId="4"/>
  </si>
  <si>
    <t>生け花教室教授</t>
    <phoneticPr fontId="4"/>
  </si>
  <si>
    <t>書道</t>
    <rPh sb="0" eb="2">
      <t>ショドウ</t>
    </rPh>
    <phoneticPr fontId="4"/>
  </si>
  <si>
    <t>毛筆</t>
    <rPh sb="0" eb="2">
      <t>モウヒツ</t>
    </rPh>
    <phoneticPr fontId="4"/>
  </si>
  <si>
    <t>書道・書写</t>
    <phoneticPr fontId="4"/>
  </si>
  <si>
    <t>英語</t>
    <rPh sb="0" eb="2">
      <t>エイゴ</t>
    </rPh>
    <phoneticPr fontId="4"/>
  </si>
  <si>
    <t>書道師範資格所有者</t>
    <rPh sb="0" eb="2">
      <t>ショドウ</t>
    </rPh>
    <rPh sb="2" eb="4">
      <t>シハン</t>
    </rPh>
    <rPh sb="4" eb="6">
      <t>シカク</t>
    </rPh>
    <rPh sb="6" eb="9">
      <t>ショユウシャ</t>
    </rPh>
    <phoneticPr fontId="4"/>
  </si>
  <si>
    <t>その他</t>
    <rPh sb="2" eb="3">
      <t>タ</t>
    </rPh>
    <phoneticPr fontId="4"/>
  </si>
  <si>
    <t>宗教</t>
    <rPh sb="0" eb="2">
      <t>シュウキョウ</t>
    </rPh>
    <phoneticPr fontId="4"/>
  </si>
  <si>
    <t>外国語（英語以外）</t>
    <rPh sb="0" eb="3">
      <t>ガイコクゴ</t>
    </rPh>
    <rPh sb="4" eb="6">
      <t>エイゴ</t>
    </rPh>
    <rPh sb="6" eb="8">
      <t>イガイ</t>
    </rPh>
    <phoneticPr fontId="4"/>
  </si>
  <si>
    <t>外国語（英語）</t>
    <rPh sb="0" eb="3">
      <t>ガイコクゴ</t>
    </rPh>
    <rPh sb="4" eb="6">
      <t>エイゴ</t>
    </rPh>
    <phoneticPr fontId="4"/>
  </si>
  <si>
    <t>※所有する免許状で「その他」を選択した場合は、Ｆ列に当該免許状を記入してください。</t>
    <rPh sb="1" eb="3">
      <t>ショユウ</t>
    </rPh>
    <rPh sb="5" eb="8">
      <t>メンキョジョウ</t>
    </rPh>
    <rPh sb="12" eb="13">
      <t>タ</t>
    </rPh>
    <rPh sb="15" eb="17">
      <t>センタク</t>
    </rPh>
    <rPh sb="19" eb="21">
      <t>バアイ</t>
    </rPh>
    <rPh sb="24" eb="25">
      <t>レツ</t>
    </rPh>
    <rPh sb="26" eb="28">
      <t>トウガイ</t>
    </rPh>
    <rPh sb="28" eb="31">
      <t>メンキョジョウ</t>
    </rPh>
    <rPh sb="32" eb="34">
      <t>キニュウ</t>
    </rPh>
    <phoneticPr fontId="4"/>
  </si>
  <si>
    <t>Ｉ列不備</t>
    <rPh sb="1" eb="2">
      <t>レツ</t>
    </rPh>
    <rPh sb="2" eb="4">
      <t>フビ</t>
    </rPh>
    <phoneticPr fontId="4"/>
  </si>
  <si>
    <t>Ｊ列不備</t>
    <rPh sb="1" eb="2">
      <t>レツ</t>
    </rPh>
    <rPh sb="2" eb="4">
      <t>フビ</t>
    </rPh>
    <phoneticPr fontId="4"/>
  </si>
  <si>
    <t>H列不備</t>
    <rPh sb="1" eb="2">
      <t>レツ</t>
    </rPh>
    <rPh sb="2" eb="4">
      <t>フビ</t>
    </rPh>
    <phoneticPr fontId="4"/>
  </si>
  <si>
    <t>無職</t>
    <rPh sb="0" eb="2">
      <t>ムショク</t>
    </rPh>
    <phoneticPr fontId="4"/>
  </si>
  <si>
    <t>特別非常勤講師</t>
    <rPh sb="0" eb="2">
      <t>トクベツ</t>
    </rPh>
    <rPh sb="2" eb="5">
      <t>ヒジョウキン</t>
    </rPh>
    <rPh sb="5" eb="7">
      <t>コウシ</t>
    </rPh>
    <phoneticPr fontId="4"/>
  </si>
  <si>
    <t>なし</t>
    <phoneticPr fontId="4"/>
  </si>
  <si>
    <t>講師</t>
    <rPh sb="0" eb="2">
      <t>コウシ</t>
    </rPh>
    <phoneticPr fontId="4"/>
  </si>
  <si>
    <t>非常勤講師</t>
    <rPh sb="0" eb="3">
      <t>ヒジョウキン</t>
    </rPh>
    <rPh sb="3" eb="5">
      <t>コウシ</t>
    </rPh>
    <phoneticPr fontId="4"/>
  </si>
  <si>
    <t>大学教員</t>
    <rPh sb="0" eb="2">
      <t>ダイガク</t>
    </rPh>
    <rPh sb="2" eb="4">
      <t>キョウイン</t>
    </rPh>
    <phoneticPr fontId="4"/>
  </si>
  <si>
    <t>大学教授</t>
    <rPh sb="0" eb="2">
      <t>ダイガク</t>
    </rPh>
    <rPh sb="2" eb="4">
      <t>キョウジュ</t>
    </rPh>
    <phoneticPr fontId="4"/>
  </si>
  <si>
    <t>大学准教授</t>
    <rPh sb="0" eb="2">
      <t>ダイガク</t>
    </rPh>
    <rPh sb="2" eb="5">
      <t>ジュンキョウジュ</t>
    </rPh>
    <phoneticPr fontId="4"/>
  </si>
  <si>
    <t>大学講師</t>
    <rPh sb="0" eb="2">
      <t>ダイガク</t>
    </rPh>
    <rPh sb="2" eb="4">
      <t>コウシ</t>
    </rPh>
    <phoneticPr fontId="4"/>
  </si>
  <si>
    <t>指導者</t>
    <rPh sb="0" eb="3">
      <t>シドウシャ</t>
    </rPh>
    <phoneticPr fontId="4"/>
  </si>
  <si>
    <t>専門家</t>
    <rPh sb="0" eb="3">
      <t>センモンカ</t>
    </rPh>
    <phoneticPr fontId="4"/>
  </si>
  <si>
    <t>会社員</t>
    <rPh sb="0" eb="3">
      <t>カイシャイン</t>
    </rPh>
    <phoneticPr fontId="4"/>
  </si>
  <si>
    <t>Ｋ列確認</t>
    <rPh sb="1" eb="2">
      <t>レツ</t>
    </rPh>
    <rPh sb="2" eb="4">
      <t>カクニン</t>
    </rPh>
    <phoneticPr fontId="4"/>
  </si>
  <si>
    <t>Ｋ列確認用</t>
    <rPh sb="1" eb="2">
      <t>レツ</t>
    </rPh>
    <rPh sb="2" eb="4">
      <t>カクニン</t>
    </rPh>
    <rPh sb="4" eb="5">
      <t>ヨウ</t>
    </rPh>
    <phoneticPr fontId="4"/>
  </si>
  <si>
    <t>自営業</t>
    <rPh sb="0" eb="3">
      <t>ジエイギョウ</t>
    </rPh>
    <phoneticPr fontId="4"/>
  </si>
  <si>
    <t>教諭</t>
    <rPh sb="0" eb="2">
      <t>キョウユ</t>
    </rPh>
    <phoneticPr fontId="4"/>
  </si>
  <si>
    <t>←カーソルをあてると当列のエラーにかかる内容が表示されます（その他以外）。</t>
    <rPh sb="10" eb="11">
      <t>トウ</t>
    </rPh>
    <rPh sb="11" eb="12">
      <t>レツ</t>
    </rPh>
    <rPh sb="20" eb="22">
      <t>ナイヨウ</t>
    </rPh>
    <rPh sb="23" eb="25">
      <t>ヒョウジ</t>
    </rPh>
    <rPh sb="32" eb="33">
      <t>タ</t>
    </rPh>
    <rPh sb="33" eb="35">
      <t>イガイ</t>
    </rPh>
    <phoneticPr fontId="4"/>
  </si>
  <si>
    <t>自立活動</t>
    <rPh sb="0" eb="2">
      <t>ジリツ</t>
    </rPh>
    <rPh sb="2" eb="4">
      <t>カツドウ</t>
    </rPh>
    <phoneticPr fontId="4"/>
  </si>
  <si>
    <t>学校設定教科</t>
    <rPh sb="0" eb="2">
      <t>ガッコウ</t>
    </rPh>
    <rPh sb="2" eb="4">
      <t>セッテイ</t>
    </rPh>
    <rPh sb="4" eb="6">
      <t>キョウカ</t>
    </rPh>
    <phoneticPr fontId="4"/>
  </si>
  <si>
    <t>外国語（英語）</t>
    <rPh sb="0" eb="2">
      <t>ガイコク</t>
    </rPh>
    <rPh sb="2" eb="3">
      <t>ゴ</t>
    </rPh>
    <rPh sb="4" eb="6">
      <t>エイゴ</t>
    </rPh>
    <phoneticPr fontId="4"/>
  </si>
  <si>
    <t>外国語（英語以外）</t>
    <rPh sb="0" eb="3">
      <t>ガイコクゴ</t>
    </rPh>
    <rPh sb="4" eb="6">
      <t>エイゴ</t>
    </rPh>
    <rPh sb="6" eb="8">
      <t>イガイ</t>
    </rPh>
    <phoneticPr fontId="4"/>
  </si>
  <si>
    <t>区　　分</t>
    <rPh sb="0" eb="1">
      <t>ク</t>
    </rPh>
    <rPh sb="3" eb="4">
      <t>ブン</t>
    </rPh>
    <phoneticPr fontId="21"/>
  </si>
  <si>
    <t>当該未更新者（現に教育職員として勤務している者を除く。）が、一定期間内に免許状更新講習を修了する見込みがあること</t>
    <rPh sb="0" eb="2">
      <t>トウガイ</t>
    </rPh>
    <rPh sb="2" eb="6">
      <t>ミコウシンシャ</t>
    </rPh>
    <rPh sb="7" eb="8">
      <t>ゲン</t>
    </rPh>
    <rPh sb="9" eb="11">
      <t>キョウイク</t>
    </rPh>
    <rPh sb="11" eb="13">
      <t>ショクイン</t>
    </rPh>
    <rPh sb="16" eb="18">
      <t>キンム</t>
    </rPh>
    <rPh sb="22" eb="23">
      <t>モノ</t>
    </rPh>
    <rPh sb="24" eb="25">
      <t>ノゾ</t>
    </rPh>
    <rPh sb="30" eb="32">
      <t>イッテイ</t>
    </rPh>
    <rPh sb="32" eb="34">
      <t>キカン</t>
    </rPh>
    <rPh sb="34" eb="35">
      <t>ナイ</t>
    </rPh>
    <rPh sb="36" eb="39">
      <t>メンキョジョウ</t>
    </rPh>
    <rPh sb="39" eb="41">
      <t>コウシン</t>
    </rPh>
    <rPh sb="41" eb="43">
      <t>コウシュウ</t>
    </rPh>
    <rPh sb="44" eb="46">
      <t>シュウリョウ</t>
    </rPh>
    <rPh sb="48" eb="50">
      <t>ミコ</t>
    </rPh>
    <phoneticPr fontId="21"/>
  </si>
  <si>
    <t>その他（現職教員の更新講習忘れによる失効への対応としての授与など）</t>
    <rPh sb="2" eb="3">
      <t>タ</t>
    </rPh>
    <rPh sb="4" eb="6">
      <t>ゲンショク</t>
    </rPh>
    <rPh sb="6" eb="8">
      <t>キョウイン</t>
    </rPh>
    <rPh sb="9" eb="11">
      <t>コウシン</t>
    </rPh>
    <rPh sb="11" eb="13">
      <t>コウシュウ</t>
    </rPh>
    <rPh sb="13" eb="14">
      <t>ワス</t>
    </rPh>
    <rPh sb="18" eb="20">
      <t>シッコウ</t>
    </rPh>
    <rPh sb="22" eb="24">
      <t>タイオウ</t>
    </rPh>
    <rPh sb="28" eb="30">
      <t>ジュヨ</t>
    </rPh>
    <phoneticPr fontId="21"/>
  </si>
  <si>
    <t>計</t>
    <rPh sb="0" eb="1">
      <t>ケイ</t>
    </rPh>
    <phoneticPr fontId="21"/>
  </si>
  <si>
    <t>件　　数</t>
    <rPh sb="0" eb="1">
      <t>ケン</t>
    </rPh>
    <rPh sb="3" eb="4">
      <t>スウ</t>
    </rPh>
    <phoneticPr fontId="4"/>
  </si>
  <si>
    <t>※６　具体的な処分理由については、処分を担当する都道府県の人事担当課と御確認いただき、整合性をとってください。</t>
    <rPh sb="3" eb="6">
      <t>グタイテキ</t>
    </rPh>
    <rPh sb="35" eb="36">
      <t>ゴ</t>
    </rPh>
    <phoneticPr fontId="4"/>
  </si>
  <si>
    <t>※１　以下から一つだけ選択してください。</t>
    <rPh sb="7" eb="8">
      <t>ヒト</t>
    </rPh>
    <phoneticPr fontId="4"/>
  </si>
  <si>
    <t>紛失</t>
    <rPh sb="0" eb="2">
      <t>フンシツ</t>
    </rPh>
    <phoneticPr fontId="4"/>
  </si>
  <si>
    <t>○○県</t>
    <rPh sb="2" eb="3">
      <t>ケン</t>
    </rPh>
    <phoneticPr fontId="4"/>
  </si>
  <si>
    <t>○○　○○</t>
    <phoneticPr fontId="4"/>
  </si>
  <si>
    <t>第○○号</t>
    <rPh sb="0" eb="1">
      <t>ダイ</t>
    </rPh>
    <rPh sb="3" eb="4">
      <t>ゴウ</t>
    </rPh>
    <phoneticPr fontId="4"/>
  </si>
  <si>
    <t>業務上過失致死罪</t>
    <phoneticPr fontId="4"/>
  </si>
  <si>
    <t>○○県
教育委員会</t>
    <rPh sb="2" eb="3">
      <t>ケン</t>
    </rPh>
    <rPh sb="4" eb="6">
      <t>キョウイク</t>
    </rPh>
    <rPh sb="6" eb="8">
      <t>イイン</t>
    </rPh>
    <rPh sb="8" eb="9">
      <t>カイ</t>
    </rPh>
    <phoneticPr fontId="4"/>
  </si>
  <si>
    <t>公立小学校</t>
    <rPh sb="0" eb="2">
      <t>コウリツ</t>
    </rPh>
    <rPh sb="2" eb="5">
      <t>ショウガッコウ</t>
    </rPh>
    <phoneticPr fontId="4"/>
  </si>
  <si>
    <t>②</t>
    <phoneticPr fontId="4"/>
  </si>
  <si>
    <t>失効　</t>
    <rPh sb="0" eb="2">
      <t>シッコウ</t>
    </rPh>
    <phoneticPr fontId="4"/>
  </si>
  <si>
    <t>※４</t>
    <phoneticPr fontId="4"/>
  </si>
  <si>
    <t>※３</t>
    <phoneticPr fontId="4"/>
  </si>
  <si>
    <t>学校種
※２</t>
    <rPh sb="0" eb="3">
      <t>ガッコウシュ</t>
    </rPh>
    <phoneticPr fontId="4"/>
  </si>
  <si>
    <t>当該免許状の返納日</t>
    <rPh sb="0" eb="2">
      <t>トウガイ</t>
    </rPh>
    <rPh sb="2" eb="5">
      <t>メンキョジョウ</t>
    </rPh>
    <rPh sb="6" eb="8">
      <t>ヘンノウ</t>
    </rPh>
    <rPh sb="8" eb="9">
      <t>ヒ</t>
    </rPh>
    <phoneticPr fontId="4"/>
  </si>
  <si>
    <t>本籍地</t>
    <rPh sb="0" eb="3">
      <t>ホンセキチ</t>
    </rPh>
    <phoneticPr fontId="4"/>
  </si>
  <si>
    <t>氏名</t>
    <rPh sb="0" eb="2">
      <t>シメイ</t>
    </rPh>
    <phoneticPr fontId="4"/>
  </si>
  <si>
    <t>官報番号</t>
    <rPh sb="0" eb="2">
      <t>カンポウ</t>
    </rPh>
    <rPh sb="2" eb="4">
      <t>バンゴウ</t>
    </rPh>
    <phoneticPr fontId="4"/>
  </si>
  <si>
    <t>官報告示日</t>
    <rPh sb="0" eb="2">
      <t>カンポウ</t>
    </rPh>
    <rPh sb="2" eb="5">
      <t>コクジビ</t>
    </rPh>
    <phoneticPr fontId="4"/>
  </si>
  <si>
    <t>処分事項</t>
    <phoneticPr fontId="4"/>
  </si>
  <si>
    <t>具体的な処分理由
※６</t>
    <phoneticPr fontId="4"/>
  </si>
  <si>
    <t>失効日
※５</t>
    <rPh sb="0" eb="2">
      <t>シッコウ</t>
    </rPh>
    <rPh sb="2" eb="3">
      <t>ビ</t>
    </rPh>
    <phoneticPr fontId="4"/>
  </si>
  <si>
    <t>当時の職名</t>
    <rPh sb="0" eb="2">
      <t>トウジ</t>
    </rPh>
    <rPh sb="3" eb="5">
      <t>ショクメイ</t>
    </rPh>
    <phoneticPr fontId="4"/>
  </si>
  <si>
    <t>当時の所属</t>
    <rPh sb="3" eb="5">
      <t>ショゾク</t>
    </rPh>
    <phoneticPr fontId="4"/>
  </si>
  <si>
    <t>教育職員免許法の根拠規定※１</t>
    <rPh sb="0" eb="2">
      <t>キョウイク</t>
    </rPh>
    <rPh sb="2" eb="4">
      <t>ショクイン</t>
    </rPh>
    <rPh sb="4" eb="7">
      <t>メンキョホウ</t>
    </rPh>
    <rPh sb="8" eb="10">
      <t>コンキョ</t>
    </rPh>
    <rPh sb="10" eb="12">
      <t>キテイ</t>
    </rPh>
    <phoneticPr fontId="4"/>
  </si>
  <si>
    <t>失効・取上げの別</t>
    <rPh sb="3" eb="5">
      <t>トリア</t>
    </rPh>
    <rPh sb="7" eb="8">
      <t>ベツ</t>
    </rPh>
    <phoneticPr fontId="4"/>
  </si>
  <si>
    <t>授与権者</t>
    <rPh sb="0" eb="2">
      <t>ジュヨ</t>
    </rPh>
    <rPh sb="2" eb="4">
      <t>ケンシャ</t>
    </rPh>
    <phoneticPr fontId="4"/>
  </si>
  <si>
    <t>当該免許状の返納日</t>
    <rPh sb="0" eb="2">
      <t>トウガイ</t>
    </rPh>
    <rPh sb="2" eb="5">
      <t>メンキョジョウ</t>
    </rPh>
    <rPh sb="6" eb="8">
      <t>ヘンノウ</t>
    </rPh>
    <rPh sb="8" eb="9">
      <t>ビ</t>
    </rPh>
    <phoneticPr fontId="4"/>
  </si>
  <si>
    <t>○○国▲▲州発行の中学校教員免許</t>
    <rPh sb="2" eb="3">
      <t>コク</t>
    </rPh>
    <rPh sb="5" eb="6">
      <t>シュウ</t>
    </rPh>
    <rPh sb="6" eb="8">
      <t>ハッコウ</t>
    </rPh>
    <rPh sb="9" eb="12">
      <t>チュウガッコウ</t>
    </rPh>
    <rPh sb="12" eb="14">
      <t>キョウイン</t>
    </rPh>
    <rPh sb="14" eb="16">
      <t>メンキョ</t>
    </rPh>
    <phoneticPr fontId="4"/>
  </si>
  <si>
    <t>提出されたデータの修正が多いため、官報情報検索ツールを併せて使用したり、丁寧に入力内容を確認するなど入力ミスのないようにご注意ください。</t>
    <rPh sb="0" eb="2">
      <t>テイシュツ</t>
    </rPh>
    <rPh sb="9" eb="11">
      <t>シュウセイ</t>
    </rPh>
    <rPh sb="12" eb="13">
      <t>オオ</t>
    </rPh>
    <rPh sb="17" eb="19">
      <t>カンポウ</t>
    </rPh>
    <rPh sb="19" eb="21">
      <t>ジョウホウ</t>
    </rPh>
    <rPh sb="21" eb="23">
      <t>ケンサク</t>
    </rPh>
    <rPh sb="27" eb="28">
      <t>アワ</t>
    </rPh>
    <rPh sb="30" eb="32">
      <t>シヨウ</t>
    </rPh>
    <rPh sb="36" eb="38">
      <t>テイネイ</t>
    </rPh>
    <rPh sb="39" eb="41">
      <t>ニュウリョク</t>
    </rPh>
    <rPh sb="41" eb="43">
      <t>ナイヨウ</t>
    </rPh>
    <rPh sb="44" eb="46">
      <t>カクニン</t>
    </rPh>
    <rPh sb="61" eb="63">
      <t>チュウイ</t>
    </rPh>
    <phoneticPr fontId="4"/>
  </si>
  <si>
    <t>クラリネット</t>
    <phoneticPr fontId="4"/>
  </si>
  <si>
    <t>保健体育</t>
    <phoneticPr fontId="4"/>
  </si>
  <si>
    <t>ダンス</t>
    <phoneticPr fontId="4"/>
  </si>
  <si>
    <t>その他</t>
    <rPh sb="2" eb="3">
      <t>タ</t>
    </rPh>
    <phoneticPr fontId="4"/>
  </si>
  <si>
    <t>ダンス</t>
    <phoneticPr fontId="4"/>
  </si>
  <si>
    <t>舞踊家</t>
    <rPh sb="0" eb="3">
      <t>ブヨウカ</t>
    </rPh>
    <phoneticPr fontId="4"/>
  </si>
  <si>
    <t>入力内容が記載方法に沿っていない場合、以下の欄にエラーが表示されます。エラー内容あるいは、それぞれの見出しのコメントにそって回答内容を見直してください。</t>
    <rPh sb="0" eb="2">
      <t>ニュウリョク</t>
    </rPh>
    <rPh sb="2" eb="4">
      <t>ナイヨウ</t>
    </rPh>
    <rPh sb="5" eb="7">
      <t>キサイ</t>
    </rPh>
    <rPh sb="7" eb="9">
      <t>ホウホウ</t>
    </rPh>
    <rPh sb="10" eb="11">
      <t>ソ</t>
    </rPh>
    <rPh sb="16" eb="18">
      <t>バアイ</t>
    </rPh>
    <rPh sb="19" eb="21">
      <t>イカ</t>
    </rPh>
    <rPh sb="22" eb="23">
      <t>ラン</t>
    </rPh>
    <rPh sb="28" eb="30">
      <t>ヒョウジ</t>
    </rPh>
    <rPh sb="38" eb="40">
      <t>ナイヨウ</t>
    </rPh>
    <rPh sb="50" eb="52">
      <t>ミダ</t>
    </rPh>
    <rPh sb="62" eb="64">
      <t>カイトウ</t>
    </rPh>
    <rPh sb="64" eb="66">
      <t>ナイヨウ</t>
    </rPh>
    <rPh sb="67" eb="69">
      <t>ミナオ</t>
    </rPh>
    <phoneticPr fontId="4"/>
  </si>
  <si>
    <t>外国の
卒業（修了）学校</t>
    <rPh sb="0" eb="2">
      <t>ガイコク</t>
    </rPh>
    <phoneticPr fontId="4"/>
  </si>
  <si>
    <t>△△州立大学</t>
    <rPh sb="2" eb="4">
      <t>シュウリツ</t>
    </rPh>
    <rPh sb="4" eb="6">
      <t>ダイガク</t>
    </rPh>
    <phoneticPr fontId="4"/>
  </si>
  <si>
    <t>○○○共和国××大学</t>
    <rPh sb="3" eb="5">
      <t>キョウワ</t>
    </rPh>
    <rPh sb="5" eb="6">
      <t>コク</t>
    </rPh>
    <rPh sb="8" eb="10">
      <t>ダイガク</t>
    </rPh>
    <phoneticPr fontId="4"/>
  </si>
  <si>
    <t>【例】○○共和国</t>
    <rPh sb="1" eb="2">
      <t>レイ</t>
    </rPh>
    <rPh sb="5" eb="7">
      <t>キョウワ</t>
    </rPh>
    <rPh sb="7" eb="8">
      <t>コク</t>
    </rPh>
    <phoneticPr fontId="4"/>
  </si>
  <si>
    <t>２　「免許法第18条の適用において、準用した規定」欄には、「教育職員免許法別表第１」や「教育職員免許法第５条第６項」等の免許法第18条適用において準用した規定を記載してください。</t>
    <rPh sb="25" eb="26">
      <t>ラン</t>
    </rPh>
    <rPh sb="30" eb="32">
      <t>キョウイク</t>
    </rPh>
    <rPh sb="32" eb="34">
      <t>ショクイン</t>
    </rPh>
    <rPh sb="34" eb="36">
      <t>メンキョ</t>
    </rPh>
    <rPh sb="36" eb="37">
      <t>ホウ</t>
    </rPh>
    <rPh sb="37" eb="39">
      <t>ベッピョウ</t>
    </rPh>
    <rPh sb="39" eb="40">
      <t>ダイ</t>
    </rPh>
    <rPh sb="44" eb="46">
      <t>キョウイク</t>
    </rPh>
    <rPh sb="46" eb="48">
      <t>ショクイン</t>
    </rPh>
    <rPh sb="48" eb="50">
      <t>メンキョ</t>
    </rPh>
    <rPh sb="50" eb="51">
      <t>ホウ</t>
    </rPh>
    <rPh sb="51" eb="52">
      <t>ダイ</t>
    </rPh>
    <rPh sb="53" eb="54">
      <t>ジョウ</t>
    </rPh>
    <rPh sb="54" eb="55">
      <t>ダイ</t>
    </rPh>
    <rPh sb="56" eb="57">
      <t>コウ</t>
    </rPh>
    <rPh sb="58" eb="59">
      <t>トウ</t>
    </rPh>
    <rPh sb="60" eb="62">
      <t>メンキョ</t>
    </rPh>
    <rPh sb="62" eb="63">
      <t>ホウ</t>
    </rPh>
    <rPh sb="63" eb="64">
      <t>ダイ</t>
    </rPh>
    <rPh sb="66" eb="67">
      <t>ジョウ</t>
    </rPh>
    <rPh sb="67" eb="69">
      <t>テキヨウ</t>
    </rPh>
    <rPh sb="73" eb="75">
      <t>ジュンヨウ</t>
    </rPh>
    <rPh sb="77" eb="79">
      <t>キテイ</t>
    </rPh>
    <rPh sb="80" eb="82">
      <t>キサイ</t>
    </rPh>
    <phoneticPr fontId="4"/>
  </si>
  <si>
    <t>学校種
※１</t>
    <rPh sb="0" eb="3">
      <t>ガッコウシュ</t>
    </rPh>
    <phoneticPr fontId="4"/>
  </si>
  <si>
    <t>※２</t>
    <phoneticPr fontId="4"/>
  </si>
  <si>
    <t>※３</t>
    <phoneticPr fontId="4"/>
  </si>
  <si>
    <t>※３　普通・臨時・特別のいずれかを記載してください。</t>
    <phoneticPr fontId="4"/>
  </si>
  <si>
    <t>※２　普通・臨時・特別のいずれかを記載してください。</t>
    <phoneticPr fontId="4"/>
  </si>
  <si>
    <t>※３　一種・二種・専修のいずれかを記載してください。</t>
    <phoneticPr fontId="4"/>
  </si>
  <si>
    <t>自立教科</t>
    <rPh sb="0" eb="2">
      <t>ジリツ</t>
    </rPh>
    <rPh sb="2" eb="4">
      <t>キョウカ</t>
    </rPh>
    <phoneticPr fontId="4"/>
  </si>
  <si>
    <t>宗教</t>
    <rPh sb="0" eb="2">
      <t>シュウキョウ</t>
    </rPh>
    <phoneticPr fontId="4"/>
  </si>
  <si>
    <t>G列不備</t>
    <rPh sb="1" eb="2">
      <t>レツ</t>
    </rPh>
    <rPh sb="2" eb="4">
      <t>フビ</t>
    </rPh>
    <phoneticPr fontId="4"/>
  </si>
  <si>
    <t>I列不備</t>
    <rPh sb="1" eb="2">
      <t>レツ</t>
    </rPh>
    <rPh sb="2" eb="4">
      <t>フビ</t>
    </rPh>
    <phoneticPr fontId="4"/>
  </si>
  <si>
    <t>記入不備</t>
    <rPh sb="0" eb="2">
      <t>キニュウ</t>
    </rPh>
    <rPh sb="2" eb="4">
      <t>フビ</t>
    </rPh>
    <phoneticPr fontId="4"/>
  </si>
  <si>
    <t>※４　一種・二種・専修のいずれかを記載してください。</t>
    <phoneticPr fontId="4"/>
  </si>
  <si>
    <t>　　　平成元年以前に一級・二級の別により授与された免許状は、免許状に記載のとおり「級」で記載してください。
　　　ただし、免許管理システムに明らかに読み替え後のデータで登録されており、事実確認のためには他県への照会が発生するものなどについては、官報告示と合致した記載を行ってください。</t>
    <rPh sb="3" eb="5">
      <t>ヘイセイ</t>
    </rPh>
    <rPh sb="5" eb="7">
      <t>ガンネン</t>
    </rPh>
    <rPh sb="7" eb="9">
      <t>イゼン</t>
    </rPh>
    <rPh sb="10" eb="12">
      <t>イッキュウ</t>
    </rPh>
    <rPh sb="13" eb="15">
      <t>ニキュウ</t>
    </rPh>
    <rPh sb="16" eb="17">
      <t>ベツ</t>
    </rPh>
    <rPh sb="20" eb="22">
      <t>ジュヨ</t>
    </rPh>
    <rPh sb="25" eb="28">
      <t>メンキョジョウ</t>
    </rPh>
    <rPh sb="30" eb="33">
      <t>メンキョジョウ</t>
    </rPh>
    <rPh sb="34" eb="36">
      <t>キサイ</t>
    </rPh>
    <rPh sb="41" eb="42">
      <t>キュウ</t>
    </rPh>
    <rPh sb="44" eb="46">
      <t>キサイ</t>
    </rPh>
    <rPh sb="61" eb="63">
      <t>メンキョ</t>
    </rPh>
    <rPh sb="63" eb="65">
      <t>カンリ</t>
    </rPh>
    <rPh sb="70" eb="71">
      <t>アキ</t>
    </rPh>
    <rPh sb="74" eb="75">
      <t>ヨ</t>
    </rPh>
    <rPh sb="76" eb="77">
      <t>カ</t>
    </rPh>
    <rPh sb="78" eb="79">
      <t>ゴ</t>
    </rPh>
    <rPh sb="84" eb="86">
      <t>トウロク</t>
    </rPh>
    <rPh sb="92" eb="94">
      <t>ジジツ</t>
    </rPh>
    <rPh sb="94" eb="96">
      <t>カクニン</t>
    </rPh>
    <rPh sb="101" eb="103">
      <t>タケン</t>
    </rPh>
    <rPh sb="105" eb="107">
      <t>ショウカイ</t>
    </rPh>
    <rPh sb="108" eb="110">
      <t>ハッセイ</t>
    </rPh>
    <rPh sb="122" eb="124">
      <t>カンポウ</t>
    </rPh>
    <rPh sb="124" eb="126">
      <t>コクジ</t>
    </rPh>
    <rPh sb="127" eb="129">
      <t>ガッチ</t>
    </rPh>
    <rPh sb="131" eb="133">
      <t>キサイ</t>
    </rPh>
    <rPh sb="134" eb="135">
      <t>オコナ</t>
    </rPh>
    <phoneticPr fontId="4"/>
  </si>
  <si>
    <t>　　　　　　平成元年以前に一級・二級の別により授与された免許状は、免許状に記載のとおり「級」で記載してください。
　　　ただし、免許管理システムに明らかに読み替え後のデータで登録されており、事実確認のためには他県への照会が発生するものなどについては、官報告示と合致した記載を行ってください。</t>
    <phoneticPr fontId="4"/>
  </si>
  <si>
    <t>E列・F列不備</t>
    <rPh sb="4" eb="5">
      <t>レツ</t>
    </rPh>
    <phoneticPr fontId="4"/>
  </si>
  <si>
    <t>E列不備</t>
    <phoneticPr fontId="4"/>
  </si>
  <si>
    <t>入力内容が記載方法に沿っていない場合、以下の欄にエラーが表示されます。エラー内容あるいは、それぞれの見出しのコメントにそって回答内容を見直してください。</t>
    <phoneticPr fontId="4"/>
  </si>
  <si>
    <t>F列不備</t>
    <phoneticPr fontId="4"/>
  </si>
  <si>
    <t>E列不備</t>
    <phoneticPr fontId="4"/>
  </si>
  <si>
    <r>
      <t>２　〔　　　〕は、特別支援学校に係る件数を</t>
    </r>
    <r>
      <rPr>
        <b/>
        <sz val="11"/>
        <rFont val="ＭＳ Ｐゴシック"/>
        <family val="3"/>
        <charset val="128"/>
      </rPr>
      <t>外数</t>
    </r>
    <r>
      <rPr>
        <sz val="11"/>
        <rFont val="ＭＳ Ｐゴシック"/>
        <family val="3"/>
        <charset val="128"/>
      </rPr>
      <t>で集計しています。</t>
    </r>
    <rPh sb="9" eb="11">
      <t>トクベツ</t>
    </rPh>
    <rPh sb="11" eb="13">
      <t>シエン</t>
    </rPh>
    <rPh sb="13" eb="15">
      <t>ガッコウ</t>
    </rPh>
    <rPh sb="16" eb="17">
      <t>カカ</t>
    </rPh>
    <rPh sb="18" eb="20">
      <t>ケンスウ</t>
    </rPh>
    <rPh sb="21" eb="22">
      <t>ソト</t>
    </rPh>
    <rPh sb="22" eb="23">
      <t>スウ</t>
    </rPh>
    <rPh sb="24" eb="26">
      <t>シュウケイ</t>
    </rPh>
    <phoneticPr fontId="4"/>
  </si>
  <si>
    <r>
      <t>免許法第18条の適用に
おいて、</t>
    </r>
    <r>
      <rPr>
        <b/>
        <u/>
        <sz val="10.5"/>
        <rFont val="ＭＳ Ｐゴシック"/>
        <family val="3"/>
        <charset val="128"/>
      </rPr>
      <t>準用した規定</t>
    </r>
    <rPh sb="0" eb="2">
      <t>メンキョ</t>
    </rPh>
    <rPh sb="2" eb="3">
      <t>ホウ</t>
    </rPh>
    <rPh sb="3" eb="4">
      <t>ダイ</t>
    </rPh>
    <rPh sb="6" eb="7">
      <t>ジョウ</t>
    </rPh>
    <rPh sb="8" eb="10">
      <t>テキヨウ</t>
    </rPh>
    <rPh sb="16" eb="18">
      <t>ジュンヨウ</t>
    </rPh>
    <rPh sb="20" eb="22">
      <t>キテイ</t>
    </rPh>
    <phoneticPr fontId="4"/>
  </si>
  <si>
    <t>※２　幼稚園・小学校・中学校・高等学校・特別支援学校・養護・栄養のいずれかを記載してください。</t>
    <rPh sb="20" eb="22">
      <t>トクベツ</t>
    </rPh>
    <rPh sb="22" eb="24">
      <t>シエン</t>
    </rPh>
    <rPh sb="24" eb="26">
      <t>ガッコウ</t>
    </rPh>
    <rPh sb="27" eb="29">
      <t>ヨウゴ</t>
    </rPh>
    <rPh sb="30" eb="32">
      <t>エイヨウ</t>
    </rPh>
    <rPh sb="38" eb="40">
      <t>キサイ</t>
    </rPh>
    <phoneticPr fontId="4"/>
  </si>
  <si>
    <t>※１　幼稚園・小学校・中学校・高等学校・特別支援学校・養護・栄養のいずれかを記載してください。</t>
    <rPh sb="20" eb="22">
      <t>トクベツ</t>
    </rPh>
    <rPh sb="22" eb="24">
      <t>シエン</t>
    </rPh>
    <rPh sb="24" eb="26">
      <t>ガッコウ</t>
    </rPh>
    <rPh sb="27" eb="29">
      <t>ヨウゴ</t>
    </rPh>
    <rPh sb="30" eb="32">
      <t>エイヨウ</t>
    </rPh>
    <rPh sb="38" eb="40">
      <t>キサイ</t>
    </rPh>
    <phoneticPr fontId="4"/>
  </si>
  <si>
    <t>所有する
中学校の免許状
（プルダウンから選択）</t>
    <rPh sb="0" eb="2">
      <t>ショユウ</t>
    </rPh>
    <rPh sb="5" eb="8">
      <t>チュウガッコウ</t>
    </rPh>
    <rPh sb="9" eb="12">
      <t>メンキョジョウ</t>
    </rPh>
    <rPh sb="21" eb="23">
      <t>センタク</t>
    </rPh>
    <phoneticPr fontId="20"/>
  </si>
  <si>
    <t>所有する
高校の免許状</t>
    <rPh sb="0" eb="2">
      <t>ショユウ</t>
    </rPh>
    <rPh sb="5" eb="7">
      <t>コウコウ</t>
    </rPh>
    <rPh sb="8" eb="11">
      <t>メンキョジョウ</t>
    </rPh>
    <phoneticPr fontId="20"/>
  </si>
  <si>
    <t>国語、地理歴史、公民、数学、理科、音楽、美術、工芸、書道、保健体育、看護、家庭、情報、農業、工業、商業、水産、福祉、外国語(英語、ドイツ語、フランス語、その他)、宗教、道徳、総合的な学習の時間、理療、理学療法、音楽、理容、特殊技芸、流通・サービス、自立活動、学校設定教科</t>
    <rPh sb="116" eb="118">
      <t>リュウツウ</t>
    </rPh>
    <phoneticPr fontId="4"/>
  </si>
  <si>
    <r>
      <t>３　「届出のあった具体的教授内容」欄は、事項ごとに</t>
    </r>
    <r>
      <rPr>
        <b/>
        <u/>
        <sz val="12"/>
        <rFont val="ＭＳ Ｐゴシック"/>
        <family val="3"/>
        <charset val="128"/>
      </rPr>
      <t>具体的な教授内容が分かるように</t>
    </r>
    <r>
      <rPr>
        <sz val="12"/>
        <rFont val="ＭＳ Ｐゴシック"/>
        <family val="3"/>
        <charset val="128"/>
      </rPr>
      <t>記入してください。（「特別非常勤講師の主な職業」欄の記載事項に対応する内容が記載されることになります。）</t>
    </r>
    <rPh sb="25" eb="28">
      <t>グタイテキ</t>
    </rPh>
    <rPh sb="29" eb="31">
      <t>キョウジュ</t>
    </rPh>
    <rPh sb="31" eb="33">
      <t>ナイヨウ</t>
    </rPh>
    <rPh sb="34" eb="35">
      <t>ワ</t>
    </rPh>
    <phoneticPr fontId="4"/>
  </si>
  <si>
    <r>
      <t>５　</t>
    </r>
    <r>
      <rPr>
        <b/>
        <sz val="12"/>
        <rFont val="ＭＳ Ｐゴシック"/>
        <family val="3"/>
        <charset val="128"/>
      </rPr>
      <t>「特別非常勤講師の主な職業等」欄は</t>
    </r>
    <r>
      <rPr>
        <sz val="12"/>
        <rFont val="ＭＳ Ｐゴシック"/>
        <family val="3"/>
        <charset val="128"/>
      </rPr>
      <t>、届出の事由に直接関連する事項を端的に関連する内容を記入してください。一方で、単に「講師」「非常勤講師」「特別非常勤講師」「指導者」「専門家」「地域人材」など、あまりにも端的な記載は避け、</t>
    </r>
    <r>
      <rPr>
        <b/>
        <sz val="12"/>
        <rFont val="ＭＳ Ｐゴシック"/>
        <family val="3"/>
        <charset val="128"/>
      </rPr>
      <t>「届出のあった具体的教授内容」との関連をうかがわせるような「語学学校講師」「音楽の大学非常勤講師」「茶道師範」「手話講師」などの記載をお願いします。</t>
    </r>
    <r>
      <rPr>
        <sz val="12"/>
        <rFont val="ＭＳ Ｐゴシック"/>
        <family val="3"/>
        <charset val="128"/>
      </rPr>
      <t xml:space="preserve">
なお、「職業等」としては「元○○指導員」や、「○○有資格者」など、現在の職業ではなくとも差支えありませんので、「無職」「なし」の記載は避けていただくようお願いします。
また、職業等ごとに件数を分けて記入するとともに、空欄などにせず、必ず記入してください。</t>
    </r>
    <rPh sb="72" eb="74">
      <t>トクベツ</t>
    </rPh>
    <rPh sb="74" eb="77">
      <t>ヒジョウキン</t>
    </rPh>
    <rPh sb="77" eb="79">
      <t>コウシ</t>
    </rPh>
    <rPh sb="81" eb="84">
      <t>シドウシャ</t>
    </rPh>
    <rPh sb="86" eb="89">
      <t>センモンカ</t>
    </rPh>
    <rPh sb="91" eb="93">
      <t>チイキ</t>
    </rPh>
    <rPh sb="93" eb="95">
      <t>ジンザイ</t>
    </rPh>
    <rPh sb="163" eb="165">
      <t>サドウ</t>
    </rPh>
    <rPh sb="165" eb="167">
      <t>シハン</t>
    </rPh>
    <rPh sb="169" eb="171">
      <t>シュワ</t>
    </rPh>
    <rPh sb="171" eb="173">
      <t>コウシ</t>
    </rPh>
    <phoneticPr fontId="4"/>
  </si>
  <si>
    <t>スペインからの留学生</t>
    <rPh sb="7" eb="10">
      <t>リュウガクセイ</t>
    </rPh>
    <phoneticPr fontId="4"/>
  </si>
  <si>
    <r>
      <rPr>
        <strike/>
        <sz val="12"/>
        <rFont val="ＭＳ Ｐゴシック"/>
        <family val="3"/>
        <charset val="128"/>
      </rPr>
      <t>大学教授</t>
    </r>
    <r>
      <rPr>
        <sz val="12"/>
        <rFont val="ＭＳ Ｐゴシック"/>
        <family val="3"/>
        <charset val="128"/>
      </rPr>
      <t>　大学教授（器楽専攻）</t>
    </r>
    <rPh sb="0" eb="2">
      <t>ダイガク</t>
    </rPh>
    <rPh sb="2" eb="4">
      <t>キョウジュ</t>
    </rPh>
    <rPh sb="5" eb="7">
      <t>ダイガク</t>
    </rPh>
    <rPh sb="7" eb="9">
      <t>キョウジュ</t>
    </rPh>
    <rPh sb="10" eb="12">
      <t>キガク</t>
    </rPh>
    <rPh sb="12" eb="14">
      <t>センコウ</t>
    </rPh>
    <phoneticPr fontId="4"/>
  </si>
  <si>
    <r>
      <rPr>
        <strike/>
        <sz val="12"/>
        <rFont val="ＭＳ Ｐゴシック"/>
        <family val="3"/>
        <charset val="128"/>
      </rPr>
      <t>家庭</t>
    </r>
    <r>
      <rPr>
        <sz val="12"/>
        <rFont val="ＭＳ Ｐゴシック"/>
        <family val="3"/>
        <charset val="128"/>
      </rPr>
      <t>　浴衣作成</t>
    </r>
    <rPh sb="0" eb="2">
      <t>カテイ</t>
    </rPh>
    <rPh sb="3" eb="5">
      <t>ユカタ</t>
    </rPh>
    <rPh sb="5" eb="7">
      <t>サクセイ</t>
    </rPh>
    <phoneticPr fontId="4"/>
  </si>
  <si>
    <t>令和○○年○月○日</t>
    <rPh sb="0" eb="2">
      <t>レイワ</t>
    </rPh>
    <rPh sb="4" eb="5">
      <t>ネン</t>
    </rPh>
    <rPh sb="6" eb="7">
      <t>ツキ</t>
    </rPh>
    <rPh sb="8" eb="9">
      <t>ニチ</t>
    </rPh>
    <phoneticPr fontId="4"/>
  </si>
  <si>
    <t>令和○年○月
禁錮○年</t>
    <rPh sb="0" eb="2">
      <t>レイワ</t>
    </rPh>
    <phoneticPr fontId="4"/>
  </si>
  <si>
    <t>令和○○年○月○日</t>
    <rPh sb="0" eb="2">
      <t>レイワ</t>
    </rPh>
    <phoneticPr fontId="4"/>
  </si>
  <si>
    <t>令和○○年○月○日</t>
    <rPh sb="0" eb="2">
      <t>レイワ</t>
    </rPh>
    <rPh sb="4" eb="5">
      <t>ネン</t>
    </rPh>
    <rPh sb="6" eb="7">
      <t>ガツ</t>
    </rPh>
    <rPh sb="8" eb="9">
      <t>ニチ</t>
    </rPh>
    <phoneticPr fontId="4"/>
  </si>
  <si>
    <t>※７　右から選択して記載してください。ふさわしいものが無い場合、自由に記載してください。　　【督促中、紛失、連絡不通、死亡、拘束中】など端的に記載</t>
    <rPh sb="3" eb="4">
      <t>ミギ</t>
    </rPh>
    <rPh sb="32" eb="34">
      <t>ジユウ</t>
    </rPh>
    <rPh sb="68" eb="70">
      <t>タンテキ</t>
    </rPh>
    <rPh sb="71" eb="73">
      <t>キサイ</t>
    </rPh>
    <phoneticPr fontId="4"/>
  </si>
  <si>
    <t>返納されていない場合その理由
※７</t>
    <rPh sb="0" eb="2">
      <t>ヘンノウ</t>
    </rPh>
    <rPh sb="8" eb="10">
      <t>バアイ</t>
    </rPh>
    <rPh sb="12" eb="14">
      <t>リユウ</t>
    </rPh>
    <phoneticPr fontId="4"/>
  </si>
  <si>
    <t>備考１  「当時の所属」の欄に教員について記入する場合は、勤務校の設置者（国，公，私立の別）、学校種を必ず記載してください。
      ２  「具体的な処分理由」の欄については、「○○罪」、「○○行為」等、具体的に記入してください。
　    ３  「処分事項」の欄については、「令和○年○月懲役○年、執行猶予○年」、「令和○年○月懲戒免職」等、具体的に記入してください。
      ４　枠内におさまらない場合は、適宜欄を作成してください。
      ５　同内容の事項であっても、必ず１欄につき、１事項を記入し、「同上」のようなまとめ方をしないようにしてください。
　　　６　１人で複数の免許を持っていた場合に、データは個人ごとでまとめるのではなく、免許状ごとに作成してください。</t>
    <rPh sb="99" eb="101">
      <t>コウイ</t>
    </rPh>
    <rPh sb="129" eb="131">
      <t>ジコウ</t>
    </rPh>
    <rPh sb="141" eb="143">
      <t>レイワ</t>
    </rPh>
    <rPh sb="161" eb="163">
      <t>レイワ</t>
    </rPh>
    <rPh sb="196" eb="198">
      <t>ワクナイ</t>
    </rPh>
    <rPh sb="205" eb="207">
      <t>バアイ</t>
    </rPh>
    <rPh sb="209" eb="211">
      <t>テキギ</t>
    </rPh>
    <rPh sb="211" eb="212">
      <t>ラン</t>
    </rPh>
    <rPh sb="213" eb="215">
      <t>サクセイ</t>
    </rPh>
    <rPh sb="231" eb="234">
      <t>ドウナイヨウ</t>
    </rPh>
    <rPh sb="235" eb="237">
      <t>ジコウ</t>
    </rPh>
    <rPh sb="243" eb="244">
      <t>カナラ</t>
    </rPh>
    <rPh sb="246" eb="247">
      <t>ラン</t>
    </rPh>
    <rPh sb="252" eb="254">
      <t>ジコウ</t>
    </rPh>
    <rPh sb="255" eb="257">
      <t>キニュウ</t>
    </rPh>
    <rPh sb="260" eb="262">
      <t>ドウジョウ</t>
    </rPh>
    <rPh sb="270" eb="271">
      <t>カタ</t>
    </rPh>
    <rPh sb="292" eb="293">
      <t>ニン</t>
    </rPh>
    <rPh sb="294" eb="296">
      <t>フクスウ</t>
    </rPh>
    <rPh sb="297" eb="299">
      <t>メンキョ</t>
    </rPh>
    <rPh sb="300" eb="301">
      <t>モ</t>
    </rPh>
    <rPh sb="305" eb="307">
      <t>バアイ</t>
    </rPh>
    <rPh sb="313" eb="315">
      <t>コジン</t>
    </rPh>
    <rPh sb="328" eb="331">
      <t>メンキョジョウ</t>
    </rPh>
    <rPh sb="334" eb="336">
      <t>サクセイ</t>
    </rPh>
    <phoneticPr fontId="4"/>
  </si>
  <si>
    <t>免許法第16条の２</t>
    <rPh sb="0" eb="2">
      <t>メンキョ</t>
    </rPh>
    <rPh sb="2" eb="3">
      <t>ホウ</t>
    </rPh>
    <rPh sb="3" eb="4">
      <t>ダイ</t>
    </rPh>
    <rPh sb="6" eb="7">
      <t>ジョウ</t>
    </rPh>
    <phoneticPr fontId="4"/>
  </si>
  <si>
    <t>１　「別表第３」欄の（　）には、昭和63年改正前別表第３備考第６号に基づくいわゆる「15年０単位」に</t>
    <rPh sb="3" eb="5">
      <t>ベッピョウ</t>
    </rPh>
    <rPh sb="5" eb="6">
      <t>ダイ</t>
    </rPh>
    <rPh sb="8" eb="9">
      <t>ラン</t>
    </rPh>
    <rPh sb="44" eb="45">
      <t>ネン</t>
    </rPh>
    <rPh sb="46" eb="48">
      <t>タンイ</t>
    </rPh>
    <phoneticPr fontId="4"/>
  </si>
  <si>
    <r>
      <t>6</t>
    </r>
    <r>
      <rPr>
        <sz val="11"/>
        <rFont val="ＭＳ Ｐゴシック"/>
        <family val="3"/>
        <charset val="128"/>
      </rPr>
      <t>3</t>
    </r>
    <r>
      <rPr>
        <sz val="11"/>
        <rFont val="ＭＳ Ｐゴシック"/>
        <family val="3"/>
        <charset val="128"/>
      </rPr>
      <t>年改正法附則第５項</t>
    </r>
    <rPh sb="2" eb="3">
      <t>ネン</t>
    </rPh>
    <rPh sb="3" eb="5">
      <t>カイセイ</t>
    </rPh>
    <rPh sb="5" eb="6">
      <t>ホウ</t>
    </rPh>
    <rPh sb="6" eb="8">
      <t>フソク</t>
    </rPh>
    <rPh sb="8" eb="9">
      <t>ダイ</t>
    </rPh>
    <rPh sb="10" eb="11">
      <t>コウ</t>
    </rPh>
    <phoneticPr fontId="4"/>
  </si>
  <si>
    <r>
      <t>6</t>
    </r>
    <r>
      <rPr>
        <sz val="11"/>
        <rFont val="ＭＳ Ｐゴシック"/>
        <family val="3"/>
        <charset val="128"/>
      </rPr>
      <t>3</t>
    </r>
    <r>
      <rPr>
        <sz val="11"/>
        <rFont val="ＭＳ Ｐゴシック"/>
        <family val="3"/>
        <charset val="128"/>
      </rPr>
      <t>年改正法附則第５項</t>
    </r>
    <rPh sb="2" eb="3">
      <t>ネン</t>
    </rPh>
    <rPh sb="3" eb="6">
      <t>カイセイホウ</t>
    </rPh>
    <rPh sb="6" eb="8">
      <t>フソク</t>
    </rPh>
    <rPh sb="8" eb="9">
      <t>ダイ</t>
    </rPh>
    <rPh sb="10" eb="11">
      <t>コウ</t>
    </rPh>
    <phoneticPr fontId="4"/>
  </si>
  <si>
    <r>
      <t>１　「別表第３」欄の（　）には、昭和6</t>
    </r>
    <r>
      <rPr>
        <sz val="11"/>
        <rFont val="ＭＳ Ｐゴシック"/>
        <family val="3"/>
        <charset val="128"/>
      </rPr>
      <t>3</t>
    </r>
    <r>
      <rPr>
        <sz val="11"/>
        <rFont val="ＭＳ Ｐゴシック"/>
        <family val="3"/>
        <charset val="128"/>
      </rPr>
      <t>年改正前別表第３備考第６号に基づくいわゆる「</t>
    </r>
    <r>
      <rPr>
        <sz val="11"/>
        <rFont val="ＭＳ Ｐゴシック"/>
        <family val="3"/>
        <charset val="128"/>
      </rPr>
      <t>15</t>
    </r>
    <r>
      <rPr>
        <sz val="11"/>
        <rFont val="ＭＳ Ｐゴシック"/>
        <family val="3"/>
        <charset val="128"/>
      </rPr>
      <t>年０単位」によるものを内数</t>
    </r>
    <rPh sb="3" eb="5">
      <t>ベッピョウ</t>
    </rPh>
    <rPh sb="5" eb="6">
      <t>ダイ</t>
    </rPh>
    <rPh sb="8" eb="9">
      <t>ラン</t>
    </rPh>
    <rPh sb="16" eb="18">
      <t>ショウワ</t>
    </rPh>
    <rPh sb="20" eb="21">
      <t>ネン</t>
    </rPh>
    <rPh sb="21" eb="24">
      <t>カイセイマエ</t>
    </rPh>
    <rPh sb="24" eb="26">
      <t>ベッピョウ</t>
    </rPh>
    <rPh sb="26" eb="27">
      <t>ダイ</t>
    </rPh>
    <rPh sb="28" eb="30">
      <t>ビコウ</t>
    </rPh>
    <rPh sb="30" eb="31">
      <t>ダイ</t>
    </rPh>
    <rPh sb="32" eb="33">
      <t>ゴウ</t>
    </rPh>
    <rPh sb="34" eb="35">
      <t>モト</t>
    </rPh>
    <rPh sb="44" eb="45">
      <t>ネン</t>
    </rPh>
    <rPh sb="46" eb="48">
      <t>タンイ</t>
    </rPh>
    <rPh sb="55" eb="56">
      <t>ウチ</t>
    </rPh>
    <rPh sb="56" eb="57">
      <t>スウ</t>
    </rPh>
    <phoneticPr fontId="4"/>
  </si>
  <si>
    <t>１　「専修免許状」の「別表第１」欄の（　）には、昭和63年改正法附則第５項によるものを内数で入力してください。</t>
    <rPh sb="3" eb="5">
      <t>センシュウ</t>
    </rPh>
    <rPh sb="5" eb="8">
      <t>メンキョジョウ</t>
    </rPh>
    <rPh sb="11" eb="13">
      <t>ベッピョウ</t>
    </rPh>
    <rPh sb="13" eb="14">
      <t>ダイ</t>
    </rPh>
    <rPh sb="16" eb="17">
      <t>ラン</t>
    </rPh>
    <rPh sb="24" eb="26">
      <t>ショウワ</t>
    </rPh>
    <rPh sb="28" eb="29">
      <t>ネン</t>
    </rPh>
    <rPh sb="29" eb="31">
      <t>カイセイ</t>
    </rPh>
    <rPh sb="31" eb="32">
      <t>ホウ</t>
    </rPh>
    <rPh sb="32" eb="34">
      <t>フソク</t>
    </rPh>
    <rPh sb="34" eb="35">
      <t>ダイ</t>
    </rPh>
    <rPh sb="36" eb="37">
      <t>コウ</t>
    </rPh>
    <rPh sb="43" eb="44">
      <t>ウチ</t>
    </rPh>
    <rPh sb="44" eb="45">
      <t>スウ</t>
    </rPh>
    <rPh sb="46" eb="48">
      <t>ニュウリョク</t>
    </rPh>
    <phoneticPr fontId="4"/>
  </si>
  <si>
    <t>１　「別表第３」及び「別表第５」欄の（　）には、昭和63年改正前別表第３備考第６号に基づくいわゆる</t>
    <rPh sb="3" eb="5">
      <t>ベッピョウ</t>
    </rPh>
    <rPh sb="5" eb="6">
      <t>ダイ</t>
    </rPh>
    <rPh sb="8" eb="9">
      <t>オヨ</t>
    </rPh>
    <rPh sb="11" eb="13">
      <t>ベッピョウ</t>
    </rPh>
    <rPh sb="13" eb="14">
      <t>ダイ</t>
    </rPh>
    <rPh sb="16" eb="17">
      <t>ラン</t>
    </rPh>
    <phoneticPr fontId="4"/>
  </si>
  <si>
    <t xml:space="preserve">  　「15年０単位」によるものを内数で入力してください。</t>
    <phoneticPr fontId="4"/>
  </si>
  <si>
    <t>附則第21項</t>
    <rPh sb="0" eb="2">
      <t>フソク</t>
    </rPh>
    <rPh sb="2" eb="3">
      <t>ダイ</t>
    </rPh>
    <rPh sb="5" eb="6">
      <t>コウ</t>
    </rPh>
    <phoneticPr fontId="4"/>
  </si>
  <si>
    <t>63年改正法
附則第５項</t>
    <rPh sb="2" eb="3">
      <t>ネン</t>
    </rPh>
    <rPh sb="3" eb="6">
      <t>カイセイホウ</t>
    </rPh>
    <rPh sb="7" eb="9">
      <t>フソク</t>
    </rPh>
    <rPh sb="9" eb="10">
      <t>ダイ</t>
    </rPh>
    <rPh sb="11" eb="12">
      <t>コウ</t>
    </rPh>
    <phoneticPr fontId="4"/>
  </si>
  <si>
    <t>１　「一種免許状」の「別表第６」欄の（　）には、昭和63年改正前別表第３備考第６号に基づくいわゆる「15年０単位」による</t>
    <phoneticPr fontId="4"/>
  </si>
  <si>
    <t>施行規則第64条第１項</t>
    <rPh sb="0" eb="2">
      <t>シコウ</t>
    </rPh>
    <rPh sb="2" eb="4">
      <t>キソク</t>
    </rPh>
    <rPh sb="4" eb="5">
      <t>ダイ</t>
    </rPh>
    <rPh sb="7" eb="8">
      <t>ジョウ</t>
    </rPh>
    <rPh sb="8" eb="9">
      <t>ダイ</t>
    </rPh>
    <rPh sb="10" eb="11">
      <t>コウ</t>
    </rPh>
    <phoneticPr fontId="4"/>
  </si>
  <si>
    <t>施行規則第64条第２項</t>
    <rPh sb="0" eb="2">
      <t>シコウ</t>
    </rPh>
    <rPh sb="2" eb="4">
      <t>キソク</t>
    </rPh>
    <rPh sb="4" eb="5">
      <t>ダイ</t>
    </rPh>
    <rPh sb="7" eb="8">
      <t>ジョウ</t>
    </rPh>
    <rPh sb="8" eb="9">
      <t>ダイ</t>
    </rPh>
    <rPh sb="10" eb="11">
      <t>コウ</t>
    </rPh>
    <phoneticPr fontId="4"/>
  </si>
  <si>
    <t>施行規則第65条第１項</t>
    <rPh sb="0" eb="2">
      <t>シコウ</t>
    </rPh>
    <rPh sb="2" eb="4">
      <t>キソク</t>
    </rPh>
    <rPh sb="4" eb="5">
      <t>ダイ</t>
    </rPh>
    <rPh sb="7" eb="8">
      <t>ジョウ</t>
    </rPh>
    <rPh sb="8" eb="9">
      <t>ダイ</t>
    </rPh>
    <rPh sb="10" eb="11">
      <t>コウ</t>
    </rPh>
    <phoneticPr fontId="4"/>
  </si>
  <si>
    <t>施行規則第63条の２第３項</t>
    <rPh sb="0" eb="2">
      <t>セコウ</t>
    </rPh>
    <rPh sb="2" eb="4">
      <t>キソク</t>
    </rPh>
    <rPh sb="4" eb="5">
      <t>ダイ</t>
    </rPh>
    <rPh sb="7" eb="8">
      <t>ジョウ</t>
    </rPh>
    <rPh sb="10" eb="11">
      <t>ダイ</t>
    </rPh>
    <rPh sb="12" eb="13">
      <t>コウ</t>
    </rPh>
    <phoneticPr fontId="4"/>
  </si>
  <si>
    <t>10　特別支援学校(聴覚障害者)の自立教科の教員免許状の授与件数</t>
    <rPh sb="3" eb="5">
      <t>トクベツ</t>
    </rPh>
    <rPh sb="5" eb="7">
      <t>シエン</t>
    </rPh>
    <rPh sb="7" eb="9">
      <t>ガッコウ</t>
    </rPh>
    <rPh sb="10" eb="12">
      <t>チョウカク</t>
    </rPh>
    <rPh sb="12" eb="15">
      <t>ショウガイシャ</t>
    </rPh>
    <rPh sb="17" eb="19">
      <t>ジリツ</t>
    </rPh>
    <rPh sb="19" eb="21">
      <t>キョウカ</t>
    </rPh>
    <rPh sb="22" eb="24">
      <t>キョウイン</t>
    </rPh>
    <rPh sb="24" eb="27">
      <t>メンキョジョウ</t>
    </rPh>
    <rPh sb="28" eb="30">
      <t>ジュヨ</t>
    </rPh>
    <rPh sb="30" eb="32">
      <t>ケンスウ</t>
    </rPh>
    <phoneticPr fontId="4"/>
  </si>
  <si>
    <t>11　特別支援学校の自立活動教諭一種免許状の授与件数</t>
    <rPh sb="3" eb="5">
      <t>トクベツ</t>
    </rPh>
    <rPh sb="5" eb="7">
      <t>シエン</t>
    </rPh>
    <rPh sb="7" eb="9">
      <t>ガッコウ</t>
    </rPh>
    <rPh sb="10" eb="12">
      <t>ジリツ</t>
    </rPh>
    <rPh sb="12" eb="14">
      <t>カツドウ</t>
    </rPh>
    <rPh sb="14" eb="16">
      <t>キョウユ</t>
    </rPh>
    <rPh sb="16" eb="18">
      <t>イッシュ</t>
    </rPh>
    <rPh sb="18" eb="21">
      <t>メンキョジョウ</t>
    </rPh>
    <rPh sb="22" eb="24">
      <t>ジュヨ</t>
    </rPh>
    <rPh sb="24" eb="26">
      <t>ケンスウ</t>
    </rPh>
    <phoneticPr fontId="4"/>
  </si>
  <si>
    <t>12　外国語の教科についての免許状の授与件数</t>
    <rPh sb="3" eb="6">
      <t>ガイコクゴ</t>
    </rPh>
    <rPh sb="7" eb="9">
      <t>キョウカ</t>
    </rPh>
    <rPh sb="14" eb="17">
      <t>メンキョジョウ</t>
    </rPh>
    <rPh sb="18" eb="20">
      <t>ジュヨ</t>
    </rPh>
    <rPh sb="20" eb="22">
      <t>ケンスウ</t>
    </rPh>
    <phoneticPr fontId="4"/>
  </si>
  <si>
    <t>１　「４ 中学校教員免許状の授与件数」及び「５ 高等学校教員免許状の授与件数」の各調査票における</t>
    <rPh sb="5" eb="8">
      <t>チュウガッコウ</t>
    </rPh>
    <rPh sb="8" eb="10">
      <t>キョウイン</t>
    </rPh>
    <rPh sb="10" eb="12">
      <t>メンキョ</t>
    </rPh>
    <rPh sb="12" eb="13">
      <t>ジョウ</t>
    </rPh>
    <rPh sb="14" eb="16">
      <t>ジュヨ</t>
    </rPh>
    <rPh sb="16" eb="18">
      <t>ケンスウ</t>
    </rPh>
    <rPh sb="19" eb="20">
      <t>オヨ</t>
    </rPh>
    <rPh sb="24" eb="26">
      <t>コウトウ</t>
    </rPh>
    <rPh sb="26" eb="28">
      <t>ガッコウ</t>
    </rPh>
    <rPh sb="28" eb="30">
      <t>キョウイン</t>
    </rPh>
    <rPh sb="30" eb="33">
      <t>メンキョジョウ</t>
    </rPh>
    <rPh sb="34" eb="36">
      <t>ジュヨ</t>
    </rPh>
    <rPh sb="36" eb="38">
      <t>ケンスウ</t>
    </rPh>
    <rPh sb="40" eb="41">
      <t>カク</t>
    </rPh>
    <rPh sb="41" eb="43">
      <t>チョウサ</t>
    </rPh>
    <rPh sb="43" eb="44">
      <t>ヒョウ</t>
    </rPh>
    <phoneticPr fontId="4"/>
  </si>
  <si>
    <t>13  外国において授与された免許状を有する者等に対する免許状の授与状況</t>
    <phoneticPr fontId="4"/>
  </si>
  <si>
    <t>１　本調査表については、免許法第18条の規定による授与のものを記入してください。</t>
    <rPh sb="2" eb="3">
      <t>ホン</t>
    </rPh>
    <rPh sb="5" eb="6">
      <t>オモテ</t>
    </rPh>
    <rPh sb="12" eb="14">
      <t>メンキョ</t>
    </rPh>
    <rPh sb="14" eb="15">
      <t>ホウ</t>
    </rPh>
    <rPh sb="25" eb="27">
      <t>ジュヨ</t>
    </rPh>
    <phoneticPr fontId="4"/>
  </si>
  <si>
    <t>14－１　免許状の失効又は取上げ処分状況</t>
    <rPh sb="18" eb="20">
      <t>ジョウキョウ</t>
    </rPh>
    <phoneticPr fontId="4"/>
  </si>
  <si>
    <t>14－２　失効又は取上げ処分された免許状の返納状況</t>
    <rPh sb="17" eb="20">
      <t>メンキョジョウ</t>
    </rPh>
    <rPh sb="21" eb="23">
      <t>ヘンノウ</t>
    </rPh>
    <rPh sb="23" eb="25">
      <t>ジョウキョウ</t>
    </rPh>
    <phoneticPr fontId="4"/>
  </si>
  <si>
    <t>15－１　臨時免許状の更新及び新規別の授与件数</t>
    <rPh sb="5" eb="7">
      <t>リンジ</t>
    </rPh>
    <rPh sb="7" eb="10">
      <t>メンキョジョウ</t>
    </rPh>
    <rPh sb="11" eb="13">
      <t>コウシン</t>
    </rPh>
    <rPh sb="13" eb="14">
      <t>オヨ</t>
    </rPh>
    <rPh sb="15" eb="17">
      <t>シンキ</t>
    </rPh>
    <rPh sb="17" eb="18">
      <t>ベツ</t>
    </rPh>
    <rPh sb="19" eb="21">
      <t>ジュヨ</t>
    </rPh>
    <rPh sb="21" eb="23">
      <t>ケンスウ</t>
    </rPh>
    <phoneticPr fontId="4"/>
  </si>
  <si>
    <t>・各区分の合計数について、「３　小学校教員免許状の授与件数」から「10　特別支援学校（聴覚障害者）の自立教科の教員免許状の授与件数」までの各調査表の臨時免許状の授与件数と一致しているかどうかを確認してください。
・「その他」欄には、教員にならなかった者の数を記入してください。
・「未更新者に授与したもの」とは、保有する普通免許状又は特別免許状の有効期限又は修了確認期限までに免許状更新講習を修了していない者に授与したものを指します。
　（参考：平成31年１月16日付け通知「免許状更新講習を修了していない者に対する臨時免許状の授与について」）</t>
    <rPh sb="1" eb="4">
      <t>カククブン</t>
    </rPh>
    <rPh sb="5" eb="8">
      <t>ゴウケイスウ</t>
    </rPh>
    <rPh sb="16" eb="19">
      <t>ショウガッコウ</t>
    </rPh>
    <rPh sb="19" eb="21">
      <t>キョウイン</t>
    </rPh>
    <rPh sb="21" eb="24">
      <t>メンキョジョウ</t>
    </rPh>
    <rPh sb="25" eb="27">
      <t>ジュヨ</t>
    </rPh>
    <rPh sb="27" eb="29">
      <t>ケンスウ</t>
    </rPh>
    <rPh sb="36" eb="38">
      <t>トクベツ</t>
    </rPh>
    <rPh sb="38" eb="40">
      <t>シエン</t>
    </rPh>
    <rPh sb="40" eb="42">
      <t>ガッコウ</t>
    </rPh>
    <rPh sb="43" eb="45">
      <t>チョウカク</t>
    </rPh>
    <rPh sb="45" eb="48">
      <t>ショウガイシャ</t>
    </rPh>
    <rPh sb="50" eb="52">
      <t>ジリツ</t>
    </rPh>
    <rPh sb="52" eb="54">
      <t>キョウカ</t>
    </rPh>
    <rPh sb="55" eb="57">
      <t>キョウイン</t>
    </rPh>
    <rPh sb="57" eb="60">
      <t>メンキョジョウ</t>
    </rPh>
    <rPh sb="61" eb="63">
      <t>ジュヨ</t>
    </rPh>
    <rPh sb="63" eb="65">
      <t>ケンスウ</t>
    </rPh>
    <rPh sb="72" eb="73">
      <t>ヒョウ</t>
    </rPh>
    <rPh sb="74" eb="76">
      <t>リンジ</t>
    </rPh>
    <rPh sb="76" eb="79">
      <t>メンキョジョウ</t>
    </rPh>
    <rPh sb="80" eb="82">
      <t>ジュヨ</t>
    </rPh>
    <rPh sb="82" eb="84">
      <t>ケンスウ</t>
    </rPh>
    <rPh sb="85" eb="87">
      <t>イッチ</t>
    </rPh>
    <rPh sb="96" eb="98">
      <t>カクニン</t>
    </rPh>
    <rPh sb="110" eb="111">
      <t>タ</t>
    </rPh>
    <rPh sb="112" eb="113">
      <t>ラン</t>
    </rPh>
    <rPh sb="116" eb="118">
      <t>キョウイン</t>
    </rPh>
    <rPh sb="125" eb="126">
      <t>モノ</t>
    </rPh>
    <rPh sb="127" eb="128">
      <t>スウ</t>
    </rPh>
    <rPh sb="129" eb="131">
      <t>キニュウ</t>
    </rPh>
    <rPh sb="141" eb="145">
      <t>ミコウシンシャ</t>
    </rPh>
    <rPh sb="146" eb="148">
      <t>ジュヨ</t>
    </rPh>
    <rPh sb="156" eb="158">
      <t>ホユウ</t>
    </rPh>
    <rPh sb="160" eb="162">
      <t>フツウ</t>
    </rPh>
    <rPh sb="162" eb="165">
      <t>メンキョジョウ</t>
    </rPh>
    <rPh sb="165" eb="166">
      <t>マタ</t>
    </rPh>
    <rPh sb="167" eb="169">
      <t>トクベツ</t>
    </rPh>
    <rPh sb="169" eb="172">
      <t>メンキョジョウ</t>
    </rPh>
    <rPh sb="173" eb="175">
      <t>ユウコウ</t>
    </rPh>
    <rPh sb="175" eb="177">
      <t>キゲン</t>
    </rPh>
    <rPh sb="177" eb="178">
      <t>マタ</t>
    </rPh>
    <rPh sb="179" eb="181">
      <t>シュウリョウ</t>
    </rPh>
    <rPh sb="181" eb="183">
      <t>カクニン</t>
    </rPh>
    <rPh sb="183" eb="185">
      <t>キゲン</t>
    </rPh>
    <rPh sb="188" eb="191">
      <t>メンキョジョウ</t>
    </rPh>
    <rPh sb="191" eb="193">
      <t>コウシン</t>
    </rPh>
    <rPh sb="193" eb="195">
      <t>コウシュウ</t>
    </rPh>
    <rPh sb="196" eb="198">
      <t>シュウリョウ</t>
    </rPh>
    <rPh sb="203" eb="204">
      <t>シャ</t>
    </rPh>
    <rPh sb="205" eb="207">
      <t>ジュヨ</t>
    </rPh>
    <rPh sb="212" eb="213">
      <t>サ</t>
    </rPh>
    <rPh sb="220" eb="222">
      <t>サンコウ</t>
    </rPh>
    <rPh sb="223" eb="225">
      <t>ヘイセイ</t>
    </rPh>
    <rPh sb="227" eb="228">
      <t>ネン</t>
    </rPh>
    <rPh sb="229" eb="230">
      <t>ガツ</t>
    </rPh>
    <rPh sb="232" eb="233">
      <t>ニチ</t>
    </rPh>
    <rPh sb="233" eb="234">
      <t>ヅ</t>
    </rPh>
    <rPh sb="235" eb="237">
      <t>ツウチ</t>
    </rPh>
    <rPh sb="238" eb="241">
      <t>メンキョジョウ</t>
    </rPh>
    <rPh sb="241" eb="243">
      <t>コウシン</t>
    </rPh>
    <rPh sb="243" eb="245">
      <t>コウシュウ</t>
    </rPh>
    <rPh sb="246" eb="248">
      <t>シュウリョウ</t>
    </rPh>
    <rPh sb="253" eb="254">
      <t>シャ</t>
    </rPh>
    <rPh sb="255" eb="256">
      <t>タイ</t>
    </rPh>
    <rPh sb="258" eb="260">
      <t>リンジ</t>
    </rPh>
    <rPh sb="260" eb="263">
      <t>メンキョジョウ</t>
    </rPh>
    <rPh sb="264" eb="266">
      <t>ジュヨ</t>
    </rPh>
    <phoneticPr fontId="4"/>
  </si>
  <si>
    <t>15－２　未更新者への臨時免許状の授与件数</t>
    <rPh sb="5" eb="9">
      <t>ミコウシンシャ</t>
    </rPh>
    <rPh sb="11" eb="13">
      <t>リンジ</t>
    </rPh>
    <rPh sb="13" eb="16">
      <t>メンキョジョウ</t>
    </rPh>
    <rPh sb="17" eb="19">
      <t>ジュヨ</t>
    </rPh>
    <rPh sb="19" eb="21">
      <t>ケンスウ</t>
    </rPh>
    <phoneticPr fontId="4"/>
  </si>
  <si>
    <t>当該未更新者が、地方公務員法（昭和25年法律第261号）第28条の４、第28条の５又は第28条の６の規定に基づく定年退職者等の再任用又はこれに類する形態で採用される者（常勤、非常勤は問わない）であって、従前の勤務実績等に照らして、最新の知識技能を十分に有していると認められるものであること</t>
    <phoneticPr fontId="21"/>
  </si>
  <si>
    <t>・「15－１　臨時免許状の更新及び新規別の授与件数」において、「（Ｂ）のうち未更新者に授与したもの」欄の授与件数のうち、平成31年１月16日付け通知等のいずれに該当するのか、それぞれの件数を記載ください。
・各区分の合計数について、「15－１　臨時免許状の更新及び新規別の授与件数」の「（Ｂ）のうち未更新者に授与したもの」の合計件数と一致しているかどうかを確認してください。</t>
    <rPh sb="104" eb="107">
      <t>カククブン</t>
    </rPh>
    <rPh sb="108" eb="111">
      <t>ゴウケイスウ</t>
    </rPh>
    <rPh sb="162" eb="164">
      <t>ゴウケイ</t>
    </rPh>
    <rPh sb="164" eb="166">
      <t>ケンスウ</t>
    </rPh>
    <rPh sb="167" eb="169">
      <t>イッチ</t>
    </rPh>
    <rPh sb="178" eb="180">
      <t>カクニン</t>
    </rPh>
    <phoneticPr fontId="4"/>
  </si>
  <si>
    <t>16－１　免許外教科担任の許可件数(中学校)</t>
    <rPh sb="5" eb="7">
      <t>メンキョ</t>
    </rPh>
    <rPh sb="7" eb="8">
      <t>ガイ</t>
    </rPh>
    <rPh sb="8" eb="10">
      <t>キョウカ</t>
    </rPh>
    <rPh sb="10" eb="12">
      <t>タンニン</t>
    </rPh>
    <rPh sb="13" eb="15">
      <t>キョカ</t>
    </rPh>
    <rPh sb="15" eb="17">
      <t>ケンスウ</t>
    </rPh>
    <rPh sb="18" eb="21">
      <t>チュウガッコウ</t>
    </rPh>
    <phoneticPr fontId="4"/>
  </si>
  <si>
    <t>１　「16-１　免許外教科担任の許可件数（中学校）」の調査票については、17-1の調査表を</t>
    <rPh sb="8" eb="10">
      <t>メンキョ</t>
    </rPh>
    <rPh sb="10" eb="11">
      <t>ガイ</t>
    </rPh>
    <rPh sb="11" eb="13">
      <t>キョウカ</t>
    </rPh>
    <rPh sb="13" eb="15">
      <t>タンニン</t>
    </rPh>
    <rPh sb="16" eb="18">
      <t>キョカ</t>
    </rPh>
    <rPh sb="18" eb="20">
      <t>ケンスウ</t>
    </rPh>
    <rPh sb="21" eb="24">
      <t>チュウガッコウ</t>
    </rPh>
    <rPh sb="27" eb="30">
      <t>チョウサヒョウ</t>
    </rPh>
    <rPh sb="41" eb="44">
      <t>チョウサヒョウ</t>
    </rPh>
    <phoneticPr fontId="4"/>
  </si>
  <si>
    <t>16－２　免許外教科担任の許可件数(高等学校)</t>
    <rPh sb="5" eb="7">
      <t>メンキョ</t>
    </rPh>
    <rPh sb="7" eb="8">
      <t>ガイ</t>
    </rPh>
    <rPh sb="8" eb="10">
      <t>キョウカ</t>
    </rPh>
    <rPh sb="10" eb="12">
      <t>タンニン</t>
    </rPh>
    <rPh sb="13" eb="15">
      <t>キョカ</t>
    </rPh>
    <rPh sb="15" eb="17">
      <t>ケンスウ</t>
    </rPh>
    <rPh sb="18" eb="20">
      <t>コウトウ</t>
    </rPh>
    <rPh sb="20" eb="22">
      <t>ガッコウ</t>
    </rPh>
    <phoneticPr fontId="4"/>
  </si>
  <si>
    <t>１　「16-２　免許外教科担任の許可件数（高校）」の調査票については、17-２の調査表を</t>
    <rPh sb="8" eb="10">
      <t>メンキョ</t>
    </rPh>
    <rPh sb="10" eb="11">
      <t>ガイ</t>
    </rPh>
    <rPh sb="11" eb="13">
      <t>キョウカ</t>
    </rPh>
    <rPh sb="13" eb="15">
      <t>タンニン</t>
    </rPh>
    <rPh sb="16" eb="18">
      <t>キョカ</t>
    </rPh>
    <rPh sb="18" eb="20">
      <t>ケンスウ</t>
    </rPh>
    <rPh sb="21" eb="23">
      <t>コウコウ</t>
    </rPh>
    <rPh sb="26" eb="29">
      <t>チョウサヒョウ</t>
    </rPh>
    <rPh sb="40" eb="43">
      <t>チョウサヒョウ</t>
    </rPh>
    <phoneticPr fontId="4"/>
  </si>
  <si>
    <t>17－１　免許外教科担任の許可状況（所有免許教科別・担任教科別）＜中学校＞</t>
    <rPh sb="5" eb="7">
      <t>メンキョ</t>
    </rPh>
    <rPh sb="7" eb="8">
      <t>ガイ</t>
    </rPh>
    <rPh sb="8" eb="10">
      <t>キョウカ</t>
    </rPh>
    <rPh sb="10" eb="12">
      <t>タンニン</t>
    </rPh>
    <rPh sb="13" eb="15">
      <t>キョカ</t>
    </rPh>
    <rPh sb="15" eb="17">
      <t>ジョウキョウ</t>
    </rPh>
    <rPh sb="33" eb="36">
      <t>チュウガッコウ</t>
    </rPh>
    <phoneticPr fontId="4"/>
  </si>
  <si>
    <t>※合計件数が、調査項目【16-１】の合計件数と一致しているか確認してください。</t>
    <rPh sb="1" eb="3">
      <t>ゴウケイ</t>
    </rPh>
    <rPh sb="3" eb="5">
      <t>ケンスウ</t>
    </rPh>
    <rPh sb="7" eb="9">
      <t>チョウサ</t>
    </rPh>
    <rPh sb="9" eb="11">
      <t>コウモク</t>
    </rPh>
    <rPh sb="18" eb="20">
      <t>ゴウケイ</t>
    </rPh>
    <rPh sb="20" eb="22">
      <t>ケンスウ</t>
    </rPh>
    <rPh sb="23" eb="25">
      <t>イッチ</t>
    </rPh>
    <rPh sb="30" eb="32">
      <t>カクニン</t>
    </rPh>
    <phoneticPr fontId="4"/>
  </si>
  <si>
    <t>17－２　免許外教科担任の許可状況（所有免許教科別・担任教科別）＜高等学校＞</t>
    <rPh sb="5" eb="7">
      <t>メンキョ</t>
    </rPh>
    <rPh sb="7" eb="8">
      <t>ガイ</t>
    </rPh>
    <rPh sb="8" eb="10">
      <t>キョウカ</t>
    </rPh>
    <rPh sb="10" eb="12">
      <t>タンニン</t>
    </rPh>
    <rPh sb="13" eb="15">
      <t>キョカ</t>
    </rPh>
    <rPh sb="15" eb="17">
      <t>ジョウキョウ</t>
    </rPh>
    <rPh sb="33" eb="35">
      <t>コウトウ</t>
    </rPh>
    <rPh sb="35" eb="37">
      <t>ガッコウ</t>
    </rPh>
    <phoneticPr fontId="4"/>
  </si>
  <si>
    <t>※合計件数が、調査項目【16-２】の合計件数と一致しているか確認してください。</t>
    <rPh sb="1" eb="3">
      <t>ゴウケイ</t>
    </rPh>
    <rPh sb="3" eb="5">
      <t>ケンスウ</t>
    </rPh>
    <rPh sb="7" eb="9">
      <t>チョウサ</t>
    </rPh>
    <rPh sb="9" eb="11">
      <t>コウモク</t>
    </rPh>
    <rPh sb="18" eb="20">
      <t>ゴウケイ</t>
    </rPh>
    <rPh sb="20" eb="22">
      <t>ケンスウ</t>
    </rPh>
    <rPh sb="23" eb="25">
      <t>イッチ</t>
    </rPh>
    <rPh sb="30" eb="32">
      <t>カクニン</t>
    </rPh>
    <phoneticPr fontId="4"/>
  </si>
  <si>
    <t>18－１　特別免許状の授与件数</t>
    <rPh sb="5" eb="7">
      <t>トクベツ</t>
    </rPh>
    <rPh sb="7" eb="10">
      <t>メンキョジョウ</t>
    </rPh>
    <rPh sb="11" eb="13">
      <t>ジュヨ</t>
    </rPh>
    <rPh sb="13" eb="15">
      <t>ケンスウ</t>
    </rPh>
    <phoneticPr fontId="4"/>
  </si>
  <si>
    <t>18－２　特別免許状の授与要件について</t>
    <rPh sb="11" eb="13">
      <t>ジュヨ</t>
    </rPh>
    <rPh sb="13" eb="15">
      <t>ヨウケン</t>
    </rPh>
    <phoneticPr fontId="4"/>
  </si>
  <si>
    <t>（記入要領）　19　特別非常勤講師の届出状況</t>
    <rPh sb="3" eb="5">
      <t>ヨウリョウ</t>
    </rPh>
    <phoneticPr fontId="4"/>
  </si>
  <si>
    <t>（記入例）　19　特別非常勤講師の届出状況</t>
    <phoneticPr fontId="4"/>
  </si>
  <si>
    <t>19－１　特別非常勤講師の届出状況（総括表）</t>
    <rPh sb="20" eb="21">
      <t>ヒョウ</t>
    </rPh>
    <phoneticPr fontId="4"/>
  </si>
  <si>
    <t>個表19－２～３の合計の数と一致</t>
    <rPh sb="0" eb="1">
      <t>コ</t>
    </rPh>
    <rPh sb="1" eb="2">
      <t>ヒョウ</t>
    </rPh>
    <rPh sb="9" eb="11">
      <t>ゴウケイ</t>
    </rPh>
    <rPh sb="12" eb="13">
      <t>カズ</t>
    </rPh>
    <rPh sb="14" eb="16">
      <t>イッチ</t>
    </rPh>
    <phoneticPr fontId="4"/>
  </si>
  <si>
    <t>19－３　特別非常勤講師の届出状況（特別支援学校）</t>
    <rPh sb="5" eb="7">
      <t>トクベツ</t>
    </rPh>
    <rPh sb="18" eb="20">
      <t>トクベツ</t>
    </rPh>
    <rPh sb="20" eb="22">
      <t>シエン</t>
    </rPh>
    <rPh sb="22" eb="24">
      <t>ガッコウ</t>
    </rPh>
    <phoneticPr fontId="4"/>
  </si>
  <si>
    <r>
      <t>１　専科担任には、非常勤職員及び臨時的任用職員を含めてください。
２　旧法に基づく免許状を所有しており、現在の免許教科に合わない場合には、現行法の該当教科のいずれか一方に含めてください。例えば、高等学校（社会）を所有している者の場合には、高等学校（地歴）若しくは高等学校（公民）に含めてください。
３　</t>
    </r>
    <r>
      <rPr>
        <b/>
        <sz val="11"/>
        <rFont val="ＭＳ Ｐゴシック"/>
        <family val="3"/>
        <charset val="128"/>
      </rPr>
      <t>本調査は免許法第16条の５第２項の適用状況の調査のため、</t>
    </r>
    <r>
      <rPr>
        <sz val="11"/>
        <rFont val="ＭＳ Ｐゴシック"/>
        <family val="3"/>
        <charset val="128"/>
      </rPr>
      <t>例えば、本務校が高等学校で</t>
    </r>
    <r>
      <rPr>
        <b/>
        <sz val="11"/>
        <rFont val="ＭＳ Ｐゴシック"/>
        <family val="3"/>
        <charset val="128"/>
      </rPr>
      <t>中学校の免許状を有している者（臨時免許状を含む）が、</t>
    </r>
    <r>
      <rPr>
        <sz val="11"/>
        <rFont val="ＭＳ Ｐゴシック"/>
        <family val="3"/>
        <charset val="128"/>
      </rPr>
      <t>兼務等として</t>
    </r>
    <r>
      <rPr>
        <b/>
        <sz val="11"/>
        <rFont val="ＭＳ Ｐゴシック"/>
        <family val="3"/>
        <charset val="128"/>
      </rPr>
      <t>中学校の専科を教授する場合は含まれません。</t>
    </r>
    <r>
      <rPr>
        <sz val="11"/>
        <rFont val="ＭＳ Ｐゴシック"/>
        <family val="3"/>
        <charset val="128"/>
      </rPr>
      <t xml:space="preserve">
</t>
    </r>
    <rPh sb="187" eb="189">
      <t>コウトウ</t>
    </rPh>
    <rPh sb="189" eb="191">
      <t>ガッコウ</t>
    </rPh>
    <rPh sb="192" eb="193">
      <t>チュウ</t>
    </rPh>
    <rPh sb="224" eb="225">
      <t>チュウ</t>
    </rPh>
    <phoneticPr fontId="4"/>
  </si>
  <si>
    <t xml:space="preserve">    ６　特別支援学校教諭免許状のみ、「具体的な職務内容（詳細）」をできるだけ詳細に入力してください。</t>
    <phoneticPr fontId="4"/>
  </si>
  <si>
    <t>外国語</t>
    <phoneticPr fontId="4"/>
  </si>
  <si>
    <t>外国語</t>
    <rPh sb="0" eb="3">
      <t>ガイコクゴ</t>
    </rPh>
    <phoneticPr fontId="4"/>
  </si>
  <si>
    <t>失効又は取上げ処分
された免許状の種類</t>
    <phoneticPr fontId="4"/>
  </si>
  <si>
    <t>失効又は取上げ処分された免許状の種類</t>
    <phoneticPr fontId="4"/>
  </si>
  <si>
    <t>令和2年度教員免許状授与件数等調査</t>
    <rPh sb="0" eb="2">
      <t>レイワ</t>
    </rPh>
    <rPh sb="3" eb="5">
      <t>ネンド</t>
    </rPh>
    <rPh sb="4" eb="5">
      <t>ド</t>
    </rPh>
    <rPh sb="5" eb="7">
      <t>キョウイン</t>
    </rPh>
    <rPh sb="7" eb="10">
      <t>メンキョジョウ</t>
    </rPh>
    <rPh sb="10" eb="12">
      <t>ジュヨ</t>
    </rPh>
    <rPh sb="12" eb="14">
      <t>ケンスウ</t>
    </rPh>
    <rPh sb="14" eb="15">
      <t>トウ</t>
    </rPh>
    <rPh sb="15" eb="17">
      <t>チョウサ</t>
    </rPh>
    <phoneticPr fontId="4"/>
  </si>
  <si>
    <t>免許法附則第18項</t>
    <rPh sb="0" eb="2">
      <t>メンキョ</t>
    </rPh>
    <rPh sb="2" eb="3">
      <t>ホウ</t>
    </rPh>
    <rPh sb="3" eb="5">
      <t>フソク</t>
    </rPh>
    <rPh sb="5" eb="6">
      <t>ダイ</t>
    </rPh>
    <rPh sb="8" eb="9">
      <t>コウ</t>
    </rPh>
    <phoneticPr fontId="4"/>
  </si>
  <si>
    <t>　８　「合計」欄には、専修免許状、一種免許状、二種免許状及び臨時免許状の合計が自動入力されますが、各合計数の和となっているかどうかを確認してください。</t>
    <phoneticPr fontId="4"/>
  </si>
  <si>
    <t>施行規則第5条表備考第5号</t>
    <rPh sb="0" eb="2">
      <t>セコウ</t>
    </rPh>
    <rPh sb="2" eb="4">
      <t>キソク</t>
    </rPh>
    <rPh sb="4" eb="5">
      <t>ダイ</t>
    </rPh>
    <rPh sb="6" eb="7">
      <t>ジョウ</t>
    </rPh>
    <rPh sb="7" eb="8">
      <t>ヒョウ</t>
    </rPh>
    <rPh sb="8" eb="10">
      <t>ビコウ</t>
    </rPh>
    <rPh sb="10" eb="11">
      <t>ダイ</t>
    </rPh>
    <rPh sb="12" eb="13">
      <t>ゴウ</t>
    </rPh>
    <phoneticPr fontId="4"/>
  </si>
  <si>
    <t>施行規則第5条表備考第6号</t>
    <phoneticPr fontId="4"/>
  </si>
  <si>
    <r>
      <t>免許法附則第</t>
    </r>
    <r>
      <rPr>
        <sz val="11"/>
        <color rgb="FFFF0000"/>
        <rFont val="ＭＳ Ｐゴシック"/>
        <family val="3"/>
        <charset val="128"/>
      </rPr>
      <t>11</t>
    </r>
    <r>
      <rPr>
        <sz val="11"/>
        <rFont val="ＭＳ Ｐゴシック"/>
        <family val="3"/>
        <charset val="128"/>
      </rPr>
      <t>項</t>
    </r>
    <rPh sb="0" eb="2">
      <t>メンキョ</t>
    </rPh>
    <rPh sb="2" eb="3">
      <t>ホウ</t>
    </rPh>
    <rPh sb="3" eb="5">
      <t>フソク</t>
    </rPh>
    <rPh sb="5" eb="6">
      <t>ダイ</t>
    </rPh>
    <rPh sb="8" eb="9">
      <t>コウ</t>
    </rPh>
    <phoneticPr fontId="4"/>
  </si>
  <si>
    <r>
      <t>附則第</t>
    </r>
    <r>
      <rPr>
        <sz val="11"/>
        <color rgb="FFFF0000"/>
        <rFont val="ＭＳ Ｐゴシック"/>
        <family val="3"/>
        <charset val="128"/>
      </rPr>
      <t>17</t>
    </r>
    <r>
      <rPr>
        <sz val="11"/>
        <rFont val="ＭＳ Ｐゴシック"/>
        <family val="3"/>
        <charset val="128"/>
      </rPr>
      <t>項</t>
    </r>
    <rPh sb="0" eb="2">
      <t>フソク</t>
    </rPh>
    <rPh sb="2" eb="3">
      <t>ダイ</t>
    </rPh>
    <rPh sb="5" eb="6">
      <t>コウ</t>
    </rPh>
    <phoneticPr fontId="4"/>
  </si>
  <si>
    <r>
      <t>※</t>
    </r>
    <r>
      <rPr>
        <u/>
        <sz val="11"/>
        <color rgb="FFFF0000"/>
        <rFont val="ＭＳ Ｐゴシック"/>
        <family val="3"/>
        <charset val="128"/>
      </rPr>
      <t>令和２年６月から令和３年６月まで</t>
    </r>
    <r>
      <rPr>
        <sz val="11"/>
        <rFont val="ＭＳ Ｐゴシック"/>
        <family val="3"/>
        <charset val="128"/>
      </rPr>
      <t>の間に返納された免許状について記載してください。</t>
    </r>
    <rPh sb="1" eb="2">
      <t>レイ</t>
    </rPh>
    <rPh sb="2" eb="3">
      <t>ワ</t>
    </rPh>
    <rPh sb="4" eb="5">
      <t>ネン</t>
    </rPh>
    <rPh sb="6" eb="7">
      <t>ガツ</t>
    </rPh>
    <rPh sb="9" eb="10">
      <t>レイ</t>
    </rPh>
    <rPh sb="10" eb="11">
      <t>ワ</t>
    </rPh>
    <rPh sb="12" eb="13">
      <t>ネン</t>
    </rPh>
    <rPh sb="14" eb="15">
      <t>ガツ</t>
    </rPh>
    <rPh sb="18" eb="19">
      <t>アイダ</t>
    </rPh>
    <rPh sb="20" eb="22">
      <t>ヘンノウ</t>
    </rPh>
    <rPh sb="25" eb="28">
      <t>メンキョジョウ</t>
    </rPh>
    <rPh sb="32" eb="34">
      <t>キサイ</t>
    </rPh>
    <phoneticPr fontId="4"/>
  </si>
  <si>
    <r>
      <t>２　〔　　　〕は、特別支援学校に係る件数を</t>
    </r>
    <r>
      <rPr>
        <b/>
        <sz val="11"/>
        <color theme="1"/>
        <rFont val="ＭＳ Ｐゴシック"/>
        <family val="3"/>
        <charset val="128"/>
      </rPr>
      <t>外数</t>
    </r>
    <r>
      <rPr>
        <sz val="11"/>
        <color theme="1"/>
        <rFont val="ＭＳ Ｐゴシック"/>
        <family val="3"/>
        <charset val="128"/>
      </rPr>
      <t>で集計しています。</t>
    </r>
    <rPh sb="9" eb="11">
      <t>トクベツ</t>
    </rPh>
    <rPh sb="11" eb="13">
      <t>シエン</t>
    </rPh>
    <rPh sb="13" eb="15">
      <t>ガッコウ</t>
    </rPh>
    <rPh sb="16" eb="17">
      <t>カカ</t>
    </rPh>
    <rPh sb="18" eb="20">
      <t>ケンスウ</t>
    </rPh>
    <rPh sb="21" eb="22">
      <t>ソト</t>
    </rPh>
    <rPh sb="22" eb="23">
      <t>スウ</t>
    </rPh>
    <rPh sb="24" eb="26">
      <t>シュウケイ</t>
    </rPh>
    <phoneticPr fontId="4"/>
  </si>
  <si>
    <r>
      <rPr>
        <b/>
        <u/>
        <sz val="13"/>
        <rFont val="ＭＳ Ｐゴシック"/>
        <family val="3"/>
        <charset val="128"/>
      </rPr>
      <t>令和2年4月1日以降、</t>
    </r>
    <r>
      <rPr>
        <sz val="13"/>
        <rFont val="ＭＳ Ｐゴシック"/>
        <family val="3"/>
        <charset val="128"/>
      </rPr>
      <t>特別免許状の授与要件・手続等を変更されましたか。以下のうち、該当するものについて「○」を選択してください。</t>
    </r>
    <rPh sb="0" eb="2">
      <t>レイワ</t>
    </rPh>
    <rPh sb="3" eb="4">
      <t>ネン</t>
    </rPh>
    <rPh sb="4" eb="5">
      <t>ヘイネン</t>
    </rPh>
    <rPh sb="5" eb="6">
      <t>ガツ</t>
    </rPh>
    <rPh sb="7" eb="8">
      <t>ヒ</t>
    </rPh>
    <rPh sb="8" eb="10">
      <t>イコウ</t>
    </rPh>
    <phoneticPr fontId="4"/>
  </si>
  <si>
    <t>１　中学校教諭免許状を有する者による小学校専科担任の状況</t>
    <rPh sb="2" eb="5">
      <t>チュウガッコウ</t>
    </rPh>
    <rPh sb="5" eb="7">
      <t>キョウユ</t>
    </rPh>
    <rPh sb="7" eb="10">
      <t>メンキョジョウ</t>
    </rPh>
    <rPh sb="11" eb="12">
      <t>ユウ</t>
    </rPh>
    <rPh sb="14" eb="15">
      <t>モノ</t>
    </rPh>
    <rPh sb="18" eb="21">
      <t>ショウガッコウ</t>
    </rPh>
    <rPh sb="21" eb="23">
      <t>センカ</t>
    </rPh>
    <rPh sb="23" eb="25">
      <t>タンニン</t>
    </rPh>
    <rPh sb="26" eb="28">
      <t>ジョウキョウ</t>
    </rPh>
    <phoneticPr fontId="1"/>
  </si>
  <si>
    <t>中学校</t>
    <rPh sb="0" eb="3">
      <t>チュウガッコウ</t>
    </rPh>
    <phoneticPr fontId="1"/>
  </si>
  <si>
    <t>外国語</t>
    <rPh sb="0" eb="3">
      <t>ガイコクゴ</t>
    </rPh>
    <phoneticPr fontId="1"/>
  </si>
  <si>
    <t>小学校</t>
    <rPh sb="0" eb="3">
      <t>ショウガッコウ</t>
    </rPh>
    <phoneticPr fontId="1"/>
  </si>
  <si>
    <t>２　高等学校教諭免許状を有する者による小学校専科担任の状況</t>
    <rPh sb="2" eb="4">
      <t>コウトウ</t>
    </rPh>
    <rPh sb="4" eb="6">
      <t>ガッコウ</t>
    </rPh>
    <rPh sb="6" eb="8">
      <t>キョウユ</t>
    </rPh>
    <rPh sb="8" eb="11">
      <t>メンキョジョウ</t>
    </rPh>
    <rPh sb="12" eb="13">
      <t>ユウ</t>
    </rPh>
    <rPh sb="15" eb="16">
      <t>モノ</t>
    </rPh>
    <rPh sb="19" eb="22">
      <t>ショウガッコウ</t>
    </rPh>
    <rPh sb="22" eb="24">
      <t>センカ</t>
    </rPh>
    <rPh sb="24" eb="26">
      <t>タンニン</t>
    </rPh>
    <rPh sb="27" eb="29">
      <t>ジョウキョウ</t>
    </rPh>
    <phoneticPr fontId="1"/>
  </si>
  <si>
    <r>
      <t>１　専科担任には、非常勤職員及び臨時的任用職員を含めてください。
２　旧法に基づく免許状を所有しており、現在の免許教科に合わない場合には、現行法の該当教科のいずれか一方に含めてください。例えば、高等学校（社会）を所有している者の場合には、高等学校（地歴）若しくは高等学校（公民）に含めてください。
３　</t>
    </r>
    <r>
      <rPr>
        <b/>
        <sz val="11"/>
        <rFont val="ＭＳ Ｐゴシック"/>
        <family val="3"/>
        <charset val="128"/>
      </rPr>
      <t>本調査は免許法第16条の５第１項の適用状況の調査のため、</t>
    </r>
    <r>
      <rPr>
        <sz val="11"/>
        <rFont val="ＭＳ Ｐゴシック"/>
        <family val="3"/>
        <charset val="128"/>
      </rPr>
      <t>例えば、本務校が中学校で</t>
    </r>
    <r>
      <rPr>
        <b/>
        <sz val="11"/>
        <rFont val="ＭＳ Ｐゴシック"/>
        <family val="3"/>
        <charset val="128"/>
      </rPr>
      <t>小学校の免許状を有している者（臨時免許状を含む）が、</t>
    </r>
    <r>
      <rPr>
        <sz val="11"/>
        <rFont val="ＭＳ Ｐゴシック"/>
        <family val="3"/>
        <charset val="128"/>
      </rPr>
      <t>兼務等として</t>
    </r>
    <r>
      <rPr>
        <b/>
        <sz val="11"/>
        <rFont val="ＭＳ Ｐゴシック"/>
        <family val="3"/>
        <charset val="128"/>
      </rPr>
      <t>小学校の専科を教授する場合は含まれません。</t>
    </r>
    <r>
      <rPr>
        <sz val="11"/>
        <rFont val="ＭＳ Ｐゴシック"/>
        <family val="3"/>
        <charset val="128"/>
      </rPr>
      <t xml:space="preserve">
</t>
    </r>
    <r>
      <rPr>
        <sz val="11"/>
        <color rgb="FFFF0000"/>
        <rFont val="ＭＳ Ｐゴシック"/>
        <family val="3"/>
        <charset val="128"/>
      </rPr>
      <t/>
    </r>
    <rPh sb="206" eb="208">
      <t>リンジ</t>
    </rPh>
    <rPh sb="208" eb="211">
      <t>メンキョジョウ</t>
    </rPh>
    <rPh sb="212" eb="213">
      <t>フク</t>
    </rPh>
    <phoneticPr fontId="4"/>
  </si>
  <si>
    <r>
      <t>１　専科担任には、非常勤職員及び臨時的任用職員を含めてください。
２　旧法に基づく免許状を所有しており、現在の免許教科に合わない場合には、現行法の該当教科のいずれか一方に含めてください。例えば、高等学校（社会）を所有している者の場合には、高等学校（地歴）若しくは高等学校（公民）に含めてください。</t>
    </r>
    <r>
      <rPr>
        <sz val="11"/>
        <rFont val="ＭＳ Ｐゴシック"/>
        <family val="3"/>
        <charset val="128"/>
      </rPr>
      <t xml:space="preserve">
</t>
    </r>
    <r>
      <rPr>
        <sz val="11"/>
        <color rgb="FFFF0000"/>
        <rFont val="ＭＳ Ｐゴシック"/>
        <family val="3"/>
        <charset val="128"/>
      </rPr>
      <t/>
    </r>
    <phoneticPr fontId="4"/>
  </si>
  <si>
    <t>※令和２年度の状況を記載してください。</t>
    <rPh sb="7" eb="9">
      <t>ジョウキョウ</t>
    </rPh>
    <rPh sb="10" eb="12">
      <t>キサイ</t>
    </rPh>
    <phoneticPr fontId="4"/>
  </si>
  <si>
    <r>
      <rPr>
        <sz val="11"/>
        <rFont val="ＭＳ Ｐゴシック"/>
        <family val="3"/>
        <charset val="128"/>
      </rPr>
      <t>　　３</t>
    </r>
    <r>
      <rPr>
        <b/>
        <sz val="11"/>
        <rFont val="ＭＳ Ｐゴシック"/>
        <family val="3"/>
        <charset val="128"/>
      </rPr>
      <t>　</t>
    </r>
    <r>
      <rPr>
        <b/>
        <u/>
        <sz val="11"/>
        <rFont val="ＭＳ Ｐゴシック"/>
        <family val="3"/>
        <charset val="128"/>
      </rPr>
      <t>令和２年度の期間</t>
    </r>
    <r>
      <rPr>
        <sz val="11"/>
        <rFont val="ＭＳ Ｐゴシック"/>
        <family val="3"/>
        <charset val="128"/>
      </rPr>
      <t>に授与されたものを入力してください。</t>
    </r>
    <rPh sb="10" eb="12">
      <t>キカン</t>
    </rPh>
    <rPh sb="13" eb="15">
      <t>ジュヨ</t>
    </rPh>
    <rPh sb="21" eb="23">
      <t>ニュウリョク</t>
    </rPh>
    <phoneticPr fontId="4"/>
  </si>
  <si>
    <t>○</t>
    <phoneticPr fontId="4"/>
  </si>
  <si>
    <t>19－２　特別非常勤講師の届出状況（小学校・中学校・高等学校）</t>
    <rPh sb="5" eb="7">
      <t>トクベツ</t>
    </rPh>
    <rPh sb="18" eb="21">
      <t>ショウガッコウ</t>
    </rPh>
    <rPh sb="22" eb="25">
      <t>チュウガッコウ</t>
    </rPh>
    <rPh sb="26" eb="28">
      <t>コウトウ</t>
    </rPh>
    <rPh sb="28" eb="30">
      <t>ガッコウ</t>
    </rPh>
    <phoneticPr fontId="4"/>
  </si>
  <si>
    <r>
      <t xml:space="preserve">分野
</t>
    </r>
    <r>
      <rPr>
        <b/>
        <sz val="10"/>
        <color theme="1"/>
        <rFont val="ＭＳ Ｐゴシック"/>
        <family val="3"/>
        <charset val="128"/>
      </rPr>
      <t>※リストから
選択すること</t>
    </r>
    <phoneticPr fontId="4"/>
  </si>
  <si>
    <r>
      <t xml:space="preserve">特別非常勤講師の
主な職業等
</t>
    </r>
    <r>
      <rPr>
        <sz val="10"/>
        <color theme="1"/>
        <rFont val="ＭＳ Ｐゴシック"/>
        <family val="3"/>
        <charset val="128"/>
      </rPr>
      <t>※</t>
    </r>
    <r>
      <rPr>
        <b/>
        <sz val="10"/>
        <color theme="1"/>
        <rFont val="ＭＳ Ｐゴシック"/>
        <family val="3"/>
        <charset val="128"/>
      </rPr>
      <t>届出の事由に直接関連する事項を</t>
    </r>
    <r>
      <rPr>
        <sz val="10"/>
        <color theme="1"/>
        <rFont val="ＭＳ Ｐゴシック"/>
        <family val="3"/>
        <charset val="128"/>
      </rPr>
      <t>端的に関連する内容を記入してください</t>
    </r>
    <rPh sb="9" eb="10">
      <t>オモ</t>
    </rPh>
    <rPh sb="11" eb="13">
      <t>ショクギョウ</t>
    </rPh>
    <rPh sb="13" eb="14">
      <t>トウ</t>
    </rPh>
    <phoneticPr fontId="4"/>
  </si>
  <si>
    <t>３　「一種免許状」の「別表第３」及び「別表第５」欄の（　）には、昭和63年改正前別表第３備考第６号に基づくいわゆる「15年０単位」によるものを内数で入力してください。</t>
    <rPh sb="3" eb="5">
      <t>イッシュ</t>
    </rPh>
    <rPh sb="5" eb="8">
      <t>メンキョジョウ</t>
    </rPh>
    <rPh sb="11" eb="13">
      <t>ベッピョウ</t>
    </rPh>
    <rPh sb="13" eb="14">
      <t>ダイ</t>
    </rPh>
    <rPh sb="16" eb="17">
      <t>オヨ</t>
    </rPh>
    <rPh sb="19" eb="21">
      <t>ベッピョウ</t>
    </rPh>
    <rPh sb="21" eb="22">
      <t>ダイ</t>
    </rPh>
    <rPh sb="24" eb="25">
      <t>ラン</t>
    </rPh>
    <phoneticPr fontId="4"/>
  </si>
  <si>
    <t>２　「一種免許状」の欄の（　）には、「施行規則第４条表備考第9号」によるものを内数で入力してください。
平成28年改正前の旧法別表第１備考第９号に基づき免許状を授与したものについては、「施行規則第４条表備考第9号」に計上してください。</t>
    <rPh sb="3" eb="5">
      <t>イッシュ</t>
    </rPh>
    <rPh sb="5" eb="8">
      <t>メンキョジョウ</t>
    </rPh>
    <rPh sb="10" eb="11">
      <t>ラン</t>
    </rPh>
    <rPh sb="42" eb="44">
      <t>ニュウリョク</t>
    </rPh>
    <rPh sb="52" eb="54">
      <t>ヘイセイ</t>
    </rPh>
    <rPh sb="56" eb="57">
      <t>ネン</t>
    </rPh>
    <rPh sb="57" eb="59">
      <t>カイセイ</t>
    </rPh>
    <rPh sb="59" eb="60">
      <t>マエ</t>
    </rPh>
    <rPh sb="62" eb="63">
      <t>ホウ</t>
    </rPh>
    <rPh sb="71" eb="72">
      <t>ゴウ</t>
    </rPh>
    <rPh sb="73" eb="74">
      <t>モト</t>
    </rPh>
    <rPh sb="76" eb="79">
      <t>メンキョジョウ</t>
    </rPh>
    <rPh sb="80" eb="82">
      <t>ジュヨ</t>
    </rPh>
    <rPh sb="93" eb="95">
      <t>セコウ</t>
    </rPh>
    <rPh sb="95" eb="97">
      <t>キソク</t>
    </rPh>
    <rPh sb="97" eb="98">
      <t>ダイ</t>
    </rPh>
    <rPh sb="99" eb="100">
      <t>ジョウ</t>
    </rPh>
    <rPh sb="100" eb="101">
      <t>ヒョウ</t>
    </rPh>
    <rPh sb="101" eb="103">
      <t>ビコウ</t>
    </rPh>
    <rPh sb="103" eb="104">
      <t>ダイ</t>
    </rPh>
    <rPh sb="105" eb="106">
      <t>ゴウ</t>
    </rPh>
    <rPh sb="108" eb="110">
      <t>ケイジョウ</t>
    </rPh>
    <phoneticPr fontId="4"/>
  </si>
  <si>
    <r>
      <t>５　「二種免許状」の「別表第１」の（　）内には、「音楽」及び「美術」欄は</t>
    </r>
    <r>
      <rPr>
        <sz val="11"/>
        <color rgb="FFFF0000"/>
        <rFont val="ＭＳ Ｐゴシック"/>
        <family val="3"/>
        <charset val="128"/>
      </rPr>
      <t>施行規則第４条表備考第9号によるもの(平成28年改正前の旧法別表第１備考第９号に基づき免許状を授与したものについては、「施行規則第４条表備考第9号」に計上してください。)</t>
    </r>
    <r>
      <rPr>
        <sz val="11"/>
        <rFont val="ＭＳ Ｐゴシック"/>
        <family val="3"/>
        <charset val="128"/>
      </rPr>
      <t>、「保健」欄は法附則第</t>
    </r>
    <r>
      <rPr>
        <sz val="11"/>
        <color rgb="FFFF0000"/>
        <rFont val="ＭＳ Ｐゴシック"/>
        <family val="3"/>
        <charset val="128"/>
      </rPr>
      <t>11</t>
    </r>
    <r>
      <rPr>
        <sz val="11"/>
        <rFont val="ＭＳ Ｐゴシック"/>
        <family val="3"/>
        <charset val="128"/>
      </rPr>
      <t>項によるもの、「技術」欄は昭和36年改正法附則第６項によるものを内数で入力してください。</t>
    </r>
    <rPh sb="3" eb="4">
      <t>ニ</t>
    </rPh>
    <rPh sb="4" eb="5">
      <t>シュ</t>
    </rPh>
    <rPh sb="5" eb="8">
      <t>メンキョジョウ</t>
    </rPh>
    <rPh sb="11" eb="13">
      <t>ベッピョウ</t>
    </rPh>
    <rPh sb="13" eb="14">
      <t>ダイ</t>
    </rPh>
    <rPh sb="20" eb="21">
      <t>ナイ</t>
    </rPh>
    <rPh sb="25" eb="27">
      <t>オンガク</t>
    </rPh>
    <rPh sb="28" eb="29">
      <t>オヨ</t>
    </rPh>
    <rPh sb="31" eb="33">
      <t>ビジュツ</t>
    </rPh>
    <rPh sb="34" eb="35">
      <t>ラン</t>
    </rPh>
    <rPh sb="55" eb="57">
      <t>ヘイセイ</t>
    </rPh>
    <rPh sb="59" eb="60">
      <t>ネン</t>
    </rPh>
    <rPh sb="60" eb="62">
      <t>カイセイ</t>
    </rPh>
    <rPh sb="62" eb="63">
      <t>マエ</t>
    </rPh>
    <rPh sb="74" eb="75">
      <t>ゴウ</t>
    </rPh>
    <rPh sb="123" eb="125">
      <t>ホケン</t>
    </rPh>
    <rPh sb="126" eb="127">
      <t>ラン</t>
    </rPh>
    <rPh sb="128" eb="129">
      <t>ホウ</t>
    </rPh>
    <rPh sb="129" eb="131">
      <t>フソク</t>
    </rPh>
    <rPh sb="131" eb="132">
      <t>ダイ</t>
    </rPh>
    <rPh sb="134" eb="135">
      <t>コウ</t>
    </rPh>
    <phoneticPr fontId="4"/>
  </si>
  <si>
    <t>２　「二種免許状」の「別表第６」欄の（　）には、別表第６備考第３号に規定する「文部科学省令で定める養護職員」に係るもの</t>
    <rPh sb="30" eb="31">
      <t>ダイ</t>
    </rPh>
    <phoneticPr fontId="4"/>
  </si>
  <si>
    <r>
      <t xml:space="preserve"> 　　　①第10条第１項第１号（第５条第１項第３号該当）　②第10条第１項第１号（第５条第１項第</t>
    </r>
    <r>
      <rPr>
        <sz val="10.5"/>
        <color rgb="FFFF0000"/>
        <rFont val="ＭＳ Ｐゴシック"/>
        <family val="3"/>
        <charset val="128"/>
      </rPr>
      <t>６</t>
    </r>
    <r>
      <rPr>
        <sz val="10.5"/>
        <rFont val="ＭＳ Ｐゴシック"/>
        <family val="3"/>
        <charset val="128"/>
      </rPr>
      <t>号該当）　</t>
    </r>
    <r>
      <rPr>
        <sz val="10.5"/>
        <color rgb="FFFF0000"/>
        <rFont val="ＭＳ Ｐゴシック"/>
        <family val="3"/>
        <charset val="128"/>
      </rPr>
      <t>③</t>
    </r>
    <r>
      <rPr>
        <sz val="10.5"/>
        <rFont val="ＭＳ Ｐゴシック"/>
        <family val="3"/>
        <charset val="128"/>
      </rPr>
      <t>第10条第１項第２号　</t>
    </r>
    <r>
      <rPr>
        <sz val="10.5"/>
        <color rgb="FFFF0000"/>
        <rFont val="ＭＳ Ｐゴシック"/>
        <family val="3"/>
        <charset val="128"/>
      </rPr>
      <t>④</t>
    </r>
    <r>
      <rPr>
        <sz val="10.5"/>
        <rFont val="ＭＳ Ｐゴシック"/>
        <family val="3"/>
        <charset val="128"/>
      </rPr>
      <t xml:space="preserve">第10条第１項第３号
　　　 </t>
    </r>
    <r>
      <rPr>
        <sz val="10.5"/>
        <color rgb="FFFF0000"/>
        <rFont val="ＭＳ Ｐゴシック"/>
        <family val="3"/>
        <charset val="128"/>
      </rPr>
      <t>⑤</t>
    </r>
    <r>
      <rPr>
        <sz val="10.5"/>
        <rFont val="ＭＳ Ｐゴシック"/>
        <family val="3"/>
        <charset val="128"/>
      </rPr>
      <t>第１１条第１項　</t>
    </r>
    <r>
      <rPr>
        <sz val="10.5"/>
        <color rgb="FFFF0000"/>
        <rFont val="ＭＳ Ｐゴシック"/>
        <family val="3"/>
        <charset val="128"/>
      </rPr>
      <t>⑥</t>
    </r>
    <r>
      <rPr>
        <sz val="10.5"/>
        <rFont val="ＭＳ Ｐゴシック"/>
        <family val="3"/>
        <charset val="128"/>
      </rPr>
      <t>第１１条第２項第１号　</t>
    </r>
    <r>
      <rPr>
        <sz val="10.5"/>
        <color rgb="FFFF0000"/>
        <rFont val="ＭＳ Ｐゴシック"/>
        <family val="3"/>
        <charset val="128"/>
      </rPr>
      <t>⑦</t>
    </r>
    <r>
      <rPr>
        <sz val="10.5"/>
        <rFont val="ＭＳ Ｐゴシック"/>
        <family val="3"/>
        <charset val="128"/>
      </rPr>
      <t>第１１条第２項第２号　</t>
    </r>
    <r>
      <rPr>
        <sz val="10.5"/>
        <color rgb="FFFF0000"/>
        <rFont val="ＭＳ Ｐゴシック"/>
        <family val="3"/>
        <charset val="128"/>
      </rPr>
      <t>⑧</t>
    </r>
    <r>
      <rPr>
        <sz val="10.5"/>
        <rFont val="ＭＳ Ｐゴシック"/>
        <family val="3"/>
        <charset val="128"/>
      </rPr>
      <t>第１１条第３項　（更新講習未受講による失効は記載不要）</t>
    </r>
    <rPh sb="125" eb="127">
      <t>コウシン</t>
    </rPh>
    <rPh sb="127" eb="129">
      <t>コウシュウ</t>
    </rPh>
    <rPh sb="129" eb="130">
      <t>ミ</t>
    </rPh>
    <rPh sb="130" eb="132">
      <t>ジュコウ</t>
    </rPh>
    <rPh sb="135" eb="137">
      <t>シッコウ</t>
    </rPh>
    <rPh sb="138" eb="140">
      <t>キサイ</t>
    </rPh>
    <rPh sb="140" eb="142">
      <t>フヨウ</t>
    </rPh>
    <phoneticPr fontId="4"/>
  </si>
  <si>
    <t>※５　失効日は、以下のとおりとしてください。
　　　 ①の場合：禁錮以上の刑の言い渡しが確定した日　　②の場合：結成又は加入について客観的事実が明らかになったとき
　　　 ③及び④の場合：処分の日　　⑤～⑧の場合：取上げの処分を行った旨の通知を交付した日（手交した日又は配達証明日）</t>
    <phoneticPr fontId="4"/>
  </si>
  <si>
    <t xml:space="preserve"> </t>
    <phoneticPr fontId="4"/>
  </si>
  <si>
    <t>２　旧法附則第19項に基づき免許状を授与したものについては、「免許法附則第18項」に計上してください。</t>
    <rPh sb="2" eb="3">
      <t>キュウ</t>
    </rPh>
    <rPh sb="3" eb="4">
      <t>ホウ</t>
    </rPh>
    <rPh sb="4" eb="6">
      <t>フソク</t>
    </rPh>
    <rPh sb="6" eb="7">
      <t>ダイ</t>
    </rPh>
    <rPh sb="9" eb="10">
      <t>コウ</t>
    </rPh>
    <rPh sb="11" eb="12">
      <t>モト</t>
    </rPh>
    <rPh sb="14" eb="17">
      <t>メンキョジョウ</t>
    </rPh>
    <rPh sb="18" eb="20">
      <t>ジュヨ</t>
    </rPh>
    <rPh sb="31" eb="33">
      <t>メンキョ</t>
    </rPh>
    <rPh sb="33" eb="34">
      <t>ホウ</t>
    </rPh>
    <rPh sb="34" eb="36">
      <t>フソク</t>
    </rPh>
    <rPh sb="36" eb="37">
      <t>ダイ</t>
    </rPh>
    <rPh sb="39" eb="40">
      <t>コウ</t>
    </rPh>
    <rPh sb="42" eb="44">
      <t>ケイジョウ</t>
    </rPh>
    <phoneticPr fontId="4"/>
  </si>
  <si>
    <t>免許法第18条</t>
    <rPh sb="0" eb="2">
      <t>メンキョ</t>
    </rPh>
    <rPh sb="2" eb="3">
      <t>ホウ</t>
    </rPh>
    <rPh sb="3" eb="4">
      <t>ダイ</t>
    </rPh>
    <rPh sb="6" eb="7">
      <t>ジョウ</t>
    </rPh>
    <phoneticPr fontId="4"/>
  </si>
  <si>
    <t>３　「別表第８」欄の（　）には、中学校教諭の普通免許状を基礎として授与した件数を内数で入力してください。</t>
    <rPh sb="3" eb="5">
      <t>ベッピョウ</t>
    </rPh>
    <rPh sb="5" eb="6">
      <t>ダイ</t>
    </rPh>
    <phoneticPr fontId="4"/>
  </si>
  <si>
    <t>７　「臨時免許状」について、法附則第３項、昭和29年改正法附則第20項、施行法第１条、第２条、附則第３項によるものについては
　「その他」欄に合計数を記載し、「備考」欄にその内訳を記載してください。</t>
    <rPh sb="3" eb="5">
      <t>リンジ</t>
    </rPh>
    <rPh sb="5" eb="8">
      <t>メンキョジョウ</t>
    </rPh>
    <rPh sb="14" eb="15">
      <t>ホウ</t>
    </rPh>
    <rPh sb="15" eb="17">
      <t>フソク</t>
    </rPh>
    <rPh sb="17" eb="18">
      <t>ダイ</t>
    </rPh>
    <rPh sb="19" eb="20">
      <t>コウ</t>
    </rPh>
    <rPh sb="21" eb="23">
      <t>ショウワ</t>
    </rPh>
    <rPh sb="25" eb="26">
      <t>ネン</t>
    </rPh>
    <rPh sb="26" eb="29">
      <t>カイセイホウ</t>
    </rPh>
    <rPh sb="29" eb="31">
      <t>フソク</t>
    </rPh>
    <rPh sb="31" eb="32">
      <t>ダイ</t>
    </rPh>
    <rPh sb="34" eb="35">
      <t>コウ</t>
    </rPh>
    <phoneticPr fontId="4"/>
  </si>
  <si>
    <t>法</t>
    <rPh sb="0" eb="1">
      <t>ホウ</t>
    </rPh>
    <phoneticPr fontId="4"/>
  </si>
  <si>
    <t>第18条</t>
    <rPh sb="0" eb="1">
      <t>ダイ</t>
    </rPh>
    <rPh sb="3" eb="4">
      <t>ジョウ</t>
    </rPh>
    <phoneticPr fontId="4"/>
  </si>
  <si>
    <t>第５条</t>
    <phoneticPr fontId="4"/>
  </si>
  <si>
    <t>第18条</t>
    <phoneticPr fontId="4"/>
  </si>
  <si>
    <t>第１条</t>
    <phoneticPr fontId="4"/>
  </si>
  <si>
    <t>第２条</t>
    <phoneticPr fontId="4"/>
  </si>
  <si>
    <t>法</t>
    <rPh sb="0" eb="1">
      <t>ホウ</t>
    </rPh>
    <phoneticPr fontId="4"/>
  </si>
  <si>
    <t>第16条</t>
    <phoneticPr fontId="4"/>
  </si>
  <si>
    <t>免許法第18条</t>
    <rPh sb="0" eb="2">
      <t>メンキョ</t>
    </rPh>
    <rPh sb="2" eb="3">
      <t>ホウ</t>
    </rPh>
    <rPh sb="3" eb="4">
      <t>ダイ</t>
    </rPh>
    <rPh sb="6" eb="7">
      <t>ジョウ</t>
    </rPh>
    <phoneticPr fontId="4"/>
  </si>
  <si>
    <t>免許法第18条</t>
    <rPh sb="0" eb="3">
      <t>メンキョホウ</t>
    </rPh>
    <rPh sb="3" eb="4">
      <t>ダイ</t>
    </rPh>
    <rPh sb="6" eb="7">
      <t>ジョウ</t>
    </rPh>
    <phoneticPr fontId="4"/>
  </si>
  <si>
    <r>
      <t>２　「別表第１」欄の（　　）には、</t>
    </r>
    <r>
      <rPr>
        <sz val="11"/>
        <color rgb="FFFF0000"/>
        <rFont val="ＭＳ Ｐゴシック"/>
        <family val="3"/>
        <charset val="128"/>
      </rPr>
      <t>施行規則第５条表備考第５号および施行規則第５条表備考第６号</t>
    </r>
    <r>
      <rPr>
        <sz val="11"/>
        <rFont val="ＭＳ Ｐゴシック"/>
        <family val="3"/>
        <charset val="128"/>
      </rPr>
      <t>によるものを内数で入力してください。</t>
    </r>
    <rPh sb="3" eb="5">
      <t>ベッピョウ</t>
    </rPh>
    <rPh sb="5" eb="6">
      <t>ダイ</t>
    </rPh>
    <rPh sb="8" eb="9">
      <t>ラン</t>
    </rPh>
    <rPh sb="52" eb="53">
      <t>ウチ</t>
    </rPh>
    <rPh sb="53" eb="54">
      <t>スウ</t>
    </rPh>
    <rPh sb="55" eb="57">
      <t>ニュウリョク</t>
    </rPh>
    <phoneticPr fontId="4"/>
  </si>
  <si>
    <t>３　平成28年改正前の旧法別表第１備考第９号に基づき免許状を授与したものについては、「施行規則第5条表備考第5号」および「施行規則第5条表備考第6号」に計上
してください。</t>
    <rPh sb="2" eb="4">
      <t>ヘイセイ</t>
    </rPh>
    <rPh sb="6" eb="7">
      <t>ネン</t>
    </rPh>
    <rPh sb="7" eb="9">
      <t>カイセイ</t>
    </rPh>
    <rPh sb="9" eb="10">
      <t>マエ</t>
    </rPh>
    <rPh sb="21" eb="22">
      <t>ゴウ</t>
    </rPh>
    <phoneticPr fontId="4"/>
  </si>
  <si>
    <t>４　昭和29年改正法附則第７項及び第21項によるものについては</t>
    <rPh sb="2" eb="4">
      <t>ショウワ</t>
    </rPh>
    <rPh sb="6" eb="7">
      <t>ネン</t>
    </rPh>
    <rPh sb="7" eb="9">
      <t>カイセイ</t>
    </rPh>
    <rPh sb="9" eb="10">
      <t>ホウ</t>
    </rPh>
    <rPh sb="10" eb="12">
      <t>フソク</t>
    </rPh>
    <phoneticPr fontId="4"/>
  </si>
  <si>
    <t>５　｢合計｣欄には、専修免許状、一種免許状及び臨時免許状の合計が自動入力されますが、</t>
    <phoneticPr fontId="4"/>
  </si>
  <si>
    <t>その他</t>
    <rPh sb="2" eb="3">
      <t>タ</t>
    </rPh>
    <phoneticPr fontId="4"/>
  </si>
  <si>
    <t>免許法第18条</t>
    <rPh sb="0" eb="2">
      <t>メンキョ</t>
    </rPh>
    <rPh sb="2" eb="3">
      <t>ホウ</t>
    </rPh>
    <rPh sb="3" eb="4">
      <t>ダイ</t>
    </rPh>
    <rPh sb="6" eb="7">
      <t>ジョウ</t>
    </rPh>
    <phoneticPr fontId="4"/>
  </si>
  <si>
    <t>学校名</t>
    <rPh sb="0" eb="3">
      <t>ガッコウメイ</t>
    </rPh>
    <phoneticPr fontId="4"/>
  </si>
  <si>
    <t>学校名を入力</t>
    <rPh sb="0" eb="3">
      <t>ガッコウメイ</t>
    </rPh>
    <rPh sb="4" eb="6">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</si>
</sst>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_ "/>
    <numFmt numFmtId="177" formatCode="&quot;(&quot;\ ?\ &quot;)&quot;"/>
    <numFmt numFmtId="178" formatCode="&quot;(&quot;\ 0\ &quot;)&quot;"/>
    <numFmt numFmtId="179" formatCode="#,##0_);[Red]\(#,##0\)"/>
    <numFmt numFmtId="180" formatCode="[$-411]ggge&quot;年&quot;m&quot;月&quot;d&quot;日&quot;;@"/>
    <numFmt numFmtId="181" formatCode="0_);[Red]\(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8"/>
      <name val="ＭＳ Ｐゴシック"/>
      <family val="3"/>
      <charset val="128"/>
    </font>
    <font>
      <sz val="11"/>
      <name val="ＭＳ Ｐゴシック"/>
      <family val="3"/>
      <charset val="128"/>
    </font>
    <font>
      <sz val="10.5"/>
      <color indexed="8"/>
      <name val="ＭＳ Ｐゴシック"/>
      <family val="3"/>
      <charset val="128"/>
    </font>
    <font>
      <sz val="11"/>
      <name val="ＭＳ Ｐゴシック"/>
      <family val="3"/>
      <charset val="128"/>
    </font>
    <font>
      <sz val="11"/>
      <color indexed="41"/>
      <name val="ＭＳ Ｐゴシック"/>
      <family val="3"/>
      <charset val="128"/>
    </font>
    <font>
      <sz val="9"/>
      <name val="ＭＳ Ｐゴシック"/>
      <family val="3"/>
      <charset val="128"/>
    </font>
    <font>
      <sz val="10.5"/>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1"/>
      <color rgb="FFFF0000"/>
      <name val="ＭＳ Ｐゴシック"/>
      <family val="3"/>
      <charset val="128"/>
    </font>
    <font>
      <sz val="11"/>
      <color theme="1"/>
      <name val="ＭＳ Ｐゴシック"/>
      <family val="3"/>
      <charset val="128"/>
    </font>
    <font>
      <sz val="6"/>
      <name val="ＭＳ 明朝"/>
      <family val="1"/>
      <charset val="128"/>
    </font>
    <font>
      <sz val="6"/>
      <name val="ＭＳ Ｐゴシック"/>
      <family val="2"/>
      <charset val="128"/>
      <scheme val="minor"/>
    </font>
    <font>
      <b/>
      <sz val="12"/>
      <name val="ＭＳ Ｐゴシック"/>
      <family val="3"/>
      <charset val="128"/>
    </font>
    <font>
      <sz val="10"/>
      <name val="ＭＳ Ｐゴシック"/>
      <family val="3"/>
      <charset val="128"/>
      <scheme val="major"/>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
      <b/>
      <u/>
      <sz val="11"/>
      <name val="ＭＳ Ｐゴシック"/>
      <family val="3"/>
      <charset val="128"/>
    </font>
    <font>
      <b/>
      <u/>
      <sz val="12"/>
      <name val="ＭＳ Ｐゴシック"/>
      <family val="3"/>
      <charset val="128"/>
    </font>
    <font>
      <sz val="13"/>
      <name val="ＭＳ Ｐゴシック"/>
      <family val="3"/>
      <charset val="128"/>
    </font>
    <font>
      <sz val="12"/>
      <name val="Arial"/>
      <family val="2"/>
    </font>
    <font>
      <b/>
      <sz val="14"/>
      <color theme="9" tint="-0.249977111117893"/>
      <name val="ＭＳ Ｐゴシック"/>
      <family val="3"/>
      <charset val="128"/>
    </font>
    <font>
      <sz val="10.5"/>
      <color rgb="FF000000"/>
      <name val="ＭＳ 明朝"/>
      <family val="1"/>
      <charset val="128"/>
    </font>
    <font>
      <sz val="10.5"/>
      <name val="ＭＳ 明朝"/>
      <family val="1"/>
      <charset val="128"/>
    </font>
    <font>
      <b/>
      <u/>
      <sz val="10.5"/>
      <color rgb="FF000000"/>
      <name val="ＭＳ 明朝"/>
      <family val="1"/>
      <charset val="128"/>
    </font>
    <font>
      <sz val="9"/>
      <color theme="1"/>
      <name val="ＭＳ Ｐゴシック"/>
      <family val="2"/>
      <charset val="128"/>
      <scheme val="minor"/>
    </font>
    <font>
      <sz val="8"/>
      <color rgb="FFFF0000"/>
      <name val="ＭＳ Ｐゴシック"/>
      <family val="3"/>
      <charset val="128"/>
    </font>
    <font>
      <u/>
      <sz val="10"/>
      <name val="ＭＳ Ｐゴシック"/>
      <family val="3"/>
      <charset val="128"/>
    </font>
    <font>
      <sz val="11"/>
      <name val="ＭＳ Ｐゴシック"/>
      <family val="3"/>
      <charset val="128"/>
      <scheme val="minor"/>
    </font>
    <font>
      <b/>
      <sz val="12"/>
      <color rgb="FFFF0000"/>
      <name val="ＭＳ Ｐゴシック"/>
      <family val="3"/>
      <charset val="128"/>
    </font>
    <font>
      <sz val="9"/>
      <color indexed="81"/>
      <name val="MS P ゴシック"/>
      <family val="3"/>
      <charset val="128"/>
    </font>
    <font>
      <sz val="11"/>
      <color indexed="10"/>
      <name val="MS P ゴシック"/>
      <family val="3"/>
      <charset val="128"/>
    </font>
    <font>
      <b/>
      <sz val="9"/>
      <color indexed="81"/>
      <name val="MS P ゴシック"/>
      <family val="3"/>
      <charset val="128"/>
    </font>
    <font>
      <b/>
      <sz val="10"/>
      <color indexed="81"/>
      <name val="MS P ゴシック"/>
      <family val="3"/>
      <charset val="128"/>
    </font>
    <font>
      <sz val="12"/>
      <color theme="1"/>
      <name val="ＭＳ Ｐゴシック"/>
      <family val="3"/>
      <charset val="128"/>
    </font>
    <font>
      <sz val="10.5"/>
      <color indexed="8"/>
      <name val="ＭＳ 明朝"/>
      <family val="1"/>
      <charset val="128"/>
    </font>
    <font>
      <sz val="10.5"/>
      <color rgb="FFFF0000"/>
      <name val="ＭＳ Ｐゴシック"/>
      <family val="3"/>
      <charset val="128"/>
    </font>
    <font>
      <sz val="10.5"/>
      <color theme="1"/>
      <name val="ＭＳ Ｐゴシック"/>
      <family val="3"/>
      <charset val="128"/>
    </font>
    <font>
      <u/>
      <sz val="11"/>
      <color rgb="FFFF0000"/>
      <name val="ＭＳ Ｐゴシック"/>
      <family val="3"/>
      <charset val="128"/>
    </font>
    <font>
      <b/>
      <u/>
      <sz val="10"/>
      <color indexed="81"/>
      <name val="MS P ゴシック"/>
      <family val="3"/>
      <charset val="128"/>
    </font>
    <font>
      <sz val="10"/>
      <color theme="1"/>
      <name val="ＭＳ Ｐゴシック"/>
      <family val="2"/>
      <charset val="128"/>
      <scheme val="minor"/>
    </font>
    <font>
      <sz val="9"/>
      <color indexed="81"/>
      <name val="ＭＳ Ｐゴシック"/>
      <family val="3"/>
      <charset val="128"/>
    </font>
    <font>
      <sz val="11"/>
      <name val="ＭＳ ゴシック"/>
      <family val="3"/>
      <charset val="128"/>
    </font>
    <font>
      <b/>
      <sz val="11"/>
      <name val="ＭＳ Ｐゴシック"/>
      <family val="3"/>
      <charset val="128"/>
    </font>
    <font>
      <b/>
      <u/>
      <sz val="10.5"/>
      <name val="ＭＳ Ｐゴシック"/>
      <family val="3"/>
      <charset val="128"/>
    </font>
    <font>
      <strike/>
      <sz val="12"/>
      <name val="ＭＳ Ｐゴシック"/>
      <family val="3"/>
      <charset val="128"/>
    </font>
    <font>
      <b/>
      <u/>
      <sz val="13"/>
      <name val="ＭＳ Ｐゴシック"/>
      <family val="3"/>
      <charset val="128"/>
    </font>
    <font>
      <b/>
      <sz val="11"/>
      <color theme="1"/>
      <name val="ＭＳ Ｐゴシック"/>
      <family val="3"/>
      <charset val="128"/>
    </font>
    <font>
      <sz val="14"/>
      <color theme="1"/>
      <name val="ＭＳ Ｐゴシック"/>
      <family val="3"/>
      <charset val="128"/>
    </font>
    <font>
      <b/>
      <sz val="10"/>
      <color theme="1"/>
      <name val="ＭＳ Ｐゴシック"/>
      <family val="3"/>
      <charset val="128"/>
    </font>
  </fonts>
  <fills count="12">
    <fill>
      <patternFill patternType="none"/>
    </fill>
    <fill>
      <patternFill patternType="gray125"/>
    </fill>
    <fill>
      <patternFill patternType="solid">
        <fgColor indexed="41"/>
        <bgColor indexed="64"/>
      </patternFill>
    </fill>
    <fill>
      <patternFill patternType="mediumGray"/>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mediumGray">
        <bgColor indexed="9"/>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style="hair">
        <color indexed="64"/>
      </left>
      <right style="hair">
        <color indexed="64"/>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diagonal/>
    </border>
    <border>
      <left style="thin">
        <color indexed="8"/>
      </left>
      <right style="medium">
        <color indexed="8"/>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style="thin">
        <color indexed="64"/>
      </bottom>
      <diagonal/>
    </border>
    <border>
      <left style="thin">
        <color indexed="8"/>
      </left>
      <right style="medium">
        <color indexed="8"/>
      </right>
      <top style="medium">
        <color indexed="8"/>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uble">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diagonal/>
    </border>
    <border>
      <left style="thin">
        <color indexed="8"/>
      </left>
      <right/>
      <top style="medium">
        <color indexed="8"/>
      </top>
      <bottom/>
      <diagonal/>
    </border>
    <border>
      <left style="medium">
        <color indexed="8"/>
      </left>
      <right style="thin">
        <color indexed="8"/>
      </right>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top style="double">
        <color indexed="8"/>
      </top>
      <bottom/>
      <diagonal/>
    </border>
    <border>
      <left/>
      <right/>
      <top style="double">
        <color indexed="8"/>
      </top>
      <bottom/>
      <diagonal/>
    </border>
    <border>
      <left/>
      <right style="medium">
        <color indexed="8"/>
      </right>
      <top style="double">
        <color indexed="8"/>
      </top>
      <bottom/>
      <diagonal/>
    </border>
    <border>
      <left style="thin">
        <color indexed="8"/>
      </left>
      <right/>
      <top style="thin">
        <color indexed="8"/>
      </top>
      <bottom style="thin">
        <color indexed="8"/>
      </bottom>
      <diagonal/>
    </border>
    <border>
      <left style="medium">
        <color indexed="8"/>
      </left>
      <right style="thin">
        <color indexed="8"/>
      </right>
      <top/>
      <bottom style="double">
        <color indexed="8"/>
      </bottom>
      <diagonal/>
    </border>
    <border>
      <left style="medium">
        <color indexed="8"/>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top style="double">
        <color indexed="8"/>
      </top>
      <bottom style="medium">
        <color indexed="8"/>
      </bottom>
      <diagonal/>
    </border>
    <border>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8"/>
      </right>
      <top style="medium">
        <color indexed="8"/>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ouble">
        <color indexed="64"/>
      </right>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dashed">
        <color indexed="64"/>
      </left>
      <right style="double">
        <color indexed="64"/>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dashed">
        <color indexed="64"/>
      </left>
      <right/>
      <top style="dashed">
        <color indexed="64"/>
      </top>
      <bottom style="dashed">
        <color indexed="64"/>
      </bottom>
      <diagonal/>
    </border>
    <border>
      <left style="medium">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ouble">
        <color indexed="64"/>
      </left>
      <right style="medium">
        <color indexed="64"/>
      </right>
      <top style="dashed">
        <color indexed="64"/>
      </top>
      <bottom style="double">
        <color indexed="64"/>
      </bottom>
      <diagonal/>
    </border>
    <border>
      <left style="medium">
        <color indexed="64"/>
      </left>
      <right style="dashed">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style="dashed">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top style="dashed">
        <color indexed="64"/>
      </top>
      <bottom/>
      <diagonal/>
    </border>
    <border>
      <left style="double">
        <color indexed="64"/>
      </left>
      <right style="medium">
        <color indexed="64"/>
      </right>
      <top style="dashed">
        <color indexed="64"/>
      </top>
      <bottom/>
      <diagonal/>
    </border>
    <border>
      <left style="dashed">
        <color indexed="64"/>
      </left>
      <right style="double">
        <color indexed="64"/>
      </right>
      <top/>
      <bottom/>
      <diagonal/>
    </border>
    <border>
      <left style="medium">
        <color indexed="64"/>
      </left>
      <right/>
      <top style="medium">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ouble">
        <color indexed="64"/>
      </right>
      <top style="dashed">
        <color indexed="64"/>
      </top>
      <bottom/>
      <diagonal/>
    </border>
    <border>
      <left style="thin">
        <color indexed="64"/>
      </left>
      <right style="thin">
        <color indexed="64"/>
      </right>
      <top style="thin">
        <color indexed="64"/>
      </top>
      <bottom style="double">
        <color indexed="64"/>
      </bottom>
      <diagonal/>
    </border>
    <border>
      <left style="thin">
        <color indexed="8"/>
      </left>
      <right style="medium">
        <color indexed="64"/>
      </right>
      <top style="medium">
        <color indexed="8"/>
      </top>
      <bottom/>
      <diagonal/>
    </border>
    <border>
      <left style="thin">
        <color indexed="8"/>
      </left>
      <right style="medium">
        <color indexed="64"/>
      </right>
      <top style="thin">
        <color indexed="64"/>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style="double">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8"/>
      </top>
      <bottom/>
      <diagonal/>
    </border>
    <border>
      <left style="medium">
        <color indexed="64"/>
      </left>
      <right style="thin">
        <color indexed="8"/>
      </right>
      <top style="thin">
        <color indexed="64"/>
      </top>
      <bottom/>
      <diagonal/>
    </border>
    <border>
      <left style="thin">
        <color indexed="8"/>
      </left>
      <right style="medium">
        <color indexed="64"/>
      </right>
      <top style="thin">
        <color indexed="8"/>
      </top>
      <bottom/>
      <diagonal/>
    </border>
    <border>
      <left style="medium">
        <color indexed="64"/>
      </left>
      <right style="thin">
        <color indexed="8"/>
      </right>
      <top/>
      <bottom/>
      <diagonal/>
    </border>
    <border>
      <left style="medium">
        <color indexed="64"/>
      </left>
      <right/>
      <top style="double">
        <color indexed="8"/>
      </top>
      <bottom style="medium">
        <color indexed="64"/>
      </bottom>
      <diagonal/>
    </border>
    <border>
      <left/>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style="medium">
        <color indexed="64"/>
      </right>
      <top style="double">
        <color indexed="8"/>
      </top>
      <bottom style="medium">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style="thin">
        <color indexed="8"/>
      </right>
      <top/>
      <bottom style="medium">
        <color indexed="8"/>
      </bottom>
      <diagonal/>
    </border>
    <border>
      <left style="thin">
        <color indexed="8"/>
      </left>
      <right style="medium">
        <color indexed="64"/>
      </right>
      <top/>
      <bottom style="medium">
        <color indexed="8"/>
      </bottom>
      <diagonal/>
    </border>
    <border>
      <left/>
      <right style="medium">
        <color indexed="8"/>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thin">
        <color indexed="64"/>
      </bottom>
      <diagonal/>
    </border>
    <border diagonalUp="1">
      <left style="thin">
        <color indexed="8"/>
      </left>
      <right style="thin">
        <color indexed="8"/>
      </right>
      <top/>
      <bottom style="thin">
        <color indexed="64"/>
      </bottom>
      <diagonal style="thin">
        <color indexed="8"/>
      </diagonal>
    </border>
    <border>
      <left style="medium">
        <color indexed="64"/>
      </left>
      <right style="thin">
        <color indexed="8"/>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bottom style="medium">
        <color indexed="64"/>
      </bottom>
      <diagonal/>
    </border>
    <border>
      <left style="dashed">
        <color indexed="64"/>
      </left>
      <right/>
      <top style="thin">
        <color indexed="64"/>
      </top>
      <bottom/>
      <diagonal/>
    </border>
    <border>
      <left style="dashed">
        <color indexed="64"/>
      </left>
      <right/>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s>
  <cellStyleXfs count="6">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0" fillId="0" borderId="0"/>
  </cellStyleXfs>
  <cellXfs count="1447">
    <xf numFmtId="0" fontId="0" fillId="0" borderId="0" xfId="0">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0" fillId="2" borderId="5" xfId="0" applyFill="1"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lignment vertical="center"/>
    </xf>
    <xf numFmtId="0" fontId="0" fillId="0" borderId="9" xfId="0" applyBorder="1" applyAlignment="1">
      <alignment horizontal="center" vertical="center"/>
    </xf>
    <xf numFmtId="0" fontId="0" fillId="0" borderId="4" xfId="0" applyBorder="1">
      <alignment vertical="center"/>
    </xf>
    <xf numFmtId="0" fontId="0" fillId="0" borderId="10" xfId="0" applyBorder="1" applyAlignment="1">
      <alignment horizontal="center" vertical="center"/>
    </xf>
    <xf numFmtId="0" fontId="0" fillId="0" borderId="19" xfId="0" applyBorder="1" applyAlignment="1">
      <alignment horizontal="distributed" vertical="center"/>
    </xf>
    <xf numFmtId="0" fontId="0" fillId="0" borderId="3" xfId="0" applyBorder="1" applyAlignment="1">
      <alignment horizontal="distributed" vertical="center"/>
    </xf>
    <xf numFmtId="0" fontId="0" fillId="0" borderId="0" xfId="0" applyFill="1" applyBorder="1" applyAlignment="1">
      <alignment vertical="center"/>
    </xf>
    <xf numFmtId="0" fontId="0" fillId="0" borderId="0" xfId="0" applyAlignment="1">
      <alignment vertical="center"/>
    </xf>
    <xf numFmtId="0" fontId="0" fillId="0" borderId="4" xfId="0" applyBorder="1" applyAlignment="1">
      <alignment horizontal="distributed" vertical="center"/>
    </xf>
    <xf numFmtId="0" fontId="0" fillId="0" borderId="5" xfId="0" applyBorder="1" applyAlignment="1">
      <alignment horizontal="distributed" vertical="center"/>
    </xf>
    <xf numFmtId="176" fontId="0" fillId="2" borderId="7" xfId="0" applyNumberFormat="1" applyFill="1" applyBorder="1">
      <alignment vertical="center"/>
    </xf>
    <xf numFmtId="176" fontId="0" fillId="2" borderId="1" xfId="0" applyNumberFormat="1" applyFill="1" applyBorder="1">
      <alignment vertical="center"/>
    </xf>
    <xf numFmtId="176" fontId="0" fillId="2" borderId="19" xfId="0" applyNumberFormat="1" applyFill="1" applyBorder="1">
      <alignment vertical="center"/>
    </xf>
    <xf numFmtId="176" fontId="0" fillId="2" borderId="5" xfId="0" applyNumberFormat="1" applyFill="1" applyBorder="1">
      <alignment vertical="center"/>
    </xf>
    <xf numFmtId="178" fontId="0" fillId="2" borderId="17" xfId="0" applyNumberFormat="1" applyFill="1" applyBorder="1">
      <alignment vertical="center"/>
    </xf>
    <xf numFmtId="0" fontId="0" fillId="0" borderId="0" xfId="0" applyBorder="1" applyAlignment="1">
      <alignment vertical="center"/>
    </xf>
    <xf numFmtId="0" fontId="0" fillId="0" borderId="17" xfId="0" applyBorder="1" applyAlignment="1">
      <alignment vertical="center"/>
    </xf>
    <xf numFmtId="0" fontId="0" fillId="0" borderId="17" xfId="0" applyBorder="1">
      <alignment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3" borderId="19" xfId="0" applyNumberFormat="1" applyFill="1" applyBorder="1" applyAlignment="1">
      <alignment horizontal="center" vertical="center"/>
    </xf>
    <xf numFmtId="176" fontId="0" fillId="3" borderId="9" xfId="0" applyNumberFormat="1" applyFill="1" applyBorder="1" applyAlignment="1">
      <alignment horizontal="center" vertical="center"/>
    </xf>
    <xf numFmtId="176" fontId="0" fillId="3" borderId="26" xfId="0" applyNumberFormat="1" applyFill="1" applyBorder="1" applyAlignment="1">
      <alignment horizontal="center" vertical="center"/>
    </xf>
    <xf numFmtId="176" fontId="0" fillId="3" borderId="27" xfId="0" applyNumberFormat="1" applyFill="1" applyBorder="1" applyAlignment="1">
      <alignment horizontal="center" vertical="center"/>
    </xf>
    <xf numFmtId="0" fontId="0" fillId="3" borderId="28" xfId="0" applyFill="1" applyBorder="1" applyAlignment="1">
      <alignment horizontal="center" vertical="center"/>
    </xf>
    <xf numFmtId="0" fontId="0" fillId="3" borderId="26" xfId="0" applyFill="1" applyBorder="1" applyAlignment="1">
      <alignment horizontal="center" vertical="center"/>
    </xf>
    <xf numFmtId="0" fontId="0" fillId="3" borderId="29" xfId="0" applyFill="1" applyBorder="1" applyAlignment="1">
      <alignment horizontal="center" vertical="center"/>
    </xf>
    <xf numFmtId="0" fontId="0" fillId="3" borderId="6"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applyAlignment="1">
      <alignment horizontal="center" vertical="center"/>
    </xf>
    <xf numFmtId="0" fontId="0" fillId="3" borderId="18"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0" borderId="37"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6" xfId="0" applyBorder="1" applyAlignment="1">
      <alignment horizontal="distributed" vertical="center"/>
    </xf>
    <xf numFmtId="176" fontId="0" fillId="3" borderId="1" xfId="0" applyNumberFormat="1" applyFill="1" applyBorder="1">
      <alignment vertical="center"/>
    </xf>
    <xf numFmtId="176" fontId="0" fillId="2" borderId="20" xfId="0" applyNumberFormat="1" applyFill="1" applyBorder="1">
      <alignment vertical="center"/>
    </xf>
    <xf numFmtId="176" fontId="0" fillId="3" borderId="43" xfId="0" applyNumberFormat="1" applyFill="1" applyBorder="1" applyAlignment="1">
      <alignment horizontal="center" vertical="center"/>
    </xf>
    <xf numFmtId="176" fontId="0" fillId="2" borderId="44" xfId="0" applyNumberFormat="1" applyFill="1" applyBorder="1" applyAlignment="1">
      <alignment vertical="center"/>
    </xf>
    <xf numFmtId="176" fontId="0" fillId="2" borderId="45" xfId="0" applyNumberFormat="1" applyFill="1" applyBorder="1" applyAlignment="1">
      <alignment vertical="center"/>
    </xf>
    <xf numFmtId="176" fontId="0" fillId="3" borderId="7" xfId="0" applyNumberFormat="1" applyFill="1" applyBorder="1" applyAlignment="1">
      <alignment vertical="center"/>
    </xf>
    <xf numFmtId="176" fontId="0" fillId="3" borderId="1" xfId="0" applyNumberFormat="1" applyFill="1" applyBorder="1" applyAlignment="1">
      <alignment vertical="center"/>
    </xf>
    <xf numFmtId="176" fontId="0" fillId="2" borderId="18" xfId="0" applyNumberFormat="1" applyFill="1" applyBorder="1">
      <alignment vertical="center"/>
    </xf>
    <xf numFmtId="176" fontId="0" fillId="2" borderId="6" xfId="0" applyNumberFormat="1" applyFill="1" applyBorder="1">
      <alignment vertical="center"/>
    </xf>
    <xf numFmtId="176" fontId="0" fillId="2" borderId="17" xfId="0" applyNumberFormat="1" applyFill="1" applyBorder="1">
      <alignment vertical="center"/>
    </xf>
    <xf numFmtId="176" fontId="0" fillId="3" borderId="51" xfId="0" applyNumberFormat="1" applyFill="1" applyBorder="1" applyAlignment="1">
      <alignment horizontal="center" vertical="center"/>
    </xf>
    <xf numFmtId="176" fontId="0" fillId="3" borderId="2" xfId="0" applyNumberFormat="1" applyFill="1" applyBorder="1" applyAlignment="1">
      <alignment vertical="center"/>
    </xf>
    <xf numFmtId="176" fontId="0" fillId="2" borderId="11" xfId="0" applyNumberFormat="1" applyFill="1" applyBorder="1">
      <alignment vertical="center"/>
    </xf>
    <xf numFmtId="176" fontId="0" fillId="2" borderId="41" xfId="0" applyNumberFormat="1" applyFill="1" applyBorder="1">
      <alignment vertical="center"/>
    </xf>
    <xf numFmtId="176" fontId="0" fillId="3" borderId="53" xfId="0" applyNumberFormat="1" applyFill="1" applyBorder="1" applyAlignment="1">
      <alignment horizontal="center" vertical="center"/>
    </xf>
    <xf numFmtId="176" fontId="0" fillId="3" borderId="54" xfId="0" applyNumberFormat="1" applyFill="1" applyBorder="1" applyAlignment="1">
      <alignment horizontal="center" vertical="center"/>
    </xf>
    <xf numFmtId="176" fontId="0" fillId="3" borderId="50" xfId="0" applyNumberFormat="1" applyFill="1" applyBorder="1" applyAlignment="1">
      <alignment horizontal="center" vertical="center"/>
    </xf>
    <xf numFmtId="176" fontId="0" fillId="2" borderId="23" xfId="0" applyNumberFormat="1" applyFill="1" applyBorder="1">
      <alignment vertical="center"/>
    </xf>
    <xf numFmtId="176" fontId="0" fillId="2" borderId="21" xfId="0" applyNumberFormat="1" applyFill="1" applyBorder="1">
      <alignment vertical="center"/>
    </xf>
    <xf numFmtId="176" fontId="0" fillId="3" borderId="21" xfId="0" applyNumberFormat="1" applyFill="1" applyBorder="1">
      <alignment vertical="center"/>
    </xf>
    <xf numFmtId="176" fontId="0" fillId="3" borderId="10" xfId="0" applyNumberFormat="1" applyFill="1" applyBorder="1" applyAlignment="1">
      <alignment vertical="center"/>
    </xf>
    <xf numFmtId="176" fontId="0" fillId="3" borderId="11" xfId="0" applyNumberFormat="1" applyFill="1" applyBorder="1" applyAlignment="1">
      <alignment vertical="center"/>
    </xf>
    <xf numFmtId="176" fontId="0" fillId="3" borderId="18" xfId="0" applyNumberFormat="1" applyFill="1" applyBorder="1" applyAlignment="1">
      <alignment vertical="center"/>
    </xf>
    <xf numFmtId="176" fontId="0" fillId="3" borderId="20" xfId="0" applyNumberFormat="1" applyFill="1" applyBorder="1" applyAlignment="1">
      <alignment vertical="center"/>
    </xf>
    <xf numFmtId="0" fontId="0" fillId="0" borderId="10" xfId="0" applyBorder="1" applyAlignment="1">
      <alignment horizontal="distributed" vertical="center" wrapText="1"/>
    </xf>
    <xf numFmtId="0" fontId="0" fillId="0" borderId="1" xfId="0" applyBorder="1" applyAlignment="1">
      <alignment horizontal="distributed" vertical="center"/>
    </xf>
    <xf numFmtId="0" fontId="0" fillId="0" borderId="1"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176" fontId="0" fillId="0" borderId="0" xfId="0" applyNumberFormat="1">
      <alignment vertical="center"/>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176" fontId="0" fillId="2" borderId="7" xfId="0" applyNumberFormat="1" applyFill="1" applyBorder="1" applyAlignment="1">
      <alignment horizontal="center" vertical="center"/>
    </xf>
    <xf numFmtId="176" fontId="0" fillId="0" borderId="17" xfId="0" applyNumberFormat="1" applyBorder="1">
      <alignment vertical="center"/>
    </xf>
    <xf numFmtId="176" fontId="0" fillId="2" borderId="6" xfId="0" applyNumberFormat="1" applyFill="1" applyBorder="1" applyAlignment="1">
      <alignment horizontal="center" vertical="center"/>
    </xf>
    <xf numFmtId="176" fontId="0" fillId="3" borderId="59" xfId="0" applyNumberFormat="1" applyFill="1" applyBorder="1" applyAlignment="1">
      <alignment horizontal="center" vertical="center"/>
    </xf>
    <xf numFmtId="176" fontId="0" fillId="3" borderId="60" xfId="0" applyNumberFormat="1" applyFill="1" applyBorder="1" applyAlignment="1">
      <alignment horizontal="center" vertical="center"/>
    </xf>
    <xf numFmtId="176" fontId="0" fillId="2" borderId="17" xfId="0" applyNumberFormat="1" applyFill="1" applyBorder="1" applyAlignment="1">
      <alignment horizontal="center" vertical="center"/>
    </xf>
    <xf numFmtId="176" fontId="0" fillId="2" borderId="18" xfId="0" applyNumberFormat="1" applyFill="1" applyBorder="1" applyAlignment="1">
      <alignment horizontal="center" vertical="center"/>
    </xf>
    <xf numFmtId="0" fontId="3" fillId="0" borderId="0" xfId="0" applyFont="1" applyAlignment="1">
      <alignment vertical="center"/>
    </xf>
    <xf numFmtId="176" fontId="3" fillId="0" borderId="0" xfId="0" applyNumberFormat="1" applyFont="1">
      <alignment vertical="center"/>
    </xf>
    <xf numFmtId="0" fontId="3" fillId="0" borderId="0" xfId="0" applyFont="1">
      <alignment vertical="center"/>
    </xf>
    <xf numFmtId="176" fontId="3" fillId="0" borderId="0" xfId="0" applyNumberFormat="1" applyFont="1" applyBorder="1">
      <alignment vertical="center"/>
    </xf>
    <xf numFmtId="0" fontId="3" fillId="0" borderId="0" xfId="0" applyFont="1" applyBorder="1">
      <alignment vertical="center"/>
    </xf>
    <xf numFmtId="176" fontId="3" fillId="6" borderId="7"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distributed" vertical="center"/>
    </xf>
    <xf numFmtId="176" fontId="3" fillId="2" borderId="7" xfId="0" applyNumberFormat="1" applyFont="1" applyFill="1" applyBorder="1">
      <alignment vertical="center"/>
    </xf>
    <xf numFmtId="176" fontId="3" fillId="2" borderId="1" xfId="0" applyNumberFormat="1" applyFont="1" applyFill="1" applyBorder="1">
      <alignment vertical="center"/>
    </xf>
    <xf numFmtId="0" fontId="3" fillId="0" borderId="0" xfId="0" applyFont="1" applyBorder="1" applyAlignment="1">
      <alignment horizontal="center" vertical="center"/>
    </xf>
    <xf numFmtId="176" fontId="3" fillId="0" borderId="0" xfId="0" applyNumberFormat="1" applyFont="1" applyFill="1" applyBorder="1">
      <alignment vertical="center"/>
    </xf>
    <xf numFmtId="178" fontId="3" fillId="0" borderId="0" xfId="0" applyNumberFormat="1" applyFont="1" applyFill="1" applyBorder="1">
      <alignment vertical="center"/>
    </xf>
    <xf numFmtId="179" fontId="9" fillId="6" borderId="21" xfId="0" applyNumberFormat="1" applyFont="1" applyFill="1" applyBorder="1" applyAlignment="1" applyProtection="1">
      <alignment vertical="center"/>
    </xf>
    <xf numFmtId="179" fontId="9" fillId="6" borderId="22" xfId="0" applyNumberFormat="1" applyFont="1" applyFill="1" applyBorder="1" applyAlignment="1" applyProtection="1">
      <alignment vertical="center"/>
    </xf>
    <xf numFmtId="179" fontId="9" fillId="6" borderId="23" xfId="0" applyNumberFormat="1" applyFont="1" applyFill="1" applyBorder="1" applyAlignment="1" applyProtection="1">
      <alignment vertical="center"/>
    </xf>
    <xf numFmtId="179" fontId="9" fillId="6" borderId="1" xfId="0" applyNumberFormat="1" applyFont="1" applyFill="1" applyBorder="1" applyAlignment="1" applyProtection="1">
      <alignment vertical="center"/>
    </xf>
    <xf numFmtId="179" fontId="9" fillId="2" borderId="1" xfId="0" applyNumberFormat="1" applyFont="1" applyFill="1" applyBorder="1" applyAlignment="1" applyProtection="1">
      <alignment vertical="center"/>
    </xf>
    <xf numFmtId="179" fontId="9" fillId="6" borderId="19" xfId="0" applyNumberFormat="1" applyFont="1" applyFill="1" applyBorder="1" applyAlignment="1" applyProtection="1">
      <alignment vertical="center"/>
    </xf>
    <xf numFmtId="179" fontId="9" fillId="3" borderId="1" xfId="0" applyNumberFormat="1" applyFont="1" applyFill="1" applyBorder="1" applyAlignment="1" applyProtection="1">
      <alignment vertical="center"/>
    </xf>
    <xf numFmtId="179" fontId="9" fillId="3" borderId="52" xfId="0" applyNumberFormat="1" applyFont="1" applyFill="1" applyBorder="1" applyAlignment="1" applyProtection="1">
      <alignment vertical="center"/>
    </xf>
    <xf numFmtId="179" fontId="9" fillId="3" borderId="63" xfId="0" applyNumberFormat="1" applyFont="1" applyFill="1" applyBorder="1" applyAlignment="1" applyProtection="1">
      <alignment vertical="center"/>
    </xf>
    <xf numFmtId="179" fontId="9" fillId="3" borderId="64" xfId="0" applyNumberFormat="1" applyFont="1" applyFill="1" applyBorder="1" applyAlignment="1" applyProtection="1">
      <alignment vertical="center"/>
    </xf>
    <xf numFmtId="179" fontId="9" fillId="6" borderId="24" xfId="0" applyNumberFormat="1" applyFont="1" applyFill="1" applyBorder="1" applyAlignment="1" applyProtection="1">
      <alignment vertical="center"/>
    </xf>
    <xf numFmtId="179" fontId="9" fillId="2" borderId="5" xfId="0" applyNumberFormat="1" applyFont="1" applyFill="1" applyBorder="1" applyAlignment="1" applyProtection="1">
      <alignment vertical="center"/>
    </xf>
    <xf numFmtId="0" fontId="0" fillId="0" borderId="0" xfId="0" applyFill="1">
      <alignment vertical="center"/>
    </xf>
    <xf numFmtId="0" fontId="3" fillId="3" borderId="50" xfId="0" applyFont="1" applyFill="1" applyBorder="1" applyAlignment="1">
      <alignment vertical="center"/>
    </xf>
    <xf numFmtId="0" fontId="3" fillId="3" borderId="9" xfId="0" applyFont="1" applyFill="1" applyBorder="1" applyAlignment="1">
      <alignment vertical="center"/>
    </xf>
    <xf numFmtId="0" fontId="3" fillId="3" borderId="11" xfId="0" applyFont="1" applyFill="1" applyBorder="1" applyAlignment="1">
      <alignment vertical="center"/>
    </xf>
    <xf numFmtId="0" fontId="3" fillId="0" borderId="18" xfId="0" applyFont="1" applyBorder="1">
      <alignment vertical="center"/>
    </xf>
    <xf numFmtId="0" fontId="3" fillId="0" borderId="17" xfId="0" applyFont="1" applyBorder="1">
      <alignment vertical="center"/>
    </xf>
    <xf numFmtId="179" fontId="9" fillId="2" borderId="42" xfId="0" applyNumberFormat="1" applyFont="1" applyFill="1" applyBorder="1" applyAlignment="1" applyProtection="1">
      <alignment vertical="center"/>
    </xf>
    <xf numFmtId="5" fontId="0" fillId="0" borderId="19" xfId="0" applyNumberFormat="1" applyBorder="1" applyAlignment="1">
      <alignment horizontal="distributed" vertical="justify"/>
    </xf>
    <xf numFmtId="0" fontId="13" fillId="0" borderId="3" xfId="0" applyFont="1" applyBorder="1" applyAlignment="1">
      <alignment horizontal="center" vertical="center"/>
    </xf>
    <xf numFmtId="0" fontId="3" fillId="0" borderId="0" xfId="0" applyFont="1" applyFill="1">
      <alignment vertical="center"/>
    </xf>
    <xf numFmtId="0" fontId="3" fillId="0" borderId="3" xfId="0" applyFont="1" applyFill="1" applyBorder="1" applyAlignment="1">
      <alignment horizontal="center" vertical="center"/>
    </xf>
    <xf numFmtId="0" fontId="12" fillId="0" borderId="0" xfId="0" applyFont="1">
      <alignment vertical="center"/>
    </xf>
    <xf numFmtId="179" fontId="9" fillId="3" borderId="57" xfId="0" applyNumberFormat="1" applyFont="1" applyFill="1" applyBorder="1" applyAlignment="1" applyProtection="1">
      <alignment vertical="center"/>
    </xf>
    <xf numFmtId="0" fontId="0" fillId="0" borderId="2" xfId="0" applyBorder="1" applyAlignment="1">
      <alignment horizontal="center" vertical="center"/>
    </xf>
    <xf numFmtId="176" fontId="0" fillId="3" borderId="19" xfId="0" applyNumberFormat="1" applyFill="1" applyBorder="1">
      <alignment vertical="center"/>
    </xf>
    <xf numFmtId="176" fontId="0" fillId="3" borderId="7" xfId="0" applyNumberFormat="1" applyFill="1" applyBorder="1">
      <alignment vertical="center"/>
    </xf>
    <xf numFmtId="176" fontId="0" fillId="2" borderId="70" xfId="0" applyNumberFormat="1" applyFill="1" applyBorder="1">
      <alignment vertical="center"/>
    </xf>
    <xf numFmtId="178" fontId="0" fillId="2" borderId="13" xfId="0" applyNumberFormat="1" applyFill="1" applyBorder="1">
      <alignment vertical="center"/>
    </xf>
    <xf numFmtId="176" fontId="0" fillId="0" borderId="22"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21" xfId="0" applyNumberFormat="1" applyBorder="1" applyProtection="1">
      <alignment vertical="center"/>
      <protection locked="0"/>
    </xf>
    <xf numFmtId="176" fontId="0" fillId="0" borderId="70" xfId="0" applyNumberFormat="1" applyBorder="1" applyProtection="1">
      <alignment vertical="center"/>
      <protection locked="0"/>
    </xf>
    <xf numFmtId="177" fontId="0" fillId="0" borderId="12"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23" xfId="0" applyNumberFormat="1" applyBorder="1" applyProtection="1">
      <alignment vertical="center"/>
      <protection locked="0"/>
    </xf>
    <xf numFmtId="176" fontId="0" fillId="0" borderId="19" xfId="0" applyNumberFormat="1" applyBorder="1" applyProtection="1">
      <alignment vertical="center"/>
      <protection locked="0"/>
    </xf>
    <xf numFmtId="177" fontId="0" fillId="0" borderId="6" xfId="0" applyNumberFormat="1" applyBorder="1" applyProtection="1">
      <alignment vertical="center"/>
      <protection locked="0"/>
    </xf>
    <xf numFmtId="176" fontId="0" fillId="0" borderId="42" xfId="0" applyNumberFormat="1" applyBorder="1" applyProtection="1">
      <alignment vertical="center"/>
      <protection locked="0"/>
    </xf>
    <xf numFmtId="176" fontId="0" fillId="0" borderId="2" xfId="0" applyNumberFormat="1" applyBorder="1" applyProtection="1">
      <alignment vertical="center"/>
      <protection locked="0"/>
    </xf>
    <xf numFmtId="177" fontId="0" fillId="0" borderId="7" xfId="0" applyNumberFormat="1" applyBorder="1" applyProtection="1">
      <alignment vertical="center"/>
      <protection locked="0"/>
    </xf>
    <xf numFmtId="176" fontId="0" fillId="0" borderId="7" xfId="0" applyNumberFormat="1" applyBorder="1" applyProtection="1">
      <alignment vertical="center"/>
      <protection locked="0"/>
    </xf>
    <xf numFmtId="176" fontId="0" fillId="0" borderId="52" xfId="0" applyNumberFormat="1" applyBorder="1" applyProtection="1">
      <alignment vertical="center"/>
      <protection locked="0"/>
    </xf>
    <xf numFmtId="176" fontId="0" fillId="0" borderId="10"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43" xfId="0" applyNumberFormat="1" applyBorder="1" applyProtection="1">
      <alignment vertical="center"/>
      <protection locked="0"/>
    </xf>
    <xf numFmtId="176" fontId="0" fillId="0" borderId="57" xfId="0" applyNumberFormat="1" applyBorder="1" applyProtection="1">
      <alignment vertical="center"/>
      <protection locked="0"/>
    </xf>
    <xf numFmtId="177" fontId="0" fillId="0" borderId="8" xfId="0" applyNumberFormat="1" applyBorder="1" applyProtection="1">
      <alignment vertical="center"/>
      <protection locked="0"/>
    </xf>
    <xf numFmtId="176" fontId="0" fillId="0" borderId="24" xfId="0" applyNumberFormat="1" applyBorder="1" applyProtection="1">
      <alignment vertical="center"/>
      <protection locked="0"/>
    </xf>
    <xf numFmtId="176" fontId="0" fillId="0" borderId="47" xfId="0" applyNumberFormat="1" applyBorder="1" applyProtection="1">
      <alignment vertical="center"/>
      <protection locked="0"/>
    </xf>
    <xf numFmtId="176" fontId="3" fillId="2" borderId="7" xfId="0" applyNumberFormat="1" applyFont="1" applyFill="1" applyBorder="1" applyProtection="1">
      <alignment vertical="center"/>
      <protection locked="0"/>
    </xf>
    <xf numFmtId="176" fontId="3" fillId="2" borderId="1" xfId="0" applyNumberFormat="1" applyFont="1" applyFill="1" applyBorder="1" applyProtection="1">
      <alignment vertical="center"/>
    </xf>
    <xf numFmtId="179" fontId="9" fillId="3" borderId="24" xfId="0" applyNumberFormat="1" applyFont="1" applyFill="1" applyBorder="1" applyAlignment="1" applyProtection="1">
      <alignment vertical="center"/>
    </xf>
    <xf numFmtId="179" fontId="9" fillId="2" borderId="46" xfId="0" applyNumberFormat="1" applyFont="1" applyFill="1" applyBorder="1" applyAlignment="1" applyProtection="1">
      <alignment vertical="center"/>
    </xf>
    <xf numFmtId="179" fontId="9" fillId="2" borderId="47" xfId="0" applyNumberFormat="1" applyFont="1" applyFill="1" applyBorder="1" applyAlignment="1" applyProtection="1">
      <alignment vertical="center"/>
    </xf>
    <xf numFmtId="0" fontId="3" fillId="3" borderId="2" xfId="0" applyFont="1" applyFill="1" applyBorder="1" applyAlignment="1">
      <alignment vertical="center"/>
    </xf>
    <xf numFmtId="176" fontId="3" fillId="2" borderId="11" xfId="0" applyNumberFormat="1" applyFont="1" applyFill="1" applyBorder="1" applyAlignment="1">
      <alignment horizontal="right" vertical="center"/>
    </xf>
    <xf numFmtId="0" fontId="0" fillId="0" borderId="19" xfId="0" applyBorder="1" applyAlignment="1">
      <alignment vertical="center" wrapText="1"/>
    </xf>
    <xf numFmtId="0" fontId="0" fillId="2" borderId="1" xfId="0" applyFill="1" applyBorder="1" applyAlignment="1">
      <alignment horizontal="center" vertical="center"/>
    </xf>
    <xf numFmtId="179" fontId="9" fillId="2" borderId="19" xfId="1" applyNumberFormat="1" applyFont="1" applyFill="1" applyBorder="1" applyAlignment="1" applyProtection="1">
      <alignment vertical="center"/>
    </xf>
    <xf numFmtId="179" fontId="9" fillId="3" borderId="5" xfId="0" applyNumberFormat="1" applyFont="1" applyFill="1" applyBorder="1" applyAlignment="1" applyProtection="1">
      <alignment vertical="center"/>
    </xf>
    <xf numFmtId="176" fontId="3" fillId="0" borderId="19" xfId="0" applyNumberFormat="1" applyFont="1" applyBorder="1" applyProtection="1">
      <alignment vertical="center"/>
      <protection locked="0"/>
    </xf>
    <xf numFmtId="176" fontId="3" fillId="0" borderId="1" xfId="0" applyNumberFormat="1" applyFont="1" applyBorder="1" applyProtection="1">
      <alignment vertical="center"/>
      <protection locked="0"/>
    </xf>
    <xf numFmtId="176" fontId="3" fillId="0" borderId="19" xfId="0" applyNumberFormat="1" applyFont="1" applyBorder="1" applyAlignment="1" applyProtection="1">
      <alignment vertical="center"/>
      <protection locked="0"/>
    </xf>
    <xf numFmtId="176" fontId="3" fillId="2" borderId="7" xfId="0" applyNumberFormat="1" applyFont="1" applyFill="1" applyBorder="1" applyProtection="1">
      <alignment vertical="center"/>
    </xf>
    <xf numFmtId="176" fontId="0" fillId="0" borderId="53" xfId="0" applyNumberFormat="1" applyBorder="1" applyAlignment="1" applyProtection="1">
      <alignment vertical="center"/>
      <protection locked="0"/>
    </xf>
    <xf numFmtId="177" fontId="0" fillId="0" borderId="36" xfId="0" applyNumberFormat="1" applyBorder="1" applyProtection="1">
      <alignment vertical="center"/>
      <protection locked="0"/>
    </xf>
    <xf numFmtId="176" fontId="0" fillId="0" borderId="41" xfId="0" applyNumberFormat="1" applyBorder="1" applyAlignment="1" applyProtection="1">
      <alignment vertical="center"/>
      <protection locked="0"/>
    </xf>
    <xf numFmtId="177" fontId="0" fillId="0" borderId="0" xfId="0" applyNumberFormat="1" applyBorder="1" applyProtection="1">
      <alignment vertical="center"/>
      <protection locked="0"/>
    </xf>
    <xf numFmtId="176" fontId="0" fillId="0" borderId="55" xfId="0" applyNumberFormat="1" applyBorder="1" applyAlignment="1" applyProtection="1">
      <alignment vertical="center"/>
      <protection locked="0"/>
    </xf>
    <xf numFmtId="176" fontId="0" fillId="0" borderId="30" xfId="0" applyNumberFormat="1" applyBorder="1" applyProtection="1">
      <alignment vertical="center"/>
      <protection locked="0"/>
    </xf>
    <xf numFmtId="177" fontId="3" fillId="0" borderId="8" xfId="0" applyNumberFormat="1" applyFont="1" applyBorder="1" applyProtection="1">
      <alignment vertical="center"/>
      <protection locked="0"/>
    </xf>
    <xf numFmtId="176" fontId="0" fillId="0" borderId="77" xfId="0" applyNumberFormat="1" applyBorder="1" applyAlignment="1" applyProtection="1">
      <alignment vertical="center"/>
      <protection locked="0"/>
    </xf>
    <xf numFmtId="177" fontId="0" fillId="0" borderId="6" xfId="0" applyNumberFormat="1" applyBorder="1" applyAlignment="1" applyProtection="1">
      <alignment vertical="center"/>
      <protection locked="0"/>
    </xf>
    <xf numFmtId="0" fontId="0" fillId="0" borderId="1" xfId="0" applyBorder="1" applyProtection="1">
      <alignment vertical="center"/>
      <protection locked="0"/>
    </xf>
    <xf numFmtId="177" fontId="0" fillId="0" borderId="34" xfId="0" applyNumberFormat="1" applyBorder="1" applyAlignment="1" applyProtection="1">
      <alignment vertical="center"/>
      <protection locked="0"/>
    </xf>
    <xf numFmtId="176" fontId="0" fillId="0" borderId="12"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8" xfId="0" applyNumberFormat="1" applyBorder="1" applyProtection="1">
      <alignment vertical="center"/>
      <protection locked="0"/>
    </xf>
    <xf numFmtId="176" fontId="0" fillId="0" borderId="56" xfId="0" applyNumberFormat="1" applyBorder="1" applyProtection="1">
      <alignment vertical="center"/>
      <protection locked="0"/>
    </xf>
    <xf numFmtId="176" fontId="0" fillId="0" borderId="80" xfId="0" applyNumberFormat="1" applyBorder="1" applyProtection="1">
      <alignment vertical="center"/>
      <protection locked="0"/>
    </xf>
    <xf numFmtId="176" fontId="0" fillId="0" borderId="71" xfId="0" applyNumberFormat="1" applyBorder="1" applyProtection="1">
      <alignment vertical="center"/>
      <protection locked="0"/>
    </xf>
    <xf numFmtId="176" fontId="0" fillId="0" borderId="81" xfId="0" applyNumberFormat="1" applyBorder="1" applyProtection="1">
      <alignment vertical="center"/>
      <protection locked="0"/>
    </xf>
    <xf numFmtId="0" fontId="0" fillId="0" borderId="7" xfId="0" applyBorder="1" applyProtection="1">
      <alignment vertical="center"/>
      <protection locked="0"/>
    </xf>
    <xf numFmtId="176" fontId="0" fillId="3" borderId="59" xfId="0" applyNumberFormat="1" applyFill="1" applyBorder="1" applyAlignment="1" applyProtection="1">
      <alignment horizontal="center" vertical="center"/>
      <protection locked="0"/>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xf>
    <xf numFmtId="176" fontId="3" fillId="0" borderId="0" xfId="0" applyNumberFormat="1" applyFont="1" applyFill="1" applyBorder="1" applyAlignment="1">
      <alignment horizontal="center" vertical="center"/>
    </xf>
    <xf numFmtId="0" fontId="16" fillId="0" borderId="0" xfId="0" applyFont="1" applyAlignment="1">
      <alignment vertical="center"/>
    </xf>
    <xf numFmtId="0" fontId="16" fillId="0" borderId="0" xfId="0" applyFont="1">
      <alignment vertical="center"/>
    </xf>
    <xf numFmtId="176" fontId="0" fillId="0" borderId="10" xfId="0" applyNumberFormat="1" applyBorder="1" applyAlignment="1">
      <alignment horizontal="right"/>
    </xf>
    <xf numFmtId="176" fontId="0" fillId="0" borderId="11" xfId="0" applyNumberFormat="1" applyBorder="1" applyAlignment="1">
      <alignment horizontal="right" shrinkToFit="1"/>
    </xf>
    <xf numFmtId="0" fontId="0" fillId="0" borderId="0" xfId="0" applyFont="1" applyAlignment="1">
      <alignment vertical="center"/>
    </xf>
    <xf numFmtId="0" fontId="0" fillId="0" borderId="0" xfId="0" applyFont="1">
      <alignment vertical="center"/>
    </xf>
    <xf numFmtId="0" fontId="0" fillId="0" borderId="0" xfId="0" applyFont="1" applyFill="1" applyAlignment="1">
      <alignment horizontal="left" vertical="center"/>
    </xf>
    <xf numFmtId="0" fontId="0" fillId="0" borderId="19" xfId="0" applyFont="1" applyBorder="1" applyAlignment="1">
      <alignment horizontal="distributed" vertical="center"/>
    </xf>
    <xf numFmtId="176" fontId="3" fillId="3" borderId="9" xfId="0" applyNumberFormat="1" applyFont="1" applyFill="1" applyBorder="1" applyAlignment="1">
      <alignment vertical="center"/>
    </xf>
    <xf numFmtId="176" fontId="3" fillId="2" borderId="22" xfId="0" applyNumberFormat="1" applyFont="1" applyFill="1" applyBorder="1">
      <alignment vertical="center"/>
    </xf>
    <xf numFmtId="176" fontId="3" fillId="2" borderId="70" xfId="0" applyNumberFormat="1" applyFont="1" applyFill="1" applyBorder="1">
      <alignment vertical="center"/>
    </xf>
    <xf numFmtId="178" fontId="3" fillId="2" borderId="13" xfId="0" applyNumberFormat="1" applyFont="1" applyFill="1" applyBorder="1">
      <alignment vertical="center"/>
    </xf>
    <xf numFmtId="176" fontId="3" fillId="2" borderId="12" xfId="0" applyNumberFormat="1" applyFont="1" applyFill="1" applyBorder="1">
      <alignment vertical="center"/>
    </xf>
    <xf numFmtId="176" fontId="3" fillId="0" borderId="24" xfId="0" applyNumberFormat="1" applyFont="1" applyBorder="1" applyAlignment="1">
      <alignment horizontal="center" vertical="center"/>
    </xf>
    <xf numFmtId="0" fontId="0" fillId="0" borderId="10" xfId="0" applyFont="1" applyBorder="1" applyAlignment="1">
      <alignment horizontal="distributed" vertical="center" wrapText="1"/>
    </xf>
    <xf numFmtId="0" fontId="0" fillId="0" borderId="34" xfId="0" applyBorder="1" applyAlignment="1">
      <alignment horizontal="center"/>
    </xf>
    <xf numFmtId="176" fontId="0" fillId="0" borderId="4" xfId="0" applyNumberFormat="1" applyBorder="1" applyAlignment="1">
      <alignment horizontal="right"/>
    </xf>
    <xf numFmtId="176" fontId="0" fillId="0" borderId="3" xfId="0" applyNumberFormat="1" applyBorder="1" applyAlignment="1">
      <alignment horizontal="center"/>
    </xf>
    <xf numFmtId="0" fontId="0" fillId="0" borderId="10" xfId="0" applyBorder="1" applyAlignment="1">
      <alignment horizontal="center"/>
    </xf>
    <xf numFmtId="0" fontId="0" fillId="0" borderId="19" xfId="0" applyBorder="1" applyAlignment="1">
      <alignment horizontal="center" vertical="center" shrinkToFit="1"/>
    </xf>
    <xf numFmtId="176" fontId="0" fillId="2" borderId="7" xfId="0" applyNumberFormat="1" applyFont="1" applyFill="1" applyBorder="1">
      <alignment vertical="center"/>
    </xf>
    <xf numFmtId="176" fontId="3" fillId="2" borderId="22" xfId="0" applyNumberFormat="1" applyFont="1" applyFill="1" applyBorder="1" applyProtection="1">
      <alignment vertical="center"/>
    </xf>
    <xf numFmtId="176" fontId="3" fillId="2" borderId="70" xfId="0" applyNumberFormat="1" applyFont="1" applyFill="1" applyBorder="1" applyProtection="1">
      <alignment vertical="center"/>
    </xf>
    <xf numFmtId="178" fontId="3" fillId="2" borderId="12" xfId="0" applyNumberFormat="1" applyFont="1" applyFill="1" applyBorder="1" applyProtection="1">
      <alignment vertical="center"/>
    </xf>
    <xf numFmtId="178" fontId="3" fillId="2" borderId="13" xfId="0" applyNumberFormat="1" applyFont="1" applyFill="1" applyBorder="1" applyProtection="1">
      <alignment vertical="center"/>
    </xf>
    <xf numFmtId="0" fontId="0" fillId="0" borderId="6"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18" fillId="0" borderId="0" xfId="0" applyFont="1" applyFill="1">
      <alignment vertical="center"/>
    </xf>
    <xf numFmtId="176" fontId="3" fillId="0" borderId="1" xfId="0" applyNumberFormat="1" applyFont="1" applyBorder="1" applyAlignment="1" applyProtection="1">
      <alignment vertical="center"/>
      <protection locked="0"/>
    </xf>
    <xf numFmtId="176" fontId="0" fillId="0" borderId="60" xfId="0" applyNumberFormat="1" applyFont="1" applyBorder="1" applyAlignment="1" applyProtection="1">
      <alignment horizontal="center" vertical="center"/>
      <protection locked="0"/>
    </xf>
    <xf numFmtId="176" fontId="0" fillId="7" borderId="21" xfId="0" applyNumberFormat="1" applyFill="1" applyBorder="1" applyAlignment="1">
      <alignment vertical="center"/>
    </xf>
    <xf numFmtId="176" fontId="0" fillId="7" borderId="22" xfId="0" applyNumberFormat="1" applyFill="1" applyBorder="1" applyAlignment="1">
      <alignment vertical="center"/>
    </xf>
    <xf numFmtId="176" fontId="0" fillId="2" borderId="7" xfId="0" applyNumberFormat="1" applyFill="1" applyBorder="1" applyAlignment="1">
      <alignment vertical="center"/>
    </xf>
    <xf numFmtId="176" fontId="0" fillId="0" borderId="83" xfId="0" applyNumberFormat="1" applyBorder="1" applyAlignment="1" applyProtection="1">
      <alignment vertical="center"/>
      <protection locked="0"/>
    </xf>
    <xf numFmtId="176" fontId="0" fillId="7" borderId="29" xfId="0" applyNumberFormat="1" applyFill="1" applyBorder="1" applyAlignment="1">
      <alignment vertical="center"/>
    </xf>
    <xf numFmtId="176" fontId="0" fillId="0" borderId="23" xfId="0" applyNumberFormat="1" applyBorder="1" applyAlignment="1" applyProtection="1">
      <alignment vertical="center"/>
      <protection locked="0"/>
    </xf>
    <xf numFmtId="176" fontId="0" fillId="0" borderId="1" xfId="0" applyNumberFormat="1" applyBorder="1" applyAlignment="1" applyProtection="1">
      <alignment vertical="center"/>
      <protection locked="0"/>
    </xf>
    <xf numFmtId="176" fontId="0" fillId="7" borderId="56" xfId="0" applyNumberFormat="1" applyFill="1" applyBorder="1" applyAlignment="1">
      <alignment vertical="center"/>
    </xf>
    <xf numFmtId="176" fontId="0" fillId="7" borderId="24" xfId="0" applyNumberFormat="1" applyFill="1" applyBorder="1" applyAlignment="1">
      <alignment vertical="center"/>
    </xf>
    <xf numFmtId="176" fontId="0" fillId="0" borderId="24" xfId="0" applyNumberFormat="1" applyBorder="1" applyAlignment="1" applyProtection="1">
      <alignment vertical="center"/>
      <protection locked="0"/>
    </xf>
    <xf numFmtId="176" fontId="0" fillId="0" borderId="47" xfId="0" applyNumberFormat="1" applyBorder="1" applyAlignment="1" applyProtection="1">
      <alignment vertical="center"/>
      <protection locked="0"/>
    </xf>
    <xf numFmtId="176" fontId="0" fillId="2" borderId="5" xfId="0" applyNumberFormat="1" applyFill="1" applyBorder="1" applyAlignment="1">
      <alignment vertical="center"/>
    </xf>
    <xf numFmtId="176" fontId="0" fillId="2" borderId="1" xfId="0" applyNumberFormat="1" applyFill="1" applyBorder="1" applyAlignment="1">
      <alignment vertical="center"/>
    </xf>
    <xf numFmtId="179" fontId="0" fillId="3" borderId="17" xfId="0" applyNumberFormat="1" applyFill="1" applyBorder="1" applyAlignment="1"/>
    <xf numFmtId="179" fontId="3" fillId="2" borderId="18" xfId="0" applyNumberFormat="1" applyFont="1" applyFill="1" applyBorder="1" applyAlignment="1">
      <alignment vertical="center"/>
    </xf>
    <xf numFmtId="176" fontId="3" fillId="3" borderId="50" xfId="0" applyNumberFormat="1" applyFont="1" applyFill="1" applyBorder="1" applyAlignment="1">
      <alignment horizontal="right" vertical="center"/>
    </xf>
    <xf numFmtId="176" fontId="3" fillId="3" borderId="0" xfId="0" applyNumberFormat="1" applyFont="1" applyFill="1" applyBorder="1" applyAlignment="1">
      <alignment horizontal="right" vertical="center"/>
    </xf>
    <xf numFmtId="176" fontId="3" fillId="3" borderId="9" xfId="0" applyNumberFormat="1" applyFont="1" applyFill="1" applyBorder="1" applyAlignment="1">
      <alignment horizontal="right" vertical="center"/>
    </xf>
    <xf numFmtId="179" fontId="3" fillId="0" borderId="20" xfId="0" applyNumberFormat="1" applyFont="1" applyBorder="1" applyAlignment="1" applyProtection="1">
      <alignment horizontal="right" vertical="center"/>
      <protection locked="0"/>
    </xf>
    <xf numFmtId="176" fontId="3" fillId="3" borderId="82"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176" fontId="3" fillId="0" borderId="19" xfId="0" applyNumberFormat="1" applyFont="1" applyBorder="1" applyAlignment="1" applyProtection="1">
      <alignment horizontal="right" vertical="center"/>
      <protection locked="0"/>
    </xf>
    <xf numFmtId="176" fontId="3" fillId="3" borderId="2" xfId="0" applyNumberFormat="1" applyFont="1" applyFill="1" applyBorder="1" applyAlignment="1">
      <alignment horizontal="right" vertical="center"/>
    </xf>
    <xf numFmtId="176" fontId="3" fillId="3" borderId="34" xfId="0" applyNumberFormat="1" applyFont="1" applyFill="1" applyBorder="1" applyAlignment="1">
      <alignment horizontal="right" vertical="center"/>
    </xf>
    <xf numFmtId="176" fontId="3" fillId="3" borderId="51" xfId="0" applyNumberFormat="1" applyFont="1" applyFill="1" applyBorder="1" applyAlignment="1">
      <alignment horizontal="right" vertical="center"/>
    </xf>
    <xf numFmtId="177" fontId="0" fillId="0" borderId="6" xfId="0" applyNumberFormat="1" applyFont="1" applyBorder="1" applyAlignment="1" applyProtection="1">
      <alignment horizontal="right" vertical="center"/>
      <protection locked="0"/>
    </xf>
    <xf numFmtId="176" fontId="3" fillId="3" borderId="20" xfId="0" applyNumberFormat="1" applyFont="1" applyFill="1" applyBorder="1" applyAlignment="1">
      <alignment horizontal="right" vertical="center"/>
    </xf>
    <xf numFmtId="176" fontId="3" fillId="3" borderId="49"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177" fontId="0" fillId="0" borderId="7"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horizontal="right" vertical="center"/>
      <protection locked="0"/>
    </xf>
    <xf numFmtId="177" fontId="3" fillId="3" borderId="29" xfId="0" applyNumberFormat="1" applyFont="1" applyFill="1" applyBorder="1" applyAlignment="1" applyProtection="1">
      <alignment horizontal="right" vertical="center"/>
      <protection locked="0"/>
    </xf>
    <xf numFmtId="176" fontId="3" fillId="0" borderId="34" xfId="0" applyNumberFormat="1" applyFont="1" applyBorder="1" applyAlignment="1" applyProtection="1">
      <alignment horizontal="right" vertical="center"/>
      <protection locked="0"/>
    </xf>
    <xf numFmtId="176" fontId="0" fillId="2" borderId="70" xfId="0" applyNumberFormat="1" applyFill="1" applyBorder="1" applyAlignment="1">
      <alignment horizontal="right" vertical="center"/>
    </xf>
    <xf numFmtId="176" fontId="0" fillId="0" borderId="22" xfId="0" applyNumberFormat="1" applyBorder="1" applyAlignment="1" applyProtection="1">
      <alignment horizontal="right" vertical="center"/>
      <protection locked="0"/>
    </xf>
    <xf numFmtId="176" fontId="0" fillId="0" borderId="12"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176" fontId="0" fillId="0" borderId="1" xfId="0" applyNumberFormat="1" applyBorder="1" applyAlignment="1" applyProtection="1">
      <alignment horizontal="right" vertical="center"/>
      <protection locked="0"/>
    </xf>
    <xf numFmtId="177" fontId="0" fillId="0" borderId="86" xfId="0" applyNumberFormat="1" applyBorder="1" applyAlignment="1" applyProtection="1">
      <alignment horizontal="right" vertical="center"/>
      <protection locked="0"/>
    </xf>
    <xf numFmtId="177" fontId="0" fillId="0" borderId="87"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0" fontId="0" fillId="3" borderId="77" xfId="0" applyFill="1" applyBorder="1" applyAlignment="1">
      <alignment horizontal="right" vertical="center"/>
    </xf>
    <xf numFmtId="0" fontId="0" fillId="3" borderId="12" xfId="0" applyFill="1" applyBorder="1" applyAlignment="1">
      <alignment horizontal="right" vertical="center"/>
    </xf>
    <xf numFmtId="0" fontId="0" fillId="3" borderId="36" xfId="0" applyFill="1" applyBorder="1" applyAlignment="1">
      <alignment horizontal="right" vertical="center"/>
    </xf>
    <xf numFmtId="0" fontId="0" fillId="3" borderId="13" xfId="0" applyFill="1" applyBorder="1" applyAlignment="1">
      <alignment horizontal="right" vertical="center"/>
    </xf>
    <xf numFmtId="177" fontId="0" fillId="0" borderId="14" xfId="0" applyNumberFormat="1" applyBorder="1" applyAlignment="1" applyProtection="1">
      <alignment horizontal="right" vertical="center"/>
      <protection locked="0"/>
    </xf>
    <xf numFmtId="177" fontId="0" fillId="0" borderId="6" xfId="0" applyNumberFormat="1" applyBorder="1" applyAlignment="1" applyProtection="1">
      <alignment horizontal="right" vertical="center"/>
      <protection locked="0"/>
    </xf>
    <xf numFmtId="0" fontId="0" fillId="3" borderId="51" xfId="0" applyFill="1" applyBorder="1" applyAlignment="1">
      <alignment horizontal="right" vertical="center"/>
    </xf>
    <xf numFmtId="0" fontId="0" fillId="3" borderId="49" xfId="0" applyFill="1" applyBorder="1" applyAlignment="1">
      <alignment horizontal="right" vertical="center"/>
    </xf>
    <xf numFmtId="0" fontId="0" fillId="3" borderId="0" xfId="0" applyFill="1" applyBorder="1" applyAlignment="1">
      <alignment horizontal="right" vertical="center"/>
    </xf>
    <xf numFmtId="176" fontId="0" fillId="3" borderId="2" xfId="0" applyNumberFormat="1" applyFill="1" applyBorder="1" applyAlignment="1">
      <alignment horizontal="right" vertical="center"/>
    </xf>
    <xf numFmtId="0" fontId="0" fillId="3" borderId="51" xfId="0" applyFill="1" applyBorder="1" applyAlignment="1">
      <alignment horizontal="right" vertical="center" wrapText="1"/>
    </xf>
    <xf numFmtId="0" fontId="0" fillId="3" borderId="50" xfId="0" applyFill="1" applyBorder="1" applyAlignment="1">
      <alignment horizontal="right" vertical="center"/>
    </xf>
    <xf numFmtId="176" fontId="0" fillId="0" borderId="3" xfId="0" applyNumberFormat="1" applyBorder="1" applyAlignment="1" applyProtection="1">
      <alignment horizontal="right" vertical="center"/>
      <protection locked="0"/>
    </xf>
    <xf numFmtId="177" fontId="0" fillId="3" borderId="51" xfId="0" applyNumberFormat="1" applyFill="1" applyBorder="1" applyAlignment="1" applyProtection="1">
      <alignment horizontal="right" vertical="center"/>
      <protection locked="0"/>
    </xf>
    <xf numFmtId="176" fontId="0" fillId="2" borderId="22" xfId="0" applyNumberFormat="1" applyFill="1" applyBorder="1" applyAlignment="1">
      <alignment horizontal="right" vertical="center"/>
    </xf>
    <xf numFmtId="178" fontId="0" fillId="2" borderId="12" xfId="0" applyNumberFormat="1" applyFill="1" applyBorder="1" applyAlignment="1">
      <alignment horizontal="right" vertical="center"/>
    </xf>
    <xf numFmtId="178" fontId="0" fillId="2" borderId="13" xfId="0" applyNumberFormat="1" applyFill="1" applyBorder="1" applyAlignment="1">
      <alignment horizontal="right" vertical="center"/>
    </xf>
    <xf numFmtId="176" fontId="0" fillId="0" borderId="5"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176" fontId="0" fillId="3" borderId="51" xfId="0" applyNumberFormat="1" applyFill="1" applyBorder="1" applyAlignment="1">
      <alignment horizontal="right" vertical="center"/>
    </xf>
    <xf numFmtId="176" fontId="0" fillId="2" borderId="11" xfId="0" applyNumberFormat="1" applyFill="1" applyBorder="1" applyAlignment="1">
      <alignment horizontal="right" vertical="center"/>
    </xf>
    <xf numFmtId="176" fontId="0" fillId="2" borderId="3" xfId="0" applyNumberFormat="1" applyFill="1" applyBorder="1" applyAlignment="1">
      <alignment horizontal="right" vertical="center"/>
    </xf>
    <xf numFmtId="176" fontId="0" fillId="3" borderId="10" xfId="0" applyNumberFormat="1" applyFill="1" applyBorder="1" applyAlignment="1">
      <alignment horizontal="right" vertical="center"/>
    </xf>
    <xf numFmtId="177" fontId="0" fillId="0" borderId="84" xfId="0" applyNumberFormat="1" applyFill="1" applyBorder="1" applyAlignment="1" applyProtection="1">
      <alignment vertical="center"/>
      <protection locked="0"/>
    </xf>
    <xf numFmtId="176" fontId="0" fillId="0" borderId="83" xfId="0" applyNumberFormat="1" applyBorder="1" applyProtection="1">
      <alignment vertical="center"/>
      <protection locked="0"/>
    </xf>
    <xf numFmtId="176" fontId="0" fillId="0" borderId="5" xfId="0" applyNumberFormat="1" applyBorder="1" applyProtection="1">
      <alignment vertical="center"/>
      <protection locked="0"/>
    </xf>
    <xf numFmtId="176" fontId="0" fillId="0" borderId="29" xfId="0" applyNumberFormat="1" applyBorder="1" applyProtection="1">
      <alignment vertical="center"/>
      <protection locked="0"/>
    </xf>
    <xf numFmtId="0" fontId="11" fillId="0" borderId="0" xfId="0" applyFont="1" applyProtection="1">
      <alignment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9" fillId="0" borderId="0" xfId="0" applyNumberFormat="1" applyFont="1" applyBorder="1" applyProtection="1">
      <alignment vertical="center"/>
      <protection locked="0"/>
    </xf>
    <xf numFmtId="0" fontId="9" fillId="0" borderId="0" xfId="0" applyFont="1" applyProtection="1">
      <alignment vertical="center"/>
    </xf>
    <xf numFmtId="0" fontId="9" fillId="0" borderId="0" xfId="0" applyFont="1" applyBorder="1" applyProtection="1">
      <alignment vertical="center"/>
    </xf>
    <xf numFmtId="176" fontId="9" fillId="0" borderId="62" xfId="0" applyNumberFormat="1"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71" xfId="0" applyFont="1" applyBorder="1" applyAlignment="1" applyProtection="1">
      <alignment horizontal="center" vertical="center"/>
    </xf>
    <xf numFmtId="0" fontId="9" fillId="0" borderId="19" xfId="0" applyFont="1" applyBorder="1" applyAlignment="1" applyProtection="1">
      <alignment horizontal="distributed" vertical="center" wrapText="1"/>
    </xf>
    <xf numFmtId="0" fontId="9" fillId="0" borderId="19" xfId="0" applyFont="1" applyBorder="1" applyAlignment="1" applyProtection="1">
      <alignment horizontal="distributed" vertical="center"/>
    </xf>
    <xf numFmtId="0" fontId="8" fillId="0" borderId="0" xfId="0" applyFont="1" applyAlignment="1" applyProtection="1">
      <alignment horizontal="left" vertical="center"/>
    </xf>
    <xf numFmtId="0" fontId="15" fillId="0" borderId="0" xfId="0" applyFont="1" applyAlignment="1" applyProtection="1">
      <alignment horizontal="left" vertical="center" indent="2"/>
    </xf>
    <xf numFmtId="0" fontId="3" fillId="0" borderId="0" xfId="0" applyFont="1" applyProtection="1">
      <alignment vertical="center"/>
    </xf>
    <xf numFmtId="176" fontId="3" fillId="0" borderId="0" xfId="0" applyNumberFormat="1" applyFo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0" fillId="0" borderId="0" xfId="0" applyBorder="1" applyAlignment="1" applyProtection="1">
      <alignment vertical="center"/>
      <protection locked="0"/>
    </xf>
    <xf numFmtId="0" fontId="0" fillId="0" borderId="2" xfId="0" applyBorder="1" applyProtection="1">
      <alignment vertical="center"/>
      <protection locked="0"/>
    </xf>
    <xf numFmtId="0" fontId="0" fillId="0" borderId="19" xfId="0" applyBorder="1" applyAlignment="1" applyProtection="1">
      <alignment horizontal="distributed" vertical="center"/>
      <protection locked="0"/>
    </xf>
    <xf numFmtId="0" fontId="0" fillId="3" borderId="30"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0" borderId="0" xfId="0" applyProtection="1">
      <alignment vertical="center"/>
    </xf>
    <xf numFmtId="0" fontId="0" fillId="0" borderId="19" xfId="0" applyBorder="1" applyAlignment="1" applyProtection="1">
      <alignment horizontal="distributed"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1" xfId="0" applyFill="1" applyBorder="1" applyAlignment="1" applyProtection="1">
      <alignment vertical="center"/>
    </xf>
    <xf numFmtId="0" fontId="0" fillId="3" borderId="9" xfId="0" applyFill="1" applyBorder="1" applyAlignment="1" applyProtection="1">
      <alignment vertical="center"/>
    </xf>
    <xf numFmtId="0" fontId="0" fillId="3" borderId="32"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33" xfId="0" applyFill="1" applyBorder="1" applyAlignment="1" applyProtection="1">
      <alignment vertical="center"/>
    </xf>
    <xf numFmtId="0" fontId="0" fillId="0" borderId="5" xfId="0" applyBorder="1" applyAlignment="1" applyProtection="1">
      <alignment horizontal="center" vertical="center"/>
    </xf>
    <xf numFmtId="176" fontId="0" fillId="2" borderId="5" xfId="0" applyNumberFormat="1" applyFill="1" applyBorder="1" applyProtection="1">
      <alignment vertical="center"/>
    </xf>
    <xf numFmtId="176" fontId="0" fillId="2" borderId="20" xfId="0" applyNumberFormat="1" applyFill="1" applyBorder="1" applyProtection="1">
      <alignment vertical="center"/>
    </xf>
    <xf numFmtId="178" fontId="0" fillId="2" borderId="17" xfId="0" applyNumberFormat="1" applyFill="1" applyBorder="1" applyProtection="1">
      <alignment vertical="center"/>
    </xf>
    <xf numFmtId="179" fontId="0" fillId="2" borderId="5" xfId="0" applyNumberFormat="1" applyFill="1" applyBorder="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179" fontId="0" fillId="2" borderId="20" xfId="0" applyNumberFormat="1" applyFill="1" applyBorder="1" applyProtection="1">
      <alignment vertical="center"/>
    </xf>
    <xf numFmtId="179" fontId="0" fillId="2" borderId="1" xfId="0" applyNumberFormat="1" applyFill="1" applyBorder="1" applyProtection="1">
      <alignment vertical="center"/>
    </xf>
    <xf numFmtId="0" fontId="0" fillId="0" borderId="3" xfId="0" applyBorder="1" applyProtection="1">
      <alignment vertical="center"/>
    </xf>
    <xf numFmtId="0" fontId="0" fillId="0" borderId="4" xfId="0" applyBorder="1" applyAlignment="1" applyProtection="1">
      <alignment horizontal="center" vertical="center"/>
    </xf>
    <xf numFmtId="0" fontId="0" fillId="0" borderId="5" xfId="0" applyBorder="1" applyProtection="1">
      <alignment vertical="center"/>
    </xf>
    <xf numFmtId="176" fontId="0" fillId="2" borderId="7" xfId="0" applyNumberFormat="1" applyFill="1" applyBorder="1" applyProtection="1">
      <alignment vertical="center"/>
    </xf>
    <xf numFmtId="0" fontId="16" fillId="0" borderId="0" xfId="0" applyFo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distributed" vertical="center"/>
    </xf>
    <xf numFmtId="0" fontId="0" fillId="0" borderId="0" xfId="0" applyBorder="1" applyProtection="1">
      <alignmen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17" xfId="0" applyBorder="1" applyProtection="1">
      <alignment vertical="center"/>
    </xf>
    <xf numFmtId="0" fontId="0" fillId="0" borderId="19" xfId="0" applyBorder="1" applyAlignment="1" applyProtection="1">
      <alignment horizontal="centerContinuous" vertical="center"/>
    </xf>
    <xf numFmtId="0" fontId="0" fillId="0" borderId="6" xfId="0" applyBorder="1" applyAlignment="1" applyProtection="1">
      <alignment horizontal="centerContinuous" vertical="center"/>
    </xf>
    <xf numFmtId="0" fontId="6" fillId="0" borderId="3" xfId="0" applyFont="1" applyBorder="1" applyAlignment="1" applyProtection="1">
      <alignment horizontal="center" vertical="center"/>
    </xf>
    <xf numFmtId="0" fontId="6" fillId="0" borderId="4" xfId="0" applyFont="1" applyBorder="1" applyProtection="1">
      <alignment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centerContinuous" vertical="center"/>
    </xf>
    <xf numFmtId="0" fontId="6" fillId="0" borderId="34" xfId="0" applyFont="1" applyBorder="1" applyAlignment="1" applyProtection="1">
      <alignment horizontal="centerContinuous" vertical="center"/>
    </xf>
    <xf numFmtId="0" fontId="6" fillId="0" borderId="2" xfId="0" applyFont="1" applyBorder="1" applyAlignment="1" applyProtection="1">
      <alignment horizontal="centerContinuous" vertical="center"/>
    </xf>
    <xf numFmtId="0" fontId="6" fillId="0" borderId="0" xfId="0" applyFont="1" applyBorder="1" applyAlignment="1" applyProtection="1">
      <alignment horizontal="centerContinuous" vertical="center"/>
    </xf>
    <xf numFmtId="0" fontId="6" fillId="0" borderId="2" xfId="0" applyFont="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Border="1" applyAlignment="1" applyProtection="1">
      <alignment horizontal="center" vertical="center"/>
    </xf>
    <xf numFmtId="0" fontId="0" fillId="0" borderId="19" xfId="0" applyFill="1" applyBorder="1" applyAlignment="1" applyProtection="1">
      <alignment horizontal="distributed" vertical="center"/>
    </xf>
    <xf numFmtId="0" fontId="0" fillId="0" borderId="1" xfId="0" applyFill="1" applyBorder="1" applyAlignment="1" applyProtection="1">
      <alignment horizontal="center" vertical="center"/>
    </xf>
    <xf numFmtId="0" fontId="0" fillId="3" borderId="0" xfId="0" applyFill="1" applyBorder="1" applyAlignment="1" applyProtection="1">
      <alignment horizontal="center" vertical="center"/>
    </xf>
    <xf numFmtId="176" fontId="0" fillId="3" borderId="34" xfId="0" applyNumberFormat="1" applyFill="1" applyBorder="1" applyAlignment="1" applyProtection="1">
      <alignment horizontal="center" vertical="center"/>
    </xf>
    <xf numFmtId="176" fontId="0" fillId="3" borderId="0" xfId="0" applyNumberFormat="1" applyFill="1" applyBorder="1" applyAlignment="1" applyProtection="1">
      <alignment horizontal="center" vertical="center"/>
    </xf>
    <xf numFmtId="0" fontId="0" fillId="3" borderId="35" xfId="0" applyFill="1" applyBorder="1" applyAlignment="1" applyProtection="1">
      <alignment horizontal="center" vertical="center"/>
    </xf>
    <xf numFmtId="176" fontId="0" fillId="3" borderId="35" xfId="0" applyNumberFormat="1" applyFill="1" applyBorder="1" applyAlignment="1" applyProtection="1">
      <alignment horizontal="center" vertical="center"/>
    </xf>
    <xf numFmtId="176" fontId="0" fillId="3" borderId="3" xfId="0" applyNumberFormat="1" applyFill="1" applyBorder="1" applyAlignment="1" applyProtection="1">
      <alignment horizontal="center" vertical="center"/>
    </xf>
    <xf numFmtId="176" fontId="0" fillId="3" borderId="4" xfId="0" applyNumberFormat="1" applyFill="1" applyBorder="1" applyAlignment="1" applyProtection="1">
      <alignment horizontal="center" vertical="center"/>
    </xf>
    <xf numFmtId="0" fontId="0" fillId="3" borderId="4" xfId="0" applyFill="1" applyBorder="1" applyAlignment="1" applyProtection="1">
      <alignment horizontal="center" vertical="center"/>
    </xf>
    <xf numFmtId="176" fontId="0" fillId="3" borderId="0" xfId="0" applyNumberFormat="1" applyFill="1" applyBorder="1" applyAlignment="1" applyProtection="1">
      <alignment vertical="center"/>
    </xf>
    <xf numFmtId="0" fontId="0" fillId="0" borderId="19" xfId="0" applyBorder="1" applyAlignment="1" applyProtection="1">
      <alignment horizontal="center" vertical="center"/>
    </xf>
    <xf numFmtId="0" fontId="0" fillId="6" borderId="1" xfId="0" applyFill="1" applyBorder="1" applyAlignment="1" applyProtection="1">
      <alignment horizontal="center" vertical="center"/>
    </xf>
    <xf numFmtId="0" fontId="0" fillId="0" borderId="44" xfId="0" applyBorder="1" applyAlignment="1" applyProtection="1">
      <alignment horizontal="centerContinuous" vertical="center"/>
    </xf>
    <xf numFmtId="176" fontId="0" fillId="2" borderId="17" xfId="0" applyNumberFormat="1" applyFill="1" applyBorder="1" applyAlignment="1" applyProtection="1">
      <alignment vertical="center"/>
    </xf>
    <xf numFmtId="176" fontId="0" fillId="2" borderId="17" xfId="0" applyNumberFormat="1" applyFill="1" applyBorder="1" applyProtection="1">
      <alignment vertical="center"/>
    </xf>
    <xf numFmtId="176" fontId="0" fillId="2" borderId="6" xfId="0" applyNumberFormat="1" applyFill="1" applyBorder="1" applyProtection="1">
      <alignment vertical="center"/>
    </xf>
    <xf numFmtId="178" fontId="0" fillId="2" borderId="44" xfId="0" applyNumberFormat="1" applyFill="1" applyBorder="1" applyProtection="1">
      <alignment vertical="center"/>
    </xf>
    <xf numFmtId="0" fontId="0" fillId="0" borderId="7" xfId="0" applyBorder="1" applyAlignment="1" applyProtection="1">
      <alignment horizontal="distributed" vertical="center"/>
    </xf>
    <xf numFmtId="176" fontId="0" fillId="2" borderId="1" xfId="0" applyNumberFormat="1" applyFill="1" applyBorder="1" applyProtection="1">
      <alignment vertical="center"/>
    </xf>
    <xf numFmtId="0" fontId="0" fillId="0" borderId="7" xfId="0" applyFill="1" applyBorder="1" applyAlignment="1" applyProtection="1">
      <alignment horizontal="distributed" vertical="center"/>
    </xf>
    <xf numFmtId="0" fontId="0" fillId="0" borderId="1" xfId="0" applyFill="1" applyBorder="1" applyAlignment="1" applyProtection="1">
      <alignment horizontal="distributed" vertical="center"/>
    </xf>
    <xf numFmtId="177" fontId="0" fillId="0" borderId="0" xfId="0" applyNumberFormat="1" applyProtection="1">
      <alignment vertical="center"/>
    </xf>
    <xf numFmtId="0" fontId="6" fillId="0" borderId="0" xfId="0" applyFont="1" applyAlignment="1" applyProtection="1">
      <alignment vertical="center"/>
    </xf>
    <xf numFmtId="0" fontId="6" fillId="0" borderId="0" xfId="0" applyFont="1" applyAlignment="1" applyProtection="1">
      <alignment vertical="top" wrapText="1"/>
    </xf>
    <xf numFmtId="0" fontId="6" fillId="0" borderId="0" xfId="0" applyFont="1" applyProtection="1">
      <alignment vertical="center"/>
    </xf>
    <xf numFmtId="0" fontId="0" fillId="0" borderId="0" xfId="0" applyAlignment="1" applyProtection="1">
      <alignment vertical="top" wrapText="1"/>
    </xf>
    <xf numFmtId="0" fontId="0" fillId="0" borderId="20" xfId="0" applyBorder="1" applyAlignment="1" applyProtection="1">
      <alignment horizontal="distributed" vertical="center"/>
      <protection locked="0"/>
    </xf>
    <xf numFmtId="0" fontId="0" fillId="0" borderId="3"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0" fillId="0" borderId="19" xfId="0" applyBorder="1" applyAlignment="1" applyProtection="1">
      <alignment horizontal="distributed" vertical="center"/>
    </xf>
    <xf numFmtId="176" fontId="0" fillId="2" borderId="18" xfId="0" applyNumberFormat="1" applyFill="1" applyBorder="1" applyProtection="1">
      <alignment vertical="center"/>
    </xf>
    <xf numFmtId="0" fontId="17" fillId="0" borderId="0" xfId="0" applyFont="1" applyAlignment="1" applyProtection="1">
      <alignment vertical="center"/>
    </xf>
    <xf numFmtId="0" fontId="16" fillId="0" borderId="0" xfId="0" applyFont="1" applyAlignment="1" applyProtection="1">
      <alignment vertical="center"/>
    </xf>
    <xf numFmtId="0" fontId="11" fillId="0" borderId="0" xfId="0" applyFont="1" applyProtection="1">
      <alignment vertical="center"/>
    </xf>
    <xf numFmtId="0" fontId="10" fillId="0" borderId="0" xfId="0" applyFont="1" applyAlignment="1" applyProtection="1">
      <alignment vertical="top"/>
    </xf>
    <xf numFmtId="0" fontId="10" fillId="0" borderId="65" xfId="0" applyFont="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0" borderId="66"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top" wrapText="1"/>
    </xf>
    <xf numFmtId="0" fontId="10" fillId="0" borderId="0" xfId="0" applyFont="1" applyBorder="1" applyAlignment="1" applyProtection="1">
      <alignment vertical="center"/>
    </xf>
    <xf numFmtId="0" fontId="3" fillId="0" borderId="0" xfId="0" applyFont="1" applyAlignment="1" applyProtection="1">
      <alignment vertical="center" wrapText="1"/>
    </xf>
    <xf numFmtId="0" fontId="10" fillId="0" borderId="0" xfId="0" applyFont="1" applyAlignment="1" applyProtection="1">
      <alignment vertical="center"/>
    </xf>
    <xf numFmtId="0" fontId="3" fillId="0" borderId="0" xfId="0" applyFont="1" applyAlignment="1" applyProtection="1">
      <alignment vertical="center"/>
    </xf>
    <xf numFmtId="0" fontId="0" fillId="0" borderId="2" xfId="0" applyBorder="1" applyAlignment="1">
      <alignment horizontal="center" vertical="center"/>
    </xf>
    <xf numFmtId="176" fontId="0" fillId="0" borderId="0" xfId="0" applyNumberFormat="1" applyProtection="1">
      <alignment vertical="center"/>
      <protection locked="0"/>
    </xf>
    <xf numFmtId="176" fontId="0" fillId="0" borderId="0" xfId="0" applyNumberFormat="1" applyProtection="1">
      <alignment vertical="center"/>
    </xf>
    <xf numFmtId="0" fontId="0" fillId="2" borderId="17"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0" borderId="10" xfId="0" applyBorder="1">
      <alignment vertical="center"/>
    </xf>
    <xf numFmtId="0" fontId="0" fillId="0" borderId="20" xfId="0" applyBorder="1">
      <alignment vertical="center"/>
    </xf>
    <xf numFmtId="176" fontId="0" fillId="0" borderId="22" xfId="0" applyNumberFormat="1" applyBorder="1" applyAlignment="1" applyProtection="1">
      <alignment vertical="center"/>
      <protection locked="0"/>
    </xf>
    <xf numFmtId="0" fontId="0" fillId="0" borderId="89" xfId="0" applyBorder="1" applyAlignment="1" applyProtection="1">
      <alignment vertical="center" shrinkToFit="1"/>
    </xf>
    <xf numFmtId="178" fontId="0" fillId="2" borderId="114" xfId="0" applyNumberFormat="1" applyFill="1" applyBorder="1" applyAlignment="1" applyProtection="1">
      <alignment horizontal="right" vertical="center"/>
    </xf>
    <xf numFmtId="178" fontId="0" fillId="2" borderId="18" xfId="0" applyNumberFormat="1" applyFill="1" applyBorder="1" applyAlignment="1" applyProtection="1">
      <alignment horizontal="right" vertical="center"/>
    </xf>
    <xf numFmtId="176" fontId="0" fillId="2" borderId="5" xfId="0" applyNumberFormat="1" applyFill="1" applyBorder="1" applyAlignment="1" applyProtection="1">
      <alignment vertical="center"/>
    </xf>
    <xf numFmtId="177" fontId="0" fillId="0" borderId="93" xfId="0" applyNumberFormat="1" applyBorder="1" applyAlignment="1" applyProtection="1">
      <alignment horizontal="right" vertical="center"/>
      <protection locked="0"/>
    </xf>
    <xf numFmtId="176" fontId="0" fillId="3" borderId="70" xfId="0" applyNumberFormat="1" applyFill="1" applyBorder="1" applyAlignment="1" applyProtection="1">
      <alignment horizontal="center" vertical="center"/>
    </xf>
    <xf numFmtId="176" fontId="0" fillId="3" borderId="13" xfId="0" applyNumberFormat="1" applyFill="1" applyBorder="1" applyAlignment="1" applyProtection="1">
      <alignment horizontal="center" vertical="center"/>
    </xf>
    <xf numFmtId="0" fontId="6" fillId="0" borderId="0" xfId="0" applyFont="1" applyProtection="1">
      <alignment vertical="center"/>
      <protection locked="0"/>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176" fontId="3" fillId="0" borderId="41" xfId="0" applyNumberFormat="1" applyFont="1" applyBorder="1" applyProtection="1">
      <alignment vertical="center"/>
      <protection locked="0"/>
    </xf>
    <xf numFmtId="176" fontId="3" fillId="0" borderId="41" xfId="0" applyNumberFormat="1" applyFont="1" applyBorder="1" applyAlignment="1" applyProtection="1">
      <alignment horizontal="right" vertical="center"/>
      <protection locked="0"/>
    </xf>
    <xf numFmtId="0" fontId="3" fillId="3" borderId="79" xfId="0" applyFont="1" applyFill="1" applyBorder="1" applyAlignment="1">
      <alignment vertical="center"/>
    </xf>
    <xf numFmtId="176" fontId="3" fillId="0" borderId="3" xfId="0" applyNumberFormat="1" applyFont="1" applyBorder="1" applyAlignment="1" applyProtection="1">
      <alignment horizontal="right" vertical="center"/>
      <protection locked="0"/>
    </xf>
    <xf numFmtId="176" fontId="3" fillId="3" borderId="5" xfId="0" applyNumberFormat="1" applyFont="1" applyFill="1" applyBorder="1" applyAlignment="1">
      <alignment vertical="center"/>
    </xf>
    <xf numFmtId="0" fontId="3" fillId="3" borderId="1" xfId="0" applyFont="1" applyFill="1" applyBorder="1" applyAlignment="1">
      <alignment horizontal="center" vertical="center"/>
    </xf>
    <xf numFmtId="176" fontId="3" fillId="0" borderId="24" xfId="0" applyNumberFormat="1" applyFont="1" applyBorder="1" applyProtection="1">
      <alignment vertical="center"/>
      <protection locked="0"/>
    </xf>
    <xf numFmtId="0" fontId="3" fillId="3" borderId="19" xfId="0" applyFont="1" applyFill="1" applyBorder="1" applyAlignment="1">
      <alignment vertical="center"/>
    </xf>
    <xf numFmtId="0" fontId="3" fillId="3" borderId="32" xfId="0" applyFont="1" applyFill="1" applyBorder="1" applyAlignment="1">
      <alignment vertical="center"/>
    </xf>
    <xf numFmtId="177" fontId="3" fillId="0" borderId="7" xfId="0" applyNumberFormat="1" applyFont="1" applyBorder="1" applyProtection="1">
      <alignment vertical="center"/>
      <protection locked="0"/>
    </xf>
    <xf numFmtId="0" fontId="3" fillId="3" borderId="33" xfId="0" applyFont="1" applyFill="1" applyBorder="1" applyAlignment="1">
      <alignment vertical="center"/>
    </xf>
    <xf numFmtId="179" fontId="3" fillId="0" borderId="82" xfId="0" applyNumberFormat="1" applyFont="1" applyBorder="1" applyAlignment="1" applyProtection="1">
      <alignment horizontal="right" vertical="center"/>
      <protection locked="0"/>
    </xf>
    <xf numFmtId="176" fontId="3" fillId="0" borderId="49" xfId="0" applyNumberFormat="1" applyFont="1" applyBorder="1" applyAlignment="1" applyProtection="1">
      <alignment horizontal="right" vertical="center"/>
      <protection locked="0"/>
    </xf>
    <xf numFmtId="176" fontId="3" fillId="0" borderId="6" xfId="0" applyNumberFormat="1" applyFont="1" applyBorder="1" applyAlignment="1" applyProtection="1">
      <alignment horizontal="right" vertical="center"/>
      <protection locked="0"/>
    </xf>
    <xf numFmtId="176" fontId="3" fillId="3" borderId="30" xfId="0" applyNumberFormat="1" applyFont="1" applyFill="1" applyBorder="1" applyAlignment="1">
      <alignment horizontal="right" vertical="center"/>
    </xf>
    <xf numFmtId="176" fontId="3" fillId="3" borderId="31"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176" fontId="3" fillId="3" borderId="32" xfId="0" applyNumberFormat="1" applyFont="1" applyFill="1" applyBorder="1" applyAlignment="1">
      <alignment horizontal="right" vertical="center"/>
    </xf>
    <xf numFmtId="176" fontId="3" fillId="3" borderId="33" xfId="0" applyNumberFormat="1" applyFont="1" applyFill="1" applyBorder="1" applyAlignment="1">
      <alignment horizontal="right" vertical="center"/>
    </xf>
    <xf numFmtId="179" fontId="3" fillId="0" borderId="70" xfId="0" applyNumberFormat="1" applyFont="1" applyBorder="1" applyAlignment="1" applyProtection="1">
      <alignment horizontal="right" vertical="center"/>
      <protection locked="0"/>
    </xf>
    <xf numFmtId="179" fontId="3" fillId="3" borderId="28" xfId="0" applyNumberFormat="1" applyFont="1" applyFill="1" applyBorder="1" applyAlignment="1">
      <alignment horizontal="right" vertical="center"/>
    </xf>
    <xf numFmtId="176" fontId="3" fillId="0" borderId="57" xfId="0" applyNumberFormat="1"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176" fontId="0" fillId="3" borderId="79"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5" xfId="0" applyNumberFormat="1" applyFill="1" applyBorder="1" applyAlignment="1">
      <alignment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25" xfId="0" applyNumberFormat="1" applyFill="1" applyBorder="1" applyAlignment="1">
      <alignment vertical="center"/>
    </xf>
    <xf numFmtId="0" fontId="0" fillId="0" borderId="19" xfId="0" applyBorder="1" applyProtection="1">
      <alignment vertical="center"/>
      <protection locked="0"/>
    </xf>
    <xf numFmtId="0" fontId="0" fillId="3" borderId="79"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176" fontId="0" fillId="0" borderId="13" xfId="0" applyNumberFormat="1" applyBorder="1" applyProtection="1">
      <alignment vertical="center"/>
      <protection locked="0"/>
    </xf>
    <xf numFmtId="0" fontId="0" fillId="3" borderId="79" xfId="0" applyFill="1" applyBorder="1" applyAlignment="1" applyProtection="1">
      <alignment horizontal="center" vertical="center"/>
    </xf>
    <xf numFmtId="176" fontId="0" fillId="3" borderId="79" xfId="0" applyNumberFormat="1" applyFill="1" applyBorder="1" applyAlignment="1" applyProtection="1">
      <alignment horizontal="center" vertical="center"/>
    </xf>
    <xf numFmtId="176" fontId="0" fillId="3" borderId="4" xfId="0" applyNumberFormat="1"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25" xfId="0" applyFill="1" applyBorder="1" applyAlignment="1" applyProtection="1">
      <alignment horizontal="center" vertical="center"/>
    </xf>
    <xf numFmtId="176" fontId="0" fillId="3" borderId="36" xfId="0" applyNumberFormat="1" applyFill="1" applyBorder="1" applyAlignment="1" applyProtection="1">
      <alignment vertical="center"/>
    </xf>
    <xf numFmtId="177" fontId="0" fillId="0" borderId="6" xfId="0" applyNumberFormat="1" applyFill="1" applyBorder="1" applyAlignment="1" applyProtection="1">
      <alignment vertical="center"/>
      <protection locked="0"/>
    </xf>
    <xf numFmtId="176" fontId="0" fillId="3" borderId="115" xfId="0" applyNumberFormat="1" applyFill="1" applyBorder="1" applyAlignment="1" applyProtection="1">
      <alignment vertical="center"/>
    </xf>
    <xf numFmtId="176" fontId="0" fillId="3" borderId="116" xfId="0" applyNumberFormat="1" applyFill="1" applyBorder="1" applyAlignment="1" applyProtection="1">
      <alignment vertical="center"/>
    </xf>
    <xf numFmtId="0" fontId="0" fillId="3" borderId="116" xfId="0" applyFill="1" applyBorder="1" applyAlignment="1" applyProtection="1">
      <alignment horizontal="center" vertical="center"/>
    </xf>
    <xf numFmtId="0" fontId="0" fillId="3" borderId="117" xfId="0" applyFill="1" applyBorder="1" applyAlignment="1" applyProtection="1">
      <alignment horizontal="center" vertical="center"/>
    </xf>
    <xf numFmtId="178" fontId="0" fillId="2" borderId="114" xfId="0" applyNumberFormat="1" applyFill="1" applyBorder="1" applyProtection="1">
      <alignment vertical="center"/>
    </xf>
    <xf numFmtId="176" fontId="0" fillId="3" borderId="119" xfId="0" applyNumberFormat="1" applyFill="1" applyBorder="1" applyAlignment="1" applyProtection="1">
      <alignment vertical="center"/>
    </xf>
    <xf numFmtId="176" fontId="0" fillId="3" borderId="118" xfId="0" applyNumberFormat="1" applyFill="1" applyBorder="1" applyAlignment="1" applyProtection="1">
      <alignment vertical="center"/>
    </xf>
    <xf numFmtId="176" fontId="0" fillId="3" borderId="1" xfId="0" applyNumberFormat="1" applyFill="1" applyBorder="1" applyAlignment="1" applyProtection="1">
      <alignment vertical="center"/>
    </xf>
    <xf numFmtId="0" fontId="6" fillId="0" borderId="3" xfId="0" applyFont="1" applyFill="1" applyBorder="1" applyAlignment="1" applyProtection="1">
      <alignment horizontal="center" vertical="center" shrinkToFit="1"/>
    </xf>
    <xf numFmtId="176" fontId="0" fillId="7" borderId="43" xfId="0" applyNumberFormat="1" applyFill="1" applyBorder="1" applyAlignment="1">
      <alignment vertical="center"/>
    </xf>
    <xf numFmtId="176" fontId="0" fillId="0" borderId="82" xfId="0" applyNumberFormat="1" applyBorder="1" applyAlignment="1" applyProtection="1">
      <alignment horizontal="right" vertical="center"/>
      <protection locked="0"/>
    </xf>
    <xf numFmtId="176" fontId="0" fillId="0" borderId="41" xfId="0" applyNumberFormat="1" applyBorder="1" applyAlignment="1" applyProtection="1">
      <alignment horizontal="right" vertical="center"/>
      <protection locked="0"/>
    </xf>
    <xf numFmtId="176" fontId="0" fillId="0" borderId="49" xfId="0" applyNumberFormat="1" applyBorder="1" applyAlignment="1" applyProtection="1">
      <alignment horizontal="right" vertical="center"/>
      <protection locked="0"/>
    </xf>
    <xf numFmtId="0" fontId="0" fillId="3" borderId="70" xfId="0" applyFill="1" applyBorder="1" applyAlignment="1">
      <alignment horizontal="right" vertical="center"/>
    </xf>
    <xf numFmtId="0" fontId="0" fillId="3" borderId="2" xfId="0" applyFill="1" applyBorder="1" applyAlignment="1">
      <alignment horizontal="right" vertical="center"/>
    </xf>
    <xf numFmtId="0" fontId="0" fillId="3" borderId="32" xfId="0" applyFill="1" applyBorder="1" applyAlignment="1">
      <alignment horizontal="right" vertical="center"/>
    </xf>
    <xf numFmtId="0" fontId="0" fillId="3" borderId="35" xfId="0" applyFill="1" applyBorder="1" applyAlignment="1">
      <alignment horizontal="right" vertical="center"/>
    </xf>
    <xf numFmtId="176" fontId="0" fillId="2" borderId="68" xfId="0" applyNumberFormat="1" applyFill="1" applyBorder="1" applyAlignment="1">
      <alignment horizontal="right" vertical="center"/>
    </xf>
    <xf numFmtId="178" fontId="0" fillId="2" borderId="93" xfId="0" applyNumberFormat="1" applyFill="1" applyBorder="1" applyAlignment="1">
      <alignment horizontal="right" vertical="center"/>
    </xf>
    <xf numFmtId="176" fontId="0" fillId="0" borderId="86" xfId="0" applyNumberFormat="1" applyBorder="1" applyAlignment="1">
      <alignment horizontal="right" shrinkToFit="1"/>
    </xf>
    <xf numFmtId="0" fontId="0" fillId="3" borderId="116" xfId="0" applyFill="1" applyBorder="1" applyAlignment="1">
      <alignment horizontal="right" vertical="center" wrapText="1"/>
    </xf>
    <xf numFmtId="0" fontId="0" fillId="3" borderId="116" xfId="0" applyFill="1" applyBorder="1" applyAlignment="1">
      <alignment horizontal="right" vertical="center"/>
    </xf>
    <xf numFmtId="177" fontId="0" fillId="3" borderId="120" xfId="0" applyNumberFormat="1" applyFill="1" applyBorder="1" applyAlignment="1" applyProtection="1">
      <alignment horizontal="right" vertical="center"/>
      <protection locked="0"/>
    </xf>
    <xf numFmtId="176" fontId="0" fillId="3" borderId="122" xfId="0" applyNumberFormat="1" applyFill="1" applyBorder="1" applyAlignment="1">
      <alignment horizontal="right" vertical="center"/>
    </xf>
    <xf numFmtId="0" fontId="0" fillId="3" borderId="121" xfId="0" applyFill="1" applyBorder="1" applyAlignment="1">
      <alignment horizontal="right" vertical="center" wrapText="1"/>
    </xf>
    <xf numFmtId="176" fontId="0" fillId="3" borderId="43" xfId="0" applyNumberFormat="1" applyFill="1" applyBorder="1" applyAlignment="1" applyProtection="1">
      <alignment horizontal="center" vertical="center"/>
    </xf>
    <xf numFmtId="176" fontId="0" fillId="3" borderId="26" xfId="0" applyNumberFormat="1" applyFill="1" applyBorder="1" applyAlignment="1" applyProtection="1">
      <alignment horizontal="center" vertical="center"/>
    </xf>
    <xf numFmtId="176" fontId="0" fillId="3" borderId="27" xfId="0" applyNumberFormat="1" applyFill="1" applyBorder="1" applyAlignment="1" applyProtection="1">
      <alignment horizontal="center" vertical="center"/>
    </xf>
    <xf numFmtId="176" fontId="0" fillId="3" borderId="5" xfId="0" applyNumberFormat="1" applyFill="1" applyBorder="1" applyAlignment="1">
      <alignment horizontal="center" vertical="center"/>
    </xf>
    <xf numFmtId="176" fontId="0" fillId="3" borderId="56" xfId="0" applyNumberFormat="1" applyFill="1" applyBorder="1" applyAlignment="1">
      <alignment vertical="center"/>
    </xf>
    <xf numFmtId="176" fontId="0" fillId="3" borderId="24" xfId="0" applyNumberFormat="1" applyFill="1" applyBorder="1" applyAlignment="1">
      <alignment vertical="center"/>
    </xf>
    <xf numFmtId="176" fontId="0" fillId="3" borderId="3" xfId="0" applyNumberFormat="1" applyFill="1" applyBorder="1" applyAlignment="1">
      <alignment vertical="center"/>
    </xf>
    <xf numFmtId="176" fontId="3" fillId="0" borderId="57" xfId="0" applyNumberFormat="1" applyFont="1" applyBorder="1" applyAlignment="1">
      <alignment horizontal="center" vertical="center"/>
    </xf>
    <xf numFmtId="176" fontId="3" fillId="0" borderId="46" xfId="0" applyNumberFormat="1" applyFont="1" applyBorder="1" applyAlignment="1" applyProtection="1">
      <alignment vertical="center"/>
      <protection locked="0"/>
    </xf>
    <xf numFmtId="0" fontId="3" fillId="3" borderId="26" xfId="0" applyFont="1" applyFill="1" applyBorder="1" applyAlignment="1">
      <alignment horizontal="center" vertical="center"/>
    </xf>
    <xf numFmtId="0" fontId="3" fillId="3" borderId="26" xfId="0" applyNumberFormat="1" applyFont="1" applyFill="1" applyBorder="1" applyAlignment="1">
      <alignment horizontal="center" vertical="center"/>
    </xf>
    <xf numFmtId="176" fontId="3" fillId="0" borderId="42" xfId="0" applyNumberFormat="1" applyFont="1" applyBorder="1" applyAlignment="1" applyProtection="1">
      <alignment vertical="center"/>
      <protection locked="0"/>
    </xf>
    <xf numFmtId="176" fontId="3" fillId="0" borderId="47" xfId="0" applyNumberFormat="1" applyFont="1" applyBorder="1" applyAlignment="1" applyProtection="1">
      <alignment vertical="center"/>
      <protection locked="0"/>
    </xf>
    <xf numFmtId="176" fontId="0" fillId="3" borderId="3" xfId="0" applyNumberFormat="1" applyFill="1" applyBorder="1" applyProtection="1">
      <alignment vertical="center"/>
    </xf>
    <xf numFmtId="176" fontId="0" fillId="3" borderId="4" xfId="0" applyNumberFormat="1" applyFill="1" applyBorder="1" applyProtection="1">
      <alignment vertical="center"/>
    </xf>
    <xf numFmtId="176" fontId="0" fillId="3" borderId="9" xfId="0" applyNumberFormat="1" applyFill="1" applyBorder="1" applyProtection="1">
      <alignment vertical="center"/>
    </xf>
    <xf numFmtId="176" fontId="0" fillId="3" borderId="9" xfId="0" applyNumberFormat="1" applyFill="1" applyBorder="1" applyAlignment="1" applyProtection="1">
      <alignment vertical="center"/>
    </xf>
    <xf numFmtId="176" fontId="0" fillId="3" borderId="25" xfId="0" applyNumberFormat="1" applyFill="1" applyBorder="1" applyProtection="1">
      <alignment vertical="center"/>
    </xf>
    <xf numFmtId="176" fontId="0" fillId="3" borderId="79" xfId="0" applyNumberFormat="1" applyFill="1" applyBorder="1" applyProtection="1">
      <alignment vertical="center"/>
    </xf>
    <xf numFmtId="176" fontId="0" fillId="3" borderId="5" xfId="0" applyNumberFormat="1" applyFill="1" applyBorder="1" applyProtection="1">
      <alignment vertical="center"/>
    </xf>
    <xf numFmtId="0" fontId="0" fillId="0" borderId="0" xfId="0" applyFont="1" applyFill="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pplyProtection="1">
      <alignment horizontal="center" vertical="center"/>
    </xf>
    <xf numFmtId="177" fontId="0" fillId="0" borderId="12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6" fontId="0" fillId="3" borderId="126" xfId="0" applyNumberFormat="1" applyFill="1" applyBorder="1" applyAlignment="1" applyProtection="1">
      <alignment vertical="center"/>
    </xf>
    <xf numFmtId="176" fontId="0" fillId="3" borderId="127" xfId="0" applyNumberFormat="1" applyFill="1" applyBorder="1" applyAlignment="1" applyProtection="1">
      <alignment vertical="center"/>
    </xf>
    <xf numFmtId="176" fontId="0" fillId="3" borderId="128" xfId="0" applyNumberFormat="1" applyFill="1" applyBorder="1" applyAlignment="1" applyProtection="1">
      <alignment vertical="center"/>
    </xf>
    <xf numFmtId="0" fontId="0" fillId="0" borderId="53" xfId="0" applyBorder="1" applyAlignment="1" applyProtection="1">
      <alignment horizontal="center" vertical="center"/>
    </xf>
    <xf numFmtId="176" fontId="18" fillId="0" borderId="0" xfId="0" applyNumberFormat="1" applyFont="1" applyFill="1" applyProtection="1">
      <alignment vertical="center"/>
    </xf>
    <xf numFmtId="176" fontId="18" fillId="0" borderId="0" xfId="0" applyNumberFormat="1" applyFont="1" applyFill="1">
      <alignment vertical="center"/>
    </xf>
    <xf numFmtId="0" fontId="19" fillId="0" borderId="0" xfId="4" applyFont="1" applyAlignment="1" applyProtection="1">
      <alignment vertical="center" wrapText="1"/>
    </xf>
    <xf numFmtId="0" fontId="2" fillId="0" borderId="0" xfId="4" applyProtection="1">
      <alignment vertical="center"/>
      <protection locked="0"/>
    </xf>
    <xf numFmtId="0" fontId="6" fillId="0" borderId="129" xfId="4" applyFont="1" applyBorder="1" applyAlignment="1" applyProtection="1">
      <alignment horizontal="center" vertical="center" wrapText="1"/>
    </xf>
    <xf numFmtId="0" fontId="6" fillId="8" borderId="23" xfId="4" applyFont="1" applyFill="1" applyBorder="1" applyAlignment="1" applyProtection="1">
      <alignment horizontal="center" vertical="center"/>
      <protection locked="0"/>
    </xf>
    <xf numFmtId="0" fontId="6" fillId="0" borderId="1" xfId="4" applyFont="1" applyBorder="1" applyAlignment="1" applyProtection="1">
      <alignment horizontal="center" vertical="center"/>
      <protection locked="0"/>
    </xf>
    <xf numFmtId="181" fontId="6" fillId="0" borderId="42" xfId="4" applyNumberFormat="1" applyFont="1" applyBorder="1" applyAlignment="1" applyProtection="1">
      <alignment horizontal="center" vertical="center"/>
      <protection locked="0"/>
    </xf>
    <xf numFmtId="0" fontId="6" fillId="8" borderId="56" xfId="4" applyFont="1" applyFill="1" applyBorder="1" applyAlignment="1" applyProtection="1">
      <alignment horizontal="center" vertical="center"/>
      <protection locked="0"/>
    </xf>
    <xf numFmtId="0" fontId="6" fillId="0" borderId="24" xfId="4" applyFont="1" applyBorder="1" applyAlignment="1" applyProtection="1">
      <alignment horizontal="center" vertical="center"/>
      <protection locked="0"/>
    </xf>
    <xf numFmtId="0" fontId="6" fillId="0" borderId="0" xfId="4" applyFont="1" applyBorder="1" applyAlignment="1" applyProtection="1">
      <alignment horizontal="center" vertical="center"/>
      <protection locked="0"/>
    </xf>
    <xf numFmtId="0" fontId="19" fillId="0" borderId="0" xfId="4" applyFont="1" applyProtection="1">
      <alignment vertical="center"/>
      <protection locked="0"/>
    </xf>
    <xf numFmtId="37" fontId="6" fillId="0" borderId="0" xfId="4" applyNumberFormat="1" applyFont="1" applyFill="1" applyBorder="1" applyAlignment="1" applyProtection="1">
      <alignment horizontal="center" vertical="center" wrapText="1"/>
    </xf>
    <xf numFmtId="0" fontId="6" fillId="0" borderId="0" xfId="4" applyFont="1" applyAlignment="1" applyProtection="1">
      <alignment vertical="center" wrapText="1"/>
    </xf>
    <xf numFmtId="0" fontId="23" fillId="0" borderId="0" xfId="4" applyFont="1" applyAlignment="1" applyProtection="1">
      <alignment vertical="center" wrapText="1"/>
    </xf>
    <xf numFmtId="0" fontId="2" fillId="0" borderId="1" xfId="4" applyBorder="1" applyAlignment="1" applyProtection="1">
      <alignment horizontal="center" vertical="center"/>
      <protection locked="0"/>
    </xf>
    <xf numFmtId="0" fontId="2" fillId="0" borderId="24" xfId="4" applyBorder="1" applyAlignment="1" applyProtection="1">
      <alignment horizontal="center" vertical="center"/>
      <protection locked="0"/>
    </xf>
    <xf numFmtId="0" fontId="19" fillId="0" borderId="0" xfId="4" applyFont="1" applyProtection="1">
      <alignment vertical="center"/>
    </xf>
    <xf numFmtId="0" fontId="6" fillId="0" borderId="129" xfId="4" applyFont="1" applyBorder="1" applyAlignment="1" applyProtection="1">
      <alignment horizontal="center" vertical="center"/>
    </xf>
    <xf numFmtId="0" fontId="6" fillId="6" borderId="110" xfId="4" applyFont="1" applyFill="1" applyBorder="1" applyAlignment="1" applyProtection="1">
      <alignment horizontal="center" vertical="center"/>
    </xf>
    <xf numFmtId="37" fontId="6" fillId="0" borderId="0" xfId="4" applyNumberFormat="1" applyFont="1" applyFill="1" applyBorder="1" applyAlignment="1" applyProtection="1">
      <alignment horizontal="center" vertical="center"/>
    </xf>
    <xf numFmtId="0" fontId="6" fillId="0" borderId="0" xfId="4" applyFont="1" applyProtection="1">
      <alignment vertical="center"/>
      <protection locked="0"/>
    </xf>
    <xf numFmtId="0" fontId="23" fillId="0" borderId="0" xfId="4" applyFont="1" applyProtection="1">
      <alignment vertical="center"/>
      <protection locked="0"/>
    </xf>
    <xf numFmtId="0" fontId="6" fillId="0" borderId="0" xfId="4" applyFont="1" applyAlignment="1" applyProtection="1">
      <alignment horizontal="center" vertical="center"/>
    </xf>
    <xf numFmtId="0" fontId="6" fillId="0" borderId="21" xfId="4" applyFont="1" applyBorder="1" applyAlignment="1" applyProtection="1">
      <alignment horizontal="center" vertical="center" wrapText="1"/>
    </xf>
    <xf numFmtId="0" fontId="2" fillId="0" borderId="22" xfId="4" applyBorder="1" applyAlignment="1" applyProtection="1">
      <alignment horizontal="center" vertical="center"/>
    </xf>
    <xf numFmtId="0" fontId="6" fillId="0" borderId="22" xfId="4" applyFont="1" applyBorder="1" applyAlignment="1" applyProtection="1">
      <alignment horizontal="center" vertical="center" wrapText="1"/>
    </xf>
    <xf numFmtId="0" fontId="6" fillId="0" borderId="46" xfId="4" applyFont="1" applyBorder="1" applyAlignment="1" applyProtection="1">
      <alignment horizontal="center" vertical="center" wrapText="1"/>
    </xf>
    <xf numFmtId="0" fontId="6" fillId="0" borderId="21" xfId="4" applyFont="1" applyBorder="1" applyAlignment="1" applyProtection="1">
      <alignment horizontal="center" vertical="center"/>
    </xf>
    <xf numFmtId="0" fontId="6" fillId="0" borderId="22" xfId="4" applyFont="1" applyBorder="1" applyAlignment="1" applyProtection="1">
      <alignment horizontal="center" vertical="center"/>
    </xf>
    <xf numFmtId="0" fontId="6" fillId="0" borderId="46" xfId="4" applyFont="1" applyBorder="1" applyAlignment="1" applyProtection="1">
      <alignment horizontal="center" vertical="center"/>
    </xf>
    <xf numFmtId="0" fontId="2" fillId="0" borderId="0" xfId="4" applyProtection="1">
      <alignment vertical="center"/>
    </xf>
    <xf numFmtId="0" fontId="19" fillId="0" borderId="0" xfId="4" applyFont="1" applyAlignment="1" applyProtection="1">
      <alignment horizontal="righ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68"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13" fillId="0" borderId="22" xfId="0" applyFont="1" applyBorder="1" applyAlignment="1" applyProtection="1">
      <alignment horizontal="left" vertical="center" wrapText="1" shrinkToFit="1"/>
      <protection locked="0"/>
    </xf>
    <xf numFmtId="58" fontId="13" fillId="0" borderId="22" xfId="0" applyNumberFormat="1" applyFont="1" applyBorder="1" applyAlignment="1" applyProtection="1">
      <alignment horizontal="left" vertical="center" wrapText="1" shrinkToFit="1"/>
      <protection locked="0"/>
    </xf>
    <xf numFmtId="0" fontId="13" fillId="0" borderId="46" xfId="0" applyFont="1" applyFill="1" applyBorder="1" applyAlignment="1" applyProtection="1">
      <alignment horizontal="left" vertical="center" wrapText="1" shrinkToFit="1"/>
      <protection locked="0"/>
    </xf>
    <xf numFmtId="0" fontId="3" fillId="0" borderId="83" xfId="0" applyFont="1" applyBorder="1" applyAlignment="1">
      <alignment horizontal="center" vertical="center"/>
    </xf>
    <xf numFmtId="0" fontId="13" fillId="0" borderId="5" xfId="0" applyFont="1" applyBorder="1" applyAlignment="1" applyProtection="1">
      <alignment horizontal="left" vertical="center" wrapText="1" shrinkToFit="1"/>
      <protection locked="0"/>
    </xf>
    <xf numFmtId="58" fontId="13" fillId="0" borderId="5" xfId="0" applyNumberFormat="1" applyFont="1" applyBorder="1" applyAlignment="1" applyProtection="1">
      <alignment horizontal="left" vertical="center" wrapText="1" shrinkToFit="1"/>
      <protection locked="0"/>
    </xf>
    <xf numFmtId="0" fontId="13" fillId="0" borderId="29" xfId="0" applyFont="1" applyFill="1" applyBorder="1" applyAlignment="1" applyProtection="1">
      <alignment horizontal="left" vertical="center" wrapText="1" shrinkToFit="1"/>
      <protection locked="0"/>
    </xf>
    <xf numFmtId="0" fontId="3" fillId="0" borderId="23" xfId="0" applyFont="1" applyBorder="1" applyAlignment="1">
      <alignment horizontal="center" vertical="center"/>
    </xf>
    <xf numFmtId="0" fontId="13" fillId="0" borderId="1" xfId="0" applyFont="1" applyBorder="1" applyAlignment="1" applyProtection="1">
      <alignment horizontal="left" vertical="center" wrapText="1" shrinkToFit="1"/>
      <protection locked="0"/>
    </xf>
    <xf numFmtId="0" fontId="26" fillId="0" borderId="1" xfId="0" applyFont="1" applyBorder="1" applyAlignment="1" applyProtection="1">
      <alignment horizontal="left" vertical="center" wrapText="1" shrinkToFit="1"/>
      <protection locked="0"/>
    </xf>
    <xf numFmtId="0" fontId="13" fillId="0" borderId="42" xfId="0" applyFont="1" applyFill="1" applyBorder="1" applyAlignment="1" applyProtection="1">
      <alignment horizontal="left" vertical="center" wrapText="1" shrinkToFit="1"/>
      <protection locked="0"/>
    </xf>
    <xf numFmtId="0" fontId="3" fillId="0" borderId="56" xfId="0" applyFont="1" applyBorder="1" applyAlignment="1">
      <alignment horizontal="center" vertical="center"/>
    </xf>
    <xf numFmtId="0" fontId="13" fillId="0" borderId="24" xfId="0" applyFont="1" applyBorder="1" applyAlignment="1" applyProtection="1">
      <alignment vertical="center" wrapText="1"/>
      <protection locked="0"/>
    </xf>
    <xf numFmtId="0" fontId="13" fillId="0" borderId="47" xfId="0" applyFont="1" applyFill="1" applyBorder="1" applyAlignment="1" applyProtection="1">
      <alignment vertical="center" wrapText="1"/>
      <protection locked="0"/>
    </xf>
    <xf numFmtId="0" fontId="29" fillId="0" borderId="0" xfId="0" applyFont="1" applyFill="1" applyBorder="1" applyAlignment="1">
      <alignment horizontal="left" vertical="center"/>
    </xf>
    <xf numFmtId="180" fontId="0" fillId="0" borderId="0" xfId="0" applyNumberFormat="1" applyFont="1">
      <alignment vertical="center"/>
    </xf>
    <xf numFmtId="0" fontId="0" fillId="0" borderId="7" xfId="0" applyFont="1" applyBorder="1" applyProtection="1">
      <alignment vertical="center"/>
      <protection locked="0"/>
    </xf>
    <xf numFmtId="0" fontId="29" fillId="0" borderId="0" xfId="0" applyFont="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vertical="center"/>
    </xf>
    <xf numFmtId="0" fontId="0" fillId="0" borderId="0" xfId="0" applyFont="1" applyAlignment="1">
      <alignment horizontal="left" vertical="top" wrapText="1"/>
    </xf>
    <xf numFmtId="0" fontId="15" fillId="0" borderId="0" xfId="5" applyFont="1"/>
    <xf numFmtId="0" fontId="15" fillId="0" borderId="0" xfId="5" applyNumberFormat="1" applyFont="1" applyAlignment="1"/>
    <xf numFmtId="0" fontId="15" fillId="0" borderId="0" xfId="5" applyNumberFormat="1" applyFont="1" applyAlignment="1">
      <alignment horizontal="right"/>
    </xf>
    <xf numFmtId="0" fontId="15" fillId="0" borderId="131" xfId="5" applyNumberFormat="1" applyFont="1" applyBorder="1" applyAlignment="1">
      <alignment horizontal="center" vertical="center"/>
    </xf>
    <xf numFmtId="0" fontId="15" fillId="0" borderId="132" xfId="5" applyNumberFormat="1" applyFont="1" applyBorder="1" applyAlignment="1">
      <alignment horizontal="center"/>
    </xf>
    <xf numFmtId="0" fontId="15" fillId="0" borderId="92" xfId="5" applyNumberFormat="1" applyFont="1" applyBorder="1" applyAlignment="1">
      <alignment horizontal="distributed" vertical="center" wrapText="1"/>
    </xf>
    <xf numFmtId="0" fontId="15" fillId="0" borderId="91" xfId="5" applyNumberFormat="1" applyFont="1" applyBorder="1" applyAlignment="1">
      <alignment horizontal="distributed" vertical="center"/>
    </xf>
    <xf numFmtId="0" fontId="15" fillId="0" borderId="91" xfId="5" applyNumberFormat="1" applyFont="1" applyBorder="1" applyAlignment="1">
      <alignment horizontal="distributed" vertical="center" wrapText="1"/>
    </xf>
    <xf numFmtId="3" fontId="15" fillId="0" borderId="91" xfId="5" applyNumberFormat="1" applyFont="1" applyBorder="1" applyAlignment="1">
      <alignment horizontal="distributed" vertical="center" wrapText="1"/>
    </xf>
    <xf numFmtId="0" fontId="15" fillId="0" borderId="110" xfId="5" applyNumberFormat="1" applyFont="1" applyBorder="1" applyAlignment="1">
      <alignment horizontal="distributed" vertical="center" wrapText="1"/>
    </xf>
    <xf numFmtId="0" fontId="15" fillId="0" borderId="0" xfId="5" applyFont="1" applyAlignment="1">
      <alignment horizontal="distributed"/>
    </xf>
    <xf numFmtId="0" fontId="15" fillId="0" borderId="133" xfId="5" applyNumberFormat="1" applyFont="1" applyBorder="1" applyAlignment="1">
      <alignment vertical="center"/>
    </xf>
    <xf numFmtId="0" fontId="15" fillId="0" borderId="133" xfId="5" applyNumberFormat="1" applyFont="1" applyBorder="1" applyAlignment="1">
      <alignment horizontal="right" vertical="center"/>
    </xf>
    <xf numFmtId="0" fontId="15" fillId="0" borderId="110" xfId="5" applyNumberFormat="1" applyFont="1" applyBorder="1" applyAlignment="1">
      <alignment vertical="center"/>
    </xf>
    <xf numFmtId="0" fontId="15" fillId="0" borderId="135" xfId="5" applyNumberFormat="1" applyFont="1" applyBorder="1" applyAlignment="1">
      <alignment vertical="center"/>
    </xf>
    <xf numFmtId="0" fontId="15" fillId="0" borderId="135" xfId="5" applyNumberFormat="1" applyFont="1" applyBorder="1" applyAlignment="1">
      <alignment horizontal="right" vertical="center"/>
    </xf>
    <xf numFmtId="0" fontId="15" fillId="0" borderId="136" xfId="5" applyNumberFormat="1" applyFont="1" applyBorder="1" applyAlignment="1">
      <alignment vertical="center"/>
    </xf>
    <xf numFmtId="0" fontId="15" fillId="0" borderId="137" xfId="5" applyNumberFormat="1" applyFont="1" applyBorder="1" applyAlignment="1">
      <alignment horizontal="center" vertical="center"/>
    </xf>
    <xf numFmtId="0" fontId="15" fillId="0" borderId="137" xfId="5" applyNumberFormat="1" applyFont="1" applyBorder="1" applyAlignment="1">
      <alignment horizontal="right" vertical="center"/>
    </xf>
    <xf numFmtId="0" fontId="15" fillId="0" borderId="137" xfId="5" applyNumberFormat="1" applyFont="1" applyBorder="1" applyAlignment="1">
      <alignment vertical="center"/>
    </xf>
    <xf numFmtId="0" fontId="15" fillId="0" borderId="138" xfId="5" applyNumberFormat="1" applyFont="1" applyBorder="1" applyAlignment="1">
      <alignment vertical="center"/>
    </xf>
    <xf numFmtId="0" fontId="15" fillId="0" borderId="139" xfId="5" applyNumberFormat="1" applyFont="1" applyBorder="1" applyAlignment="1">
      <alignment vertical="center"/>
    </xf>
    <xf numFmtId="0" fontId="15" fillId="0" borderId="140" xfId="5" applyNumberFormat="1" applyFont="1" applyBorder="1" applyAlignment="1">
      <alignment vertical="center"/>
    </xf>
    <xf numFmtId="0" fontId="15" fillId="0" borderId="73" xfId="5" applyNumberFormat="1" applyFont="1" applyBorder="1" applyAlignment="1">
      <alignment horizontal="right" vertical="center"/>
    </xf>
    <xf numFmtId="0" fontId="15" fillId="0" borderId="136" xfId="5" applyNumberFormat="1" applyFont="1" applyBorder="1" applyAlignment="1">
      <alignment horizontal="left" vertical="center" wrapText="1"/>
    </xf>
    <xf numFmtId="0" fontId="15" fillId="0" borderId="144" xfId="5" applyNumberFormat="1" applyFont="1" applyBorder="1" applyAlignment="1">
      <alignment vertical="center"/>
    </xf>
    <xf numFmtId="0" fontId="15" fillId="0" borderId="145" xfId="5" applyNumberFormat="1" applyFont="1" applyBorder="1" applyAlignment="1">
      <alignment vertical="center"/>
    </xf>
    <xf numFmtId="0" fontId="15" fillId="0" borderId="146" xfId="5" applyNumberFormat="1" applyFont="1" applyBorder="1" applyAlignment="1">
      <alignment horizontal="center" vertical="center"/>
    </xf>
    <xf numFmtId="0" fontId="15" fillId="0" borderId="0" xfId="5" applyFont="1" applyBorder="1"/>
    <xf numFmtId="0" fontId="15" fillId="6" borderId="5" xfId="5" applyFont="1" applyFill="1" applyBorder="1" applyAlignment="1">
      <alignment vertical="center"/>
    </xf>
    <xf numFmtId="0" fontId="15" fillId="0" borderId="0" xfId="5" applyFont="1" applyFill="1" applyBorder="1" applyAlignment="1">
      <alignment vertical="center"/>
    </xf>
    <xf numFmtId="0" fontId="15" fillId="0" borderId="0" xfId="5" applyFont="1" applyProtection="1"/>
    <xf numFmtId="0" fontId="15" fillId="0" borderId="0" xfId="5" applyFont="1" applyAlignment="1">
      <alignment vertical="center"/>
    </xf>
    <xf numFmtId="0" fontId="15" fillId="0" borderId="0" xfId="5" applyFont="1" applyBorder="1" applyAlignment="1">
      <alignment vertical="center"/>
    </xf>
    <xf numFmtId="0" fontId="15" fillId="0" borderId="130" xfId="5" applyFont="1" applyBorder="1" applyAlignment="1">
      <alignment horizontal="center" vertical="center"/>
    </xf>
    <xf numFmtId="0" fontId="15" fillId="0" borderId="81" xfId="5" applyFont="1" applyBorder="1" applyAlignment="1">
      <alignment horizontal="center" vertical="center"/>
    </xf>
    <xf numFmtId="0" fontId="15" fillId="0" borderId="22" xfId="5" applyFont="1" applyBorder="1" applyAlignment="1">
      <alignment horizontal="center" vertical="center"/>
    </xf>
    <xf numFmtId="176" fontId="15" fillId="6" borderId="46" xfId="5" applyNumberFormat="1" applyFont="1" applyFill="1" applyBorder="1" applyAlignment="1">
      <alignment vertical="center"/>
    </xf>
    <xf numFmtId="0" fontId="15" fillId="0" borderId="1" xfId="5" applyFont="1" applyBorder="1" applyAlignment="1">
      <alignment horizontal="center" vertical="center"/>
    </xf>
    <xf numFmtId="176" fontId="15" fillId="6" borderId="42" xfId="5" applyNumberFormat="1" applyFont="1" applyFill="1" applyBorder="1" applyAlignment="1">
      <alignment vertical="center"/>
    </xf>
    <xf numFmtId="0" fontId="15" fillId="0" borderId="3" xfId="5" applyFont="1" applyBorder="1" applyAlignment="1">
      <alignment horizontal="center" vertical="center"/>
    </xf>
    <xf numFmtId="176" fontId="15" fillId="6" borderId="43" xfId="5" applyNumberFormat="1" applyFont="1" applyFill="1" applyBorder="1" applyAlignment="1">
      <alignment vertical="center"/>
    </xf>
    <xf numFmtId="0" fontId="15" fillId="0" borderId="148" xfId="5" applyFont="1" applyBorder="1" applyAlignment="1">
      <alignment horizontal="center" vertical="center"/>
    </xf>
    <xf numFmtId="176" fontId="15" fillId="6" borderId="149" xfId="5" applyNumberFormat="1" applyFont="1" applyFill="1" applyBorder="1" applyAlignment="1">
      <alignment vertical="center"/>
    </xf>
    <xf numFmtId="0" fontId="15" fillId="0" borderId="5" xfId="5" applyFont="1" applyBorder="1" applyAlignment="1">
      <alignment horizontal="center" vertical="center"/>
    </xf>
    <xf numFmtId="176" fontId="15" fillId="6" borderId="29" xfId="5" applyNumberFormat="1" applyFont="1" applyFill="1" applyBorder="1" applyAlignment="1">
      <alignment vertical="center"/>
    </xf>
    <xf numFmtId="0" fontId="15" fillId="0" borderId="0" xfId="5" applyFont="1" applyBorder="1" applyAlignment="1">
      <alignment horizontal="center" vertical="center"/>
    </xf>
    <xf numFmtId="0" fontId="15" fillId="0" borderId="0" xfId="5" applyFont="1" applyBorder="1" applyAlignment="1" applyProtection="1">
      <alignment vertical="center"/>
    </xf>
    <xf numFmtId="0" fontId="15" fillId="0" borderId="0" xfId="5" applyFont="1" applyProtection="1">
      <protection locked="0"/>
    </xf>
    <xf numFmtId="0" fontId="15" fillId="0" borderId="0" xfId="5" applyNumberFormat="1" applyFont="1" applyAlignment="1" applyProtection="1"/>
    <xf numFmtId="0" fontId="15" fillId="0" borderId="0" xfId="5" applyNumberFormat="1" applyFont="1" applyAlignment="1" applyProtection="1">
      <alignment horizontal="right"/>
    </xf>
    <xf numFmtId="0" fontId="15" fillId="0" borderId="131" xfId="5" applyNumberFormat="1" applyFont="1" applyBorder="1" applyAlignment="1" applyProtection="1">
      <alignment horizontal="center" vertical="center"/>
    </xf>
    <xf numFmtId="0" fontId="15" fillId="6" borderId="132" xfId="5" applyNumberFormat="1" applyFont="1" applyFill="1" applyBorder="1" applyAlignment="1" applyProtection="1">
      <alignment horizontal="center" vertical="center"/>
    </xf>
    <xf numFmtId="0" fontId="15" fillId="0" borderId="133" xfId="5" applyNumberFormat="1" applyFont="1" applyBorder="1" applyAlignment="1" applyProtection="1">
      <alignment vertical="center"/>
      <protection locked="0"/>
    </xf>
    <xf numFmtId="176" fontId="15" fillId="0" borderId="133" xfId="5" applyNumberFormat="1" applyFont="1" applyBorder="1" applyAlignment="1" applyProtection="1">
      <alignment horizontal="right" vertical="center"/>
      <protection locked="0"/>
    </xf>
    <xf numFmtId="0" fontId="15" fillId="0" borderId="135" xfId="5" applyNumberFormat="1" applyFont="1" applyBorder="1" applyAlignment="1" applyProtection="1">
      <alignment vertical="center"/>
      <protection locked="0"/>
    </xf>
    <xf numFmtId="0" fontId="22" fillId="0" borderId="0" xfId="5" applyFont="1" applyProtection="1"/>
    <xf numFmtId="0" fontId="16" fillId="0" borderId="0" xfId="5" applyNumberFormat="1" applyFont="1" applyAlignment="1" applyProtection="1"/>
    <xf numFmtId="0" fontId="15" fillId="0" borderId="0" xfId="5" applyNumberFormat="1" applyFont="1" applyBorder="1" applyAlignment="1" applyProtection="1">
      <alignment horizontal="center" vertical="center"/>
    </xf>
    <xf numFmtId="0" fontId="15" fillId="0" borderId="0" xfId="5" applyFont="1" applyBorder="1" applyAlignment="1" applyProtection="1">
      <alignment horizontal="center" vertical="center"/>
    </xf>
    <xf numFmtId="0" fontId="15" fillId="0" borderId="0" xfId="5" applyNumberFormat="1" applyFont="1" applyFill="1" applyBorder="1" applyAlignment="1" applyProtection="1">
      <alignment horizontal="right" vertical="center"/>
    </xf>
    <xf numFmtId="0" fontId="15" fillId="0" borderId="0" xfId="5" applyNumberFormat="1" applyFont="1" applyFill="1" applyBorder="1" applyAlignment="1" applyProtection="1">
      <alignment vertical="center"/>
    </xf>
    <xf numFmtId="0" fontId="15" fillId="0" borderId="0" xfId="5" applyNumberFormat="1" applyFont="1" applyFill="1" applyBorder="1" applyAlignment="1" applyProtection="1">
      <alignment horizontal="center" vertical="center"/>
    </xf>
    <xf numFmtId="0" fontId="16" fillId="0" borderId="0" xfId="5" applyNumberFormat="1" applyFont="1" applyBorder="1" applyAlignment="1" applyProtection="1">
      <alignment horizontal="center" vertical="center"/>
    </xf>
    <xf numFmtId="0" fontId="16" fillId="0" borderId="0" xfId="5" applyFont="1" applyProtection="1"/>
    <xf numFmtId="0" fontId="15" fillId="0" borderId="0" xfId="5" applyFont="1" applyAlignment="1" applyProtection="1">
      <alignment wrapText="1"/>
      <protection locked="0"/>
    </xf>
    <xf numFmtId="0" fontId="31" fillId="0" borderId="0" xfId="5" applyFont="1" applyAlignment="1" applyProtection="1">
      <protection locked="0"/>
    </xf>
    <xf numFmtId="0" fontId="22" fillId="0" borderId="0" xfId="5" applyFont="1" applyAlignment="1" applyProtection="1">
      <alignment horizontal="right"/>
    </xf>
    <xf numFmtId="0" fontId="6" fillId="8" borderId="28" xfId="4" applyFont="1" applyFill="1" applyBorder="1" applyAlignment="1" applyProtection="1">
      <alignment horizontal="center" vertical="center"/>
    </xf>
    <xf numFmtId="0" fontId="15" fillId="8" borderId="147" xfId="5" applyFont="1" applyFill="1" applyBorder="1" applyAlignment="1" applyProtection="1">
      <alignment horizontal="center" vertical="center"/>
    </xf>
    <xf numFmtId="0" fontId="0" fillId="0" borderId="35" xfId="0" applyBorder="1" applyProtection="1">
      <alignment vertical="center"/>
    </xf>
    <xf numFmtId="0" fontId="0" fillId="0" borderId="77" xfId="0" applyBorder="1" applyAlignment="1" applyProtection="1">
      <alignment horizontal="centerContinuous" vertical="center"/>
    </xf>
    <xf numFmtId="0" fontId="0" fillId="0" borderId="12" xfId="0" applyBorder="1" applyAlignment="1" applyProtection="1">
      <alignment horizontal="centerContinuous" vertical="center"/>
    </xf>
    <xf numFmtId="0" fontId="0" fillId="0" borderId="14" xfId="0" applyBorder="1" applyAlignment="1" applyProtection="1">
      <alignment horizontal="centerContinuous" vertical="center"/>
    </xf>
    <xf numFmtId="0" fontId="0" fillId="0" borderId="50" xfId="0" applyBorder="1" applyAlignment="1" applyProtection="1">
      <alignment horizontal="center" vertical="center"/>
    </xf>
    <xf numFmtId="0" fontId="0" fillId="0" borderId="155" xfId="0" applyBorder="1" applyAlignment="1" applyProtection="1">
      <alignment horizontal="center" vertical="center"/>
    </xf>
    <xf numFmtId="0" fontId="0" fillId="0" borderId="156" xfId="0" applyBorder="1" applyAlignment="1" applyProtection="1">
      <alignment horizontal="center" vertical="center"/>
    </xf>
    <xf numFmtId="0" fontId="0" fillId="0" borderId="82" xfId="0" applyBorder="1" applyAlignment="1" applyProtection="1">
      <alignment horizontal="center" vertical="center"/>
    </xf>
    <xf numFmtId="0" fontId="0" fillId="0" borderId="159" xfId="0"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distributed" vertical="center"/>
    </xf>
    <xf numFmtId="176" fontId="0" fillId="0" borderId="164" xfId="0" applyNumberFormat="1" applyFont="1" applyBorder="1" applyAlignment="1" applyProtection="1">
      <alignment vertical="center"/>
      <protection locked="0"/>
    </xf>
    <xf numFmtId="0" fontId="0" fillId="5" borderId="165" xfId="0" applyFont="1" applyFill="1" applyBorder="1" applyAlignment="1" applyProtection="1">
      <alignment horizontal="center" vertical="center"/>
    </xf>
    <xf numFmtId="176" fontId="0" fillId="0" borderId="167" xfId="0" applyNumberFormat="1" applyFont="1" applyBorder="1" applyAlignment="1" applyProtection="1">
      <alignment vertical="center"/>
      <protection locked="0"/>
    </xf>
    <xf numFmtId="176" fontId="0" fillId="2" borderId="168" xfId="0" applyNumberFormat="1" applyFont="1" applyFill="1" applyBorder="1" applyAlignment="1" applyProtection="1">
      <alignment vertical="center"/>
    </xf>
    <xf numFmtId="0" fontId="0" fillId="0" borderId="0" xfId="0" applyBorder="1" applyProtection="1">
      <alignment vertical="center"/>
      <protection locked="0"/>
    </xf>
    <xf numFmtId="0" fontId="0" fillId="0" borderId="169" xfId="0" applyBorder="1" applyAlignment="1" applyProtection="1">
      <alignment horizontal="distributed" vertical="center"/>
    </xf>
    <xf numFmtId="0" fontId="0" fillId="5" borderId="170" xfId="0" applyFont="1" applyFill="1" applyBorder="1" applyAlignment="1" applyProtection="1">
      <alignment horizontal="center" vertical="center"/>
    </xf>
    <xf numFmtId="176" fontId="0" fillId="0" borderId="171" xfId="0" applyNumberFormat="1" applyFont="1" applyBorder="1" applyAlignment="1" applyProtection="1">
      <alignment vertical="center"/>
      <protection locked="0"/>
    </xf>
    <xf numFmtId="0" fontId="0" fillId="5" borderId="171" xfId="0" applyFont="1" applyFill="1" applyBorder="1" applyAlignment="1" applyProtection="1">
      <alignment horizontal="center" vertical="center"/>
    </xf>
    <xf numFmtId="176" fontId="0" fillId="0" borderId="172" xfId="0" applyNumberFormat="1" applyFont="1" applyBorder="1" applyAlignment="1" applyProtection="1">
      <alignment vertical="center"/>
      <protection locked="0"/>
    </xf>
    <xf numFmtId="176" fontId="0" fillId="2" borderId="173" xfId="0" applyNumberFormat="1" applyFont="1" applyFill="1" applyBorder="1" applyAlignment="1" applyProtection="1">
      <alignment vertical="center"/>
    </xf>
    <xf numFmtId="0" fontId="0" fillId="0" borderId="171" xfId="0" applyFont="1" applyBorder="1" applyAlignment="1" applyProtection="1">
      <alignment horizontal="center" vertical="center"/>
      <protection locked="0"/>
    </xf>
    <xf numFmtId="176" fontId="0" fillId="10" borderId="174" xfId="0" applyNumberFormat="1" applyFont="1" applyFill="1" applyBorder="1" applyAlignment="1" applyProtection="1">
      <alignment vertical="center"/>
      <protection locked="0"/>
    </xf>
    <xf numFmtId="0" fontId="0" fillId="0" borderId="175" xfId="0" applyBorder="1" applyAlignment="1" applyProtection="1">
      <alignment horizontal="distributed" vertical="center"/>
    </xf>
    <xf numFmtId="0" fontId="0" fillId="5" borderId="176" xfId="0" applyFont="1" applyFill="1" applyBorder="1" applyAlignment="1" applyProtection="1">
      <alignment horizontal="center" vertical="center"/>
    </xf>
    <xf numFmtId="0" fontId="0" fillId="5" borderId="177" xfId="0" applyFont="1" applyFill="1" applyBorder="1" applyAlignment="1" applyProtection="1">
      <alignment horizontal="center" vertical="center"/>
    </xf>
    <xf numFmtId="176" fontId="0" fillId="0" borderId="179" xfId="0" applyNumberFormat="1" applyFont="1" applyBorder="1" applyAlignment="1" applyProtection="1">
      <alignment vertical="center"/>
      <protection locked="0"/>
    </xf>
    <xf numFmtId="176" fontId="0" fillId="2" borderId="180" xfId="0" applyNumberFormat="1" applyFont="1" applyFill="1" applyBorder="1" applyAlignment="1" applyProtection="1">
      <alignment vertical="center"/>
    </xf>
    <xf numFmtId="0" fontId="0" fillId="0" borderId="150" xfId="0" applyBorder="1" applyAlignment="1" applyProtection="1">
      <alignment horizontal="center" vertical="center"/>
    </xf>
    <xf numFmtId="176" fontId="0" fillId="2" borderId="181" xfId="0" applyNumberFormat="1" applyFont="1" applyFill="1" applyBorder="1" applyAlignment="1" applyProtection="1">
      <alignment vertical="center"/>
    </xf>
    <xf numFmtId="176" fontId="0" fillId="2" borderId="182" xfId="0" applyNumberFormat="1" applyFont="1" applyFill="1" applyBorder="1" applyAlignment="1" applyProtection="1">
      <alignment vertical="center"/>
    </xf>
    <xf numFmtId="176" fontId="0" fillId="2" borderId="183" xfId="0" applyNumberFormat="1" applyFont="1" applyFill="1" applyBorder="1" applyAlignment="1" applyProtection="1">
      <alignment vertical="center"/>
    </xf>
    <xf numFmtId="176" fontId="0" fillId="2" borderId="184" xfId="0" applyNumberFormat="1" applyFont="1" applyFill="1" applyBorder="1" applyAlignment="1" applyProtection="1">
      <alignment vertical="center"/>
    </xf>
    <xf numFmtId="179" fontId="0" fillId="0" borderId="167" xfId="0" applyNumberFormat="1" applyFont="1" applyBorder="1" applyAlignment="1" applyProtection="1">
      <alignment vertical="center"/>
      <protection locked="0"/>
    </xf>
    <xf numFmtId="179" fontId="0" fillId="2" borderId="168" xfId="0" applyNumberFormat="1" applyFont="1" applyFill="1" applyBorder="1" applyAlignment="1" applyProtection="1">
      <alignment vertical="center"/>
    </xf>
    <xf numFmtId="179" fontId="0" fillId="0" borderId="172" xfId="0" applyNumberFormat="1" applyFont="1" applyBorder="1" applyAlignment="1" applyProtection="1">
      <alignment vertical="center"/>
      <protection locked="0"/>
    </xf>
    <xf numFmtId="179" fontId="0" fillId="2" borderId="173" xfId="0" applyNumberFormat="1" applyFont="1" applyFill="1" applyBorder="1" applyAlignment="1" applyProtection="1">
      <alignment vertical="center"/>
    </xf>
    <xf numFmtId="176" fontId="0" fillId="0" borderId="170" xfId="0" applyNumberFormat="1" applyFont="1" applyBorder="1" applyAlignment="1" applyProtection="1">
      <alignment vertical="center"/>
      <protection locked="0"/>
    </xf>
    <xf numFmtId="0" fontId="0" fillId="0" borderId="185" xfId="0" applyBorder="1" applyAlignment="1" applyProtection="1">
      <alignment horizontal="distributed" vertical="center"/>
    </xf>
    <xf numFmtId="179" fontId="0" fillId="2" borderId="186" xfId="0" applyNumberFormat="1" applyFont="1" applyFill="1" applyBorder="1" applyAlignment="1" applyProtection="1">
      <alignment vertical="center"/>
    </xf>
    <xf numFmtId="179" fontId="0" fillId="0" borderId="179" xfId="0" applyNumberFormat="1" applyFont="1" applyBorder="1" applyAlignment="1" applyProtection="1">
      <alignment vertical="center"/>
      <protection locked="0"/>
    </xf>
    <xf numFmtId="176" fontId="0" fillId="2" borderId="181" xfId="0" applyNumberFormat="1" applyFont="1" applyFill="1" applyBorder="1" applyProtection="1">
      <alignment vertical="center"/>
    </xf>
    <xf numFmtId="176" fontId="0" fillId="2" borderId="182" xfId="0" applyNumberFormat="1" applyFont="1" applyFill="1" applyBorder="1" applyProtection="1">
      <alignment vertical="center"/>
    </xf>
    <xf numFmtId="179" fontId="0" fillId="2" borderId="183" xfId="0" applyNumberFormat="1" applyFont="1" applyFill="1" applyBorder="1" applyAlignment="1" applyProtection="1">
      <alignment vertical="center"/>
    </xf>
    <xf numFmtId="179" fontId="0" fillId="2" borderId="184" xfId="0" applyNumberFormat="1" applyFont="1" applyFill="1" applyBorder="1" applyAlignment="1" applyProtection="1">
      <alignment vertical="center"/>
    </xf>
    <xf numFmtId="0" fontId="0" fillId="0" borderId="187" xfId="0" applyBorder="1" applyAlignment="1" applyProtection="1">
      <alignment horizontal="center" vertical="center"/>
    </xf>
    <xf numFmtId="0" fontId="0" fillId="0" borderId="188" xfId="0" applyBorder="1" applyAlignment="1" applyProtection="1">
      <alignment horizontal="distributed" vertical="center"/>
    </xf>
    <xf numFmtId="0" fontId="0" fillId="5" borderId="164" xfId="0" applyFill="1" applyBorder="1" applyAlignment="1" applyProtection="1">
      <alignment horizontal="center" vertical="center"/>
    </xf>
    <xf numFmtId="0" fontId="0" fillId="5" borderId="165" xfId="0" applyFill="1" applyBorder="1" applyAlignment="1" applyProtection="1">
      <alignment horizontal="center" vertical="center"/>
    </xf>
    <xf numFmtId="176" fontId="0" fillId="0" borderId="165" xfId="0" applyNumberFormat="1" applyFont="1" applyBorder="1" applyAlignment="1" applyProtection="1">
      <alignment vertical="center"/>
      <protection locked="0"/>
    </xf>
    <xf numFmtId="179" fontId="0" fillId="0" borderId="167" xfId="0" applyNumberFormat="1" applyBorder="1" applyAlignment="1" applyProtection="1">
      <alignment vertical="center"/>
      <protection locked="0"/>
    </xf>
    <xf numFmtId="179" fontId="0" fillId="2" borderId="168" xfId="0" applyNumberFormat="1" applyFill="1" applyBorder="1" applyAlignment="1" applyProtection="1">
      <alignment vertical="center"/>
    </xf>
    <xf numFmtId="0" fontId="0" fillId="5" borderId="171" xfId="0" applyFill="1" applyBorder="1" applyAlignment="1" applyProtection="1">
      <alignment horizontal="center" vertical="center"/>
    </xf>
    <xf numFmtId="179" fontId="0" fillId="0" borderId="172" xfId="0" applyNumberFormat="1" applyBorder="1" applyAlignment="1" applyProtection="1">
      <alignment vertical="center"/>
      <protection locked="0"/>
    </xf>
    <xf numFmtId="179" fontId="0" fillId="2" borderId="173" xfId="0" applyNumberFormat="1" applyFill="1" applyBorder="1" applyAlignment="1" applyProtection="1">
      <alignment vertical="center"/>
    </xf>
    <xf numFmtId="0" fontId="0" fillId="5" borderId="170" xfId="0" applyFill="1" applyBorder="1" applyAlignment="1" applyProtection="1">
      <alignment horizontal="center" vertical="center"/>
    </xf>
    <xf numFmtId="179" fontId="0" fillId="2" borderId="186" xfId="0" applyNumberFormat="1" applyFill="1" applyBorder="1" applyAlignment="1" applyProtection="1">
      <alignment vertical="center"/>
    </xf>
    <xf numFmtId="0" fontId="0" fillId="5" borderId="189" xfId="0" applyFill="1" applyBorder="1" applyAlignment="1" applyProtection="1">
      <alignment horizontal="center" vertical="center"/>
    </xf>
    <xf numFmtId="0" fontId="0" fillId="5" borderId="190" xfId="0" applyFill="1" applyBorder="1" applyAlignment="1" applyProtection="1">
      <alignment horizontal="center" vertical="center"/>
    </xf>
    <xf numFmtId="176" fontId="0" fillId="0" borderId="190" xfId="0" applyNumberFormat="1" applyFont="1" applyBorder="1" applyAlignment="1" applyProtection="1">
      <alignment vertical="center"/>
      <protection locked="0"/>
    </xf>
    <xf numFmtId="179" fontId="0" fillId="0" borderId="191" xfId="0" applyNumberFormat="1" applyBorder="1" applyAlignment="1" applyProtection="1">
      <alignment vertical="center"/>
      <protection locked="0"/>
    </xf>
    <xf numFmtId="176" fontId="0" fillId="2" borderId="181" xfId="0" applyNumberFormat="1" applyFill="1" applyBorder="1" applyAlignment="1" applyProtection="1">
      <alignment vertical="center"/>
    </xf>
    <xf numFmtId="176" fontId="0" fillId="2" borderId="182" xfId="0" applyNumberFormat="1" applyFill="1" applyBorder="1" applyAlignment="1" applyProtection="1">
      <alignment vertical="center"/>
    </xf>
    <xf numFmtId="179" fontId="0" fillId="2" borderId="183" xfId="0" applyNumberFormat="1" applyFill="1" applyBorder="1" applyAlignment="1" applyProtection="1">
      <alignment vertical="center"/>
    </xf>
    <xf numFmtId="179" fontId="0" fillId="2" borderId="184" xfId="0" applyNumberFormat="1" applyFill="1" applyBorder="1" applyAlignment="1" applyProtection="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horizontal="left" vertical="center"/>
    </xf>
    <xf numFmtId="0" fontId="33" fillId="0" borderId="1" xfId="0" applyFont="1" applyBorder="1" applyAlignment="1">
      <alignment horizontal="center" vertical="center" wrapText="1"/>
    </xf>
    <xf numFmtId="0" fontId="3" fillId="0" borderId="0" xfId="5" applyFont="1" applyAlignment="1">
      <alignment vertical="center"/>
    </xf>
    <xf numFmtId="0" fontId="6" fillId="0" borderId="195" xfId="4" applyFont="1" applyBorder="1" applyAlignment="1" applyProtection="1">
      <alignment horizontal="right" vertical="center"/>
    </xf>
    <xf numFmtId="181" fontId="6" fillId="0" borderId="196" xfId="4" applyNumberFormat="1" applyFont="1" applyBorder="1" applyAlignment="1" applyProtection="1">
      <alignment horizontal="center" vertical="center"/>
    </xf>
    <xf numFmtId="181" fontId="6" fillId="0" borderId="47" xfId="4" applyNumberFormat="1" applyFont="1" applyBorder="1" applyAlignment="1" applyProtection="1">
      <alignment horizontal="center" vertical="center"/>
      <protection locked="0"/>
    </xf>
    <xf numFmtId="181" fontId="19" fillId="0" borderId="196" xfId="4" applyNumberFormat="1" applyFont="1" applyBorder="1" applyProtection="1">
      <alignment vertical="center"/>
    </xf>
    <xf numFmtId="0" fontId="0" fillId="2" borderId="7" xfId="0" applyFill="1" applyBorder="1" applyAlignment="1" applyProtection="1">
      <alignment horizontal="center" vertical="center"/>
    </xf>
    <xf numFmtId="0" fontId="0" fillId="0" borderId="0" xfId="0" applyAlignment="1">
      <alignment horizontal="center" vertical="top" wrapText="1"/>
    </xf>
    <xf numFmtId="0" fontId="35" fillId="0" borderId="22" xfId="4" applyFont="1" applyBorder="1" applyAlignment="1" applyProtection="1">
      <alignment horizontal="center" vertical="center" wrapText="1" shrinkToFit="1"/>
    </xf>
    <xf numFmtId="0" fontId="2" fillId="0" borderId="0" xfId="4" applyAlignment="1" applyProtection="1">
      <alignment vertical="center"/>
      <protection locked="0"/>
    </xf>
    <xf numFmtId="0" fontId="13" fillId="0" borderId="22" xfId="4" applyFont="1" applyBorder="1" applyAlignment="1" applyProtection="1">
      <alignment horizontal="center" vertical="center" wrapText="1"/>
    </xf>
    <xf numFmtId="0" fontId="6" fillId="0" borderId="0" xfId="4" applyFont="1" applyAlignment="1" applyProtection="1">
      <alignment horizontal="center" vertical="center" wrapText="1"/>
    </xf>
    <xf numFmtId="0" fontId="36" fillId="4" borderId="1" xfId="0" applyFont="1" applyFill="1" applyBorder="1" applyAlignment="1">
      <alignment vertical="center" wrapText="1"/>
    </xf>
    <xf numFmtId="0" fontId="36" fillId="0" borderId="1" xfId="0" applyFont="1" applyBorder="1" applyAlignment="1" applyProtection="1">
      <alignment horizontal="left" vertical="center" wrapText="1"/>
    </xf>
    <xf numFmtId="176" fontId="0" fillId="0" borderId="79" xfId="0" applyNumberFormat="1" applyBorder="1" applyAlignment="1" applyProtection="1">
      <alignment vertical="center"/>
      <protection locked="0"/>
    </xf>
    <xf numFmtId="176" fontId="0" fillId="8" borderId="15" xfId="0" applyNumberFormat="1" applyFill="1" applyBorder="1" applyAlignment="1">
      <alignment horizontal="center" vertical="center"/>
    </xf>
    <xf numFmtId="0" fontId="13" fillId="0" borderId="70" xfId="0" applyFont="1" applyBorder="1" applyAlignment="1" applyProtection="1">
      <alignment horizontal="left" vertical="center" wrapText="1" shrinkToFit="1"/>
      <protection locked="0"/>
    </xf>
    <xf numFmtId="0" fontId="13" fillId="0" borderId="20" xfId="0" applyFont="1" applyBorder="1" applyAlignment="1" applyProtection="1">
      <alignment horizontal="left" vertical="center" wrapText="1" shrinkToFit="1"/>
      <protection locked="0"/>
    </xf>
    <xf numFmtId="0" fontId="13" fillId="0" borderId="19" xfId="0" applyFont="1" applyBorder="1" applyAlignment="1" applyProtection="1">
      <alignment horizontal="left" vertical="center" wrapText="1" shrinkToFit="1"/>
      <protection locked="0"/>
    </xf>
    <xf numFmtId="0" fontId="13" fillId="0" borderId="57" xfId="0" applyFont="1" applyBorder="1" applyAlignment="1" applyProtection="1">
      <alignment vertical="center" wrapText="1"/>
      <protection locked="0"/>
    </xf>
    <xf numFmtId="0" fontId="15" fillId="8" borderId="144" xfId="5" applyNumberFormat="1" applyFont="1" applyFill="1" applyBorder="1" applyAlignment="1">
      <alignment horizontal="right" vertical="center"/>
    </xf>
    <xf numFmtId="0" fontId="15" fillId="8" borderId="137" xfId="5" applyNumberFormat="1" applyFont="1" applyFill="1" applyBorder="1" applyAlignment="1">
      <alignment horizontal="right" vertical="center"/>
    </xf>
    <xf numFmtId="0" fontId="13" fillId="0" borderId="22"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4" xfId="0" applyFont="1" applyBorder="1" applyAlignment="1" applyProtection="1">
      <alignment vertical="center" shrinkToFit="1"/>
      <protection locked="0"/>
    </xf>
    <xf numFmtId="0" fontId="0" fillId="0" borderId="19" xfId="0" applyBorder="1" applyAlignment="1">
      <alignment horizontal="distributed" vertical="center"/>
    </xf>
    <xf numFmtId="0" fontId="19" fillId="0" borderId="0" xfId="0" applyFont="1">
      <alignment vertical="center"/>
    </xf>
    <xf numFmtId="0" fontId="0" fillId="0" borderId="9" xfId="0" applyBorder="1" applyAlignment="1">
      <alignment horizontal="distributed" vertical="center"/>
    </xf>
    <xf numFmtId="0" fontId="0" fillId="0" borderId="62" xfId="0" applyBorder="1" applyProtection="1">
      <alignment vertical="center"/>
      <protection locked="0"/>
    </xf>
    <xf numFmtId="0" fontId="0" fillId="0" borderId="80" xfId="0" applyBorder="1" applyProtection="1">
      <alignment vertical="center"/>
      <protection locked="0"/>
    </xf>
    <xf numFmtId="0" fontId="0" fillId="0" borderId="60" xfId="0" applyBorder="1" applyProtection="1">
      <alignment vertical="center"/>
      <protection locked="0"/>
    </xf>
    <xf numFmtId="176" fontId="0" fillId="0" borderId="1" xfId="0" applyNumberFormat="1" applyFont="1" applyBorder="1" applyAlignment="1">
      <alignment horizontal="center" vertical="center"/>
    </xf>
    <xf numFmtId="0" fontId="0" fillId="0" borderId="71" xfId="0" applyFont="1" applyBorder="1" applyAlignment="1" applyProtection="1">
      <alignment horizontal="center" vertical="center"/>
    </xf>
    <xf numFmtId="0" fontId="0" fillId="0" borderId="0" xfId="0" applyFont="1" applyAlignment="1">
      <alignment vertical="center" shrinkToFit="1"/>
    </xf>
    <xf numFmtId="0" fontId="3" fillId="0" borderId="4" xfId="0" applyFont="1" applyFill="1" applyBorder="1" applyAlignment="1">
      <alignment horizontal="center" vertical="center"/>
    </xf>
    <xf numFmtId="179" fontId="0" fillId="0" borderId="21" xfId="0" applyNumberFormat="1" applyFill="1" applyBorder="1" applyAlignment="1" applyProtection="1">
      <alignment vertical="center"/>
      <protection locked="0"/>
    </xf>
    <xf numFmtId="179" fontId="0" fillId="0" borderId="52" xfId="0" applyNumberFormat="1" applyBorder="1" applyAlignment="1" applyProtection="1">
      <protection locked="0"/>
    </xf>
    <xf numFmtId="179" fontId="0" fillId="3" borderId="61" xfId="0" applyNumberFormat="1" applyFill="1" applyBorder="1" applyAlignment="1"/>
    <xf numFmtId="179" fontId="0" fillId="3" borderId="56" xfId="0" applyNumberFormat="1" applyFill="1" applyBorder="1" applyAlignment="1">
      <alignment vertical="center"/>
    </xf>
    <xf numFmtId="0" fontId="19" fillId="0" borderId="0" xfId="0" applyFont="1" applyProtection="1">
      <alignment vertical="center"/>
    </xf>
    <xf numFmtId="176" fontId="19" fillId="0" borderId="0" xfId="0" applyNumberFormat="1" applyFont="1" applyProtection="1">
      <alignment vertical="center"/>
    </xf>
    <xf numFmtId="0" fontId="16" fillId="0" borderId="0" xfId="0" applyFont="1" applyAlignment="1">
      <alignment vertical="center"/>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176" fontId="0" fillId="8" borderId="77" xfId="0" applyNumberFormat="1" applyFill="1" applyBorder="1" applyProtection="1">
      <alignment vertical="center"/>
      <protection locked="0"/>
    </xf>
    <xf numFmtId="176" fontId="0" fillId="8" borderId="12" xfId="0" applyNumberFormat="1" applyFill="1" applyBorder="1" applyAlignment="1">
      <alignment horizontal="center" vertical="center"/>
    </xf>
    <xf numFmtId="176" fontId="0" fillId="8" borderId="12" xfId="0" applyNumberFormat="1" applyFill="1" applyBorder="1" applyProtection="1">
      <alignment vertical="center"/>
      <protection locked="0"/>
    </xf>
    <xf numFmtId="176" fontId="0" fillId="8" borderId="13" xfId="0" applyNumberFormat="1" applyFill="1" applyBorder="1" applyAlignment="1">
      <alignment horizontal="center" vertical="center"/>
    </xf>
    <xf numFmtId="176" fontId="0" fillId="8" borderId="70" xfId="0" applyNumberFormat="1" applyFill="1" applyBorder="1" applyProtection="1">
      <alignment vertical="center"/>
      <protection locked="0"/>
    </xf>
    <xf numFmtId="176" fontId="0" fillId="8" borderId="14" xfId="0" applyNumberFormat="1" applyFill="1" applyBorder="1" applyAlignment="1">
      <alignment horizontal="center" vertical="center"/>
    </xf>
    <xf numFmtId="176" fontId="0" fillId="8" borderId="6" xfId="0" applyNumberFormat="1" applyFill="1" applyBorder="1">
      <alignment vertical="center"/>
    </xf>
    <xf numFmtId="176" fontId="0" fillId="8" borderId="41" xfId="0" applyNumberFormat="1" applyFill="1" applyBorder="1" applyProtection="1">
      <alignment vertical="center"/>
      <protection locked="0"/>
    </xf>
    <xf numFmtId="176" fontId="0" fillId="8" borderId="6" xfId="0" applyNumberFormat="1" applyFill="1" applyBorder="1" applyAlignment="1">
      <alignment horizontal="center" vertical="center"/>
    </xf>
    <xf numFmtId="176" fontId="0" fillId="8" borderId="6" xfId="0" applyNumberFormat="1" applyFill="1" applyBorder="1" applyProtection="1">
      <alignment vertical="center"/>
      <protection locked="0"/>
    </xf>
    <xf numFmtId="176" fontId="0" fillId="8" borderId="7" xfId="0" applyNumberFormat="1" applyFill="1" applyBorder="1" applyAlignment="1">
      <alignment horizontal="center" vertical="center"/>
    </xf>
    <xf numFmtId="176" fontId="0" fillId="8" borderId="19" xfId="0" applyNumberFormat="1" applyFill="1" applyBorder="1" applyProtection="1">
      <alignment vertical="center"/>
      <protection locked="0"/>
    </xf>
    <xf numFmtId="176" fontId="0" fillId="8" borderId="49" xfId="0" applyNumberFormat="1" applyFill="1" applyBorder="1" applyProtection="1">
      <alignment vertical="center"/>
      <protection locked="0"/>
    </xf>
    <xf numFmtId="176" fontId="0" fillId="8" borderId="34" xfId="0" applyNumberFormat="1" applyFill="1" applyBorder="1" applyAlignment="1">
      <alignment horizontal="center" vertical="center"/>
    </xf>
    <xf numFmtId="176" fontId="0" fillId="8" borderId="34" xfId="0" applyNumberFormat="1" applyFill="1" applyBorder="1" applyProtection="1">
      <alignment vertical="center"/>
      <protection locked="0"/>
    </xf>
    <xf numFmtId="176" fontId="0" fillId="8" borderId="11" xfId="0" applyNumberFormat="1" applyFill="1" applyBorder="1" applyAlignment="1">
      <alignment horizontal="center" vertical="center"/>
    </xf>
    <xf numFmtId="176" fontId="0" fillId="8" borderId="10" xfId="0" applyNumberFormat="1" applyFill="1" applyBorder="1" applyProtection="1">
      <alignment vertical="center"/>
      <protection locked="0"/>
    </xf>
    <xf numFmtId="176" fontId="0" fillId="8" borderId="20" xfId="0" applyNumberFormat="1" applyFill="1" applyBorder="1" applyProtection="1">
      <alignment vertical="center"/>
      <protection locked="0"/>
    </xf>
    <xf numFmtId="176" fontId="0" fillId="8" borderId="17" xfId="0" applyNumberFormat="1" applyFill="1" applyBorder="1" applyAlignment="1">
      <alignment horizontal="center" vertical="center"/>
    </xf>
    <xf numFmtId="176" fontId="0" fillId="8" borderId="17" xfId="0" applyNumberFormat="1" applyFill="1" applyBorder="1" applyProtection="1">
      <alignment vertical="center"/>
      <protection locked="0"/>
    </xf>
    <xf numFmtId="176" fontId="0" fillId="8" borderId="61" xfId="0" applyNumberFormat="1" applyFill="1" applyBorder="1" applyAlignment="1">
      <alignment horizontal="center" vertical="center"/>
    </xf>
    <xf numFmtId="176" fontId="0" fillId="8" borderId="57" xfId="0" applyNumberFormat="1" applyFill="1" applyBorder="1" applyProtection="1">
      <alignment vertical="center"/>
      <protection locked="0"/>
    </xf>
    <xf numFmtId="176" fontId="0" fillId="8" borderId="8" xfId="0" applyNumberFormat="1" applyFill="1" applyBorder="1" applyAlignment="1">
      <alignment horizontal="center" vertical="center"/>
    </xf>
    <xf numFmtId="176" fontId="0" fillId="8" borderId="8" xfId="0" applyNumberFormat="1" applyFill="1" applyBorder="1" applyProtection="1">
      <alignment vertical="center"/>
      <protection locked="0"/>
    </xf>
    <xf numFmtId="176" fontId="0" fillId="8" borderId="16" xfId="0" applyNumberFormat="1" applyFill="1" applyBorder="1" applyAlignment="1">
      <alignment horizontal="center" vertical="center"/>
    </xf>
    <xf numFmtId="176" fontId="0" fillId="8" borderId="82" xfId="0" applyNumberFormat="1" applyFill="1" applyBorder="1" applyProtection="1">
      <alignment vertical="center"/>
      <protection locked="0"/>
    </xf>
    <xf numFmtId="176" fontId="0" fillId="8" borderId="18" xfId="0" applyNumberFormat="1" applyFill="1" applyBorder="1" applyAlignment="1">
      <alignment horizontal="center" vertical="center"/>
    </xf>
    <xf numFmtId="176" fontId="0" fillId="8" borderId="55" xfId="0" applyNumberFormat="1" applyFill="1" applyBorder="1" applyProtection="1">
      <alignment vertical="center"/>
      <protection locked="0"/>
    </xf>
    <xf numFmtId="176" fontId="0" fillId="8" borderId="58" xfId="0" applyNumberFormat="1" applyFill="1" applyBorder="1" applyAlignment="1">
      <alignment horizontal="center" vertical="center"/>
    </xf>
    <xf numFmtId="0" fontId="0" fillId="8" borderId="12" xfId="0" applyFill="1" applyBorder="1" applyAlignment="1" applyProtection="1">
      <alignment horizontal="center" vertical="center"/>
    </xf>
    <xf numFmtId="0" fontId="0" fillId="8" borderId="13" xfId="0" applyFill="1" applyBorder="1" applyAlignment="1" applyProtection="1">
      <alignment horizontal="center" vertical="center"/>
    </xf>
    <xf numFmtId="176" fontId="0" fillId="8" borderId="12" xfId="0" applyNumberFormat="1" applyFont="1" applyFill="1" applyBorder="1" applyProtection="1">
      <alignment vertical="center"/>
      <protection locked="0"/>
    </xf>
    <xf numFmtId="0" fontId="0" fillId="8" borderId="14" xfId="0" applyFill="1" applyBorder="1" applyAlignment="1" applyProtection="1">
      <alignment horizontal="center" vertical="center"/>
    </xf>
    <xf numFmtId="176" fontId="0" fillId="8" borderId="6" xfId="0" applyNumberFormat="1" applyFill="1" applyBorder="1" applyProtection="1">
      <alignment vertical="center"/>
    </xf>
    <xf numFmtId="0" fontId="0" fillId="8" borderId="6" xfId="0" applyFill="1" applyBorder="1" applyAlignment="1" applyProtection="1">
      <alignment horizontal="center" vertical="center"/>
    </xf>
    <xf numFmtId="0" fontId="0" fillId="8" borderId="7" xfId="0" applyFill="1" applyBorder="1" applyAlignment="1" applyProtection="1">
      <alignment horizontal="center" vertical="center"/>
    </xf>
    <xf numFmtId="0" fontId="0" fillId="8" borderId="15" xfId="0" applyFill="1" applyBorder="1" applyAlignment="1" applyProtection="1">
      <alignment horizontal="center" vertical="center"/>
    </xf>
    <xf numFmtId="0" fontId="0" fillId="8" borderId="8" xfId="0" applyFill="1" applyBorder="1" applyAlignment="1" applyProtection="1">
      <alignment horizontal="center" vertical="center"/>
    </xf>
    <xf numFmtId="0" fontId="0" fillId="8" borderId="16" xfId="0" applyFill="1" applyBorder="1" applyAlignment="1" applyProtection="1">
      <alignment horizontal="center" vertical="center"/>
    </xf>
    <xf numFmtId="0" fontId="25" fillId="0" borderId="0" xfId="0" applyFont="1" applyBorder="1" applyAlignment="1" applyProtection="1">
      <alignment horizontal="left"/>
    </xf>
    <xf numFmtId="179" fontId="9" fillId="8" borderId="3" xfId="0" applyNumberFormat="1" applyFont="1" applyFill="1" applyBorder="1" applyAlignment="1" applyProtection="1">
      <alignment vertical="center"/>
      <protection locked="0"/>
    </xf>
    <xf numFmtId="179" fontId="9" fillId="8" borderId="1" xfId="0" applyNumberFormat="1" applyFont="1" applyFill="1" applyBorder="1" applyAlignment="1" applyProtection="1">
      <alignment vertical="center"/>
      <protection locked="0"/>
    </xf>
    <xf numFmtId="179" fontId="9" fillId="8" borderId="4" xfId="0" applyNumberFormat="1" applyFont="1" applyFill="1" applyBorder="1" applyAlignment="1" applyProtection="1">
      <alignment vertical="center"/>
      <protection locked="0"/>
    </xf>
    <xf numFmtId="179" fontId="9" fillId="8" borderId="24" xfId="0" applyNumberFormat="1" applyFont="1" applyFill="1" applyBorder="1" applyAlignment="1" applyProtection="1">
      <alignment vertical="center"/>
      <protection locked="0"/>
    </xf>
    <xf numFmtId="0" fontId="18" fillId="0" borderId="0" xfId="0" applyFont="1" applyProtection="1">
      <alignment vertical="center"/>
      <protection locked="0"/>
    </xf>
    <xf numFmtId="0" fontId="18" fillId="0" borderId="0" xfId="0" applyFont="1">
      <alignment vertical="center"/>
    </xf>
    <xf numFmtId="0" fontId="0" fillId="0" borderId="0" xfId="0" applyFont="1" applyProtection="1">
      <alignment vertical="center"/>
      <protection locked="0"/>
    </xf>
    <xf numFmtId="0" fontId="0" fillId="0" borderId="197" xfId="0" applyFill="1" applyBorder="1" applyAlignment="1" applyProtection="1">
      <alignment horizontal="center" vertical="center"/>
    </xf>
    <xf numFmtId="176" fontId="0" fillId="0" borderId="1" xfId="0" applyNumberFormat="1" applyFill="1" applyBorder="1" applyProtection="1">
      <alignment vertical="center"/>
      <protection locked="0"/>
    </xf>
    <xf numFmtId="176" fontId="0" fillId="0" borderId="24" xfId="0" applyNumberFormat="1" applyFill="1" applyBorder="1" applyProtection="1">
      <alignment vertical="center"/>
      <protection locked="0"/>
    </xf>
    <xf numFmtId="176" fontId="0" fillId="0" borderId="3" xfId="0" applyNumberFormat="1" applyFont="1" applyBorder="1" applyAlignment="1">
      <alignment horizontal="center" vertical="center"/>
    </xf>
    <xf numFmtId="176" fontId="0" fillId="0" borderId="21" xfId="0" applyNumberFormat="1" applyFont="1" applyBorder="1" applyProtection="1">
      <alignment vertical="center"/>
      <protection locked="0"/>
    </xf>
    <xf numFmtId="176" fontId="0" fillId="0" borderId="22" xfId="0" applyNumberFormat="1" applyFont="1" applyBorder="1" applyProtection="1">
      <alignment vertical="center"/>
      <protection locked="0"/>
    </xf>
    <xf numFmtId="176" fontId="0" fillId="0" borderId="46" xfId="0" applyNumberFormat="1" applyFont="1" applyBorder="1" applyProtection="1">
      <alignment vertical="center"/>
      <protection locked="0"/>
    </xf>
    <xf numFmtId="176" fontId="0" fillId="0" borderId="83" xfId="0" applyNumberFormat="1" applyFont="1" applyBorder="1" applyProtection="1">
      <alignment vertical="center"/>
      <protection locked="0"/>
    </xf>
    <xf numFmtId="176" fontId="0" fillId="0" borderId="5" xfId="0" applyNumberFormat="1" applyFont="1" applyBorder="1" applyProtection="1">
      <alignment vertical="center"/>
      <protection locked="0"/>
    </xf>
    <xf numFmtId="176" fontId="0" fillId="0" borderId="29" xfId="0" applyNumberFormat="1" applyFont="1" applyBorder="1" applyProtection="1">
      <alignment vertical="center"/>
      <protection locked="0"/>
    </xf>
    <xf numFmtId="176" fontId="0" fillId="0" borderId="23" xfId="0" applyNumberFormat="1" applyFont="1" applyBorder="1" applyProtection="1">
      <alignment vertical="center"/>
      <protection locked="0"/>
    </xf>
    <xf numFmtId="176" fontId="0" fillId="0" borderId="1" xfId="0" applyNumberFormat="1" applyFont="1" applyBorder="1" applyProtection="1">
      <alignment vertical="center"/>
      <protection locked="0"/>
    </xf>
    <xf numFmtId="176" fontId="0" fillId="0" borderId="42" xfId="0" applyNumberFormat="1" applyFont="1" applyBorder="1" applyProtection="1">
      <alignment vertical="center"/>
      <protection locked="0"/>
    </xf>
    <xf numFmtId="176" fontId="0" fillId="0" borderId="56" xfId="0" applyNumberFormat="1" applyFont="1" applyBorder="1" applyProtection="1">
      <alignment vertical="center"/>
      <protection locked="0"/>
    </xf>
    <xf numFmtId="176" fontId="0" fillId="0" borderId="24" xfId="0" applyNumberFormat="1" applyFont="1" applyBorder="1" applyProtection="1">
      <alignment vertical="center"/>
      <protection locked="0"/>
    </xf>
    <xf numFmtId="176" fontId="0" fillId="0" borderId="47" xfId="0" applyNumberFormat="1" applyFont="1" applyBorder="1" applyProtection="1">
      <alignment vertical="center"/>
      <protection locked="0"/>
    </xf>
    <xf numFmtId="176" fontId="0" fillId="2" borderId="5" xfId="0" applyNumberFormat="1" applyFont="1" applyFill="1" applyBorder="1">
      <alignment vertical="center"/>
    </xf>
    <xf numFmtId="176" fontId="0" fillId="2" borderId="1" xfId="0" applyNumberFormat="1" applyFont="1" applyFill="1" applyBorder="1">
      <alignment vertical="center"/>
    </xf>
    <xf numFmtId="0" fontId="0" fillId="0" borderId="0" xfId="0" applyFont="1" applyFill="1" applyBorder="1" applyAlignment="1">
      <alignment vertical="center"/>
    </xf>
    <xf numFmtId="176" fontId="0" fillId="0" borderId="0" xfId="0" applyNumberFormat="1" applyFont="1">
      <alignment vertical="center"/>
    </xf>
    <xf numFmtId="176" fontId="0" fillId="0" borderId="0" xfId="0" applyNumberFormat="1" applyFont="1" applyProtection="1">
      <alignment vertical="center"/>
      <protection locked="0"/>
    </xf>
    <xf numFmtId="0" fontId="6" fillId="0" borderId="0" xfId="4" applyFont="1" applyProtection="1">
      <alignment vertical="center"/>
    </xf>
    <xf numFmtId="0" fontId="38" fillId="0" borderId="0" xfId="4" applyFont="1" applyProtection="1">
      <alignment vertical="center"/>
      <protection locked="0"/>
    </xf>
    <xf numFmtId="0" fontId="3" fillId="0" borderId="0" xfId="4" applyFont="1" applyProtection="1">
      <alignment vertical="center"/>
    </xf>
    <xf numFmtId="37" fontId="6" fillId="11" borderId="0" xfId="4" applyNumberFormat="1" applyFont="1" applyFill="1" applyBorder="1" applyAlignment="1" applyProtection="1">
      <alignment horizontal="center" vertical="center" wrapText="1"/>
    </xf>
    <xf numFmtId="0" fontId="16" fillId="0" borderId="0" xfId="5" applyFont="1" applyAlignment="1" applyProtection="1">
      <alignment vertical="center"/>
    </xf>
    <xf numFmtId="0" fontId="15" fillId="0" borderId="200" xfId="5" applyNumberFormat="1" applyFont="1" applyBorder="1" applyAlignment="1" applyProtection="1">
      <alignment vertical="center"/>
      <protection locked="0"/>
    </xf>
    <xf numFmtId="176" fontId="15" fillId="0" borderId="200" xfId="5" applyNumberFormat="1" applyFont="1" applyBorder="1" applyAlignment="1" applyProtection="1">
      <alignment horizontal="right" vertical="center"/>
      <protection locked="0"/>
    </xf>
    <xf numFmtId="0" fontId="15" fillId="0" borderId="91" xfId="5" applyNumberFormat="1" applyFont="1" applyBorder="1" applyAlignment="1" applyProtection="1">
      <alignment horizontal="center" vertical="center"/>
      <protection locked="0"/>
    </xf>
    <xf numFmtId="0" fontId="15" fillId="0" borderId="202" xfId="5" applyNumberFormat="1" applyFont="1" applyBorder="1" applyAlignment="1" applyProtection="1">
      <alignment vertical="center"/>
      <protection locked="0"/>
    </xf>
    <xf numFmtId="176" fontId="15" fillId="0" borderId="202" xfId="5" applyNumberFormat="1" applyFont="1" applyBorder="1" applyAlignment="1" applyProtection="1">
      <alignment horizontal="right" vertical="center"/>
      <protection locked="0"/>
    </xf>
    <xf numFmtId="0" fontId="15" fillId="0" borderId="203" xfId="5" applyNumberFormat="1" applyFont="1" applyBorder="1" applyAlignment="1" applyProtection="1">
      <alignment vertical="center"/>
      <protection locked="0"/>
    </xf>
    <xf numFmtId="0" fontId="15" fillId="0" borderId="204" xfId="5" applyFont="1" applyBorder="1" applyAlignment="1" applyProtection="1">
      <alignment horizontal="center" vertical="center"/>
      <protection locked="0"/>
    </xf>
    <xf numFmtId="0" fontId="15" fillId="0" borderId="94" xfId="5" applyFont="1" applyBorder="1" applyAlignment="1" applyProtection="1">
      <alignment horizontal="center" vertical="center"/>
      <protection locked="0"/>
    </xf>
    <xf numFmtId="0" fontId="15" fillId="0" borderId="95" xfId="5" applyNumberFormat="1" applyFont="1" applyBorder="1" applyAlignment="1" applyProtection="1">
      <alignment vertical="center"/>
      <protection locked="0"/>
    </xf>
    <xf numFmtId="176" fontId="15" fillId="0" borderId="95" xfId="5" applyNumberFormat="1" applyFont="1" applyBorder="1" applyAlignment="1" applyProtection="1">
      <alignment horizontal="right" vertical="center"/>
      <protection locked="0"/>
    </xf>
    <xf numFmtId="0" fontId="15" fillId="0" borderId="205" xfId="5" applyNumberFormat="1" applyFont="1" applyBorder="1" applyAlignment="1" applyProtection="1">
      <alignment vertical="center"/>
      <protection locked="0"/>
    </xf>
    <xf numFmtId="0" fontId="15" fillId="0" borderId="206" xfId="5" applyFont="1" applyBorder="1" applyAlignment="1" applyProtection="1">
      <alignment horizontal="center" vertical="center"/>
      <protection locked="0"/>
    </xf>
    <xf numFmtId="0" fontId="15" fillId="0" borderId="96" xfId="5" applyFont="1" applyBorder="1" applyAlignment="1" applyProtection="1">
      <alignment horizontal="center" vertical="center"/>
      <protection locked="0"/>
    </xf>
    <xf numFmtId="0" fontId="15" fillId="0" borderId="133" xfId="5" applyNumberFormat="1" applyFont="1" applyBorder="1" applyAlignment="1" applyProtection="1">
      <alignment horizontal="center" vertical="center"/>
      <protection locked="0"/>
    </xf>
    <xf numFmtId="0" fontId="15" fillId="0" borderId="202" xfId="5" applyFont="1" applyBorder="1" applyAlignment="1" applyProtection="1">
      <alignment horizontal="center" vertical="center"/>
      <protection locked="0"/>
    </xf>
    <xf numFmtId="0" fontId="15" fillId="0" borderId="95" xfId="5" applyFont="1" applyBorder="1" applyAlignment="1" applyProtection="1">
      <alignment horizontal="center" vertical="center"/>
      <protection locked="0"/>
    </xf>
    <xf numFmtId="0" fontId="15" fillId="0" borderId="200" xfId="5" applyFont="1" applyBorder="1" applyAlignment="1" applyProtection="1">
      <alignment horizontal="center" vertical="center"/>
      <protection locked="0"/>
    </xf>
    <xf numFmtId="0" fontId="15" fillId="0" borderId="193" xfId="5" applyNumberFormat="1" applyFont="1" applyBorder="1" applyAlignment="1" applyProtection="1">
      <alignment vertical="center"/>
      <protection locked="0"/>
    </xf>
    <xf numFmtId="0" fontId="15" fillId="0" borderId="218" xfId="5" applyNumberFormat="1" applyFont="1" applyBorder="1" applyAlignment="1" applyProtection="1">
      <alignment vertical="center"/>
      <protection locked="0"/>
    </xf>
    <xf numFmtId="176" fontId="15" fillId="2" borderId="223" xfId="5" applyNumberFormat="1" applyFont="1" applyFill="1" applyBorder="1" applyAlignment="1" applyProtection="1">
      <alignment horizontal="right" vertical="center"/>
    </xf>
    <xf numFmtId="0" fontId="15" fillId="0" borderId="223" xfId="5" applyNumberFormat="1" applyFont="1" applyFill="1" applyBorder="1" applyAlignment="1" applyProtection="1">
      <alignment vertical="center"/>
    </xf>
    <xf numFmtId="0" fontId="15" fillId="0" borderId="221" xfId="5" applyNumberFormat="1" applyFont="1" applyFill="1" applyBorder="1" applyAlignment="1" applyProtection="1">
      <alignment vertical="center"/>
    </xf>
    <xf numFmtId="0" fontId="15" fillId="0" borderId="224" xfId="5" applyNumberFormat="1" applyFont="1" applyFill="1" applyBorder="1" applyAlignment="1" applyProtection="1">
      <alignment horizontal="center" vertical="center"/>
    </xf>
    <xf numFmtId="0" fontId="15" fillId="0" borderId="133" xfId="5" applyNumberFormat="1" applyFont="1" applyBorder="1" applyAlignment="1" applyProtection="1">
      <alignment vertical="center" shrinkToFit="1"/>
      <protection locked="0"/>
    </xf>
    <xf numFmtId="0" fontId="15" fillId="0" borderId="135" xfId="5" applyNumberFormat="1" applyFont="1" applyBorder="1" applyAlignment="1" applyProtection="1">
      <alignment vertical="center" shrinkToFit="1"/>
      <protection locked="0"/>
    </xf>
    <xf numFmtId="0" fontId="15" fillId="0" borderId="225" xfId="5" applyNumberFormat="1" applyFont="1" applyBorder="1" applyAlignment="1" applyProtection="1">
      <alignment vertical="center" shrinkToFit="1"/>
      <protection locked="0"/>
    </xf>
    <xf numFmtId="0" fontId="16" fillId="0" borderId="0" xfId="5" applyFont="1" applyAlignment="1" applyProtection="1">
      <alignment vertical="top"/>
    </xf>
    <xf numFmtId="0" fontId="15" fillId="0" borderId="226" xfId="5" applyNumberFormat="1" applyFont="1" applyBorder="1" applyAlignment="1" applyProtection="1">
      <alignment vertical="center"/>
      <protection locked="0"/>
    </xf>
    <xf numFmtId="0" fontId="39" fillId="0" borderId="0" xfId="5" applyFont="1" applyProtection="1">
      <protection locked="0"/>
    </xf>
    <xf numFmtId="0" fontId="25" fillId="0" borderId="0" xfId="4" applyFont="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176" fontId="0" fillId="2" borderId="7"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15" fillId="0" borderId="216" xfId="5" applyNumberFormat="1" applyFont="1" applyBorder="1" applyAlignment="1" applyProtection="1">
      <alignment horizontal="center" vertical="center"/>
      <protection locked="0"/>
    </xf>
    <xf numFmtId="0" fontId="15" fillId="0" borderId="217" xfId="5" applyFont="1" applyBorder="1" applyAlignment="1" applyProtection="1">
      <alignment horizontal="center" vertical="center"/>
      <protection locked="0"/>
    </xf>
    <xf numFmtId="0" fontId="15" fillId="0" borderId="193" xfId="5" applyNumberFormat="1" applyFont="1" applyBorder="1" applyAlignment="1" applyProtection="1">
      <alignment vertical="center" wrapText="1"/>
      <protection locked="0"/>
    </xf>
    <xf numFmtId="0" fontId="15" fillId="0" borderId="200" xfId="5" applyNumberFormat="1" applyFont="1" applyBorder="1" applyAlignment="1" applyProtection="1">
      <alignment vertical="center" shrinkToFit="1"/>
      <protection locked="0"/>
    </xf>
    <xf numFmtId="0" fontId="15" fillId="0" borderId="230" xfId="5" applyNumberFormat="1" applyFont="1" applyBorder="1" applyAlignment="1" applyProtection="1">
      <alignment vertical="center" shrinkToFit="1"/>
      <protection locked="0"/>
    </xf>
    <xf numFmtId="0" fontId="15" fillId="0" borderId="219" xfId="5" applyFont="1" applyBorder="1" applyAlignment="1" applyProtection="1">
      <alignment horizontal="center" vertical="center"/>
      <protection locked="0"/>
    </xf>
    <xf numFmtId="0" fontId="15" fillId="0" borderId="199" xfId="5" applyFont="1" applyBorder="1" applyAlignment="1" applyProtection="1">
      <alignment horizontal="center" vertical="center"/>
      <protection locked="0"/>
    </xf>
    <xf numFmtId="0" fontId="44" fillId="0" borderId="0" xfId="5" applyFont="1" applyProtection="1">
      <protection locked="0"/>
    </xf>
    <xf numFmtId="0" fontId="44" fillId="0" borderId="0" xfId="5" applyFont="1" applyAlignment="1" applyProtection="1">
      <protection locked="0"/>
    </xf>
    <xf numFmtId="0" fontId="15" fillId="0" borderId="152" xfId="5" applyNumberFormat="1" applyFont="1" applyBorder="1" applyAlignment="1" applyProtection="1">
      <alignment horizontal="center" vertical="center" shrinkToFit="1"/>
      <protection locked="0"/>
    </xf>
    <xf numFmtId="0" fontId="15" fillId="0" borderId="201" xfId="5" applyFont="1" applyBorder="1" applyAlignment="1" applyProtection="1">
      <alignment horizontal="center" vertical="center" shrinkToFit="1"/>
      <protection locked="0"/>
    </xf>
    <xf numFmtId="0" fontId="15" fillId="0" borderId="133" xfId="5" applyNumberFormat="1" applyFont="1" applyBorder="1" applyAlignment="1" applyProtection="1">
      <alignment horizontal="center" vertical="center" shrinkToFit="1"/>
      <protection locked="0"/>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8" borderId="58" xfId="0" applyFill="1" applyBorder="1" applyAlignment="1" applyProtection="1">
      <alignment horizontal="center" vertical="center"/>
    </xf>
    <xf numFmtId="176" fontId="0" fillId="3" borderId="68" xfId="0" applyNumberFormat="1" applyFill="1" applyBorder="1" applyAlignment="1">
      <alignment horizontal="center" vertical="center"/>
    </xf>
    <xf numFmtId="0" fontId="0" fillId="0" borderId="0" xfId="0" applyAlignment="1" applyProtection="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xf>
    <xf numFmtId="0" fontId="10" fillId="0" borderId="47"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56" xfId="0" applyFont="1" applyBorder="1" applyAlignment="1" applyProtection="1">
      <alignment horizontal="center" vertical="top" wrapText="1"/>
      <protection locked="0"/>
    </xf>
    <xf numFmtId="0" fontId="10" fillId="0" borderId="42"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0" fillId="0" borderId="23" xfId="0" applyFont="1" applyBorder="1" applyAlignment="1" applyProtection="1">
      <alignment horizontal="center" vertical="top" wrapText="1"/>
      <protection locked="0"/>
    </xf>
    <xf numFmtId="0" fontId="10" fillId="0" borderId="194" xfId="0" applyFont="1" applyBorder="1" applyAlignment="1" applyProtection="1">
      <alignment vertical="top" wrapText="1"/>
      <protection locked="0"/>
    </xf>
    <xf numFmtId="0" fontId="10" fillId="0" borderId="94" xfId="0" applyFont="1" applyBorder="1" applyAlignment="1" applyProtection="1">
      <alignment vertical="top" wrapText="1"/>
      <protection locked="0"/>
    </xf>
    <xf numFmtId="0" fontId="10" fillId="0" borderId="94" xfId="0" applyFont="1" applyBorder="1" applyAlignment="1" applyProtection="1">
      <alignment horizontal="center" vertical="top" wrapText="1"/>
      <protection locked="0"/>
    </xf>
    <xf numFmtId="0" fontId="10" fillId="0" borderId="95" xfId="0" applyFont="1" applyBorder="1" applyAlignment="1" applyProtection="1">
      <alignment horizontal="center" vertical="top" wrapText="1"/>
      <protection locked="0"/>
    </xf>
    <xf numFmtId="0" fontId="10" fillId="0" borderId="199" xfId="0" applyFont="1" applyBorder="1" applyAlignment="1" applyProtection="1">
      <alignment vertical="top" wrapText="1"/>
      <protection locked="0"/>
    </xf>
    <xf numFmtId="0" fontId="10" fillId="0" borderId="231" xfId="0" applyFont="1" applyBorder="1" applyAlignment="1" applyProtection="1">
      <alignment horizontal="left" vertical="center" wrapText="1"/>
    </xf>
    <xf numFmtId="0" fontId="10" fillId="0" borderId="232" xfId="0" applyFont="1" applyBorder="1" applyAlignment="1" applyProtection="1">
      <alignment horizontal="left" vertical="center" wrapText="1"/>
    </xf>
    <xf numFmtId="0" fontId="10" fillId="0" borderId="233" xfId="0" applyFont="1" applyBorder="1" applyAlignment="1" applyProtection="1">
      <alignment horizontal="left" vertical="center" wrapText="1"/>
    </xf>
    <xf numFmtId="0" fontId="10" fillId="0" borderId="109" xfId="0" applyFont="1" applyBorder="1" applyAlignment="1" applyProtection="1">
      <alignment horizontal="left" vertical="center" wrapText="1"/>
    </xf>
    <xf numFmtId="0" fontId="10" fillId="0" borderId="234" xfId="0" applyFont="1" applyBorder="1" applyAlignment="1" applyProtection="1">
      <alignment horizontal="left" vertical="center" wrapText="1"/>
    </xf>
    <xf numFmtId="0" fontId="3" fillId="0" borderId="51" xfId="0" applyFont="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45" fillId="0" borderId="0" xfId="0" applyFont="1" applyProtection="1">
      <alignment vertical="center"/>
    </xf>
    <xf numFmtId="180" fontId="0" fillId="0" borderId="0" xfId="0" applyNumberFormat="1" applyProtection="1">
      <alignment vertical="center"/>
    </xf>
    <xf numFmtId="0" fontId="3" fillId="0" borderId="0" xfId="0" applyFont="1" applyFill="1" applyAlignment="1" applyProtection="1">
      <alignment vertical="center"/>
    </xf>
    <xf numFmtId="0" fontId="3" fillId="0" borderId="51"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10" fillId="0" borderId="23"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180" fontId="10" fillId="0" borderId="42" xfId="0" applyNumberFormat="1" applyFont="1" applyFill="1" applyBorder="1" applyAlignment="1" applyProtection="1">
      <alignment horizontal="center" vertical="top" wrapText="1"/>
      <protection locked="0"/>
    </xf>
    <xf numFmtId="0" fontId="10" fillId="0" borderId="56" xfId="0" applyFont="1" applyFill="1" applyBorder="1" applyAlignment="1" applyProtection="1">
      <alignment horizontal="center" vertical="top" wrapText="1"/>
      <protection locked="0"/>
    </xf>
    <xf numFmtId="0" fontId="10" fillId="0" borderId="24" xfId="0" applyFont="1" applyFill="1" applyBorder="1" applyAlignment="1" applyProtection="1">
      <alignment horizontal="center" vertical="top" wrapText="1"/>
      <protection locked="0"/>
    </xf>
    <xf numFmtId="180" fontId="10" fillId="0" borderId="47" xfId="0" applyNumberFormat="1"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180" fontId="10" fillId="0" borderId="0" xfId="0" applyNumberFormat="1" applyFont="1" applyFill="1" applyBorder="1" applyAlignment="1" applyProtection="1">
      <alignment horizontal="center" vertical="top" wrapText="1"/>
      <protection locked="0"/>
    </xf>
    <xf numFmtId="180" fontId="0" fillId="0" borderId="0" xfId="0" applyNumberFormat="1" applyProtection="1">
      <alignment vertical="center"/>
      <protection locked="0"/>
    </xf>
    <xf numFmtId="0" fontId="47" fillId="0" borderId="211" xfId="0" applyFont="1" applyBorder="1" applyAlignment="1" applyProtection="1">
      <alignment vertical="center" wrapText="1"/>
      <protection locked="0"/>
    </xf>
    <xf numFmtId="0" fontId="47" fillId="0" borderId="211" xfId="0" applyFont="1" applyBorder="1" applyAlignment="1" applyProtection="1">
      <alignment horizontal="center" vertical="center" wrapText="1"/>
      <protection locked="0"/>
    </xf>
    <xf numFmtId="0" fontId="47" fillId="0" borderId="210" xfId="0" applyFont="1" applyBorder="1" applyAlignment="1" applyProtection="1">
      <alignment vertical="center" wrapText="1"/>
      <protection locked="0"/>
    </xf>
    <xf numFmtId="0" fontId="47" fillId="0" borderId="212" xfId="0" applyFont="1" applyBorder="1" applyAlignment="1" applyProtection="1">
      <alignment horizontal="center" vertical="center" wrapText="1"/>
      <protection locked="0"/>
    </xf>
    <xf numFmtId="0" fontId="47" fillId="0" borderId="207" xfId="0" applyFont="1" applyBorder="1" applyAlignment="1" applyProtection="1">
      <alignment vertical="center" wrapText="1"/>
      <protection locked="0"/>
    </xf>
    <xf numFmtId="0" fontId="47" fillId="0" borderId="208" xfId="0" applyFont="1" applyBorder="1" applyAlignment="1" applyProtection="1">
      <alignment vertical="center" wrapText="1"/>
      <protection locked="0"/>
    </xf>
    <xf numFmtId="0" fontId="47" fillId="0" borderId="208" xfId="0" applyFont="1" applyBorder="1" applyAlignment="1" applyProtection="1">
      <alignment horizontal="center" vertical="center" wrapText="1"/>
      <protection locked="0"/>
    </xf>
    <xf numFmtId="0" fontId="47" fillId="0" borderId="209" xfId="0" applyFont="1" applyBorder="1" applyAlignment="1" applyProtection="1">
      <alignment horizontal="left" vertical="center" wrapText="1"/>
      <protection locked="0"/>
    </xf>
    <xf numFmtId="0" fontId="47" fillId="0" borderId="72" xfId="0" applyFont="1" applyBorder="1" applyAlignment="1" applyProtection="1">
      <alignment vertical="center" wrapText="1"/>
      <protection locked="0"/>
    </xf>
    <xf numFmtId="0" fontId="47" fillId="0" borderId="73" xfId="0" applyFont="1" applyBorder="1" applyAlignment="1" applyProtection="1">
      <alignment vertical="center" wrapText="1"/>
      <protection locked="0"/>
    </xf>
    <xf numFmtId="0" fontId="47" fillId="0" borderId="73" xfId="0" applyFont="1" applyBorder="1" applyAlignment="1" applyProtection="1">
      <alignment horizontal="center" vertical="center" wrapText="1"/>
      <protection locked="0"/>
    </xf>
    <xf numFmtId="0" fontId="47" fillId="0" borderId="74" xfId="0" applyFont="1" applyBorder="1" applyAlignment="1" applyProtection="1">
      <alignment horizontal="center" vertical="center" wrapText="1"/>
      <protection locked="0"/>
    </xf>
    <xf numFmtId="0" fontId="47" fillId="0" borderId="75" xfId="0" applyFont="1" applyBorder="1" applyAlignment="1" applyProtection="1">
      <alignment vertical="center" wrapText="1"/>
      <protection locked="0"/>
    </xf>
    <xf numFmtId="0" fontId="47" fillId="0" borderId="66" xfId="0" applyFont="1" applyBorder="1" applyAlignment="1" applyProtection="1">
      <alignment vertical="center" wrapText="1"/>
      <protection locked="0"/>
    </xf>
    <xf numFmtId="0" fontId="47" fillId="0" borderId="66" xfId="0" applyFont="1" applyBorder="1" applyAlignment="1" applyProtection="1">
      <alignment horizontal="center" vertical="center" wrapText="1"/>
      <protection locked="0"/>
    </xf>
    <xf numFmtId="0" fontId="47" fillId="0" borderId="76" xfId="0" applyFont="1" applyBorder="1" applyAlignment="1" applyProtection="1">
      <alignment horizontal="center" vertical="center" wrapText="1"/>
      <protection locked="0"/>
    </xf>
    <xf numFmtId="0" fontId="10" fillId="0" borderId="7" xfId="0" applyFont="1" applyFill="1" applyBorder="1" applyAlignment="1" applyProtection="1">
      <alignment horizontal="center" vertical="top" wrapText="1"/>
      <protection locked="0"/>
    </xf>
    <xf numFmtId="0" fontId="10" fillId="0" borderId="58" xfId="0" applyFont="1" applyFill="1" applyBorder="1" applyAlignment="1" applyProtection="1">
      <alignment horizontal="center" vertical="top" wrapText="1"/>
      <protection locked="0"/>
    </xf>
    <xf numFmtId="0" fontId="10" fillId="0" borderId="19" xfId="0" applyFont="1" applyFill="1" applyBorder="1" applyAlignment="1" applyProtection="1">
      <alignment horizontal="center" vertical="top" wrapText="1"/>
      <protection locked="0"/>
    </xf>
    <xf numFmtId="0" fontId="10" fillId="0" borderId="57" xfId="0" applyFont="1" applyFill="1" applyBorder="1" applyAlignment="1" applyProtection="1">
      <alignment horizontal="center" vertical="top" wrapText="1"/>
      <protection locked="0"/>
    </xf>
    <xf numFmtId="0" fontId="0" fillId="8" borderId="28"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10" fillId="0" borderId="83"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20" xfId="0" applyFont="1" applyFill="1" applyBorder="1" applyAlignment="1" applyProtection="1">
      <alignment horizontal="center" vertical="top" wrapText="1"/>
      <protection locked="0"/>
    </xf>
    <xf numFmtId="180" fontId="10" fillId="0" borderId="29" xfId="0" applyNumberFormat="1" applyFont="1" applyFill="1" applyBorder="1" applyAlignment="1" applyProtection="1">
      <alignment horizontal="center" vertical="top" wrapText="1"/>
      <protection locked="0"/>
    </xf>
    <xf numFmtId="0" fontId="10" fillId="0" borderId="240" xfId="0" applyFont="1" applyBorder="1" applyAlignment="1" applyProtection="1">
      <alignment horizontal="center" vertical="center" wrapText="1"/>
    </xf>
    <xf numFmtId="0" fontId="10" fillId="0" borderId="241" xfId="0" applyFont="1" applyBorder="1" applyAlignment="1" applyProtection="1">
      <alignment horizontal="center" vertical="center" wrapText="1"/>
    </xf>
    <xf numFmtId="0" fontId="46" fillId="0" borderId="0" xfId="0" applyFont="1" applyBorder="1" applyAlignment="1" applyProtection="1">
      <alignment vertical="center" wrapText="1"/>
    </xf>
    <xf numFmtId="0" fontId="50" fillId="0" borderId="0" xfId="4" applyFont="1" applyProtection="1">
      <alignment vertical="center"/>
      <protection locked="0"/>
    </xf>
    <xf numFmtId="176" fontId="0" fillId="2" borderId="6" xfId="0" applyNumberFormat="1" applyFill="1" applyBorder="1" applyAlignment="1">
      <alignment horizontal="center" vertical="center"/>
    </xf>
    <xf numFmtId="0" fontId="1" fillId="0" borderId="0" xfId="4" applyFont="1" applyProtection="1">
      <alignment vertical="center"/>
      <protection locked="0"/>
    </xf>
    <xf numFmtId="0" fontId="0" fillId="0" borderId="19" xfId="0" applyFont="1" applyBorder="1" applyAlignment="1" applyProtection="1">
      <alignment horizontal="distributed" vertical="center"/>
    </xf>
    <xf numFmtId="0" fontId="16" fillId="0" borderId="0" xfId="0" applyFont="1" applyAlignment="1">
      <alignment vertical="center"/>
    </xf>
    <xf numFmtId="176" fontId="0" fillId="0" borderId="1" xfId="0" applyNumberFormat="1" applyFont="1" applyBorder="1">
      <alignment vertical="center"/>
    </xf>
    <xf numFmtId="176" fontId="0" fillId="8" borderId="1" xfId="0" applyNumberFormat="1" applyFont="1" applyFill="1" applyBorder="1">
      <alignment vertical="center"/>
    </xf>
    <xf numFmtId="0" fontId="6" fillId="0" borderId="19" xfId="0" applyFont="1" applyBorder="1" applyAlignment="1" applyProtection="1">
      <alignment horizontal="distributed" vertical="center" shrinkToFit="1"/>
    </xf>
    <xf numFmtId="0" fontId="8" fillId="0" borderId="19" xfId="0" applyFont="1" applyBorder="1" applyAlignment="1" applyProtection="1">
      <alignment horizontal="distributed" vertical="center"/>
    </xf>
    <xf numFmtId="0" fontId="0" fillId="0" borderId="1" xfId="0" applyFont="1" applyBorder="1" applyAlignment="1" applyProtection="1">
      <alignment horizontal="center" vertical="center"/>
    </xf>
    <xf numFmtId="0" fontId="0" fillId="0" borderId="19" xfId="0" applyFont="1" applyBorder="1" applyAlignment="1" applyProtection="1">
      <alignment horizontal="distributed" vertical="center"/>
    </xf>
    <xf numFmtId="0" fontId="0" fillId="0" borderId="19" xfId="0" applyFont="1" applyBorder="1" applyAlignment="1">
      <alignment horizontal="distributed" vertical="center"/>
    </xf>
    <xf numFmtId="0" fontId="15" fillId="0" borderId="0" xfId="5" applyFont="1" applyAlignment="1">
      <alignment horizontal="left" vertical="center" wrapText="1"/>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top" wrapText="1"/>
    </xf>
    <xf numFmtId="0" fontId="14" fillId="0" borderId="0" xfId="0" applyFont="1" applyBorder="1" applyAlignment="1" applyProtection="1">
      <alignment vertical="center" wrapText="1"/>
    </xf>
    <xf numFmtId="180" fontId="0" fillId="0" borderId="0" xfId="0" applyNumberFormat="1" applyFont="1" applyProtection="1">
      <alignment vertical="center"/>
      <protection locked="0"/>
    </xf>
    <xf numFmtId="0" fontId="15" fillId="0" borderId="135" xfId="5" applyNumberFormat="1" applyFont="1" applyBorder="1" applyAlignment="1">
      <alignment vertical="center" shrinkToFit="1"/>
    </xf>
    <xf numFmtId="0" fontId="0" fillId="0" borderId="19" xfId="0" applyFont="1" applyBorder="1" applyAlignment="1">
      <alignment horizontal="distributed" vertical="center"/>
    </xf>
    <xf numFmtId="0" fontId="53" fillId="0" borderId="0" xfId="0" applyFont="1">
      <alignment vertical="center"/>
    </xf>
    <xf numFmtId="0" fontId="29" fillId="0" borderId="0" xfId="0" applyFont="1" applyAlignment="1">
      <alignment horizontal="left" vertical="center"/>
    </xf>
    <xf numFmtId="0" fontId="0" fillId="9" borderId="178" xfId="0" applyFont="1" applyFill="1" applyBorder="1" applyAlignment="1" applyProtection="1">
      <alignment horizontal="center" vertical="center"/>
    </xf>
    <xf numFmtId="0" fontId="0" fillId="5" borderId="174" xfId="0" applyFont="1" applyFill="1" applyBorder="1" applyAlignment="1" applyProtection="1">
      <alignment horizontal="center" vertical="center"/>
    </xf>
    <xf numFmtId="0" fontId="0" fillId="9" borderId="166" xfId="0" applyFont="1" applyFill="1" applyBorder="1" applyAlignment="1" applyProtection="1">
      <alignment horizontal="center" vertical="center"/>
    </xf>
    <xf numFmtId="0" fontId="19" fillId="0" borderId="19" xfId="0" applyFont="1" applyFill="1" applyBorder="1" applyAlignment="1">
      <alignment horizontal="distributed" vertical="center"/>
    </xf>
    <xf numFmtId="0" fontId="25" fillId="0" borderId="89" xfId="0" applyFont="1" applyBorder="1" applyAlignment="1" applyProtection="1">
      <alignment horizontal="center" vertical="center" wrapText="1" shrinkToFit="1"/>
    </xf>
    <xf numFmtId="0" fontId="25" fillId="0" borderId="90" xfId="0" applyFont="1" applyBorder="1" applyAlignment="1" applyProtection="1">
      <alignment horizontal="center" vertical="center" wrapText="1" shrinkToFit="1"/>
    </xf>
    <xf numFmtId="176" fontId="19" fillId="0" borderId="0" xfId="0" applyNumberFormat="1" applyFont="1">
      <alignment vertical="center"/>
    </xf>
    <xf numFmtId="0" fontId="15" fillId="0" borderId="34" xfId="5" applyFont="1" applyBorder="1" applyAlignment="1" applyProtection="1">
      <alignment horizontal="center" vertical="center" shrinkToFit="1"/>
      <protection locked="0"/>
    </xf>
    <xf numFmtId="176" fontId="15" fillId="0" borderId="34" xfId="5" applyNumberFormat="1" applyFont="1" applyBorder="1" applyAlignment="1" applyProtection="1">
      <alignment horizontal="right" vertical="center"/>
      <protection locked="0"/>
    </xf>
    <xf numFmtId="0" fontId="15" fillId="0" borderId="200" xfId="5" applyNumberFormat="1" applyFont="1" applyBorder="1" applyAlignment="1" applyProtection="1">
      <alignment horizontal="center" vertical="center" shrinkToFit="1"/>
      <protection locked="0"/>
    </xf>
    <xf numFmtId="0" fontId="15" fillId="0" borderId="1" xfId="5" applyNumberFormat="1" applyFont="1" applyBorder="1" applyAlignment="1" applyProtection="1">
      <alignment horizontal="center" vertical="center" shrinkToFit="1"/>
      <protection locked="0"/>
    </xf>
    <xf numFmtId="176" fontId="0" fillId="10" borderId="174"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0" fontId="18" fillId="0" borderId="0" xfId="0" applyFont="1" applyFill="1" applyAlignment="1">
      <alignment horizontal="left" vertical="center"/>
    </xf>
    <xf numFmtId="0" fontId="44" fillId="0" borderId="17" xfId="5" applyFont="1" applyBorder="1" applyProtection="1"/>
    <xf numFmtId="0" fontId="44" fillId="0" borderId="0" xfId="5" applyFont="1" applyProtection="1"/>
    <xf numFmtId="176" fontId="0" fillId="0" borderId="34"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Border="1" applyAlignment="1">
      <alignment horizontal="center" vertical="center"/>
    </xf>
    <xf numFmtId="181" fontId="0" fillId="0" borderId="22" xfId="0" applyNumberFormat="1" applyBorder="1" applyAlignment="1" applyProtection="1">
      <alignment vertical="center"/>
      <protection locked="0"/>
    </xf>
    <xf numFmtId="181" fontId="0" fillId="0" borderId="1" xfId="0" applyNumberFormat="1" applyBorder="1" applyAlignment="1" applyProtection="1">
      <alignment vertical="center"/>
      <protection locked="0"/>
    </xf>
    <xf numFmtId="181" fontId="0" fillId="0" borderId="24" xfId="0" applyNumberFormat="1" applyBorder="1" applyAlignment="1" applyProtection="1">
      <alignment vertical="center"/>
      <protection locked="0"/>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lignment horizontal="center" vertical="center"/>
    </xf>
    <xf numFmtId="0" fontId="3" fillId="0" borderId="0" xfId="0" applyFont="1" applyFill="1" applyBorder="1" applyAlignment="1">
      <alignment horizontal="center" vertical="center"/>
    </xf>
    <xf numFmtId="0" fontId="0" fillId="0" borderId="0" xfId="0" applyAlignment="1" applyProtection="1">
      <alignment vertical="center"/>
    </xf>
    <xf numFmtId="0" fontId="0" fillId="0" borderId="17" xfId="0" applyBorder="1" applyAlignment="1">
      <alignment vertical="center"/>
    </xf>
    <xf numFmtId="0" fontId="18" fillId="0" borderId="10" xfId="0" applyFont="1" applyBorder="1" applyAlignment="1">
      <alignment horizontal="distributed" vertical="center" wrapText="1"/>
    </xf>
    <xf numFmtId="176" fontId="3" fillId="0" borderId="15" xfId="0" applyNumberFormat="1" applyFont="1" applyBorder="1" applyAlignment="1" applyProtection="1">
      <alignment vertical="center"/>
      <protection locked="0"/>
    </xf>
    <xf numFmtId="176" fontId="0" fillId="2" borderId="11" xfId="0" applyNumberFormat="1" applyFont="1" applyFill="1" applyBorder="1" applyAlignment="1">
      <alignment horizontal="right" vertical="center"/>
    </xf>
    <xf numFmtId="176" fontId="0" fillId="2" borderId="17" xfId="0" applyNumberFormat="1" applyFill="1" applyBorder="1" applyAlignment="1">
      <alignment horizontal="right" vertical="center"/>
    </xf>
    <xf numFmtId="176" fontId="0" fillId="0" borderId="36"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176" fontId="0" fillId="3" borderId="6" xfId="0" applyNumberFormat="1" applyFill="1" applyBorder="1" applyAlignment="1">
      <alignment vertical="center"/>
    </xf>
    <xf numFmtId="176" fontId="0" fillId="0" borderId="0" xfId="0" applyNumberFormat="1" applyBorder="1" applyAlignment="1" applyProtection="1">
      <alignment vertical="center"/>
      <protection locked="0"/>
    </xf>
    <xf numFmtId="176" fontId="0" fillId="0" borderId="8" xfId="0" applyNumberFormat="1" applyBorder="1" applyAlignment="1" applyProtection="1">
      <alignment vertical="center"/>
      <protection locked="0"/>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46" xfId="0" applyFont="1" applyBorder="1" applyAlignment="1">
      <alignment horizontal="center" vertical="center"/>
    </xf>
    <xf numFmtId="0" fontId="18" fillId="0" borderId="245" xfId="0" applyFont="1" applyBorder="1" applyAlignment="1">
      <alignment horizontal="center" vertical="center"/>
    </xf>
    <xf numFmtId="176" fontId="0" fillId="0" borderId="111" xfId="0" applyNumberFormat="1" applyFill="1" applyBorder="1" applyAlignment="1">
      <alignment vertical="center"/>
    </xf>
    <xf numFmtId="176" fontId="0" fillId="2" borderId="123" xfId="0" applyNumberFormat="1" applyFill="1" applyBorder="1" applyAlignment="1">
      <alignment vertical="center"/>
    </xf>
    <xf numFmtId="176" fontId="0" fillId="0" borderId="112" xfId="0" applyNumberFormat="1" applyFill="1" applyBorder="1" applyAlignment="1">
      <alignment vertical="center"/>
    </xf>
    <xf numFmtId="176" fontId="0" fillId="0" borderId="113" xfId="0" applyNumberFormat="1" applyFill="1" applyBorder="1" applyAlignment="1">
      <alignment vertical="center"/>
    </xf>
    <xf numFmtId="0" fontId="0" fillId="0" borderId="21" xfId="0" applyBorder="1" applyAlignment="1">
      <alignment horizontal="distributed" vertical="center"/>
    </xf>
    <xf numFmtId="0" fontId="0" fillId="0" borderId="23" xfId="0" applyBorder="1" applyAlignment="1">
      <alignment horizontal="distributed" vertical="center"/>
    </xf>
    <xf numFmtId="0" fontId="0" fillId="0" borderId="56" xfId="0" applyBorder="1" applyAlignment="1">
      <alignment horizontal="distributed" vertical="center"/>
    </xf>
    <xf numFmtId="0" fontId="18" fillId="0" borderId="2" xfId="0" applyFont="1" applyBorder="1" applyAlignment="1">
      <alignment horizontal="center" vertical="center"/>
    </xf>
    <xf numFmtId="0" fontId="18" fillId="0" borderId="25" xfId="0" applyFont="1" applyBorder="1" applyAlignment="1">
      <alignment horizontal="center" vertical="center"/>
    </xf>
    <xf numFmtId="176" fontId="0" fillId="0" borderId="12" xfId="0" applyNumberFormat="1" applyBorder="1" applyAlignment="1" applyProtection="1">
      <alignment vertical="center"/>
      <protection locked="0"/>
    </xf>
    <xf numFmtId="176" fontId="0" fillId="3" borderId="18" xfId="0" applyNumberFormat="1" applyFill="1" applyBorder="1" applyAlignment="1">
      <alignment horizontal="center" vertical="center"/>
    </xf>
    <xf numFmtId="0" fontId="0" fillId="3" borderId="34" xfId="0" applyFill="1" applyBorder="1" applyAlignment="1" applyProtection="1">
      <alignment vertical="center"/>
    </xf>
    <xf numFmtId="0" fontId="0" fillId="0" borderId="21" xfId="0" applyBorder="1" applyAlignment="1" applyProtection="1">
      <alignment horizontal="distributed" vertical="center"/>
    </xf>
    <xf numFmtId="0" fontId="0" fillId="0" borderId="23" xfId="0" applyBorder="1" applyAlignment="1" applyProtection="1">
      <alignment horizontal="distributed" vertical="center"/>
    </xf>
    <xf numFmtId="0" fontId="0" fillId="0" borderId="56" xfId="0" applyBorder="1" applyAlignment="1" applyProtection="1">
      <alignment horizontal="distributed"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0" fillId="0" borderId="90" xfId="0" applyBorder="1" applyAlignment="1" applyProtection="1">
      <alignment vertical="center" shrinkToFit="1"/>
    </xf>
    <xf numFmtId="0" fontId="6" fillId="0" borderId="4" xfId="0" applyFont="1" applyBorder="1" applyAlignment="1" applyProtection="1">
      <alignment horizontal="centerContinuous" vertical="center"/>
    </xf>
    <xf numFmtId="0" fontId="0" fillId="0" borderId="25" xfId="0" applyBorder="1" applyAlignment="1" applyProtection="1">
      <alignment vertical="center" shrinkToFit="1"/>
    </xf>
    <xf numFmtId="0" fontId="25" fillId="0" borderId="3" xfId="0" applyFont="1" applyBorder="1" applyAlignment="1" applyProtection="1">
      <alignment horizontal="centerContinuous" vertical="center"/>
    </xf>
    <xf numFmtId="176" fontId="0" fillId="0" borderId="28" xfId="0" applyNumberFormat="1" applyBorder="1" applyAlignment="1" applyProtection="1">
      <alignment vertical="center"/>
      <protection locked="0"/>
    </xf>
    <xf numFmtId="176" fontId="0" fillId="0" borderId="42" xfId="0" applyNumberFormat="1" applyBorder="1" applyAlignment="1" applyProtection="1">
      <alignment vertical="center"/>
      <protection locked="0"/>
    </xf>
    <xf numFmtId="0" fontId="18" fillId="0" borderId="19" xfId="0" applyFont="1" applyBorder="1" applyAlignment="1">
      <alignment horizontal="center" vertical="center" shrinkToFit="1"/>
    </xf>
    <xf numFmtId="176" fontId="0" fillId="0" borderId="42" xfId="0" applyNumberFormat="1" applyBorder="1" applyAlignment="1" applyProtection="1">
      <alignment horizontal="right" vertical="center"/>
      <protection locked="0"/>
    </xf>
    <xf numFmtId="176" fontId="0" fillId="3" borderId="116" xfId="0" applyNumberFormat="1" applyFill="1" applyBorder="1" applyAlignment="1">
      <alignment horizontal="right" vertical="center"/>
    </xf>
    <xf numFmtId="0" fontId="0" fillId="3" borderId="119" xfId="0" applyFill="1" applyBorder="1" applyAlignment="1">
      <alignment horizontal="right" vertical="center" wrapText="1"/>
    </xf>
    <xf numFmtId="0" fontId="18" fillId="0" borderId="19" xfId="0" applyFont="1" applyBorder="1" applyAlignment="1">
      <alignment horizontal="distributed" vertical="center"/>
    </xf>
    <xf numFmtId="179" fontId="0" fillId="0" borderId="23" xfId="0" applyNumberFormat="1" applyFill="1" applyBorder="1" applyAlignment="1" applyProtection="1">
      <alignment vertical="center"/>
      <protection locked="0"/>
    </xf>
    <xf numFmtId="176" fontId="0" fillId="3" borderId="0" xfId="0" applyNumberFormat="1" applyFill="1" applyBorder="1" applyAlignment="1">
      <alignment horizontal="right" vertical="center"/>
    </xf>
    <xf numFmtId="176" fontId="0" fillId="2" borderId="62" xfId="0" applyNumberFormat="1" applyFill="1" applyBorder="1" applyAlignment="1">
      <alignment horizontal="right" vertical="center"/>
    </xf>
    <xf numFmtId="181" fontId="0" fillId="0" borderId="1" xfId="0" applyNumberFormat="1" applyBorder="1" applyAlignment="1" applyProtection="1">
      <alignment vertical="center"/>
      <protection locked="0"/>
    </xf>
    <xf numFmtId="0" fontId="0" fillId="11" borderId="0" xfId="0" applyFill="1">
      <alignment vertical="center"/>
    </xf>
    <xf numFmtId="49" fontId="0" fillId="2" borderId="17" xfId="0" applyNumberFormat="1" applyFill="1" applyBorder="1">
      <alignment vertical="center"/>
    </xf>
    <xf numFmtId="49" fontId="0" fillId="0" borderId="1" xfId="0" applyNumberFormat="1" applyBorder="1" applyProtection="1">
      <alignment vertical="center"/>
      <protection locked="0"/>
    </xf>
    <xf numFmtId="49" fontId="0" fillId="2" borderId="5" xfId="0" applyNumberFormat="1" applyFill="1" applyBorder="1" applyProtection="1">
      <alignment vertical="center"/>
    </xf>
    <xf numFmtId="176" fontId="0" fillId="0" borderId="19" xfId="0" applyNumberFormat="1" applyFill="1" applyBorder="1" applyProtection="1">
      <alignment vertical="center"/>
      <protection locked="0"/>
    </xf>
    <xf numFmtId="176" fontId="0" fillId="3" borderId="2" xfId="0" applyNumberFormat="1" applyFill="1" applyBorder="1" applyAlignment="1" applyProtection="1">
      <alignment horizontal="center" vertical="center"/>
    </xf>
    <xf numFmtId="176" fontId="0" fillId="0" borderId="34" xfId="0" applyNumberFormat="1" applyBorder="1" applyAlignment="1" applyProtection="1">
      <alignment vertical="center"/>
      <protection locked="0"/>
    </xf>
    <xf numFmtId="0" fontId="0" fillId="3" borderId="34" xfId="0" applyFill="1" applyBorder="1" applyAlignment="1" applyProtection="1">
      <alignment horizontal="center" vertical="center"/>
    </xf>
    <xf numFmtId="0" fontId="19" fillId="0" borderId="0" xfId="0" applyFont="1" applyFill="1">
      <alignment vertical="center"/>
    </xf>
    <xf numFmtId="0" fontId="0" fillId="0" borderId="19"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Font="1" applyAlignment="1" applyProtection="1">
      <alignment horizontal="left" vertical="center"/>
    </xf>
    <xf numFmtId="0" fontId="19" fillId="0" borderId="0" xfId="0" applyFont="1" applyAlignment="1" applyProtection="1">
      <alignment horizontal="left" vertical="center"/>
    </xf>
    <xf numFmtId="0" fontId="5" fillId="0" borderId="0" xfId="0" applyFont="1" applyAlignment="1" applyProtection="1">
      <alignment horizontal="left" vertical="center"/>
    </xf>
    <xf numFmtId="0" fontId="7" fillId="0" borderId="0" xfId="0" applyFont="1" applyAlignment="1" applyProtection="1">
      <alignment vertical="center"/>
    </xf>
    <xf numFmtId="0" fontId="16" fillId="0" borderId="0" xfId="0" applyFont="1" applyAlignment="1" applyProtection="1">
      <alignment vertical="center"/>
    </xf>
    <xf numFmtId="0" fontId="9" fillId="0" borderId="19"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38" fontId="9" fillId="0" borderId="19" xfId="2" applyFont="1" applyBorder="1" applyAlignment="1" applyProtection="1">
      <alignment horizontal="distributed" vertical="center"/>
    </xf>
    <xf numFmtId="38" fontId="9" fillId="0" borderId="15" xfId="2" applyFont="1" applyBorder="1" applyAlignment="1" applyProtection="1">
      <alignment horizontal="distributed" vertical="center"/>
    </xf>
    <xf numFmtId="0" fontId="9" fillId="0" borderId="19" xfId="0" applyFont="1" applyBorder="1" applyAlignment="1" applyProtection="1">
      <alignment horizontal="distributed" vertical="center"/>
    </xf>
    <xf numFmtId="0" fontId="9" fillId="0" borderId="15" xfId="0" applyFont="1" applyBorder="1" applyAlignment="1" applyProtection="1">
      <alignment horizontal="distributed" vertical="center"/>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0" fillId="0" borderId="19" xfId="0" applyFont="1" applyBorder="1" applyAlignment="1" applyProtection="1">
      <alignment horizontal="distributed" vertical="center"/>
    </xf>
    <xf numFmtId="176" fontId="3" fillId="0" borderId="5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16" fillId="0" borderId="0" xfId="0" applyFont="1" applyAlignment="1">
      <alignment vertical="center"/>
    </xf>
    <xf numFmtId="176" fontId="3" fillId="0" borderId="19" xfId="0" applyNumberFormat="1" applyFont="1" applyBorder="1" applyAlignment="1">
      <alignment horizontal="center" vertical="center"/>
    </xf>
    <xf numFmtId="0" fontId="3" fillId="0" borderId="7" xfId="0" applyFont="1" applyBorder="1" applyAlignment="1">
      <alignment horizontal="center" vertical="center"/>
    </xf>
    <xf numFmtId="176" fontId="3" fillId="0" borderId="58" xfId="0" applyNumberFormat="1" applyFont="1" applyBorder="1" applyAlignment="1">
      <alignment horizontal="center" vertical="center"/>
    </xf>
    <xf numFmtId="0" fontId="18" fillId="0" borderId="0" xfId="0" applyFont="1" applyFill="1" applyBorder="1" applyAlignment="1">
      <alignment horizontal="left" vertical="center" wrapText="1"/>
    </xf>
    <xf numFmtId="0" fontId="0" fillId="0" borderId="0" xfId="0" applyFill="1" applyAlignment="1">
      <alignment horizontal="left" vertical="center" wrapText="1"/>
    </xf>
    <xf numFmtId="176" fontId="0" fillId="2" borderId="48" xfId="0" applyNumberFormat="1" applyFill="1" applyBorder="1" applyAlignment="1">
      <alignment horizontal="right" vertical="center"/>
    </xf>
    <xf numFmtId="176" fontId="0" fillId="2" borderId="18" xfId="0" applyNumberFormat="1" applyFill="1" applyBorder="1" applyAlignment="1">
      <alignment horizontal="right" vertical="center"/>
    </xf>
    <xf numFmtId="0" fontId="0" fillId="3" borderId="20" xfId="0" applyFill="1" applyBorder="1" applyAlignment="1">
      <alignment horizontal="center" vertical="center"/>
    </xf>
    <xf numFmtId="0" fontId="0" fillId="3" borderId="18" xfId="0" applyFill="1" applyBorder="1" applyAlignment="1">
      <alignment horizontal="center" vertical="center"/>
    </xf>
    <xf numFmtId="176" fontId="0" fillId="2" borderId="19" xfId="0" applyNumberFormat="1" applyFill="1" applyBorder="1" applyAlignment="1">
      <alignment horizontal="right" vertical="center"/>
    </xf>
    <xf numFmtId="176" fontId="0" fillId="2" borderId="44" xfId="0" applyNumberFormat="1" applyFill="1" applyBorder="1" applyAlignment="1">
      <alignment horizontal="right" vertical="center"/>
    </xf>
    <xf numFmtId="176" fontId="0" fillId="2" borderId="6" xfId="0" applyNumberFormat="1" applyFill="1" applyBorder="1" applyAlignment="1">
      <alignment horizontal="right" vertical="center"/>
    </xf>
    <xf numFmtId="181" fontId="0" fillId="0" borderId="111" xfId="0" applyNumberFormat="1" applyBorder="1" applyAlignment="1" applyProtection="1">
      <alignment vertical="center"/>
      <protection locked="0"/>
    </xf>
    <xf numFmtId="181" fontId="0" fillId="0" borderId="1" xfId="0" applyNumberFormat="1" applyBorder="1" applyAlignment="1" applyProtection="1">
      <alignment vertical="center"/>
      <protection locked="0"/>
    </xf>
    <xf numFmtId="181" fontId="0" fillId="0" borderId="113" xfId="0" applyNumberFormat="1" applyBorder="1" applyAlignment="1" applyProtection="1">
      <alignment vertical="center"/>
      <protection locked="0"/>
    </xf>
    <xf numFmtId="181" fontId="0" fillId="0" borderId="24" xfId="0" applyNumberFormat="1" applyBorder="1" applyAlignment="1" applyProtection="1">
      <alignment vertical="center"/>
      <protection locked="0"/>
    </xf>
    <xf numFmtId="0" fontId="0" fillId="0" borderId="57" xfId="0" applyNumberFormat="1" applyBorder="1" applyAlignment="1" applyProtection="1">
      <alignment horizontal="left" vertical="center"/>
      <protection locked="0"/>
    </xf>
    <xf numFmtId="0" fontId="0" fillId="0" borderId="16" xfId="0" applyNumberFormat="1" applyBorder="1" applyAlignment="1" applyProtection="1">
      <alignment horizontal="left" vertical="center"/>
      <protection locked="0"/>
    </xf>
    <xf numFmtId="0" fontId="0" fillId="0" borderId="19" xfId="0" applyNumberFormat="1" applyBorder="1" applyAlignment="1" applyProtection="1">
      <alignment horizontal="left" vertical="center"/>
      <protection locked="0"/>
    </xf>
    <xf numFmtId="0" fontId="0" fillId="0" borderId="15" xfId="0" applyNumberFormat="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6" borderId="19" xfId="0" applyFill="1" applyBorder="1" applyAlignment="1">
      <alignment horizontal="center" vertical="center"/>
    </xf>
    <xf numFmtId="0" fontId="0" fillId="6" borderId="7" xfId="0" applyFill="1" applyBorder="1" applyAlignment="1">
      <alignment horizontal="center" vertical="center"/>
    </xf>
    <xf numFmtId="0" fontId="0" fillId="0" borderId="78" xfId="0" applyBorder="1" applyAlignment="1">
      <alignment horizontal="center" vertical="center"/>
    </xf>
    <xf numFmtId="0" fontId="0" fillId="0" borderId="6" xfId="0" applyBorder="1" applyAlignment="1">
      <alignment horizontal="center" vertical="center"/>
    </xf>
    <xf numFmtId="0" fontId="0" fillId="0" borderId="44"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88" xfId="0" applyBorder="1" applyAlignment="1">
      <alignment horizontal="center" vertical="center"/>
    </xf>
    <xf numFmtId="0" fontId="0" fillId="0" borderId="100" xfId="0" applyBorder="1" applyAlignment="1">
      <alignment horizontal="center" vertical="center"/>
    </xf>
    <xf numFmtId="176" fontId="0" fillId="0" borderId="19" xfId="0" applyNumberFormat="1" applyBorder="1" applyAlignment="1">
      <alignment horizontal="center" vertical="center"/>
    </xf>
    <xf numFmtId="181" fontId="0" fillId="0" borderId="112" xfId="0" applyNumberFormat="1" applyBorder="1" applyAlignment="1" applyProtection="1">
      <alignment vertical="center"/>
      <protection locked="0"/>
    </xf>
    <xf numFmtId="181" fontId="0" fillId="0" borderId="22" xfId="0" applyNumberFormat="1" applyBorder="1" applyAlignment="1" applyProtection="1">
      <alignment vertical="center"/>
      <protection locked="0"/>
    </xf>
    <xf numFmtId="0" fontId="0" fillId="0" borderId="22" xfId="0" applyNumberFormat="1" applyBorder="1" applyAlignment="1" applyProtection="1">
      <alignment horizontal="left" vertical="center"/>
      <protection locked="0"/>
    </xf>
    <xf numFmtId="0" fontId="0" fillId="0" borderId="46" xfId="0" applyNumberFormat="1" applyBorder="1" applyAlignment="1" applyProtection="1">
      <alignment horizontal="left" vertical="center"/>
      <protection locked="0"/>
    </xf>
    <xf numFmtId="0" fontId="0" fillId="0" borderId="7" xfId="0" applyBorder="1" applyAlignment="1">
      <alignment horizontal="center" vertical="center"/>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19"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0" fillId="0" borderId="57" xfId="0" applyNumberFormat="1" applyBorder="1" applyAlignment="1" applyProtection="1">
      <alignment horizontal="center" vertical="center"/>
      <protection locked="0"/>
    </xf>
    <xf numFmtId="0" fontId="0" fillId="0" borderId="16" xfId="0" applyNumberFormat="1" applyBorder="1" applyAlignment="1" applyProtection="1">
      <alignment horizontal="center" vertical="center"/>
      <protection locked="0"/>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0" fillId="0" borderId="0" xfId="0" applyAlignment="1" applyProtection="1">
      <alignment horizontal="left"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6" fillId="0" borderId="10"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0" borderId="10" xfId="0" applyBorder="1" applyAlignment="1" applyProtection="1">
      <alignment vertical="center"/>
    </xf>
    <xf numFmtId="0" fontId="0" fillId="0" borderId="98" xfId="0" applyBorder="1" applyAlignment="1" applyProtection="1">
      <alignment vertical="center"/>
    </xf>
    <xf numFmtId="0" fontId="6" fillId="0" borderId="0" xfId="0" applyFont="1" applyBorder="1" applyAlignment="1" applyProtection="1">
      <alignment horizontal="center" vertical="center"/>
    </xf>
    <xf numFmtId="0" fontId="0" fillId="0" borderId="9" xfId="0" applyBorder="1" applyAlignment="1" applyProtection="1">
      <alignment horizontal="center" vertical="center"/>
    </xf>
    <xf numFmtId="0" fontId="6" fillId="0" borderId="2" xfId="0" applyFont="1" applyBorder="1" applyAlignment="1" applyProtection="1">
      <alignment vertical="center"/>
    </xf>
    <xf numFmtId="0" fontId="0" fillId="0" borderId="9" xfId="0" applyBorder="1" applyAlignment="1" applyProtection="1">
      <alignment vertical="center"/>
    </xf>
    <xf numFmtId="0" fontId="6" fillId="0" borderId="2" xfId="0" applyFont="1" applyBorder="1" applyAlignment="1" applyProtection="1">
      <alignment horizontal="center" vertical="center"/>
    </xf>
    <xf numFmtId="0" fontId="0" fillId="6" borderId="19"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99" xfId="0" applyBorder="1" applyAlignment="1" applyProtection="1">
      <alignment horizontal="center" vertical="center"/>
    </xf>
    <xf numFmtId="0" fontId="0" fillId="0" borderId="19" xfId="0" applyBorder="1" applyAlignment="1" applyProtection="1">
      <alignment horizontal="center" vertical="center"/>
    </xf>
    <xf numFmtId="0" fontId="0" fillId="0" borderId="7" xfId="0" applyBorder="1" applyAlignment="1" applyProtection="1">
      <alignment horizontal="center" vertical="center"/>
    </xf>
    <xf numFmtId="0" fontId="6" fillId="0" borderId="20" xfId="0" applyFont="1" applyBorder="1" applyAlignment="1" applyProtection="1">
      <alignment horizontal="center" vertical="center"/>
    </xf>
    <xf numFmtId="0" fontId="6" fillId="0" borderId="18" xfId="0" applyFont="1" applyBorder="1" applyAlignment="1" applyProtection="1">
      <alignment horizontal="center" vertical="center"/>
    </xf>
    <xf numFmtId="0" fontId="0" fillId="0" borderId="20" xfId="0" applyBorder="1" applyAlignment="1" applyProtection="1">
      <alignment vertical="center"/>
    </xf>
    <xf numFmtId="0" fontId="0" fillId="0" borderId="40" xfId="0" applyBorder="1" applyAlignment="1" applyProtection="1">
      <alignment vertical="center"/>
    </xf>
    <xf numFmtId="0" fontId="0" fillId="0" borderId="10" xfId="0" applyBorder="1" applyAlignment="1" applyProtection="1">
      <alignment horizontal="center" vertical="center"/>
    </xf>
    <xf numFmtId="0" fontId="0" fillId="0" borderId="34" xfId="0" applyBorder="1" applyAlignment="1" applyProtection="1">
      <alignment horizontal="center" vertical="center"/>
    </xf>
    <xf numFmtId="0" fontId="0" fillId="0" borderId="11" xfId="0" applyBorder="1" applyAlignment="1" applyProtection="1">
      <alignment horizontal="center" vertical="center"/>
    </xf>
    <xf numFmtId="0" fontId="0" fillId="0" borderId="70"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0" fillId="0" borderId="19" xfId="0" applyBorder="1" applyAlignment="1">
      <alignment horizontal="distributed" vertical="center"/>
    </xf>
    <xf numFmtId="0" fontId="0" fillId="0" borderId="6" xfId="0" applyBorder="1" applyAlignment="1">
      <alignment horizontal="distributed" vertical="center"/>
    </xf>
    <xf numFmtId="0" fontId="0" fillId="0" borderId="19" xfId="0" applyFont="1" applyBorder="1" applyAlignment="1">
      <alignment horizontal="distributed" vertical="center"/>
    </xf>
    <xf numFmtId="0" fontId="3" fillId="0" borderId="6" xfId="0" applyFont="1" applyBorder="1" applyAlignment="1">
      <alignment horizontal="distributed" vertical="center"/>
    </xf>
    <xf numFmtId="0" fontId="0" fillId="0" borderId="19"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6" fillId="0" borderId="0" xfId="0" applyFont="1" applyAlignment="1">
      <alignment horizontal="left" vertical="center"/>
    </xf>
    <xf numFmtId="0" fontId="18" fillId="0" borderId="19" xfId="0" applyFont="1" applyBorder="1" applyAlignment="1">
      <alignment horizontal="distributed" vertical="center"/>
    </xf>
    <xf numFmtId="0" fontId="18" fillId="0" borderId="6" xfId="0" applyFont="1" applyBorder="1" applyAlignment="1">
      <alignment horizontal="distributed" vertical="center"/>
    </xf>
    <xf numFmtId="179" fontId="3" fillId="2" borderId="70" xfId="0" applyNumberFormat="1" applyFont="1" applyFill="1" applyBorder="1" applyAlignment="1">
      <alignment vertical="center"/>
    </xf>
    <xf numFmtId="179" fontId="3" fillId="2" borderId="12" xfId="0" applyNumberFormat="1" applyFont="1" applyFill="1" applyBorder="1" applyAlignment="1">
      <alignment vertical="center"/>
    </xf>
    <xf numFmtId="179" fontId="3" fillId="2" borderId="13" xfId="0" applyNumberFormat="1" applyFont="1" applyFill="1" applyBorder="1" applyAlignment="1">
      <alignment vertical="center"/>
    </xf>
    <xf numFmtId="179" fontId="3" fillId="2" borderId="6" xfId="0" applyNumberFormat="1" applyFont="1" applyFill="1" applyBorder="1" applyAlignment="1">
      <alignment vertical="center"/>
    </xf>
    <xf numFmtId="179" fontId="3" fillId="2" borderId="7" xfId="0" applyNumberFormat="1" applyFont="1" applyFill="1" applyBorder="1" applyAlignment="1">
      <alignment vertical="center"/>
    </xf>
    <xf numFmtId="179" fontId="3" fillId="0" borderId="35" xfId="0" applyNumberFormat="1" applyFont="1" applyFill="1" applyBorder="1" applyAlignment="1" applyProtection="1">
      <alignment vertical="center"/>
      <protection locked="0"/>
    </xf>
    <xf numFmtId="179" fontId="3" fillId="0" borderId="32" xfId="0" applyNumberFormat="1" applyFont="1" applyFill="1" applyBorder="1" applyAlignment="1" applyProtection="1">
      <alignment vertical="center"/>
      <protection locked="0"/>
    </xf>
    <xf numFmtId="179" fontId="3" fillId="0" borderId="198" xfId="0" applyNumberFormat="1" applyFont="1" applyFill="1" applyBorder="1" applyAlignment="1" applyProtection="1">
      <alignment vertical="center"/>
      <protection locked="0"/>
    </xf>
    <xf numFmtId="179" fontId="3" fillId="2" borderId="17" xfId="0" applyNumberFormat="1" applyFont="1" applyFill="1" applyBorder="1" applyAlignment="1"/>
    <xf numFmtId="179" fontId="3" fillId="2" borderId="18" xfId="0" applyNumberFormat="1" applyFont="1" applyFill="1" applyBorder="1" applyAlignment="1"/>
    <xf numFmtId="0" fontId="3" fillId="0" borderId="0" xfId="0" applyFont="1" applyFill="1" applyBorder="1" applyAlignment="1">
      <alignment horizontal="center" vertical="center"/>
    </xf>
    <xf numFmtId="179" fontId="3" fillId="0" borderId="19" xfId="0" applyNumberFormat="1" applyFont="1" applyFill="1" applyBorder="1" applyAlignment="1" applyProtection="1">
      <alignment vertical="center"/>
      <protection locked="0"/>
    </xf>
    <xf numFmtId="179" fontId="3" fillId="0" borderId="6" xfId="0" applyNumberFormat="1" applyFont="1" applyFill="1" applyBorder="1" applyAlignment="1" applyProtection="1">
      <alignment vertical="center"/>
      <protection locked="0"/>
    </xf>
    <xf numFmtId="179" fontId="3" fillId="0" borderId="7" xfId="0" applyNumberFormat="1" applyFont="1" applyFill="1" applyBorder="1" applyAlignment="1" applyProtection="1">
      <alignment vertical="center"/>
      <protection locked="0"/>
    </xf>
    <xf numFmtId="179" fontId="3" fillId="0" borderId="15" xfId="0" applyNumberFormat="1" applyFont="1" applyFill="1" applyBorder="1" applyAlignment="1" applyProtection="1">
      <alignment vertical="center"/>
      <protection locked="0"/>
    </xf>
    <xf numFmtId="179" fontId="3" fillId="2" borderId="6" xfId="0" applyNumberFormat="1" applyFont="1" applyFill="1" applyBorder="1" applyAlignment="1"/>
    <xf numFmtId="179" fontId="3" fillId="2" borderId="7" xfId="0" applyNumberFormat="1" applyFont="1" applyFill="1" applyBorder="1" applyAlignment="1"/>
    <xf numFmtId="179" fontId="3" fillId="0" borderId="20" xfId="0" applyNumberFormat="1" applyFont="1" applyFill="1" applyBorder="1" applyAlignment="1" applyProtection="1">
      <alignment vertical="center"/>
      <protection locked="0"/>
    </xf>
    <xf numFmtId="179" fontId="3" fillId="0" borderId="17" xfId="0" applyNumberFormat="1" applyFont="1" applyFill="1" applyBorder="1" applyAlignment="1" applyProtection="1">
      <alignment vertical="center"/>
      <protection locked="0"/>
    </xf>
    <xf numFmtId="179" fontId="3" fillId="0" borderId="18" xfId="0" applyNumberFormat="1" applyFont="1" applyFill="1" applyBorder="1" applyAlignment="1" applyProtection="1">
      <alignment vertical="center"/>
      <protection locked="0"/>
    </xf>
    <xf numFmtId="176" fontId="0" fillId="0" borderId="19" xfId="0" applyNumberFormat="1" applyBorder="1" applyAlignment="1" applyProtection="1">
      <alignment horizontal="right" vertical="center"/>
      <protection locked="0"/>
    </xf>
    <xf numFmtId="176" fontId="0" fillId="0" borderId="6" xfId="0" applyNumberFormat="1" applyBorder="1" applyAlignment="1" applyProtection="1">
      <alignment horizontal="right" vertical="center"/>
      <protection locked="0"/>
    </xf>
    <xf numFmtId="176" fontId="0" fillId="0" borderId="7" xfId="0" applyNumberFormat="1" applyBorder="1" applyAlignment="1" applyProtection="1">
      <alignment horizontal="right" vertical="center"/>
      <protection locked="0"/>
    </xf>
    <xf numFmtId="0" fontId="3" fillId="0" borderId="19"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176" fontId="0" fillId="2" borderId="70" xfId="0" applyNumberFormat="1" applyFill="1" applyBorder="1" applyAlignment="1">
      <alignment horizontal="right" vertical="center"/>
    </xf>
    <xf numFmtId="176" fontId="0" fillId="2" borderId="12" xfId="0" applyNumberFormat="1" applyFill="1" applyBorder="1" applyAlignment="1">
      <alignment horizontal="right" vertical="center"/>
    </xf>
    <xf numFmtId="176" fontId="0" fillId="2" borderId="1" xfId="0" applyNumberFormat="1" applyFill="1" applyBorder="1" applyAlignment="1">
      <alignment horizontal="right" vertical="center"/>
    </xf>
    <xf numFmtId="176" fontId="0" fillId="2" borderId="7" xfId="0" applyNumberFormat="1" applyFill="1" applyBorder="1" applyAlignment="1">
      <alignment horizontal="right" vertical="center"/>
    </xf>
    <xf numFmtId="176" fontId="0" fillId="0" borderId="57" xfId="0" applyNumberFormat="1" applyBorder="1" applyAlignment="1" applyProtection="1">
      <alignment horizontal="right" vertical="center"/>
      <protection locked="0"/>
    </xf>
    <xf numFmtId="176" fontId="0" fillId="0" borderId="8" xfId="0" applyNumberFormat="1" applyBorder="1" applyAlignment="1" applyProtection="1">
      <alignment horizontal="right" vertical="center"/>
      <protection locked="0"/>
    </xf>
    <xf numFmtId="176" fontId="0" fillId="0" borderId="58" xfId="0" applyNumberFormat="1" applyBorder="1" applyAlignment="1" applyProtection="1">
      <alignment horizontal="right" vertical="center"/>
      <protection locked="0"/>
    </xf>
    <xf numFmtId="0" fontId="0" fillId="0" borderId="17" xfId="0" applyBorder="1" applyAlignment="1">
      <alignment horizontal="center" vertical="center"/>
    </xf>
    <xf numFmtId="0" fontId="0" fillId="0" borderId="19" xfId="0" applyFill="1" applyBorder="1" applyAlignment="1">
      <alignment horizontal="center"/>
    </xf>
    <xf numFmtId="0" fontId="0" fillId="0" borderId="7" xfId="0" applyFill="1" applyBorder="1" applyAlignment="1">
      <alignment horizontal="center"/>
    </xf>
    <xf numFmtId="179" fontId="3" fillId="0" borderId="70" xfId="0" applyNumberFormat="1" applyFont="1" applyFill="1" applyBorder="1" applyAlignment="1" applyProtection="1">
      <alignment vertical="center"/>
      <protection locked="0"/>
    </xf>
    <xf numFmtId="179" fontId="3" fillId="0" borderId="12" xfId="0" applyNumberFormat="1" applyFont="1" applyFill="1" applyBorder="1" applyAlignment="1" applyProtection="1">
      <alignment vertical="center"/>
      <protection locked="0"/>
    </xf>
    <xf numFmtId="179" fontId="3" fillId="0" borderId="14" xfId="0" applyNumberFormat="1" applyFont="1" applyFill="1" applyBorder="1" applyAlignment="1" applyProtection="1">
      <alignment vertical="center"/>
      <protection locked="0"/>
    </xf>
    <xf numFmtId="0" fontId="0" fillId="6" borderId="1" xfId="0" applyFill="1" applyBorder="1" applyAlignment="1">
      <alignment horizontal="center" vertical="center"/>
    </xf>
    <xf numFmtId="176" fontId="0" fillId="0" borderId="20" xfId="0" applyNumberFormat="1" applyBorder="1" applyAlignment="1" applyProtection="1">
      <alignment horizontal="right" vertical="center"/>
      <protection locked="0"/>
    </xf>
    <xf numFmtId="176" fontId="0" fillId="0" borderId="17" xfId="0" applyNumberFormat="1" applyBorder="1" applyAlignment="1" applyProtection="1">
      <alignment horizontal="right" vertical="center"/>
      <protection locked="0"/>
    </xf>
    <xf numFmtId="176" fontId="0" fillId="0" borderId="10" xfId="0" applyNumberFormat="1" applyBorder="1" applyAlignment="1" applyProtection="1">
      <alignment horizontal="center" vertical="center" wrapText="1"/>
      <protection locked="0"/>
    </xf>
    <xf numFmtId="176" fontId="0" fillId="0" borderId="34"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19"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distributed" vertical="center"/>
    </xf>
    <xf numFmtId="0" fontId="0" fillId="0" borderId="19" xfId="0" applyBorder="1" applyAlignment="1" applyProtection="1">
      <alignment horizontal="distributed" vertical="center"/>
    </xf>
    <xf numFmtId="0" fontId="0" fillId="0" borderId="20" xfId="0" applyBorder="1" applyAlignment="1" applyProtection="1">
      <alignment horizontal="center" vertical="center"/>
    </xf>
    <xf numFmtId="0" fontId="0" fillId="0" borderId="18" xfId="0" applyBorder="1" applyAlignment="1" applyProtection="1">
      <alignment horizontal="center" vertical="center"/>
    </xf>
    <xf numFmtId="0" fontId="0" fillId="0" borderId="4" xfId="0"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1" xfId="0" applyFont="1" applyFill="1" applyBorder="1" applyAlignment="1" applyProtection="1">
      <alignment horizontal="distributed" vertical="center"/>
    </xf>
    <xf numFmtId="0" fontId="0" fillId="0" borderId="19" xfId="0" applyFont="1" applyFill="1" applyBorder="1" applyAlignment="1" applyProtection="1">
      <alignment horizontal="distributed" vertical="center"/>
    </xf>
    <xf numFmtId="0" fontId="0" fillId="0" borderId="0" xfId="0" applyFont="1" applyAlignment="1" applyProtection="1">
      <alignment horizontal="left" vertical="center" wrapText="1"/>
      <protection locked="0"/>
    </xf>
    <xf numFmtId="0" fontId="14" fillId="0" borderId="97" xfId="0" applyFont="1" applyBorder="1" applyAlignment="1" applyProtection="1">
      <alignment horizontal="center" vertical="center" wrapText="1"/>
    </xf>
    <xf numFmtId="0" fontId="14" fillId="0" borderId="101" xfId="0" applyFont="1" applyBorder="1" applyAlignment="1" applyProtection="1">
      <alignment horizontal="center" vertical="center" wrapText="1"/>
    </xf>
    <xf numFmtId="0" fontId="10" fillId="0" borderId="102" xfId="0" applyFont="1" applyBorder="1" applyAlignment="1" applyProtection="1">
      <alignment horizontal="center" vertical="center"/>
    </xf>
    <xf numFmtId="0" fontId="11" fillId="0" borderId="103" xfId="0" applyFont="1" applyBorder="1" applyAlignment="1" applyProtection="1">
      <alignment horizontal="center" vertical="center"/>
    </xf>
    <xf numFmtId="0" fontId="10" fillId="0" borderId="92" xfId="0" applyFont="1" applyBorder="1" applyAlignment="1" applyProtection="1">
      <alignment horizontal="center" vertical="center" wrapText="1"/>
    </xf>
    <xf numFmtId="0" fontId="10" fillId="0" borderId="104" xfId="0" applyFont="1" applyBorder="1" applyAlignment="1" applyProtection="1">
      <alignment horizontal="center" vertical="center" wrapText="1"/>
    </xf>
    <xf numFmtId="0" fontId="10" fillId="0" borderId="91" xfId="0" applyFont="1" applyBorder="1" applyAlignment="1" applyProtection="1">
      <alignment horizontal="center" vertical="center" wrapText="1"/>
    </xf>
    <xf numFmtId="0" fontId="10" fillId="0" borderId="105" xfId="0" applyFont="1" applyBorder="1" applyAlignment="1" applyProtection="1">
      <alignment horizontal="center" vertical="center" wrapText="1"/>
    </xf>
    <xf numFmtId="0" fontId="3" fillId="0" borderId="105" xfId="0" applyFont="1" applyBorder="1" applyAlignment="1" applyProtection="1">
      <alignment horizontal="center" vertical="center" wrapText="1"/>
    </xf>
    <xf numFmtId="0" fontId="10" fillId="0" borderId="106" xfId="0" applyFont="1" applyBorder="1" applyAlignment="1" applyProtection="1">
      <alignment horizontal="center" vertical="center" wrapText="1"/>
    </xf>
    <xf numFmtId="0" fontId="3" fillId="0" borderId="107" xfId="0" applyFont="1" applyBorder="1" applyAlignment="1" applyProtection="1">
      <alignment horizontal="center" vertical="center" wrapText="1"/>
    </xf>
    <xf numFmtId="0" fontId="3" fillId="0" borderId="108" xfId="0" applyFont="1" applyBorder="1" applyAlignment="1" applyProtection="1">
      <alignment horizontal="center" vertical="center" wrapText="1"/>
    </xf>
    <xf numFmtId="0" fontId="0" fillId="2" borderId="53" xfId="0" applyFill="1" applyBorder="1" applyAlignment="1" applyProtection="1">
      <alignment horizontal="center" vertical="center"/>
    </xf>
    <xf numFmtId="0" fontId="0" fillId="0" borderId="54" xfId="0" applyBorder="1" applyAlignment="1" applyProtection="1">
      <alignment horizontal="center" vertical="center"/>
    </xf>
    <xf numFmtId="0" fontId="3" fillId="0" borderId="104" xfId="0" applyFont="1" applyBorder="1" applyAlignment="1" applyProtection="1">
      <alignment horizontal="center" vertical="center" wrapText="1"/>
    </xf>
    <xf numFmtId="0" fontId="47" fillId="0" borderId="106" xfId="0" applyFont="1" applyBorder="1" applyAlignment="1" applyProtection="1">
      <alignment horizontal="center" vertical="center" wrapText="1"/>
    </xf>
    <xf numFmtId="0" fontId="47" fillId="0" borderId="107" xfId="0" applyFont="1" applyBorder="1" applyAlignment="1" applyProtection="1">
      <alignment horizontal="center" vertical="center" wrapText="1"/>
    </xf>
    <xf numFmtId="0" fontId="47" fillId="0" borderId="108" xfId="0" applyFont="1" applyBorder="1" applyAlignment="1" applyProtection="1">
      <alignment horizontal="center" vertical="center" wrapText="1"/>
    </xf>
    <xf numFmtId="0" fontId="10" fillId="0" borderId="110" xfId="0" applyFont="1" applyBorder="1" applyAlignment="1" applyProtection="1">
      <alignment horizontal="center" vertical="center" wrapText="1"/>
    </xf>
    <xf numFmtId="0" fontId="3" fillId="0" borderId="101" xfId="0" applyFont="1" applyBorder="1" applyAlignment="1" applyProtection="1">
      <alignment horizontal="center" vertical="center" wrapText="1"/>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0" xfId="0" applyAlignment="1" applyProtection="1">
      <alignment vertical="center"/>
    </xf>
    <xf numFmtId="0" fontId="10"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vertical="center" wrapText="1"/>
    </xf>
    <xf numFmtId="0" fontId="47" fillId="0" borderId="235" xfId="0" applyFont="1" applyBorder="1" applyAlignment="1" applyProtection="1">
      <alignment horizontal="center" vertical="center" wrapText="1"/>
    </xf>
    <xf numFmtId="0" fontId="47" fillId="0" borderId="236" xfId="0" applyFont="1" applyBorder="1" applyAlignment="1" applyProtection="1">
      <alignment horizontal="center" vertical="center" wrapText="1"/>
    </xf>
    <xf numFmtId="0" fontId="47" fillId="0" borderId="237" xfId="0" applyFont="1" applyBorder="1" applyAlignment="1" applyProtection="1">
      <alignment horizontal="center" vertical="center" wrapText="1"/>
    </xf>
    <xf numFmtId="0" fontId="10" fillId="0" borderId="213" xfId="0" applyFont="1" applyFill="1" applyBorder="1" applyAlignment="1" applyProtection="1">
      <alignment horizontal="center" vertical="center" wrapText="1"/>
    </xf>
    <xf numFmtId="0" fontId="10" fillId="0" borderId="238" xfId="0" applyFont="1" applyFill="1" applyBorder="1" applyAlignment="1" applyProtection="1">
      <alignment horizontal="center" vertical="center" wrapText="1"/>
    </xf>
    <xf numFmtId="0" fontId="10" fillId="0" borderId="214" xfId="0" applyFont="1" applyFill="1" applyBorder="1" applyAlignment="1" applyProtection="1">
      <alignment horizontal="center" vertical="center" wrapText="1"/>
    </xf>
    <xf numFmtId="0" fontId="10" fillId="0" borderId="239" xfId="0" applyFont="1" applyFill="1" applyBorder="1" applyAlignment="1" applyProtection="1">
      <alignment horizontal="center" vertical="center" wrapText="1"/>
    </xf>
    <xf numFmtId="180" fontId="10" fillId="0" borderId="215" xfId="0" applyNumberFormat="1" applyFont="1" applyFill="1" applyBorder="1" applyAlignment="1" applyProtection="1">
      <alignment horizontal="center" vertical="center" wrapText="1"/>
    </xf>
    <xf numFmtId="180" fontId="10" fillId="0" borderId="242" xfId="0" applyNumberFormat="1" applyFont="1" applyFill="1" applyBorder="1" applyAlignment="1" applyProtection="1">
      <alignment horizontal="center" vertical="center" wrapText="1"/>
    </xf>
    <xf numFmtId="0" fontId="0" fillId="0" borderId="17" xfId="0" applyBorder="1" applyAlignment="1">
      <alignment vertical="center"/>
    </xf>
    <xf numFmtId="176" fontId="0" fillId="0" borderId="7" xfId="0" applyNumberFormat="1" applyBorder="1" applyAlignment="1">
      <alignment horizontal="center" vertical="center"/>
    </xf>
    <xf numFmtId="176" fontId="0" fillId="2" borderId="19"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0" borderId="34"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6" fillId="0" borderId="10" xfId="0" applyNumberFormat="1" applyFont="1" applyBorder="1" applyAlignment="1">
      <alignment horizontal="distributed" vertical="center"/>
    </xf>
    <xf numFmtId="176" fontId="6" fillId="0" borderId="34" xfId="0" applyNumberFormat="1" applyFont="1" applyBorder="1" applyAlignment="1">
      <alignment horizontal="distributed" vertical="center"/>
    </xf>
    <xf numFmtId="176" fontId="6" fillId="0" borderId="11" xfId="0" applyNumberFormat="1" applyFont="1" applyBorder="1" applyAlignment="1">
      <alignment horizontal="distributed" vertical="center"/>
    </xf>
    <xf numFmtId="0" fontId="0" fillId="0" borderId="0" xfId="0" applyAlignment="1">
      <alignment horizontal="center" vertical="top" wrapText="1"/>
    </xf>
    <xf numFmtId="0" fontId="0" fillId="0" borderId="0" xfId="0" applyFont="1" applyAlignment="1">
      <alignment vertical="top" wrapText="1"/>
    </xf>
    <xf numFmtId="0" fontId="52" fillId="0" borderId="1" xfId="0" applyFont="1" applyBorder="1" applyAlignment="1">
      <alignment horizontal="left" vertical="center" wrapText="1"/>
    </xf>
    <xf numFmtId="0" fontId="52" fillId="0" borderId="1" xfId="0" applyFont="1" applyFill="1" applyBorder="1" applyAlignment="1">
      <alignment horizontal="center" vertical="center"/>
    </xf>
    <xf numFmtId="0" fontId="0" fillId="0" borderId="0" xfId="0" applyFont="1" applyAlignment="1">
      <alignment vertical="center"/>
    </xf>
    <xf numFmtId="0" fontId="52" fillId="0" borderId="1" xfId="0" applyFont="1" applyBorder="1" applyAlignment="1">
      <alignment horizontal="center" vertical="center"/>
    </xf>
    <xf numFmtId="0" fontId="0" fillId="0" borderId="15" xfId="0" applyBorder="1" applyAlignment="1">
      <alignment horizontal="distributed" vertical="center"/>
    </xf>
    <xf numFmtId="0" fontId="0" fillId="0" borderId="0" xfId="0" applyFont="1" applyAlignment="1">
      <alignment horizontal="left" vertical="top" wrapText="1"/>
    </xf>
    <xf numFmtId="0" fontId="0" fillId="0" borderId="19"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0" borderId="0" xfId="0" applyFont="1" applyAlignment="1" applyProtection="1">
      <alignment horizontal="left" vertical="center"/>
      <protection locked="0"/>
    </xf>
    <xf numFmtId="176" fontId="0" fillId="0" borderId="6" xfId="0" applyNumberFormat="1" applyBorder="1" applyAlignment="1">
      <alignment horizontal="center" vertical="center"/>
    </xf>
    <xf numFmtId="176" fontId="0" fillId="2" borderId="6" xfId="0" applyNumberFormat="1" applyFill="1" applyBorder="1" applyAlignment="1">
      <alignment horizontal="center" vertical="center"/>
    </xf>
    <xf numFmtId="176" fontId="0" fillId="0" borderId="1" xfId="0" applyNumberFormat="1" applyBorder="1" applyAlignment="1">
      <alignment horizontal="center" vertical="center"/>
    </xf>
    <xf numFmtId="0" fontId="6" fillId="0" borderId="0" xfId="4" applyFont="1" applyAlignment="1" applyProtection="1">
      <alignment horizontal="left" vertical="center" wrapText="1"/>
    </xf>
    <xf numFmtId="0" fontId="25" fillId="0" borderId="0" xfId="4" applyFont="1" applyAlignment="1" applyProtection="1">
      <alignment horizontal="left" vertical="center" wrapText="1"/>
    </xf>
    <xf numFmtId="0" fontId="24" fillId="0" borderId="0" xfId="4" applyFont="1" applyAlignment="1" applyProtection="1">
      <alignment horizontal="left" vertical="center" wrapText="1"/>
    </xf>
    <xf numFmtId="0" fontId="3" fillId="0" borderId="0" xfId="0" applyFont="1" applyAlignment="1">
      <alignment horizontal="left" vertical="center" wrapText="1"/>
    </xf>
    <xf numFmtId="0" fontId="38" fillId="0" borderId="0" xfId="4" applyFont="1" applyAlignment="1" applyProtection="1">
      <alignment horizontal="left" vertical="center" wrapText="1"/>
      <protection locked="0"/>
    </xf>
    <xf numFmtId="0" fontId="3" fillId="8" borderId="68" xfId="0" applyFont="1" applyFill="1" applyBorder="1" applyAlignment="1" applyProtection="1">
      <alignment horizontal="center" vertical="center"/>
    </xf>
    <xf numFmtId="0" fontId="3" fillId="8" borderId="60" xfId="0" applyFont="1" applyFill="1" applyBorder="1" applyAlignment="1" applyProtection="1">
      <alignment horizontal="center" vertical="center"/>
    </xf>
    <xf numFmtId="0" fontId="3" fillId="0" borderId="53"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center" vertical="center"/>
    </xf>
    <xf numFmtId="0" fontId="0" fillId="0" borderId="7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45" xfId="0" applyFont="1" applyBorder="1" applyAlignment="1">
      <alignment horizontal="left" vertical="center"/>
    </xf>
    <xf numFmtId="0" fontId="6" fillId="0" borderId="2" xfId="0" applyFont="1" applyBorder="1" applyAlignment="1" applyProtection="1">
      <alignment horizontal="left" vertical="center"/>
    </xf>
    <xf numFmtId="0" fontId="6" fillId="0" borderId="0" xfId="0" applyFont="1" applyBorder="1" applyAlignment="1" applyProtection="1">
      <alignment horizontal="left" vertical="center"/>
    </xf>
    <xf numFmtId="0" fontId="32" fillId="0" borderId="1" xfId="0" applyFont="1" applyBorder="1" applyAlignment="1">
      <alignment horizontal="justify" vertical="center" wrapText="1"/>
    </xf>
    <xf numFmtId="0" fontId="32" fillId="0" borderId="192" xfId="0" applyFont="1" applyBorder="1" applyAlignment="1">
      <alignment horizontal="center" vertical="center" wrapText="1"/>
    </xf>
    <xf numFmtId="0" fontId="32" fillId="0" borderId="5" xfId="0" applyFont="1" applyBorder="1" applyAlignment="1">
      <alignment horizontal="justify" vertical="center" wrapText="1"/>
    </xf>
    <xf numFmtId="0" fontId="15" fillId="0" borderId="0" xfId="5" applyFont="1" applyAlignment="1">
      <alignment horizontal="left" vertical="center" wrapText="1"/>
    </xf>
    <xf numFmtId="0" fontId="15" fillId="0" borderId="0" xfId="5" applyFont="1" applyAlignment="1">
      <alignment horizontal="left" vertical="center"/>
    </xf>
    <xf numFmtId="0" fontId="32" fillId="0" borderId="5" xfId="0" applyFont="1" applyBorder="1" applyAlignment="1">
      <alignment horizontal="left" vertical="center" wrapText="1"/>
    </xf>
    <xf numFmtId="0" fontId="16" fillId="0" borderId="0" xfId="5" applyNumberFormat="1" applyFont="1" applyAlignment="1">
      <alignment vertical="center"/>
    </xf>
    <xf numFmtId="0" fontId="16" fillId="0" borderId="0" xfId="5" applyFont="1" applyBorder="1" applyAlignment="1">
      <alignment vertical="center"/>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5" xfId="0" applyFont="1" applyBorder="1" applyAlignment="1">
      <alignment horizontal="left" vertical="center" wrapText="1"/>
    </xf>
    <xf numFmtId="0" fontId="33" fillId="0" borderId="1" xfId="0" applyFont="1" applyBorder="1" applyAlignment="1">
      <alignment horizontal="left" vertical="center" wrapText="1"/>
    </xf>
    <xf numFmtId="0" fontId="15" fillId="0" borderId="92" xfId="5" applyNumberFormat="1" applyFont="1" applyBorder="1" applyAlignment="1">
      <alignment horizontal="center" vertical="center" textRotation="255"/>
    </xf>
    <xf numFmtId="0" fontId="15" fillId="0" borderId="134" xfId="5" applyFont="1" applyBorder="1" applyAlignment="1">
      <alignment horizontal="center" vertical="center" textRotation="255"/>
    </xf>
    <xf numFmtId="0" fontId="15" fillId="0" borderId="104" xfId="5" applyFont="1" applyBorder="1" applyAlignment="1">
      <alignment horizontal="center" vertical="center" textRotation="255"/>
    </xf>
    <xf numFmtId="0" fontId="15" fillId="0" borderId="141" xfId="5" applyFont="1" applyBorder="1" applyAlignment="1">
      <alignment horizontal="center" vertical="center" textRotation="255"/>
    </xf>
    <xf numFmtId="0" fontId="15" fillId="0" borderId="142" xfId="5" applyNumberFormat="1" applyFont="1" applyBorder="1" applyAlignment="1">
      <alignment horizontal="center" vertical="center"/>
    </xf>
    <xf numFmtId="0" fontId="15" fillId="0" borderId="143" xfId="5" applyFont="1" applyBorder="1" applyAlignment="1">
      <alignment horizontal="center" vertical="center"/>
    </xf>
    <xf numFmtId="0" fontId="15" fillId="0" borderId="150" xfId="5" applyFont="1" applyBorder="1" applyAlignment="1">
      <alignment horizontal="center" vertical="center"/>
    </xf>
    <xf numFmtId="0" fontId="15" fillId="0" borderId="151" xfId="5" applyFont="1" applyBorder="1" applyAlignment="1">
      <alignment horizontal="center" vertical="center"/>
    </xf>
    <xf numFmtId="0" fontId="15" fillId="0" borderId="68" xfId="5" applyFont="1" applyBorder="1" applyAlignment="1">
      <alignment horizontal="center" vertical="center"/>
    </xf>
    <xf numFmtId="0" fontId="15" fillId="0" borderId="80" xfId="5" applyFont="1" applyBorder="1" applyAlignment="1">
      <alignment horizontal="center" vertical="center"/>
    </xf>
    <xf numFmtId="0" fontId="15" fillId="0" borderId="129" xfId="5" applyFont="1" applyBorder="1" applyAlignment="1">
      <alignment horizontal="center" vertical="center" textRotation="255"/>
    </xf>
    <xf numFmtId="0" fontId="15" fillId="0" borderId="63" xfId="5" applyFont="1" applyBorder="1" applyAlignment="1">
      <alignment horizontal="center" vertical="center" textRotation="255"/>
    </xf>
    <xf numFmtId="0" fontId="15" fillId="0" borderId="64" xfId="5" applyFont="1" applyBorder="1" applyAlignment="1">
      <alignment horizontal="center" vertical="center" textRotation="255"/>
    </xf>
    <xf numFmtId="0" fontId="58" fillId="0" borderId="0" xfId="5" applyNumberFormat="1" applyFont="1" applyAlignment="1" applyProtection="1">
      <alignment vertical="center"/>
    </xf>
    <xf numFmtId="0" fontId="58" fillId="0" borderId="0" xfId="5" applyFont="1" applyAlignment="1" applyProtection="1">
      <alignment vertical="center"/>
    </xf>
    <xf numFmtId="0" fontId="15" fillId="0" borderId="220" xfId="5" applyNumberFormat="1" applyFont="1" applyBorder="1" applyAlignment="1" applyProtection="1">
      <alignment horizontal="center" vertical="center"/>
    </xf>
    <xf numFmtId="0" fontId="15" fillId="0" borderId="221" xfId="5" applyNumberFormat="1" applyFont="1" applyBorder="1" applyAlignment="1" applyProtection="1">
      <alignment horizontal="center" vertical="center"/>
    </xf>
    <xf numFmtId="0" fontId="15" fillId="0" borderId="222" xfId="5" applyFont="1" applyBorder="1" applyAlignment="1" applyProtection="1">
      <alignment horizontal="center" vertical="center"/>
    </xf>
    <xf numFmtId="0" fontId="16" fillId="0" borderId="0" xfId="5" applyFont="1" applyAlignment="1" applyProtection="1">
      <alignment horizontal="left" vertical="center"/>
    </xf>
    <xf numFmtId="0" fontId="44" fillId="0" borderId="50" xfId="5" applyFont="1" applyBorder="1" applyAlignment="1" applyProtection="1">
      <alignment horizontal="left" wrapText="1"/>
      <protection locked="0"/>
    </xf>
    <xf numFmtId="0" fontId="44" fillId="0" borderId="0" xfId="5" applyFont="1" applyAlignment="1" applyProtection="1">
      <alignment horizontal="left" wrapText="1"/>
      <protection locked="0"/>
    </xf>
    <xf numFmtId="3" fontId="15" fillId="0" borderId="213" xfId="5" applyNumberFormat="1" applyFont="1" applyBorder="1" applyAlignment="1" applyProtection="1">
      <alignment horizontal="distributed" vertical="center" wrapText="1"/>
    </xf>
    <xf numFmtId="3" fontId="15" fillId="0" borderId="227" xfId="5" applyNumberFormat="1" applyFont="1" applyBorder="1" applyAlignment="1" applyProtection="1">
      <alignment horizontal="distributed" vertical="center" wrapText="1"/>
    </xf>
    <xf numFmtId="3" fontId="15" fillId="0" borderId="214" xfId="5" applyNumberFormat="1" applyFont="1" applyBorder="1" applyAlignment="1" applyProtection="1">
      <alignment horizontal="distributed" vertical="center" wrapText="1"/>
    </xf>
    <xf numFmtId="3" fontId="15" fillId="0" borderId="105" xfId="5" applyNumberFormat="1" applyFont="1" applyBorder="1" applyAlignment="1" applyProtection="1">
      <alignment horizontal="distributed" vertical="center" wrapText="1"/>
    </xf>
    <xf numFmtId="3" fontId="44" fillId="0" borderId="214" xfId="5" applyNumberFormat="1" applyFont="1" applyBorder="1" applyAlignment="1" applyProtection="1">
      <alignment horizontal="distributed" vertical="center" wrapText="1"/>
    </xf>
    <xf numFmtId="3" fontId="44" fillId="0" borderId="105" xfId="5" applyNumberFormat="1" applyFont="1" applyBorder="1" applyAlignment="1" applyProtection="1">
      <alignment horizontal="distributed" vertical="center" wrapText="1"/>
    </xf>
    <xf numFmtId="3" fontId="44" fillId="0" borderId="215" xfId="5" applyNumberFormat="1" applyFont="1" applyBorder="1" applyAlignment="1" applyProtection="1">
      <alignment horizontal="distributed" vertical="center" wrapText="1"/>
    </xf>
    <xf numFmtId="3" fontId="44" fillId="0" borderId="228" xfId="5" applyNumberFormat="1" applyFont="1" applyBorder="1" applyAlignment="1" applyProtection="1">
      <alignment horizontal="distributed" vertical="center" wrapText="1"/>
    </xf>
    <xf numFmtId="0" fontId="16" fillId="0" borderId="0" xfId="5" applyNumberFormat="1" applyFont="1" applyAlignment="1" applyProtection="1">
      <alignment vertical="center"/>
    </xf>
    <xf numFmtId="0" fontId="16" fillId="0" borderId="0" xfId="5" applyFont="1" applyAlignment="1" applyProtection="1">
      <alignment vertical="center"/>
    </xf>
    <xf numFmtId="0" fontId="16" fillId="0" borderId="0" xfId="5" applyFont="1" applyAlignment="1" applyProtection="1">
      <alignment horizontal="left" vertical="top" wrapText="1"/>
    </xf>
    <xf numFmtId="0" fontId="16" fillId="0" borderId="0" xfId="5" applyFont="1" applyAlignment="1" applyProtection="1">
      <alignment horizontal="left" vertical="top"/>
    </xf>
    <xf numFmtId="0" fontId="16" fillId="0" borderId="35" xfId="5" applyNumberFormat="1" applyFont="1" applyBorder="1" applyAlignment="1" applyProtection="1">
      <alignment horizontal="left" wrapText="1"/>
    </xf>
    <xf numFmtId="0" fontId="16" fillId="0" borderId="229" xfId="5" applyNumberFormat="1" applyFont="1" applyBorder="1" applyAlignment="1" applyProtection="1">
      <alignment horizontal="left" wrapText="1"/>
    </xf>
    <xf numFmtId="0" fontId="0" fillId="0" borderId="155" xfId="0" applyBorder="1" applyAlignment="1" applyProtection="1">
      <alignment horizontal="center" vertical="center" wrapText="1"/>
    </xf>
    <xf numFmtId="0" fontId="0" fillId="0" borderId="160" xfId="0" applyBorder="1" applyAlignment="1" applyProtection="1">
      <alignment horizontal="center" vertical="center" wrapText="1"/>
    </xf>
    <xf numFmtId="0" fontId="0" fillId="0" borderId="157" xfId="0" applyBorder="1" applyAlignment="1" applyProtection="1">
      <alignment horizontal="center" vertical="center"/>
    </xf>
    <xf numFmtId="0" fontId="0" fillId="0" borderId="162" xfId="0" applyBorder="1" applyAlignment="1" applyProtection="1">
      <alignment horizontal="center" vertical="center"/>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0" fillId="0" borderId="68" xfId="0" applyBorder="1" applyAlignment="1" applyProtection="1">
      <alignment horizontal="center" vertical="center"/>
    </xf>
    <xf numFmtId="0" fontId="0" fillId="0" borderId="60" xfId="0" applyBorder="1" applyAlignment="1" applyProtection="1">
      <alignment horizontal="center" vertical="center"/>
    </xf>
    <xf numFmtId="0" fontId="0" fillId="8" borderId="68" xfId="0" applyNumberFormat="1" applyFill="1" applyBorder="1" applyAlignment="1" applyProtection="1">
      <alignment horizontal="center" vertical="center"/>
    </xf>
    <xf numFmtId="0" fontId="0" fillId="8" borderId="59" xfId="0" applyNumberFormat="1" applyFill="1" applyBorder="1" applyAlignment="1" applyProtection="1">
      <alignment horizontal="center" vertical="center"/>
    </xf>
    <xf numFmtId="0" fontId="0" fillId="8" borderId="60" xfId="0" applyNumberFormat="1" applyFill="1" applyBorder="1" applyAlignment="1" applyProtection="1">
      <alignment horizontal="center" vertical="center"/>
    </xf>
    <xf numFmtId="0" fontId="0" fillId="0" borderId="153" xfId="0" applyBorder="1" applyAlignment="1" applyProtection="1">
      <alignment horizontal="center" vertical="center"/>
    </xf>
    <xf numFmtId="0" fontId="0" fillId="0" borderId="158" xfId="0" applyBorder="1" applyAlignment="1" applyProtection="1">
      <alignment horizontal="center" vertical="center"/>
    </xf>
    <xf numFmtId="0" fontId="0" fillId="0" borderId="154" xfId="0" applyBorder="1" applyAlignment="1" applyProtection="1">
      <alignment horizontal="center" vertical="center"/>
    </xf>
    <xf numFmtId="0" fontId="0" fillId="0" borderId="155" xfId="0" applyBorder="1" applyAlignment="1" applyProtection="1">
      <alignment horizontal="center" vertical="center"/>
    </xf>
    <xf numFmtId="0" fontId="0" fillId="0" borderId="243" xfId="0" applyBorder="1" applyAlignment="1" applyProtection="1">
      <alignment horizontal="center" vertical="center" wrapText="1"/>
    </xf>
    <xf numFmtId="0" fontId="0" fillId="0" borderId="244" xfId="0" applyBorder="1" applyAlignment="1" applyProtection="1">
      <alignment horizontal="center" vertical="center" wrapText="1"/>
    </xf>
    <xf numFmtId="49" fontId="0" fillId="2" borderId="68" xfId="0" applyNumberFormat="1" applyFill="1" applyBorder="1" applyAlignment="1" applyProtection="1">
      <alignment horizontal="center" vertical="center"/>
    </xf>
    <xf numFmtId="49" fontId="0" fillId="2" borderId="59" xfId="0" applyNumberFormat="1" applyFill="1" applyBorder="1" applyAlignment="1" applyProtection="1">
      <alignment horizontal="center" vertical="center"/>
    </xf>
    <xf numFmtId="49" fontId="0" fillId="2" borderId="60" xfId="0" applyNumberFormat="1" applyFill="1" applyBorder="1" applyAlignment="1" applyProtection="1">
      <alignment horizontal="center" vertical="center"/>
    </xf>
    <xf numFmtId="0" fontId="19" fillId="0" borderId="243" xfId="0" applyFont="1" applyBorder="1" applyAlignment="1" applyProtection="1">
      <alignment horizontal="center" vertical="center" wrapText="1"/>
    </xf>
    <xf numFmtId="0" fontId="19" fillId="0" borderId="244" xfId="0" applyFont="1" applyBorder="1" applyAlignment="1" applyProtection="1">
      <alignment horizontal="center" vertical="center" wrapText="1"/>
    </xf>
    <xf numFmtId="0" fontId="19" fillId="0" borderId="155" xfId="0" applyFont="1" applyBorder="1" applyAlignment="1" applyProtection="1">
      <alignment horizontal="center" vertical="center" wrapText="1"/>
    </xf>
    <xf numFmtId="0" fontId="19" fillId="0" borderId="160" xfId="0" applyFont="1" applyBorder="1" applyAlignment="1" applyProtection="1">
      <alignment horizontal="center" vertical="center" wrapText="1"/>
    </xf>
    <xf numFmtId="0" fontId="0" fillId="0" borderId="159" xfId="0" applyBorder="1" applyAlignment="1" applyProtection="1">
      <alignment horizontal="center" vertical="center"/>
    </xf>
    <xf numFmtId="0" fontId="0" fillId="0" borderId="154" xfId="0" applyBorder="1" applyAlignment="1" applyProtection="1">
      <alignment horizontal="center" vertical="center" wrapText="1"/>
    </xf>
  </cellXfs>
  <cellStyles count="6">
    <cellStyle name="パーセント" xfId="1" builtinId="5"/>
    <cellStyle name="桁区切り" xfId="2" builtinId="6"/>
    <cellStyle name="標準" xfId="0" builtinId="0"/>
    <cellStyle name="標準 2" xfId="4"/>
    <cellStyle name="標準 3" xfId="3"/>
    <cellStyle name="標準 4" xfId="5"/>
  </cellStyles>
  <dxfs count="0"/>
  <tableStyles count="0" defaultTableStyle="TableStyleMedium2" defaultPivotStyle="PivotStyleLight16"/>
  <colors>
    <mruColors>
      <color rgb="FFCCFFFF"/>
      <color rgb="FF66FFFF"/>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7"/>
  <sheetViews>
    <sheetView view="pageBreakPreview" topLeftCell="A4" zoomScaleNormal="100" zoomScaleSheetLayoutView="100" workbookViewId="0">
      <selection activeCell="F16" sqref="F16"/>
    </sheetView>
  </sheetViews>
  <sheetFormatPr defaultRowHeight="13.5"/>
  <cols>
    <col min="1" max="1" width="5.5" style="299" customWidth="1"/>
    <col min="2" max="2" width="12.75" style="299" customWidth="1"/>
    <col min="3" max="7" width="12.625" style="299" customWidth="1"/>
    <col min="8" max="8" width="13.375" style="299" customWidth="1"/>
    <col min="9" max="16384" width="9" style="299"/>
  </cols>
  <sheetData>
    <row r="1" spans="1:9" ht="17.25">
      <c r="A1" s="1082" t="s">
        <v>813</v>
      </c>
      <c r="B1" s="1082"/>
      <c r="C1" s="1082"/>
      <c r="D1" s="1082"/>
      <c r="E1" s="1082"/>
      <c r="F1" s="1082"/>
      <c r="G1" s="1082"/>
      <c r="H1" s="1082"/>
    </row>
    <row r="2" spans="1:9">
      <c r="A2" s="301"/>
      <c r="B2" s="301"/>
      <c r="C2" s="1083"/>
      <c r="D2" s="1083"/>
      <c r="E2" s="1083"/>
      <c r="F2" s="1083"/>
      <c r="G2" s="1083"/>
      <c r="H2" s="1083"/>
    </row>
    <row r="3" spans="1:9" ht="23.25" customHeight="1" thickBot="1">
      <c r="A3" s="1084" t="s">
        <v>158</v>
      </c>
      <c r="B3" s="1084"/>
      <c r="C3" s="1084"/>
      <c r="D3" s="301"/>
      <c r="E3" s="301"/>
      <c r="F3" s="301"/>
      <c r="G3" s="302"/>
      <c r="H3" s="302"/>
    </row>
    <row r="4" spans="1:9" ht="18.75" customHeight="1" thickBot="1">
      <c r="A4" s="301"/>
      <c r="B4" s="301"/>
      <c r="C4" s="301"/>
      <c r="D4" s="301"/>
      <c r="E4" s="301"/>
      <c r="F4" s="301"/>
      <c r="G4" s="303" t="s">
        <v>138</v>
      </c>
      <c r="H4" s="225"/>
      <c r="I4" s="300"/>
    </row>
    <row r="5" spans="1:9" ht="28.5" customHeight="1" thickBot="1">
      <c r="A5" s="1085" t="s">
        <v>108</v>
      </c>
      <c r="B5" s="1086"/>
      <c r="C5" s="304" t="s">
        <v>7</v>
      </c>
      <c r="D5" s="304" t="s">
        <v>8</v>
      </c>
      <c r="E5" s="304" t="s">
        <v>9</v>
      </c>
      <c r="F5" s="305" t="s">
        <v>10</v>
      </c>
      <c r="G5" s="306" t="s">
        <v>11</v>
      </c>
      <c r="H5" s="759" t="s">
        <v>474</v>
      </c>
    </row>
    <row r="6" spans="1:9" ht="28.5" customHeight="1">
      <c r="A6" s="1096" t="s">
        <v>3</v>
      </c>
      <c r="B6" s="1092"/>
      <c r="C6" s="104">
        <f>'2幼稚園'!B14</f>
        <v>0</v>
      </c>
      <c r="D6" s="105">
        <f>'2幼稚園'!C14</f>
        <v>0</v>
      </c>
      <c r="E6" s="105">
        <f>'2幼稚園'!E14</f>
        <v>0</v>
      </c>
      <c r="F6" s="165"/>
      <c r="G6" s="115">
        <f>'2幼稚園'!F14</f>
        <v>0</v>
      </c>
      <c r="H6" s="158">
        <f t="shared" ref="H6:H15" si="0">SUM(C6:G6)</f>
        <v>0</v>
      </c>
    </row>
    <row r="7" spans="1:9" ht="28.5" customHeight="1">
      <c r="A7" s="1091" t="s">
        <v>0</v>
      </c>
      <c r="B7" s="1092"/>
      <c r="C7" s="106">
        <f>'3小学校'!B14</f>
        <v>0</v>
      </c>
      <c r="D7" s="107">
        <f>'3小学校'!C14</f>
        <v>0</v>
      </c>
      <c r="E7" s="107">
        <f>'3小学校'!E14</f>
        <v>0</v>
      </c>
      <c r="F7" s="811">
        <f>COUNTIF('18特別免'!$B$5:$B$10,"小学校")</f>
        <v>0</v>
      </c>
      <c r="G7" s="108">
        <f>'3小学校'!G14</f>
        <v>0</v>
      </c>
      <c r="H7" s="122">
        <f t="shared" si="0"/>
        <v>0</v>
      </c>
    </row>
    <row r="8" spans="1:9" ht="28.5" customHeight="1">
      <c r="A8" s="1091" t="s">
        <v>1</v>
      </c>
      <c r="B8" s="1092"/>
      <c r="C8" s="106">
        <f>'4中学校'!H23</f>
        <v>0</v>
      </c>
      <c r="D8" s="109">
        <f>'4中学校'!S23</f>
        <v>0</v>
      </c>
      <c r="E8" s="107">
        <f>'4中学校'!AH23</f>
        <v>0</v>
      </c>
      <c r="F8" s="811">
        <f>COUNTIF('18特別免'!$B$5:$B$10,"中学校")</f>
        <v>0</v>
      </c>
      <c r="G8" s="108">
        <f>'4中学校'!AO23</f>
        <v>0</v>
      </c>
      <c r="H8" s="122">
        <f t="shared" si="0"/>
        <v>0</v>
      </c>
    </row>
    <row r="9" spans="1:9" ht="28.5" customHeight="1">
      <c r="A9" s="1091" t="s">
        <v>2</v>
      </c>
      <c r="B9" s="1092"/>
      <c r="C9" s="106">
        <f>'5高校'!L41</f>
        <v>0</v>
      </c>
      <c r="D9" s="109">
        <f>'5高校'!AF46</f>
        <v>0</v>
      </c>
      <c r="E9" s="110"/>
      <c r="F9" s="812">
        <f>COUNTIF('18特別免'!$B$5:$B$10,"高等学校")</f>
        <v>0</v>
      </c>
      <c r="G9" s="108">
        <f>'5高校'!AO38</f>
        <v>0</v>
      </c>
      <c r="H9" s="122">
        <f t="shared" si="0"/>
        <v>0</v>
      </c>
    </row>
    <row r="10" spans="1:9" ht="28.5" customHeight="1">
      <c r="A10" s="1089" t="s">
        <v>196</v>
      </c>
      <c r="B10" s="1090"/>
      <c r="C10" s="106">
        <f>'6特別支援学校'!C10</f>
        <v>0</v>
      </c>
      <c r="D10" s="109">
        <f>'6特別支援学校'!D10</f>
        <v>0</v>
      </c>
      <c r="E10" s="164">
        <f>'6特別支援学校'!E10</f>
        <v>0</v>
      </c>
      <c r="F10" s="110"/>
      <c r="G10" s="108">
        <f>'6特別支援学校'!F10</f>
        <v>0</v>
      </c>
      <c r="H10" s="122">
        <f t="shared" si="0"/>
        <v>0</v>
      </c>
    </row>
    <row r="11" spans="1:9" ht="28.5" customHeight="1">
      <c r="A11" s="1091" t="s">
        <v>4</v>
      </c>
      <c r="B11" s="1092"/>
      <c r="C11" s="106">
        <f>'7養教、8栄教'!B15</f>
        <v>0</v>
      </c>
      <c r="D11" s="107">
        <f>'7養教、8栄教'!C15</f>
        <v>0</v>
      </c>
      <c r="E11" s="109">
        <f>'7養教、8栄教'!G15</f>
        <v>0</v>
      </c>
      <c r="F11" s="110"/>
      <c r="G11" s="108">
        <f>'7養教、8栄教'!K15</f>
        <v>0</v>
      </c>
      <c r="H11" s="122">
        <f t="shared" si="0"/>
        <v>0</v>
      </c>
    </row>
    <row r="12" spans="1:9" ht="28.5" customHeight="1">
      <c r="A12" s="1091" t="s">
        <v>172</v>
      </c>
      <c r="B12" s="1092"/>
      <c r="C12" s="106">
        <f>'7養教、8栄教'!B37</f>
        <v>0</v>
      </c>
      <c r="D12" s="107">
        <f>'7養教、8栄教'!C37</f>
        <v>0</v>
      </c>
      <c r="E12" s="107">
        <f>'7養教、8栄教'!F37</f>
        <v>0</v>
      </c>
      <c r="F12" s="110"/>
      <c r="G12" s="110"/>
      <c r="H12" s="122">
        <f t="shared" si="0"/>
        <v>0</v>
      </c>
    </row>
    <row r="13" spans="1:9" ht="28.5" customHeight="1">
      <c r="A13" s="1093" t="s">
        <v>179</v>
      </c>
      <c r="B13" s="307" t="s">
        <v>180</v>
      </c>
      <c r="C13" s="111"/>
      <c r="D13" s="107">
        <f>'9,10,11自立教科等'!F9</f>
        <v>0</v>
      </c>
      <c r="E13" s="109">
        <f>'9,10,11自立教科等'!J9</f>
        <v>0</v>
      </c>
      <c r="F13" s="812">
        <f>COUNTIF('18特別免'!$B$5:$B$10,"特別支援学校（自立教科：視覚）")</f>
        <v>0</v>
      </c>
      <c r="G13" s="108">
        <f>'9,10,11自立教科等'!N9</f>
        <v>0</v>
      </c>
      <c r="H13" s="122">
        <f t="shared" si="0"/>
        <v>0</v>
      </c>
    </row>
    <row r="14" spans="1:9" ht="28.5" customHeight="1">
      <c r="A14" s="1094"/>
      <c r="B14" s="307" t="s">
        <v>181</v>
      </c>
      <c r="C14" s="112"/>
      <c r="D14" s="107">
        <f>'9,10,11自立教科等'!G19</f>
        <v>0</v>
      </c>
      <c r="E14" s="109">
        <f>'9,10,11自立教科等'!L19</f>
        <v>0</v>
      </c>
      <c r="F14" s="813">
        <f>COUNTIF('18特別免'!$B$5:$B$10,"特別支援学校（自立教科：聴覚）")</f>
        <v>0</v>
      </c>
      <c r="G14" s="108">
        <f>'9,10,11自立教科等'!Q19</f>
        <v>0</v>
      </c>
      <c r="H14" s="122">
        <f t="shared" si="0"/>
        <v>0</v>
      </c>
    </row>
    <row r="15" spans="1:9" ht="28.5" customHeight="1" thickBot="1">
      <c r="A15" s="1095"/>
      <c r="B15" s="308" t="s">
        <v>6</v>
      </c>
      <c r="C15" s="113"/>
      <c r="D15" s="114">
        <f>'9,10,11自立教科等'!G29</f>
        <v>0</v>
      </c>
      <c r="E15" s="128"/>
      <c r="F15" s="814">
        <f>COUNTIF('18特別免'!$B$5:$B$10,"自立活動")</f>
        <v>0</v>
      </c>
      <c r="G15" s="157"/>
      <c r="H15" s="159">
        <f t="shared" si="0"/>
        <v>0</v>
      </c>
    </row>
    <row r="16" spans="1:9" ht="28.5" customHeight="1">
      <c r="A16" s="1087" t="s">
        <v>12</v>
      </c>
      <c r="B16" s="1088"/>
      <c r="C16" s="115">
        <f>SUM(C6:C12)</f>
        <v>0</v>
      </c>
      <c r="D16" s="115">
        <f>SUM(D6:D15)</f>
        <v>0</v>
      </c>
      <c r="E16" s="115">
        <f>SUM(E6:E15)</f>
        <v>0</v>
      </c>
      <c r="F16" s="115">
        <f>SUM(F6:F15)</f>
        <v>0</v>
      </c>
      <c r="G16" s="115">
        <f>SUM(G6:G15)</f>
        <v>0</v>
      </c>
      <c r="H16" s="115">
        <f>SUM(H6:H15)</f>
        <v>0</v>
      </c>
    </row>
    <row r="17" spans="1:8" ht="16.5" customHeight="1">
      <c r="A17" s="309"/>
      <c r="B17" s="301"/>
      <c r="C17" s="301"/>
      <c r="D17" s="301"/>
      <c r="E17" s="301"/>
      <c r="F17" s="310"/>
      <c r="G17" s="301"/>
      <c r="H17" s="301"/>
    </row>
    <row r="18" spans="1:8" s="296" customFormat="1" ht="16.5" customHeight="1">
      <c r="A18" s="311" t="s">
        <v>13</v>
      </c>
      <c r="B18" s="312"/>
      <c r="C18" s="312"/>
      <c r="D18" s="312"/>
      <c r="E18" s="312"/>
      <c r="F18" s="312"/>
      <c r="G18" s="312"/>
      <c r="H18" s="312"/>
    </row>
    <row r="19" spans="1:8" s="296" customFormat="1" ht="16.5" customHeight="1">
      <c r="A19" s="766" t="s">
        <v>599</v>
      </c>
      <c r="B19" s="767"/>
      <c r="C19" s="767"/>
      <c r="D19" s="767"/>
      <c r="E19" s="767"/>
      <c r="F19" s="767"/>
      <c r="G19" s="767"/>
      <c r="H19" s="767"/>
    </row>
    <row r="20" spans="1:8" s="296" customFormat="1" ht="16.5" customHeight="1">
      <c r="A20" s="1081" t="s">
        <v>603</v>
      </c>
      <c r="B20" s="1081"/>
      <c r="C20" s="1081"/>
      <c r="D20" s="1081"/>
      <c r="E20" s="1081"/>
      <c r="F20" s="1081"/>
      <c r="G20" s="1081"/>
      <c r="H20" s="1081"/>
    </row>
    <row r="21" spans="1:8" s="296" customFormat="1" ht="16.5" customHeight="1">
      <c r="A21" s="314" t="s">
        <v>604</v>
      </c>
      <c r="B21" s="314"/>
      <c r="C21" s="314"/>
      <c r="D21" s="314"/>
      <c r="E21" s="314"/>
      <c r="F21" s="314"/>
      <c r="G21" s="314"/>
      <c r="H21" s="314"/>
    </row>
    <row r="22" spans="1:8" s="817" customFormat="1" ht="16.5" customHeight="1">
      <c r="A22" s="1080" t="s">
        <v>602</v>
      </c>
      <c r="B22" s="1080"/>
      <c r="C22" s="1080"/>
      <c r="D22" s="1080"/>
      <c r="E22" s="1080"/>
      <c r="F22" s="1080"/>
      <c r="G22" s="1080"/>
      <c r="H22" s="1080"/>
    </row>
    <row r="23" spans="1:8" s="296" customFormat="1" ht="16.5" customHeight="1">
      <c r="A23" s="1080" t="s">
        <v>211</v>
      </c>
      <c r="B23" s="1080"/>
      <c r="C23" s="1080"/>
      <c r="D23" s="1080"/>
      <c r="E23" s="1080"/>
      <c r="F23" s="1080"/>
      <c r="G23" s="1080"/>
      <c r="H23" s="1080"/>
    </row>
    <row r="24" spans="1:8" ht="17.25" customHeight="1">
      <c r="A24" s="313" t="s">
        <v>554</v>
      </c>
      <c r="B24" s="301"/>
      <c r="C24" s="301"/>
      <c r="D24" s="301"/>
      <c r="E24" s="301"/>
      <c r="F24" s="301"/>
      <c r="G24" s="301"/>
      <c r="H24" s="301"/>
    </row>
    <row r="25" spans="1:8" ht="17.25" customHeight="1"/>
    <row r="26" spans="1:8">
      <c r="A26" s="298"/>
    </row>
    <row r="27" spans="1:8">
      <c r="A27" s="298"/>
    </row>
  </sheetData>
  <mergeCells count="16">
    <mergeCell ref="A23:H23"/>
    <mergeCell ref="A20:H20"/>
    <mergeCell ref="A22:H22"/>
    <mergeCell ref="A1:H1"/>
    <mergeCell ref="C2:H2"/>
    <mergeCell ref="A3:C3"/>
    <mergeCell ref="A5:B5"/>
    <mergeCell ref="A16:B16"/>
    <mergeCell ref="A10:B10"/>
    <mergeCell ref="A11:B11"/>
    <mergeCell ref="A12:B12"/>
    <mergeCell ref="A13:A15"/>
    <mergeCell ref="A6:B6"/>
    <mergeCell ref="A7:B7"/>
    <mergeCell ref="A8:B8"/>
    <mergeCell ref="A9:B9"/>
  </mergeCells>
  <phoneticPr fontId="4"/>
  <pageMargins left="0.39370078740157483"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9"/>
  <sheetViews>
    <sheetView view="pageBreakPreview" zoomScaleNormal="100" workbookViewId="0">
      <selection activeCell="F16" sqref="F16"/>
    </sheetView>
  </sheetViews>
  <sheetFormatPr defaultRowHeight="13.5"/>
  <cols>
    <col min="1" max="1" width="27.125" style="93" customWidth="1"/>
    <col min="2" max="2" width="10.625" style="93" customWidth="1"/>
    <col min="3" max="3" width="9" style="93"/>
    <col min="4" max="4" width="5" style="93" bestFit="1" customWidth="1"/>
    <col min="5" max="5" width="10.625" style="93" customWidth="1"/>
    <col min="6" max="6" width="11.25" style="93" customWidth="1"/>
    <col min="7" max="7" width="12.125" style="93" customWidth="1"/>
    <col min="8" max="8" width="2" style="93" customWidth="1"/>
    <col min="9" max="16384" width="9" style="93"/>
  </cols>
  <sheetData>
    <row r="1" spans="1:7" ht="26.25" customHeight="1">
      <c r="A1" s="196" t="s">
        <v>182</v>
      </c>
      <c r="F1" s="121"/>
      <c r="G1" s="121"/>
    </row>
    <row r="2" spans="1:7" ht="16.5" customHeight="1">
      <c r="E2" s="120"/>
      <c r="F2" s="97" t="s">
        <v>138</v>
      </c>
      <c r="G2" s="998">
        <f>'1総授与件数'!H4</f>
        <v>0</v>
      </c>
    </row>
    <row r="3" spans="1:7" ht="18.75" customHeight="1" thickBot="1">
      <c r="A3" s="97" t="s">
        <v>19</v>
      </c>
      <c r="B3" s="208" t="s">
        <v>7</v>
      </c>
      <c r="C3" s="1097" t="s">
        <v>8</v>
      </c>
      <c r="D3" s="1098"/>
      <c r="E3" s="208" t="s">
        <v>9</v>
      </c>
      <c r="F3" s="505" t="s">
        <v>11</v>
      </c>
      <c r="G3" s="758" t="s">
        <v>474</v>
      </c>
    </row>
    <row r="4" spans="1:7" ht="18.75" customHeight="1">
      <c r="A4" s="202" t="s">
        <v>223</v>
      </c>
      <c r="B4" s="117"/>
      <c r="C4" s="427"/>
      <c r="D4" s="428"/>
      <c r="E4" s="431"/>
      <c r="F4" s="506"/>
      <c r="G4" s="99">
        <f>F4</f>
        <v>0</v>
      </c>
    </row>
    <row r="5" spans="1:7" ht="18.75" customHeight="1">
      <c r="A5" s="209" t="s">
        <v>764</v>
      </c>
      <c r="B5" s="117"/>
      <c r="C5" s="160"/>
      <c r="D5" s="118"/>
      <c r="E5" s="432"/>
      <c r="F5" s="507"/>
      <c r="G5" s="161">
        <f>E5</f>
        <v>0</v>
      </c>
    </row>
    <row r="6" spans="1:7" ht="18.75" customHeight="1">
      <c r="A6" s="1019" t="s">
        <v>844</v>
      </c>
      <c r="B6" s="429"/>
      <c r="C6" s="168"/>
      <c r="D6" s="433"/>
      <c r="E6" s="224"/>
      <c r="F6" s="1020"/>
      <c r="G6" s="1021">
        <f>B6+C6+E6+F6</f>
        <v>0</v>
      </c>
    </row>
    <row r="7" spans="1:7" ht="18.75" customHeight="1">
      <c r="A7" s="98" t="s">
        <v>14</v>
      </c>
      <c r="B7" s="429"/>
      <c r="C7" s="168"/>
      <c r="D7" s="433"/>
      <c r="E7" s="167"/>
      <c r="F7" s="507"/>
      <c r="G7" s="99">
        <f>B7+C7+E7</f>
        <v>0</v>
      </c>
    </row>
    <row r="8" spans="1:7" ht="18.75" customHeight="1">
      <c r="A8" s="98" t="s">
        <v>15</v>
      </c>
      <c r="B8" s="429"/>
      <c r="C8" s="166"/>
      <c r="D8" s="438"/>
      <c r="E8" s="167"/>
      <c r="F8" s="508"/>
      <c r="G8" s="99">
        <f>B8+C8+E8</f>
        <v>0</v>
      </c>
    </row>
    <row r="9" spans="1:7" ht="18.75" customHeight="1">
      <c r="A9" s="98" t="s">
        <v>139</v>
      </c>
      <c r="B9" s="117"/>
      <c r="C9" s="436"/>
      <c r="D9" s="119"/>
      <c r="E9" s="167"/>
      <c r="F9" s="508"/>
      <c r="G9" s="99">
        <f>E9</f>
        <v>0</v>
      </c>
    </row>
    <row r="10" spans="1:7" ht="18.75" customHeight="1">
      <c r="A10" s="989" t="s">
        <v>814</v>
      </c>
      <c r="B10" s="117"/>
      <c r="C10" s="224"/>
      <c r="D10" s="203"/>
      <c r="E10" s="167"/>
      <c r="F10" s="508"/>
      <c r="G10" s="215">
        <f>C10+E10</f>
        <v>0</v>
      </c>
    </row>
    <row r="11" spans="1:7" ht="18.75" customHeight="1">
      <c r="A11" s="209" t="s">
        <v>767</v>
      </c>
      <c r="B11" s="430"/>
      <c r="C11" s="160"/>
      <c r="D11" s="118"/>
      <c r="E11" s="434"/>
      <c r="F11" s="508"/>
      <c r="G11" s="161">
        <f>B11</f>
        <v>0</v>
      </c>
    </row>
    <row r="12" spans="1:7" ht="18.75" customHeight="1">
      <c r="A12" s="98" t="s">
        <v>16</v>
      </c>
      <c r="B12" s="117"/>
      <c r="C12" s="160"/>
      <c r="D12" s="118"/>
      <c r="E12" s="167"/>
      <c r="F12" s="509"/>
      <c r="G12" s="99">
        <f>E12+F12</f>
        <v>0</v>
      </c>
    </row>
    <row r="13" spans="1:7" ht="18.75" customHeight="1" thickBot="1">
      <c r="A13" s="98" t="s">
        <v>17</v>
      </c>
      <c r="B13" s="117"/>
      <c r="C13" s="437"/>
      <c r="D13" s="439"/>
      <c r="E13" s="435"/>
      <c r="F13" s="510"/>
      <c r="G13" s="99">
        <f>E13+F13</f>
        <v>0</v>
      </c>
    </row>
    <row r="14" spans="1:7" ht="18.75" customHeight="1">
      <c r="A14" s="97" t="s">
        <v>12</v>
      </c>
      <c r="B14" s="204">
        <f t="shared" ref="B14:G14" si="0">SUM(B4:B13)</f>
        <v>0</v>
      </c>
      <c r="C14" s="205">
        <f t="shared" si="0"/>
        <v>0</v>
      </c>
      <c r="D14" s="206">
        <f t="shared" si="0"/>
        <v>0</v>
      </c>
      <c r="E14" s="204">
        <f t="shared" si="0"/>
        <v>0</v>
      </c>
      <c r="F14" s="207">
        <f t="shared" si="0"/>
        <v>0</v>
      </c>
      <c r="G14" s="100">
        <f t="shared" si="0"/>
        <v>0</v>
      </c>
    </row>
    <row r="15" spans="1:7" ht="16.5" customHeight="1">
      <c r="E15" s="92"/>
    </row>
    <row r="16" spans="1:7" ht="16.5" customHeight="1">
      <c r="A16" s="93" t="s">
        <v>13</v>
      </c>
      <c r="B16" s="92"/>
      <c r="C16" s="92"/>
      <c r="D16" s="92"/>
      <c r="E16" s="92"/>
      <c r="F16" s="92"/>
      <c r="G16" s="92"/>
    </row>
    <row r="17" spans="1:7" ht="16.5" customHeight="1">
      <c r="A17" s="199" t="s">
        <v>765</v>
      </c>
      <c r="B17" s="91"/>
      <c r="C17" s="91"/>
      <c r="D17" s="91"/>
      <c r="E17" s="91"/>
      <c r="F17" s="91"/>
      <c r="G17" s="91"/>
    </row>
    <row r="18" spans="1:7" ht="16.5" customHeight="1">
      <c r="A18" s="199" t="s">
        <v>209</v>
      </c>
      <c r="B18" s="91"/>
      <c r="C18" s="91"/>
      <c r="D18" s="91"/>
      <c r="E18" s="91"/>
      <c r="F18" s="91"/>
      <c r="G18" s="91"/>
    </row>
    <row r="19" spans="1:7">
      <c r="A19" s="753" t="s">
        <v>843</v>
      </c>
      <c r="B19" s="753"/>
      <c r="C19" s="753"/>
      <c r="D19" s="753"/>
      <c r="E19" s="753"/>
      <c r="F19" s="753"/>
      <c r="G19" s="753"/>
    </row>
  </sheetData>
  <mergeCells count="1">
    <mergeCell ref="C3:D3"/>
  </mergeCells>
  <phoneticPr fontId="4"/>
  <pageMargins left="0.39370078740157483" right="0.19685039370078741"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9"/>
  <sheetViews>
    <sheetView view="pageBreakPreview" zoomScaleNormal="100" workbookViewId="0">
      <selection activeCell="F16" sqref="F16"/>
    </sheetView>
  </sheetViews>
  <sheetFormatPr defaultRowHeight="13.5"/>
  <cols>
    <col min="1" max="1" width="27.125" style="93" customWidth="1"/>
    <col min="2" max="2" width="12.5" style="92" customWidth="1"/>
    <col min="3" max="8" width="7.5" style="92" customWidth="1"/>
    <col min="9" max="9" width="13.125" style="92" customWidth="1"/>
    <col min="10" max="16384" width="9" style="93"/>
  </cols>
  <sheetData>
    <row r="1" spans="1:10" ht="26.25" customHeight="1">
      <c r="A1" s="1099" t="s">
        <v>183</v>
      </c>
      <c r="B1" s="1099"/>
    </row>
    <row r="2" spans="1:10">
      <c r="I2" s="94"/>
      <c r="J2" s="95"/>
    </row>
    <row r="3" spans="1:10" ht="18.75" customHeight="1">
      <c r="G3" s="1100" t="s">
        <v>138</v>
      </c>
      <c r="H3" s="1101"/>
      <c r="I3" s="96">
        <f>'1総授与件数'!H4</f>
        <v>0</v>
      </c>
    </row>
    <row r="4" spans="1:10" ht="18.75" customHeight="1" thickBot="1">
      <c r="A4" s="97" t="s">
        <v>19</v>
      </c>
      <c r="B4" s="208" t="s">
        <v>7</v>
      </c>
      <c r="C4" s="1097" t="s">
        <v>8</v>
      </c>
      <c r="D4" s="1098"/>
      <c r="E4" s="1097" t="s">
        <v>9</v>
      </c>
      <c r="F4" s="1102"/>
      <c r="G4" s="1097" t="s">
        <v>11</v>
      </c>
      <c r="H4" s="1102"/>
      <c r="I4" s="758" t="s">
        <v>474</v>
      </c>
    </row>
    <row r="5" spans="1:10" ht="18.75" customHeight="1">
      <c r="A5" s="202" t="s">
        <v>223</v>
      </c>
      <c r="B5" s="241"/>
      <c r="C5" s="443"/>
      <c r="D5" s="444"/>
      <c r="E5" s="242"/>
      <c r="F5" s="242"/>
      <c r="G5" s="448"/>
      <c r="H5" s="449"/>
      <c r="I5" s="155">
        <f>G5</f>
        <v>0</v>
      </c>
    </row>
    <row r="6" spans="1:10" ht="18.75" customHeight="1">
      <c r="A6" s="202" t="s">
        <v>764</v>
      </c>
      <c r="B6" s="245"/>
      <c r="C6" s="252"/>
      <c r="D6" s="243"/>
      <c r="E6" s="442"/>
      <c r="F6" s="248"/>
      <c r="G6" s="445"/>
      <c r="H6" s="250"/>
      <c r="I6" s="155">
        <f>E6</f>
        <v>0</v>
      </c>
    </row>
    <row r="7" spans="1:10" ht="18.75" customHeight="1">
      <c r="A7" s="1019" t="s">
        <v>844</v>
      </c>
      <c r="B7" s="429"/>
      <c r="C7" s="168"/>
      <c r="D7" s="243"/>
      <c r="E7" s="168"/>
      <c r="F7" s="248"/>
      <c r="G7" s="168"/>
      <c r="H7" s="250"/>
      <c r="I7" s="1021">
        <f>B7+C7+E7+G7</f>
        <v>0</v>
      </c>
    </row>
    <row r="8" spans="1:10" ht="18.75" customHeight="1">
      <c r="A8" s="98" t="s">
        <v>14</v>
      </c>
      <c r="B8" s="440"/>
      <c r="C8" s="244"/>
      <c r="D8" s="243"/>
      <c r="E8" s="442"/>
      <c r="F8" s="248"/>
      <c r="G8" s="248"/>
      <c r="H8" s="250"/>
      <c r="I8" s="169">
        <f>B8+C8+E8</f>
        <v>0</v>
      </c>
    </row>
    <row r="9" spans="1:10" ht="18.75" customHeight="1">
      <c r="A9" s="98" t="s">
        <v>15</v>
      </c>
      <c r="B9" s="430"/>
      <c r="C9" s="247"/>
      <c r="D9" s="255"/>
      <c r="E9" s="442"/>
      <c r="F9" s="252"/>
      <c r="G9" s="248"/>
      <c r="H9" s="250"/>
      <c r="I9" s="169">
        <f>B9+C9+E9</f>
        <v>0</v>
      </c>
    </row>
    <row r="10" spans="1:10" ht="18.75" customHeight="1">
      <c r="A10" s="98" t="s">
        <v>139</v>
      </c>
      <c r="B10" s="253"/>
      <c r="C10" s="445"/>
      <c r="D10" s="254"/>
      <c r="E10" s="442"/>
      <c r="F10" s="251"/>
      <c r="G10" s="248"/>
      <c r="H10" s="250"/>
      <c r="I10" s="155">
        <f>E10</f>
        <v>0</v>
      </c>
    </row>
    <row r="11" spans="1:10" ht="18.75" customHeight="1">
      <c r="A11" s="983" t="s">
        <v>766</v>
      </c>
      <c r="B11" s="441"/>
      <c r="C11" s="248"/>
      <c r="D11" s="243"/>
      <c r="E11" s="246"/>
      <c r="F11" s="249"/>
      <c r="G11" s="252"/>
      <c r="H11" s="250"/>
      <c r="I11" s="155">
        <f>B11</f>
        <v>0</v>
      </c>
    </row>
    <row r="12" spans="1:10" ht="18.75" customHeight="1">
      <c r="A12" s="98" t="s">
        <v>16</v>
      </c>
      <c r="B12" s="253"/>
      <c r="C12" s="248"/>
      <c r="D12" s="243"/>
      <c r="E12" s="257"/>
      <c r="F12" s="248"/>
      <c r="G12" s="256"/>
      <c r="H12" s="258"/>
      <c r="I12" s="155">
        <f>E12+G12</f>
        <v>0</v>
      </c>
    </row>
    <row r="13" spans="1:10" ht="18.75" customHeight="1" thickBot="1">
      <c r="A13" s="98" t="s">
        <v>17</v>
      </c>
      <c r="B13" s="241"/>
      <c r="C13" s="446"/>
      <c r="D13" s="447"/>
      <c r="E13" s="259"/>
      <c r="F13" s="446"/>
      <c r="G13" s="450"/>
      <c r="H13" s="451"/>
      <c r="I13" s="155">
        <f>E13+G13</f>
        <v>0</v>
      </c>
    </row>
    <row r="14" spans="1:10" ht="18.75" customHeight="1">
      <c r="A14" s="97" t="s">
        <v>12</v>
      </c>
      <c r="B14" s="216">
        <f>SUM(B5:B13)</f>
        <v>0</v>
      </c>
      <c r="C14" s="217">
        <f>SUM(C5:C13)</f>
        <v>0</v>
      </c>
      <c r="D14" s="218">
        <f>SUM(D9:D13)</f>
        <v>0</v>
      </c>
      <c r="E14" s="217">
        <f>SUM(E5:E13)</f>
        <v>0</v>
      </c>
      <c r="F14" s="218">
        <f>SUM(F10:F13)</f>
        <v>0</v>
      </c>
      <c r="G14" s="217">
        <f>SUM(G5:G13)</f>
        <v>0</v>
      </c>
      <c r="H14" s="219">
        <f>SUM(H13)</f>
        <v>0</v>
      </c>
      <c r="I14" s="156">
        <f>SUM(I5:I13)</f>
        <v>0</v>
      </c>
    </row>
    <row r="15" spans="1:10" ht="18.75" customHeight="1">
      <c r="A15" s="101"/>
      <c r="B15" s="102"/>
      <c r="C15" s="102"/>
      <c r="D15" s="103"/>
      <c r="E15" s="102"/>
      <c r="F15" s="102"/>
      <c r="G15" s="102"/>
      <c r="H15" s="103"/>
      <c r="I15" s="102"/>
    </row>
    <row r="16" spans="1:10">
      <c r="A16" s="93" t="s">
        <v>13</v>
      </c>
    </row>
    <row r="17" spans="1:10" ht="15" customHeight="1">
      <c r="A17" s="201" t="s">
        <v>768</v>
      </c>
      <c r="B17" s="191"/>
      <c r="C17" s="191"/>
      <c r="D17" s="191"/>
      <c r="E17" s="191"/>
      <c r="F17" s="191"/>
      <c r="G17" s="191"/>
      <c r="H17" s="191"/>
      <c r="I17" s="191"/>
      <c r="J17" s="191"/>
    </row>
    <row r="18" spans="1:10" ht="15" customHeight="1">
      <c r="A18" s="201" t="s">
        <v>210</v>
      </c>
      <c r="B18" s="191"/>
      <c r="C18" s="191"/>
      <c r="D18" s="191"/>
      <c r="E18" s="191"/>
      <c r="F18" s="191"/>
      <c r="G18" s="191"/>
      <c r="H18" s="191"/>
      <c r="I18" s="191"/>
      <c r="J18" s="191"/>
    </row>
    <row r="19" spans="1:10" ht="15" customHeight="1">
      <c r="A19" s="199" t="s">
        <v>230</v>
      </c>
      <c r="B19" s="91"/>
      <c r="C19" s="91"/>
      <c r="D19" s="91"/>
      <c r="E19" s="91"/>
      <c r="F19" s="91"/>
      <c r="G19" s="91"/>
      <c r="H19" s="91"/>
      <c r="I19" s="91"/>
      <c r="J19" s="91"/>
    </row>
    <row r="20" spans="1:10" ht="15" customHeight="1">
      <c r="A20" s="200" t="s">
        <v>845</v>
      </c>
      <c r="B20" s="93"/>
      <c r="C20" s="93"/>
      <c r="D20" s="93"/>
      <c r="E20" s="93"/>
      <c r="F20" s="93"/>
      <c r="G20" s="93"/>
      <c r="H20" s="93"/>
      <c r="I20" s="93"/>
    </row>
    <row r="21" spans="1:10" ht="15" customHeight="1">
      <c r="B21" s="93"/>
      <c r="C21" s="93"/>
      <c r="D21" s="93"/>
      <c r="E21" s="93"/>
      <c r="F21" s="93"/>
      <c r="G21" s="93"/>
      <c r="H21" s="93"/>
      <c r="I21" s="93"/>
    </row>
    <row r="22" spans="1:10" ht="15" customHeight="1">
      <c r="B22" s="93"/>
      <c r="C22" s="93"/>
      <c r="D22" s="93"/>
      <c r="E22" s="93"/>
      <c r="F22" s="93"/>
      <c r="G22" s="93"/>
      <c r="H22" s="93"/>
      <c r="I22" s="93"/>
    </row>
    <row r="23" spans="1:10" ht="15" customHeight="1">
      <c r="B23" s="93"/>
      <c r="C23" s="93"/>
      <c r="D23" s="93"/>
      <c r="E23" s="93"/>
      <c r="F23" s="93"/>
      <c r="G23" s="93"/>
      <c r="H23" s="93"/>
      <c r="I23" s="93"/>
    </row>
    <row r="24" spans="1:10" ht="18.75" customHeight="1">
      <c r="B24" s="93"/>
      <c r="C24" s="93"/>
      <c r="D24" s="93"/>
      <c r="E24" s="93"/>
      <c r="F24" s="93"/>
      <c r="G24" s="93"/>
      <c r="H24" s="93"/>
      <c r="I24" s="93"/>
    </row>
    <row r="25" spans="1:10" ht="18.75" customHeight="1">
      <c r="B25" s="93"/>
      <c r="C25" s="93"/>
      <c r="D25" s="93"/>
      <c r="E25" s="93"/>
      <c r="F25" s="93"/>
      <c r="G25" s="93"/>
      <c r="H25" s="93"/>
      <c r="I25" s="93"/>
    </row>
    <row r="26" spans="1:10" ht="18.75" customHeight="1">
      <c r="B26" s="93"/>
      <c r="C26" s="93"/>
      <c r="D26" s="93"/>
      <c r="E26" s="93"/>
      <c r="F26" s="93"/>
      <c r="G26" s="93"/>
      <c r="H26" s="93"/>
      <c r="I26" s="93"/>
    </row>
    <row r="27" spans="1:10" ht="18.75" customHeight="1">
      <c r="B27" s="93"/>
      <c r="C27" s="93"/>
      <c r="D27" s="93"/>
      <c r="E27" s="93"/>
      <c r="F27" s="93"/>
      <c r="G27" s="93"/>
      <c r="H27" s="93"/>
      <c r="I27" s="93"/>
    </row>
    <row r="28" spans="1:10" ht="18.75" customHeight="1">
      <c r="B28" s="93"/>
      <c r="C28" s="93"/>
      <c r="D28" s="93"/>
      <c r="E28" s="93"/>
      <c r="F28" s="93"/>
      <c r="G28" s="93"/>
      <c r="H28" s="93"/>
      <c r="I28" s="93"/>
    </row>
    <row r="29" spans="1:10" ht="18.75" customHeight="1">
      <c r="B29" s="93"/>
      <c r="C29" s="93"/>
      <c r="D29" s="93"/>
      <c r="E29" s="93"/>
      <c r="F29" s="93"/>
      <c r="G29" s="93"/>
      <c r="H29" s="93"/>
      <c r="I29" s="93"/>
    </row>
  </sheetData>
  <mergeCells count="5">
    <mergeCell ref="A1:B1"/>
    <mergeCell ref="G3:H3"/>
    <mergeCell ref="C4:D4"/>
    <mergeCell ref="E4:F4"/>
    <mergeCell ref="G4:H4"/>
  </mergeCells>
  <phoneticPr fontId="4"/>
  <pageMargins left="0.39370078740157483" right="0.19685039370078741" top="0.98425196850393704" bottom="0.98425196850393704" header="0.51181102362204722" footer="0.51181102362204722"/>
  <pageSetup paperSize="9"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30"/>
  <sheetViews>
    <sheetView view="pageBreakPreview" topLeftCell="P1" zoomScale="85" zoomScaleNormal="85" zoomScaleSheetLayoutView="85" workbookViewId="0">
      <selection activeCell="F16" sqref="F16"/>
    </sheetView>
  </sheetViews>
  <sheetFormatPr defaultRowHeight="13.5"/>
  <cols>
    <col min="1" max="2" width="9.875" customWidth="1"/>
    <col min="3" max="9" width="7.875" customWidth="1"/>
    <col min="10" max="10" width="6.25" customWidth="1"/>
    <col min="11" max="11" width="7" bestFit="1" customWidth="1"/>
    <col min="12" max="14" width="7.875" customWidth="1"/>
    <col min="15" max="16" width="7.625" customWidth="1"/>
    <col min="17" max="18" width="7.875" customWidth="1"/>
    <col min="19" max="19" width="8.875" customWidth="1"/>
    <col min="20" max="20" width="2.25" customWidth="1"/>
    <col min="23" max="23" width="6.5" bestFit="1" customWidth="1"/>
    <col min="24" max="24" width="5.375" customWidth="1"/>
    <col min="25" max="26" width="7.5" customWidth="1"/>
    <col min="27" max="29" width="3.125" customWidth="1"/>
    <col min="30" max="30" width="6.5" bestFit="1" customWidth="1"/>
    <col min="31" max="31" width="8" bestFit="1" customWidth="1"/>
    <col min="32" max="33" width="7.5" customWidth="1"/>
    <col min="34" max="34" width="6.875" customWidth="1"/>
    <col min="35" max="36" width="3.875" customWidth="1"/>
    <col min="37" max="37" width="8.375" customWidth="1"/>
    <col min="38" max="38" width="7" bestFit="1" customWidth="1"/>
    <col min="39" max="39" width="5.125" customWidth="1"/>
    <col min="40" max="40" width="6" customWidth="1"/>
    <col min="41" max="41" width="4.125" bestFit="1" customWidth="1"/>
    <col min="42" max="42" width="6" bestFit="1" customWidth="1"/>
    <col min="44" max="44" width="8" customWidth="1"/>
    <col min="45" max="45" width="2.375" customWidth="1"/>
  </cols>
  <sheetData>
    <row r="1" spans="1:45" ht="25.5" customHeight="1">
      <c r="A1" s="196" t="s">
        <v>184</v>
      </c>
      <c r="B1" s="196"/>
      <c r="U1" s="196" t="s">
        <v>185</v>
      </c>
      <c r="V1" s="196"/>
    </row>
    <row r="2" spans="1:45" ht="13.5" customHeight="1">
      <c r="AD2" s="5"/>
      <c r="AE2" s="5"/>
      <c r="AF2" s="5"/>
      <c r="AG2" s="5"/>
      <c r="AH2" s="5"/>
    </row>
    <row r="3" spans="1:45" ht="16.5" customHeight="1">
      <c r="P3" s="1145" t="s">
        <v>138</v>
      </c>
      <c r="Q3" s="1136"/>
      <c r="R3" s="1133">
        <f>'1総授与件数'!H4</f>
        <v>0</v>
      </c>
      <c r="S3" s="1134" t="e">
        <f>#REF!</f>
        <v>#REF!</v>
      </c>
      <c r="T3" s="25"/>
      <c r="AI3" s="17"/>
      <c r="AJ3" s="26"/>
      <c r="AK3" s="1018"/>
      <c r="AL3" s="28"/>
      <c r="AM3" s="28"/>
      <c r="AN3" s="29"/>
      <c r="AO3" s="1145" t="s">
        <v>138</v>
      </c>
      <c r="AP3" s="1150"/>
      <c r="AQ3" s="1133">
        <f>'1総授与件数'!H4</f>
        <v>0</v>
      </c>
      <c r="AR3" s="1134" t="e">
        <f>#REF!</f>
        <v>#REF!</v>
      </c>
      <c r="AS3" s="17"/>
    </row>
    <row r="4" spans="1:45" ht="16.5" customHeight="1">
      <c r="A4" s="1120" t="s">
        <v>39</v>
      </c>
      <c r="B4" s="1123" t="s">
        <v>42</v>
      </c>
      <c r="C4" s="1124"/>
      <c r="D4" s="1124"/>
      <c r="E4" s="1124"/>
      <c r="F4" s="1124"/>
      <c r="G4" s="1124"/>
      <c r="H4" s="1124"/>
      <c r="I4" s="1124"/>
      <c r="J4" s="220" t="s">
        <v>49</v>
      </c>
      <c r="K4" s="220"/>
      <c r="L4" s="220"/>
      <c r="M4" s="220"/>
      <c r="N4" s="220"/>
      <c r="O4" s="220"/>
      <c r="P4" s="221"/>
      <c r="Q4" s="221"/>
      <c r="R4" s="221"/>
      <c r="S4" s="222"/>
      <c r="U4" s="1120" t="s">
        <v>39</v>
      </c>
      <c r="V4" s="1123" t="s">
        <v>54</v>
      </c>
      <c r="W4" s="1124"/>
      <c r="X4" s="1124"/>
      <c r="Y4" s="1124"/>
      <c r="Z4" s="1124"/>
      <c r="AA4" s="1124"/>
      <c r="AB4" s="1124"/>
      <c r="AC4" s="1124"/>
      <c r="AD4" s="1124"/>
      <c r="AE4" s="1124"/>
      <c r="AF4" s="1124"/>
      <c r="AG4" s="1124"/>
      <c r="AH4" s="1138"/>
      <c r="AI4" s="1135" t="s">
        <v>53</v>
      </c>
      <c r="AJ4" s="1136"/>
      <c r="AK4" s="1136"/>
      <c r="AL4" s="1136"/>
      <c r="AM4" s="1136"/>
      <c r="AN4" s="1136"/>
      <c r="AO4" s="1136"/>
      <c r="AP4" s="1137"/>
      <c r="AQ4" s="1130" t="s">
        <v>39</v>
      </c>
      <c r="AR4" s="1120" t="s">
        <v>55</v>
      </c>
    </row>
    <row r="5" spans="1:45" ht="16.5" customHeight="1">
      <c r="A5" s="1121"/>
      <c r="B5" s="1028" t="s">
        <v>847</v>
      </c>
      <c r="C5" s="1123" t="s">
        <v>40</v>
      </c>
      <c r="D5" s="1124"/>
      <c r="E5" s="2" t="s">
        <v>35</v>
      </c>
      <c r="F5" s="2" t="s">
        <v>35</v>
      </c>
      <c r="G5" s="2" t="s">
        <v>35</v>
      </c>
      <c r="H5" s="48"/>
      <c r="I5" s="1030" t="s">
        <v>847</v>
      </c>
      <c r="J5" s="1124" t="s">
        <v>40</v>
      </c>
      <c r="K5" s="1130"/>
      <c r="L5" s="1123" t="s">
        <v>40</v>
      </c>
      <c r="M5" s="1124"/>
      <c r="N5" s="2" t="s">
        <v>40</v>
      </c>
      <c r="O5" s="1123" t="s">
        <v>40</v>
      </c>
      <c r="P5" s="1124"/>
      <c r="Q5" s="2" t="s">
        <v>43</v>
      </c>
      <c r="R5" s="2" t="s">
        <v>43</v>
      </c>
      <c r="S5" s="7"/>
      <c r="U5" s="1121"/>
      <c r="V5" s="1028" t="s">
        <v>847</v>
      </c>
      <c r="W5" s="1123" t="s">
        <v>40</v>
      </c>
      <c r="X5" s="1124"/>
      <c r="Y5" s="2" t="s">
        <v>40</v>
      </c>
      <c r="Z5" s="2" t="s">
        <v>40</v>
      </c>
      <c r="AA5" s="1123" t="s">
        <v>40</v>
      </c>
      <c r="AB5" s="1124"/>
      <c r="AC5" s="1130"/>
      <c r="AD5" s="1123" t="s">
        <v>40</v>
      </c>
      <c r="AE5" s="1130"/>
      <c r="AF5" s="2" t="s">
        <v>43</v>
      </c>
      <c r="AG5" s="2" t="s">
        <v>43</v>
      </c>
      <c r="AH5" s="416"/>
      <c r="AI5" s="1144" t="s">
        <v>847</v>
      </c>
      <c r="AJ5" s="1124"/>
      <c r="AK5" s="1028" t="s">
        <v>847</v>
      </c>
      <c r="AL5" s="520"/>
      <c r="AM5" s="1123"/>
      <c r="AN5" s="1124"/>
      <c r="AO5" s="1123" t="s">
        <v>12</v>
      </c>
      <c r="AP5" s="1138"/>
      <c r="AQ5" s="1142"/>
      <c r="AR5" s="1121"/>
    </row>
    <row r="6" spans="1:45" ht="16.5" customHeight="1">
      <c r="A6" s="1121"/>
      <c r="B6" s="1029" t="s">
        <v>850</v>
      </c>
      <c r="C6" s="1127"/>
      <c r="D6" s="1128"/>
      <c r="E6" s="12"/>
      <c r="F6" s="12"/>
      <c r="G6" s="12"/>
      <c r="H6" s="49" t="s">
        <v>12</v>
      </c>
      <c r="I6" s="1031" t="s">
        <v>850</v>
      </c>
      <c r="J6" s="1005"/>
      <c r="K6" s="11"/>
      <c r="L6" s="1127"/>
      <c r="M6" s="1129"/>
      <c r="N6" s="3"/>
      <c r="O6" s="1127"/>
      <c r="P6" s="1129"/>
      <c r="Q6" s="3" t="s">
        <v>851</v>
      </c>
      <c r="R6" s="3" t="s">
        <v>852</v>
      </c>
      <c r="S6" s="3" t="s">
        <v>12</v>
      </c>
      <c r="U6" s="1121"/>
      <c r="V6" s="1039" t="s">
        <v>850</v>
      </c>
      <c r="W6" s="1"/>
      <c r="X6" s="5"/>
      <c r="Y6" s="12"/>
      <c r="Z6" s="12"/>
      <c r="AA6" s="1125" t="s">
        <v>48</v>
      </c>
      <c r="AB6" s="1126"/>
      <c r="AC6" s="1142"/>
      <c r="AD6" s="129"/>
      <c r="AE6" s="11"/>
      <c r="AF6" s="3" t="s">
        <v>851</v>
      </c>
      <c r="AG6" s="3" t="s">
        <v>852</v>
      </c>
      <c r="AH6" s="411" t="s">
        <v>12</v>
      </c>
      <c r="AI6" s="1143" t="s">
        <v>849</v>
      </c>
      <c r="AJ6" s="1126"/>
      <c r="AK6" s="1029" t="s">
        <v>850</v>
      </c>
      <c r="AL6" s="519" t="s">
        <v>304</v>
      </c>
      <c r="AM6" s="1125" t="s">
        <v>305</v>
      </c>
      <c r="AN6" s="1142"/>
      <c r="AO6" s="1125"/>
      <c r="AP6" s="1139"/>
      <c r="AQ6" s="1142"/>
      <c r="AR6" s="1121"/>
    </row>
    <row r="7" spans="1:45" ht="16.5" customHeight="1" thickBot="1">
      <c r="A7" s="1122"/>
      <c r="B7" s="1029"/>
      <c r="C7" s="1125" t="s">
        <v>41</v>
      </c>
      <c r="D7" s="1126"/>
      <c r="E7" s="3" t="s">
        <v>36</v>
      </c>
      <c r="F7" s="3" t="s">
        <v>37</v>
      </c>
      <c r="G7" s="3" t="s">
        <v>38</v>
      </c>
      <c r="H7" s="50"/>
      <c r="I7" s="1031"/>
      <c r="J7" s="1131" t="s">
        <v>41</v>
      </c>
      <c r="K7" s="1132"/>
      <c r="L7" s="1125" t="s">
        <v>46</v>
      </c>
      <c r="M7" s="1126"/>
      <c r="N7" s="3" t="s">
        <v>47</v>
      </c>
      <c r="O7" s="1125" t="s">
        <v>48</v>
      </c>
      <c r="P7" s="1126"/>
      <c r="Q7" s="3"/>
      <c r="R7" s="3"/>
      <c r="S7" s="10"/>
      <c r="U7" s="1122"/>
      <c r="V7" s="1039"/>
      <c r="W7" s="1125" t="s">
        <v>41</v>
      </c>
      <c r="X7" s="1126"/>
      <c r="Y7" s="3" t="s">
        <v>46</v>
      </c>
      <c r="Z7" s="3" t="s">
        <v>47</v>
      </c>
      <c r="AA7" s="2" t="s">
        <v>50</v>
      </c>
      <c r="AB7" s="2" t="s">
        <v>51</v>
      </c>
      <c r="AC7" s="2" t="s">
        <v>52</v>
      </c>
      <c r="AD7" s="1153" t="s">
        <v>140</v>
      </c>
      <c r="AE7" s="1132"/>
      <c r="AF7" s="3"/>
      <c r="AG7" s="3"/>
      <c r="AH7" s="417"/>
      <c r="AI7" s="1143" t="s">
        <v>204</v>
      </c>
      <c r="AJ7" s="1126"/>
      <c r="AK7" s="1040"/>
      <c r="AL7" s="519"/>
      <c r="AM7" s="1125"/>
      <c r="AN7" s="1126"/>
      <c r="AO7" s="1140"/>
      <c r="AP7" s="1141"/>
      <c r="AQ7" s="1154"/>
      <c r="AR7" s="1122"/>
    </row>
    <row r="8" spans="1:45" ht="18.75" customHeight="1">
      <c r="A8" s="14" t="s">
        <v>20</v>
      </c>
      <c r="B8" s="1036"/>
      <c r="C8" s="1023"/>
      <c r="D8" s="171"/>
      <c r="E8" s="134"/>
      <c r="F8" s="134"/>
      <c r="G8" s="34"/>
      <c r="H8" s="55">
        <f>SUM(B8,C8,E8,F8)</f>
        <v>0</v>
      </c>
      <c r="I8" s="1034"/>
      <c r="J8" s="181"/>
      <c r="K8" s="516"/>
      <c r="L8" s="175"/>
      <c r="M8" s="171"/>
      <c r="N8" s="134"/>
      <c r="O8" s="38"/>
      <c r="P8" s="39"/>
      <c r="Q8" s="134"/>
      <c r="R8" s="139"/>
      <c r="S8" s="20">
        <f>I8+J8+L8+N8+Q8+R8</f>
        <v>0</v>
      </c>
      <c r="U8" s="14" t="s">
        <v>20</v>
      </c>
      <c r="V8" s="1036"/>
      <c r="W8" s="1041"/>
      <c r="X8" s="452"/>
      <c r="Y8" s="134"/>
      <c r="Z8" s="134"/>
      <c r="AA8" s="38"/>
      <c r="AB8" s="459"/>
      <c r="AC8" s="39"/>
      <c r="AD8" s="137"/>
      <c r="AE8" s="178"/>
      <c r="AF8" s="134"/>
      <c r="AG8" s="139"/>
      <c r="AH8" s="60">
        <f>AG8+AF8+AD8+Z8+Y8+W8+V8</f>
        <v>0</v>
      </c>
      <c r="AI8" s="1146"/>
      <c r="AJ8" s="1147"/>
      <c r="AK8" s="1006"/>
      <c r="AL8" s="418"/>
      <c r="AM8" s="1148"/>
      <c r="AN8" s="1149"/>
      <c r="AO8" s="1111">
        <f>AI8+AL8+AK8</f>
        <v>0</v>
      </c>
      <c r="AP8" s="1110"/>
      <c r="AQ8" s="51" t="s">
        <v>20</v>
      </c>
      <c r="AR8" s="21">
        <f>H8+S8+AH8+AO8</f>
        <v>0</v>
      </c>
    </row>
    <row r="9" spans="1:45" ht="18.75" customHeight="1">
      <c r="A9" s="14" t="s">
        <v>21</v>
      </c>
      <c r="B9" s="1037"/>
      <c r="C9" s="1024"/>
      <c r="D9" s="142"/>
      <c r="E9" s="135"/>
      <c r="F9" s="135"/>
      <c r="G9" s="35"/>
      <c r="H9" s="55">
        <f>SUM(B9,C9,E9,F9)</f>
        <v>0</v>
      </c>
      <c r="I9" s="1032"/>
      <c r="J9" s="182"/>
      <c r="K9" s="512"/>
      <c r="L9" s="141"/>
      <c r="M9" s="142"/>
      <c r="N9" s="135"/>
      <c r="O9" s="40"/>
      <c r="P9" s="41"/>
      <c r="Q9" s="135"/>
      <c r="R9" s="143"/>
      <c r="S9" s="20">
        <f t="shared" ref="S9:S17" si="0">I9+J9+L9+N9+Q9+R9</f>
        <v>0</v>
      </c>
      <c r="U9" s="14" t="s">
        <v>21</v>
      </c>
      <c r="V9" s="1037"/>
      <c r="W9" s="1024"/>
      <c r="X9" s="453"/>
      <c r="Y9" s="135"/>
      <c r="Z9" s="135"/>
      <c r="AA9" s="40"/>
      <c r="AB9" s="460"/>
      <c r="AC9" s="41"/>
      <c r="AD9" s="141"/>
      <c r="AE9" s="178"/>
      <c r="AF9" s="135"/>
      <c r="AG9" s="143"/>
      <c r="AH9" s="60">
        <f>AG9+AF9+AD9+Z9+Y9+W9+V9</f>
        <v>0</v>
      </c>
      <c r="AI9" s="1112"/>
      <c r="AJ9" s="1113"/>
      <c r="AK9" s="1007"/>
      <c r="AL9" s="232"/>
      <c r="AM9" s="1118"/>
      <c r="AN9" s="1119"/>
      <c r="AO9" s="1111">
        <f t="shared" ref="AO9:AO21" si="1">AI9+AL9+AK9</f>
        <v>0</v>
      </c>
      <c r="AP9" s="1110"/>
      <c r="AQ9" s="51" t="s">
        <v>21</v>
      </c>
      <c r="AR9" s="21">
        <f t="shared" ref="AR9:AR21" si="2">H9+S9+AH9+AO9</f>
        <v>0</v>
      </c>
    </row>
    <row r="10" spans="1:45" ht="18.75" customHeight="1">
      <c r="A10" s="14" t="s">
        <v>22</v>
      </c>
      <c r="B10" s="1037"/>
      <c r="C10" s="1024"/>
      <c r="D10" s="142"/>
      <c r="E10" s="135"/>
      <c r="F10" s="135"/>
      <c r="G10" s="35"/>
      <c r="H10" s="55">
        <f t="shared" ref="H10:H21" si="3">SUM(B10,C10,E10,F10)</f>
        <v>0</v>
      </c>
      <c r="I10" s="1032"/>
      <c r="J10" s="182"/>
      <c r="K10" s="512"/>
      <c r="L10" s="141"/>
      <c r="M10" s="142"/>
      <c r="N10" s="135"/>
      <c r="O10" s="40"/>
      <c r="P10" s="41"/>
      <c r="Q10" s="135"/>
      <c r="R10" s="143"/>
      <c r="S10" s="20">
        <f t="shared" si="0"/>
        <v>0</v>
      </c>
      <c r="U10" s="14" t="s">
        <v>22</v>
      </c>
      <c r="V10" s="1037"/>
      <c r="W10" s="1024"/>
      <c r="X10" s="453"/>
      <c r="Y10" s="135"/>
      <c r="Z10" s="135"/>
      <c r="AA10" s="40"/>
      <c r="AB10" s="460"/>
      <c r="AC10" s="41"/>
      <c r="AD10" s="141"/>
      <c r="AE10" s="178"/>
      <c r="AF10" s="135"/>
      <c r="AG10" s="143"/>
      <c r="AH10" s="60">
        <f t="shared" ref="AH10:AH11" si="4">AG10+AF10+AD10+Z10+Y10+W10+V10</f>
        <v>0</v>
      </c>
      <c r="AI10" s="1112"/>
      <c r="AJ10" s="1113"/>
      <c r="AK10" s="1068"/>
      <c r="AL10" s="232"/>
      <c r="AM10" s="1118"/>
      <c r="AN10" s="1119"/>
      <c r="AO10" s="1111">
        <f t="shared" si="1"/>
        <v>0</v>
      </c>
      <c r="AP10" s="1110"/>
      <c r="AQ10" s="51" t="s">
        <v>22</v>
      </c>
      <c r="AR10" s="21">
        <f t="shared" si="2"/>
        <v>0</v>
      </c>
    </row>
    <row r="11" spans="1:45" ht="18.75" customHeight="1">
      <c r="A11" s="14" t="s">
        <v>23</v>
      </c>
      <c r="B11" s="1037"/>
      <c r="C11" s="1024"/>
      <c r="D11" s="142"/>
      <c r="E11" s="135"/>
      <c r="F11" s="135"/>
      <c r="G11" s="35"/>
      <c r="H11" s="55">
        <f t="shared" si="3"/>
        <v>0</v>
      </c>
      <c r="I11" s="1032"/>
      <c r="J11" s="182"/>
      <c r="K11" s="517"/>
      <c r="L11" s="141"/>
      <c r="M11" s="142"/>
      <c r="N11" s="135"/>
      <c r="O11" s="40"/>
      <c r="P11" s="41"/>
      <c r="Q11" s="135"/>
      <c r="R11" s="143"/>
      <c r="S11" s="20">
        <f t="shared" si="0"/>
        <v>0</v>
      </c>
      <c r="U11" s="14" t="s">
        <v>23</v>
      </c>
      <c r="V11" s="1037"/>
      <c r="W11" s="1024"/>
      <c r="X11" s="454"/>
      <c r="Y11" s="135"/>
      <c r="Z11" s="135"/>
      <c r="AA11" s="40"/>
      <c r="AB11" s="460"/>
      <c r="AC11" s="41"/>
      <c r="AD11" s="141"/>
      <c r="AE11" s="178"/>
      <c r="AF11" s="135"/>
      <c r="AG11" s="143"/>
      <c r="AH11" s="60">
        <f t="shared" si="4"/>
        <v>0</v>
      </c>
      <c r="AI11" s="1112"/>
      <c r="AJ11" s="1113"/>
      <c r="AK11" s="1068"/>
      <c r="AL11" s="232"/>
      <c r="AM11" s="1118"/>
      <c r="AN11" s="1119"/>
      <c r="AO11" s="1111">
        <f t="shared" si="1"/>
        <v>0</v>
      </c>
      <c r="AP11" s="1110"/>
      <c r="AQ11" s="51" t="s">
        <v>23</v>
      </c>
      <c r="AR11" s="21">
        <f t="shared" si="2"/>
        <v>0</v>
      </c>
    </row>
    <row r="12" spans="1:45" ht="18.75" customHeight="1">
      <c r="A12" s="14" t="s">
        <v>24</v>
      </c>
      <c r="B12" s="1037"/>
      <c r="C12" s="1024"/>
      <c r="D12" s="142"/>
      <c r="E12" s="135"/>
      <c r="F12" s="135"/>
      <c r="G12" s="35"/>
      <c r="H12" s="55">
        <f t="shared" si="3"/>
        <v>0</v>
      </c>
      <c r="I12" s="1032"/>
      <c r="J12" s="182"/>
      <c r="K12" s="142"/>
      <c r="L12" s="141"/>
      <c r="M12" s="142"/>
      <c r="N12" s="135"/>
      <c r="O12" s="40"/>
      <c r="P12" s="41"/>
      <c r="Q12" s="135"/>
      <c r="R12" s="143"/>
      <c r="S12" s="20">
        <f t="shared" si="0"/>
        <v>0</v>
      </c>
      <c r="U12" s="14" t="s">
        <v>24</v>
      </c>
      <c r="V12" s="1037"/>
      <c r="W12" s="1024"/>
      <c r="X12" s="178"/>
      <c r="Y12" s="135"/>
      <c r="Z12" s="135"/>
      <c r="AA12" s="40"/>
      <c r="AB12" s="460"/>
      <c r="AC12" s="41"/>
      <c r="AD12" s="141"/>
      <c r="AE12" s="178"/>
      <c r="AF12" s="135"/>
      <c r="AG12" s="143"/>
      <c r="AH12" s="60">
        <f t="shared" ref="AH12:AH18" si="5">AG12+AF12+AD12+Z12+Y12+W12+V12</f>
        <v>0</v>
      </c>
      <c r="AI12" s="1112"/>
      <c r="AJ12" s="1113"/>
      <c r="AK12" s="1068"/>
      <c r="AL12" s="232"/>
      <c r="AM12" s="1118"/>
      <c r="AN12" s="1119"/>
      <c r="AO12" s="1111">
        <f t="shared" si="1"/>
        <v>0</v>
      </c>
      <c r="AP12" s="1110"/>
      <c r="AQ12" s="51" t="s">
        <v>24</v>
      </c>
      <c r="AR12" s="21">
        <f t="shared" si="2"/>
        <v>0</v>
      </c>
    </row>
    <row r="13" spans="1:45" ht="18.75" customHeight="1">
      <c r="A13" s="14" t="s">
        <v>25</v>
      </c>
      <c r="B13" s="1037"/>
      <c r="C13" s="1024"/>
      <c r="D13" s="142"/>
      <c r="E13" s="135"/>
      <c r="F13" s="135"/>
      <c r="G13" s="35"/>
      <c r="H13" s="55">
        <f t="shared" si="3"/>
        <v>0</v>
      </c>
      <c r="I13" s="1032"/>
      <c r="J13" s="182"/>
      <c r="K13" s="142"/>
      <c r="L13" s="141"/>
      <c r="M13" s="142"/>
      <c r="N13" s="135"/>
      <c r="O13" s="40"/>
      <c r="P13" s="41"/>
      <c r="Q13" s="135"/>
      <c r="R13" s="143"/>
      <c r="S13" s="20">
        <f t="shared" si="0"/>
        <v>0</v>
      </c>
      <c r="U13" s="14" t="s">
        <v>25</v>
      </c>
      <c r="V13" s="1037"/>
      <c r="W13" s="1024"/>
      <c r="X13" s="178"/>
      <c r="Y13" s="135"/>
      <c r="Z13" s="135"/>
      <c r="AA13" s="40"/>
      <c r="AB13" s="460"/>
      <c r="AC13" s="41"/>
      <c r="AD13" s="141"/>
      <c r="AE13" s="178"/>
      <c r="AF13" s="135"/>
      <c r="AG13" s="143"/>
      <c r="AH13" s="60">
        <f t="shared" si="5"/>
        <v>0</v>
      </c>
      <c r="AI13" s="1112"/>
      <c r="AJ13" s="1113"/>
      <c r="AK13" s="1068"/>
      <c r="AL13" s="232"/>
      <c r="AM13" s="1118"/>
      <c r="AN13" s="1119"/>
      <c r="AO13" s="1111">
        <f t="shared" si="1"/>
        <v>0</v>
      </c>
      <c r="AP13" s="1110"/>
      <c r="AQ13" s="51" t="s">
        <v>25</v>
      </c>
      <c r="AR13" s="21">
        <f t="shared" si="2"/>
        <v>0</v>
      </c>
    </row>
    <row r="14" spans="1:45" ht="18.75" customHeight="1">
      <c r="A14" s="14" t="s">
        <v>26</v>
      </c>
      <c r="B14" s="1037"/>
      <c r="C14" s="1024"/>
      <c r="D14" s="142"/>
      <c r="E14" s="135"/>
      <c r="F14" s="135"/>
      <c r="G14" s="35"/>
      <c r="H14" s="55">
        <f t="shared" si="3"/>
        <v>0</v>
      </c>
      <c r="I14" s="1032"/>
      <c r="J14" s="182"/>
      <c r="K14" s="511"/>
      <c r="L14" s="141"/>
      <c r="M14" s="142"/>
      <c r="N14" s="135"/>
      <c r="O14" s="40"/>
      <c r="P14" s="41"/>
      <c r="Q14" s="135"/>
      <c r="R14" s="143"/>
      <c r="S14" s="20">
        <f t="shared" si="0"/>
        <v>0</v>
      </c>
      <c r="U14" s="14" t="s">
        <v>26</v>
      </c>
      <c r="V14" s="1037"/>
      <c r="W14" s="1024"/>
      <c r="X14" s="58"/>
      <c r="Y14" s="135"/>
      <c r="Z14" s="135"/>
      <c r="AA14" s="40"/>
      <c r="AB14" s="460"/>
      <c r="AC14" s="41"/>
      <c r="AD14" s="141"/>
      <c r="AE14" s="178"/>
      <c r="AF14" s="135"/>
      <c r="AG14" s="143"/>
      <c r="AH14" s="60">
        <f t="shared" si="5"/>
        <v>0</v>
      </c>
      <c r="AI14" s="1112"/>
      <c r="AJ14" s="1113"/>
      <c r="AK14" s="1068"/>
      <c r="AL14" s="232"/>
      <c r="AM14" s="1118"/>
      <c r="AN14" s="1119"/>
      <c r="AO14" s="1111">
        <f t="shared" si="1"/>
        <v>0</v>
      </c>
      <c r="AP14" s="1110"/>
      <c r="AQ14" s="51" t="s">
        <v>26</v>
      </c>
      <c r="AR14" s="21">
        <f t="shared" si="2"/>
        <v>0</v>
      </c>
    </row>
    <row r="15" spans="1:45" ht="18.75" customHeight="1">
      <c r="A15" s="14" t="s">
        <v>27</v>
      </c>
      <c r="B15" s="1037"/>
      <c r="C15" s="1024"/>
      <c r="D15" s="142"/>
      <c r="E15" s="135"/>
      <c r="F15" s="135"/>
      <c r="G15" s="35"/>
      <c r="H15" s="55">
        <f t="shared" si="3"/>
        <v>0</v>
      </c>
      <c r="I15" s="1032"/>
      <c r="J15" s="182"/>
      <c r="K15" s="512"/>
      <c r="L15" s="141"/>
      <c r="M15" s="142"/>
      <c r="N15" s="135"/>
      <c r="O15" s="40"/>
      <c r="P15" s="41"/>
      <c r="Q15" s="135"/>
      <c r="R15" s="143"/>
      <c r="S15" s="20">
        <f t="shared" si="0"/>
        <v>0</v>
      </c>
      <c r="U15" s="14" t="s">
        <v>27</v>
      </c>
      <c r="V15" s="1037"/>
      <c r="W15" s="1024"/>
      <c r="X15" s="178"/>
      <c r="Y15" s="135"/>
      <c r="Z15" s="135"/>
      <c r="AA15" s="40"/>
      <c r="AB15" s="460"/>
      <c r="AC15" s="41"/>
      <c r="AD15" s="141"/>
      <c r="AE15" s="178"/>
      <c r="AF15" s="135"/>
      <c r="AG15" s="143"/>
      <c r="AH15" s="60">
        <f t="shared" si="5"/>
        <v>0</v>
      </c>
      <c r="AI15" s="1112"/>
      <c r="AJ15" s="1113"/>
      <c r="AK15" s="1068"/>
      <c r="AL15" s="232"/>
      <c r="AM15" s="1118"/>
      <c r="AN15" s="1119"/>
      <c r="AO15" s="1111">
        <f t="shared" si="1"/>
        <v>0</v>
      </c>
      <c r="AP15" s="1110"/>
      <c r="AQ15" s="51" t="s">
        <v>27</v>
      </c>
      <c r="AR15" s="21">
        <f t="shared" si="2"/>
        <v>0</v>
      </c>
    </row>
    <row r="16" spans="1:45" ht="18.75" customHeight="1">
      <c r="A16" s="14" t="s">
        <v>28</v>
      </c>
      <c r="B16" s="1037"/>
      <c r="C16" s="1024"/>
      <c r="D16" s="142"/>
      <c r="E16" s="135"/>
      <c r="F16" s="135"/>
      <c r="G16" s="35"/>
      <c r="H16" s="55">
        <f t="shared" si="3"/>
        <v>0</v>
      </c>
      <c r="I16" s="1032"/>
      <c r="J16" s="182"/>
      <c r="K16" s="512"/>
      <c r="L16" s="141"/>
      <c r="M16" s="142"/>
      <c r="N16" s="135"/>
      <c r="O16" s="40"/>
      <c r="P16" s="41"/>
      <c r="Q16" s="135"/>
      <c r="R16" s="143"/>
      <c r="S16" s="20">
        <f t="shared" si="0"/>
        <v>0</v>
      </c>
      <c r="U16" s="14" t="s">
        <v>28</v>
      </c>
      <c r="V16" s="1037"/>
      <c r="W16" s="1024"/>
      <c r="X16" s="178"/>
      <c r="Y16" s="135"/>
      <c r="Z16" s="135"/>
      <c r="AA16" s="40"/>
      <c r="AB16" s="460"/>
      <c r="AC16" s="41"/>
      <c r="AD16" s="141"/>
      <c r="AE16" s="178"/>
      <c r="AF16" s="135"/>
      <c r="AG16" s="143"/>
      <c r="AH16" s="60">
        <f t="shared" si="5"/>
        <v>0</v>
      </c>
      <c r="AI16" s="1112"/>
      <c r="AJ16" s="1113"/>
      <c r="AK16" s="1068"/>
      <c r="AL16" s="232"/>
      <c r="AM16" s="1118"/>
      <c r="AN16" s="1119"/>
      <c r="AO16" s="1111">
        <f t="shared" si="1"/>
        <v>0</v>
      </c>
      <c r="AP16" s="1110"/>
      <c r="AQ16" s="51" t="s">
        <v>28</v>
      </c>
      <c r="AR16" s="21">
        <f t="shared" si="2"/>
        <v>0</v>
      </c>
    </row>
    <row r="17" spans="1:44" ht="18.75" customHeight="1">
      <c r="A17" s="14" t="s">
        <v>29</v>
      </c>
      <c r="B17" s="1037"/>
      <c r="C17" s="1024"/>
      <c r="D17" s="142"/>
      <c r="E17" s="135"/>
      <c r="F17" s="135"/>
      <c r="G17" s="35"/>
      <c r="H17" s="55">
        <f t="shared" si="3"/>
        <v>0</v>
      </c>
      <c r="I17" s="1032"/>
      <c r="J17" s="182"/>
      <c r="K17" s="512"/>
      <c r="L17" s="141"/>
      <c r="M17" s="142"/>
      <c r="N17" s="135"/>
      <c r="O17" s="40"/>
      <c r="P17" s="41"/>
      <c r="Q17" s="135"/>
      <c r="R17" s="143"/>
      <c r="S17" s="20">
        <f t="shared" si="0"/>
        <v>0</v>
      </c>
      <c r="U17" s="14" t="s">
        <v>29</v>
      </c>
      <c r="V17" s="1037"/>
      <c r="W17" s="1024"/>
      <c r="X17" s="455"/>
      <c r="Y17" s="135"/>
      <c r="Z17" s="135"/>
      <c r="AA17" s="40"/>
      <c r="AB17" s="460"/>
      <c r="AC17" s="41"/>
      <c r="AD17" s="141"/>
      <c r="AE17" s="178"/>
      <c r="AF17" s="135"/>
      <c r="AG17" s="143"/>
      <c r="AH17" s="60">
        <f t="shared" si="5"/>
        <v>0</v>
      </c>
      <c r="AI17" s="1112"/>
      <c r="AJ17" s="1113"/>
      <c r="AK17" s="1068"/>
      <c r="AL17" s="232"/>
      <c r="AM17" s="1118"/>
      <c r="AN17" s="1119"/>
      <c r="AO17" s="1111">
        <f t="shared" si="1"/>
        <v>0</v>
      </c>
      <c r="AP17" s="1110"/>
      <c r="AQ17" s="51" t="s">
        <v>29</v>
      </c>
      <c r="AR17" s="21">
        <f t="shared" si="2"/>
        <v>0</v>
      </c>
    </row>
    <row r="18" spans="1:44" ht="18.75" customHeight="1">
      <c r="A18" s="14" t="s">
        <v>30</v>
      </c>
      <c r="B18" s="1037"/>
      <c r="C18" s="1024"/>
      <c r="D18" s="142"/>
      <c r="E18" s="135"/>
      <c r="F18" s="135"/>
      <c r="G18" s="36"/>
      <c r="H18" s="55">
        <f>SUM(B18,C18,E18,F18)</f>
        <v>0</v>
      </c>
      <c r="I18" s="1032"/>
      <c r="J18" s="182"/>
      <c r="K18" s="513"/>
      <c r="L18" s="141"/>
      <c r="M18" s="142"/>
      <c r="N18" s="135"/>
      <c r="O18" s="42"/>
      <c r="P18" s="43"/>
      <c r="Q18" s="135"/>
      <c r="R18" s="143"/>
      <c r="S18" s="20">
        <f>I18+J18+L18+N18+Q18+R18</f>
        <v>0</v>
      </c>
      <c r="U18" s="14" t="s">
        <v>30</v>
      </c>
      <c r="V18" s="1037"/>
      <c r="W18" s="1024"/>
      <c r="X18" s="456"/>
      <c r="Y18" s="135"/>
      <c r="Z18" s="135"/>
      <c r="AA18" s="42"/>
      <c r="AB18" s="461"/>
      <c r="AC18" s="43"/>
      <c r="AD18" s="141"/>
      <c r="AE18" s="178"/>
      <c r="AF18" s="135"/>
      <c r="AG18" s="143"/>
      <c r="AH18" s="60">
        <f t="shared" si="5"/>
        <v>0</v>
      </c>
      <c r="AI18" s="1112"/>
      <c r="AJ18" s="1113"/>
      <c r="AK18" s="1068"/>
      <c r="AL18" s="232"/>
      <c r="AM18" s="1118"/>
      <c r="AN18" s="1119"/>
      <c r="AO18" s="1111">
        <f t="shared" si="1"/>
        <v>0</v>
      </c>
      <c r="AP18" s="1110"/>
      <c r="AQ18" s="51" t="s">
        <v>30</v>
      </c>
      <c r="AR18" s="21">
        <f t="shared" si="2"/>
        <v>0</v>
      </c>
    </row>
    <row r="19" spans="1:44" ht="18.75" customHeight="1">
      <c r="A19" s="14" t="s">
        <v>31</v>
      </c>
      <c r="B19" s="1037"/>
      <c r="C19" s="1025"/>
      <c r="D19" s="37"/>
      <c r="E19" s="52"/>
      <c r="F19" s="52"/>
      <c r="G19" s="143"/>
      <c r="H19" s="55">
        <f>SUM(B19,C19,E19,F19:G19)</f>
        <v>0</v>
      </c>
      <c r="I19" s="1032"/>
      <c r="J19" s="74"/>
      <c r="K19" s="514"/>
      <c r="L19" s="30"/>
      <c r="M19" s="37"/>
      <c r="N19" s="58"/>
      <c r="O19" s="141"/>
      <c r="P19" s="142"/>
      <c r="Q19" s="135"/>
      <c r="R19" s="143"/>
      <c r="S19" s="20">
        <f>O19+Q19+R19+I19</f>
        <v>0</v>
      </c>
      <c r="U19" s="14" t="s">
        <v>31</v>
      </c>
      <c r="V19" s="1037"/>
      <c r="W19" s="1042"/>
      <c r="X19" s="31"/>
      <c r="Y19" s="52"/>
      <c r="Z19" s="52"/>
      <c r="AA19" s="458"/>
      <c r="AB19" s="179"/>
      <c r="AC19" s="188"/>
      <c r="AD19" s="130"/>
      <c r="AE19" s="131"/>
      <c r="AF19" s="135"/>
      <c r="AG19" s="143"/>
      <c r="AH19" s="60">
        <f>AG19+AF19+V19+AA19+AB19+AC19</f>
        <v>0</v>
      </c>
      <c r="AI19" s="1112"/>
      <c r="AJ19" s="1113"/>
      <c r="AK19" s="1068"/>
      <c r="AL19" s="232"/>
      <c r="AM19" s="1118"/>
      <c r="AN19" s="1119"/>
      <c r="AO19" s="1111">
        <f t="shared" si="1"/>
        <v>0</v>
      </c>
      <c r="AP19" s="1110"/>
      <c r="AQ19" s="51" t="s">
        <v>31</v>
      </c>
      <c r="AR19" s="21">
        <f t="shared" si="2"/>
        <v>0</v>
      </c>
    </row>
    <row r="20" spans="1:44" ht="18.75" customHeight="1">
      <c r="A20" s="14" t="s">
        <v>32</v>
      </c>
      <c r="B20" s="1037"/>
      <c r="C20" s="1026"/>
      <c r="D20" s="173"/>
      <c r="E20" s="135"/>
      <c r="F20" s="135"/>
      <c r="G20" s="54"/>
      <c r="H20" s="55">
        <f>SUM(B20,C20,E20,F20)</f>
        <v>0</v>
      </c>
      <c r="I20" s="1032"/>
      <c r="J20" s="182"/>
      <c r="K20" s="512"/>
      <c r="L20" s="144"/>
      <c r="M20" s="142"/>
      <c r="N20" s="135"/>
      <c r="O20" s="44"/>
      <c r="P20" s="45"/>
      <c r="Q20" s="135"/>
      <c r="R20" s="143"/>
      <c r="S20" s="20">
        <f>I20+J20+L20+N20+Q20+R20</f>
        <v>0</v>
      </c>
      <c r="U20" s="14" t="s">
        <v>32</v>
      </c>
      <c r="V20" s="1037"/>
      <c r="W20" s="1024"/>
      <c r="X20" s="456"/>
      <c r="Y20" s="135"/>
      <c r="Z20" s="135"/>
      <c r="AA20" s="44"/>
      <c r="AB20" s="462"/>
      <c r="AC20" s="45"/>
      <c r="AD20" s="141"/>
      <c r="AE20" s="178"/>
      <c r="AF20" s="135"/>
      <c r="AG20" s="143"/>
      <c r="AH20" s="60">
        <f>AG20+AF20+AD20+Z20+Y20+W20+V20</f>
        <v>0</v>
      </c>
      <c r="AI20" s="1112"/>
      <c r="AJ20" s="1113"/>
      <c r="AK20" s="1068"/>
      <c r="AL20" s="232"/>
      <c r="AM20" s="1118"/>
      <c r="AN20" s="1119"/>
      <c r="AO20" s="1111">
        <f t="shared" si="1"/>
        <v>0</v>
      </c>
      <c r="AP20" s="1110"/>
      <c r="AQ20" s="51" t="s">
        <v>32</v>
      </c>
      <c r="AR20" s="21">
        <f t="shared" si="2"/>
        <v>0</v>
      </c>
    </row>
    <row r="21" spans="1:44" ht="18.75" customHeight="1">
      <c r="A21" s="14" t="s">
        <v>33</v>
      </c>
      <c r="B21" s="1037"/>
      <c r="C21" s="1024"/>
      <c r="D21" s="142"/>
      <c r="E21" s="135"/>
      <c r="F21" s="135"/>
      <c r="G21" s="32"/>
      <c r="H21" s="55">
        <f t="shared" si="3"/>
        <v>0</v>
      </c>
      <c r="I21" s="1032"/>
      <c r="J21" s="182"/>
      <c r="K21" s="512"/>
      <c r="L21" s="141"/>
      <c r="M21" s="142"/>
      <c r="N21" s="135"/>
      <c r="O21" s="40"/>
      <c r="P21" s="41"/>
      <c r="Q21" s="135"/>
      <c r="R21" s="143"/>
      <c r="S21" s="20">
        <f t="shared" ref="S21" si="6">I21+J21+L21+N21+Q21+R21</f>
        <v>0</v>
      </c>
      <c r="U21" s="14" t="s">
        <v>33</v>
      </c>
      <c r="V21" s="1037"/>
      <c r="W21" s="1024"/>
      <c r="X21" s="456"/>
      <c r="Y21" s="135"/>
      <c r="Z21" s="135"/>
      <c r="AA21" s="40"/>
      <c r="AB21" s="460"/>
      <c r="AC21" s="41"/>
      <c r="AD21" s="141"/>
      <c r="AE21" s="178"/>
      <c r="AF21" s="135"/>
      <c r="AG21" s="143"/>
      <c r="AH21" s="60">
        <f>AG21+AF21+AD21+Z21+Y21+W21+V21</f>
        <v>0</v>
      </c>
      <c r="AI21" s="1112"/>
      <c r="AJ21" s="1113"/>
      <c r="AK21" s="1068"/>
      <c r="AL21" s="232"/>
      <c r="AM21" s="1118"/>
      <c r="AN21" s="1119"/>
      <c r="AO21" s="1111">
        <f t="shared" si="1"/>
        <v>0</v>
      </c>
      <c r="AP21" s="1110"/>
      <c r="AQ21" s="51" t="s">
        <v>33</v>
      </c>
      <c r="AR21" s="21">
        <f t="shared" si="2"/>
        <v>0</v>
      </c>
    </row>
    <row r="22" spans="1:44" ht="18.75" customHeight="1" thickBot="1">
      <c r="A22" s="14" t="s">
        <v>34</v>
      </c>
      <c r="B22" s="1038"/>
      <c r="C22" s="1027"/>
      <c r="D22" s="152"/>
      <c r="E22" s="153"/>
      <c r="F22" s="153"/>
      <c r="G22" s="33"/>
      <c r="H22" s="55">
        <f>SUM(B22,C22,E22,F22)</f>
        <v>0</v>
      </c>
      <c r="I22" s="1035"/>
      <c r="J22" s="183"/>
      <c r="K22" s="515"/>
      <c r="L22" s="151"/>
      <c r="M22" s="176"/>
      <c r="N22" s="153"/>
      <c r="O22" s="46"/>
      <c r="P22" s="47"/>
      <c r="Q22" s="153"/>
      <c r="R22" s="154"/>
      <c r="S22" s="20">
        <f>I22+J22+L22+N22+Q22+R22</f>
        <v>0</v>
      </c>
      <c r="U22" s="14" t="s">
        <v>34</v>
      </c>
      <c r="V22" s="1038"/>
      <c r="W22" s="1027"/>
      <c r="X22" s="457"/>
      <c r="Y22" s="153"/>
      <c r="Z22" s="153"/>
      <c r="AA22" s="46"/>
      <c r="AB22" s="463"/>
      <c r="AC22" s="47"/>
      <c r="AD22" s="148"/>
      <c r="AE22" s="180"/>
      <c r="AF22" s="153"/>
      <c r="AG22" s="154"/>
      <c r="AH22" s="60">
        <f>AG22+AF22+AD22+Z22+Y22+W22+V22</f>
        <v>0</v>
      </c>
      <c r="AI22" s="1114"/>
      <c r="AJ22" s="1115"/>
      <c r="AK22" s="1008"/>
      <c r="AL22" s="235"/>
      <c r="AM22" s="1116"/>
      <c r="AN22" s="1117"/>
      <c r="AO22" s="1111">
        <f>AI22+AL22+AK22</f>
        <v>0</v>
      </c>
      <c r="AP22" s="1110"/>
      <c r="AQ22" s="51" t="s">
        <v>34</v>
      </c>
      <c r="AR22" s="21">
        <f>H22+S22+AH22+AO22</f>
        <v>0</v>
      </c>
    </row>
    <row r="23" spans="1:44" ht="18.75" customHeight="1">
      <c r="A23" s="1015" t="s">
        <v>12</v>
      </c>
      <c r="B23" s="23">
        <f>SUM(B8:B18)+SUM(B19:B22)</f>
        <v>0</v>
      </c>
      <c r="C23" s="61">
        <f>SUM(C8:C18)+SUM(C20:C22)</f>
        <v>0</v>
      </c>
      <c r="D23" s="24">
        <f>SUM(D8:D18)+SUM(D20:D22)</f>
        <v>0</v>
      </c>
      <c r="E23" s="23">
        <f>SUM(E8:E18)+SUM(E20:E22)</f>
        <v>0</v>
      </c>
      <c r="F23" s="23">
        <f>SUM(F8:F18)+SUM(F20:F22)</f>
        <v>0</v>
      </c>
      <c r="G23" s="23">
        <f>G19</f>
        <v>0</v>
      </c>
      <c r="H23" s="56">
        <f>SUM(H8:H22)</f>
        <v>0</v>
      </c>
      <c r="I23" s="1033">
        <f>SUM(I8:I22)</f>
        <v>0</v>
      </c>
      <c r="J23" s="61">
        <f>SUM(J8:J18)+SUM(J20:J22)</f>
        <v>0</v>
      </c>
      <c r="K23" s="24">
        <f>SUM(K12:K13)</f>
        <v>0</v>
      </c>
      <c r="L23" s="53">
        <f>SUM(L8:L18)+SUM(L20:L22)</f>
        <v>0</v>
      </c>
      <c r="M23" s="24">
        <f>SUM(M8:M18)+SUM(M20:M22)</f>
        <v>0</v>
      </c>
      <c r="N23" s="23">
        <f>SUM(N8:N18)+SUM(N20:N22)</f>
        <v>0</v>
      </c>
      <c r="O23" s="53">
        <f>O19</f>
        <v>0</v>
      </c>
      <c r="P23" s="24">
        <f>P19</f>
        <v>0</v>
      </c>
      <c r="Q23" s="23">
        <f>SUM(Q8:Q22)</f>
        <v>0</v>
      </c>
      <c r="R23" s="23">
        <f>SUM(R8:R22)</f>
        <v>0</v>
      </c>
      <c r="S23" s="21">
        <f>SUM(S8:S22)</f>
        <v>0</v>
      </c>
      <c r="U23" s="8" t="s">
        <v>12</v>
      </c>
      <c r="V23" s="53">
        <f>SUM(V8:V19)+SUM(V20:V22)</f>
        <v>0</v>
      </c>
      <c r="W23" s="53">
        <f>SUM(W8:W18,W20:W22)</f>
        <v>0</v>
      </c>
      <c r="X23" s="1070">
        <f>SUM(X12:X13,X15:X16)</f>
        <v>0</v>
      </c>
      <c r="Y23" s="53">
        <f>SUM(Y8:Y18)+SUM(Y20:Y22)</f>
        <v>0</v>
      </c>
      <c r="Z23" s="53">
        <f>SUM(Z8:Z18)+SUM(Z20:Z22)</f>
        <v>0</v>
      </c>
      <c r="AA23" s="6">
        <f>AA19</f>
        <v>0</v>
      </c>
      <c r="AB23" s="6">
        <f t="shared" ref="AB23" si="7">AB19</f>
        <v>0</v>
      </c>
      <c r="AC23" s="6">
        <f>AC19</f>
        <v>0</v>
      </c>
      <c r="AD23" s="132">
        <f>SUM(AD8:AD18)+SUM(AD20:AD22)</f>
        <v>0</v>
      </c>
      <c r="AE23" s="133">
        <f>SUM(AE20:AE22,AE8:AE18)</f>
        <v>0</v>
      </c>
      <c r="AF23" s="23">
        <f>SUM(AF8:AF22)</f>
        <v>0</v>
      </c>
      <c r="AG23" s="23">
        <f>SUM(AG8:AG22)</f>
        <v>0</v>
      </c>
      <c r="AH23" s="22">
        <f>SUM(AH8:AH22)</f>
        <v>0</v>
      </c>
      <c r="AI23" s="1105">
        <f>SUM(AI8:AJ22)</f>
        <v>0</v>
      </c>
      <c r="AJ23" s="1106"/>
      <c r="AK23" s="1022">
        <f>SUM(AK8:AK22)</f>
        <v>0</v>
      </c>
      <c r="AL23" s="53">
        <f>SUM(AL8:AL22)</f>
        <v>0</v>
      </c>
      <c r="AM23" s="1107"/>
      <c r="AN23" s="1108"/>
      <c r="AO23" s="1109">
        <f>SUM(AO8:AP22)</f>
        <v>0</v>
      </c>
      <c r="AP23" s="1110"/>
      <c r="AQ23" s="9" t="s">
        <v>12</v>
      </c>
      <c r="AR23" s="21">
        <f>SUM(AR8:AR22)</f>
        <v>0</v>
      </c>
    </row>
    <row r="25" spans="1:44" ht="46.5" customHeight="1">
      <c r="A25" t="s">
        <v>13</v>
      </c>
      <c r="U25" s="1104" t="s">
        <v>838</v>
      </c>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row>
    <row r="26" spans="1:44" ht="16.5" customHeight="1">
      <c r="A26" s="1151" t="s">
        <v>769</v>
      </c>
      <c r="B26" s="1151"/>
      <c r="C26" s="1151"/>
      <c r="D26" s="1151"/>
      <c r="E26" s="1151"/>
      <c r="F26" s="1151"/>
      <c r="G26" s="1151"/>
      <c r="H26" s="1151"/>
      <c r="I26" s="1151"/>
      <c r="J26" s="1151"/>
      <c r="K26" s="1151"/>
      <c r="L26" s="1151"/>
      <c r="M26" s="1151"/>
      <c r="N26" s="1151"/>
      <c r="O26" s="1151"/>
      <c r="P26" s="1151"/>
      <c r="Q26" s="1151"/>
      <c r="R26" s="1151"/>
      <c r="S26" s="1151"/>
      <c r="U26" s="1151" t="s">
        <v>278</v>
      </c>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row>
    <row r="27" spans="1:44" ht="33.75" customHeight="1">
      <c r="A27" s="1103" t="s">
        <v>837</v>
      </c>
      <c r="B27" s="1103"/>
      <c r="C27" s="1103"/>
      <c r="D27" s="1103"/>
      <c r="E27" s="1103"/>
      <c r="F27" s="1103"/>
      <c r="G27" s="1103"/>
      <c r="H27" s="1103"/>
      <c r="I27" s="1103"/>
      <c r="J27" s="1103"/>
      <c r="K27" s="1103"/>
      <c r="L27" s="1103"/>
      <c r="M27" s="1103"/>
      <c r="N27" s="1103"/>
      <c r="O27" s="1103"/>
      <c r="P27" s="1103"/>
      <c r="Q27" s="1103"/>
      <c r="R27" s="1103"/>
      <c r="S27" s="1103"/>
      <c r="U27" s="1104" t="s">
        <v>846</v>
      </c>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row>
    <row r="28" spans="1:44">
      <c r="A28" s="1151" t="s">
        <v>836</v>
      </c>
      <c r="B28" s="1151"/>
      <c r="C28" s="1151"/>
      <c r="D28" s="1151"/>
      <c r="E28" s="1151"/>
      <c r="F28" s="1151"/>
      <c r="G28" s="1151"/>
      <c r="H28" s="1151"/>
      <c r="I28" s="1151"/>
      <c r="J28" s="1151"/>
      <c r="K28" s="1151"/>
      <c r="L28" s="1151"/>
      <c r="M28" s="1151"/>
      <c r="N28" s="1151"/>
      <c r="O28" s="1151"/>
      <c r="P28" s="1151"/>
      <c r="Q28" s="1151"/>
      <c r="R28" s="1151"/>
      <c r="S28" s="1151"/>
      <c r="U28" s="1152" t="s">
        <v>815</v>
      </c>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row>
    <row r="29" spans="1:44">
      <c r="A29" s="200"/>
      <c r="B29" s="200"/>
      <c r="U29" s="116"/>
      <c r="V29" s="116"/>
    </row>
    <row r="30" spans="1:44">
      <c r="A30" s="93"/>
      <c r="B30" s="93"/>
    </row>
  </sheetData>
  <mergeCells count="90">
    <mergeCell ref="AO14:AP14"/>
    <mergeCell ref="AO3:AP3"/>
    <mergeCell ref="B4:I4"/>
    <mergeCell ref="V4:AH4"/>
    <mergeCell ref="A28:S28"/>
    <mergeCell ref="A26:S26"/>
    <mergeCell ref="U26:AR26"/>
    <mergeCell ref="U28:AQ28"/>
    <mergeCell ref="W7:X7"/>
    <mergeCell ref="AD7:AE7"/>
    <mergeCell ref="AO10:AP10"/>
    <mergeCell ref="AO11:AP11"/>
    <mergeCell ref="AM10:AN10"/>
    <mergeCell ref="AM11:AN11"/>
    <mergeCell ref="AR4:AR7"/>
    <mergeCell ref="AQ4:AQ7"/>
    <mergeCell ref="P3:Q3"/>
    <mergeCell ref="R3:S3"/>
    <mergeCell ref="W5:X5"/>
    <mergeCell ref="AI8:AJ8"/>
    <mergeCell ref="AO8:AP8"/>
    <mergeCell ref="AM8:AN8"/>
    <mergeCell ref="AM7:AN7"/>
    <mergeCell ref="AI7:AJ7"/>
    <mergeCell ref="AA6:AC6"/>
    <mergeCell ref="AA5:AC5"/>
    <mergeCell ref="AD5:AE5"/>
    <mergeCell ref="AO12:AP12"/>
    <mergeCell ref="AM12:AN12"/>
    <mergeCell ref="AO13:AP13"/>
    <mergeCell ref="AQ3:AR3"/>
    <mergeCell ref="AI4:AP4"/>
    <mergeCell ref="AO9:AP9"/>
    <mergeCell ref="AM9:AN9"/>
    <mergeCell ref="AO5:AP7"/>
    <mergeCell ref="AM6:AN6"/>
    <mergeCell ref="AM5:AN5"/>
    <mergeCell ref="AI6:AJ6"/>
    <mergeCell ref="AI5:AJ5"/>
    <mergeCell ref="A4:A7"/>
    <mergeCell ref="U4:U7"/>
    <mergeCell ref="C5:D5"/>
    <mergeCell ref="L5:M5"/>
    <mergeCell ref="O5:P5"/>
    <mergeCell ref="O7:P7"/>
    <mergeCell ref="C7:D7"/>
    <mergeCell ref="L7:M7"/>
    <mergeCell ref="C6:D6"/>
    <mergeCell ref="L6:M6"/>
    <mergeCell ref="J5:K5"/>
    <mergeCell ref="J7:K7"/>
    <mergeCell ref="O6:P6"/>
    <mergeCell ref="AO15:AP15"/>
    <mergeCell ref="AM22:AN22"/>
    <mergeCell ref="AO16:AP16"/>
    <mergeCell ref="AI21:AJ21"/>
    <mergeCell ref="AM13:AN13"/>
    <mergeCell ref="AM14:AN14"/>
    <mergeCell ref="AM15:AN15"/>
    <mergeCell ref="AM16:AN16"/>
    <mergeCell ref="AM17:AN17"/>
    <mergeCell ref="AO19:AP19"/>
    <mergeCell ref="AO20:AP20"/>
    <mergeCell ref="AO21:AP21"/>
    <mergeCell ref="AM18:AN18"/>
    <mergeCell ref="AM19:AN19"/>
    <mergeCell ref="AM20:AN20"/>
    <mergeCell ref="AM21:AN21"/>
    <mergeCell ref="AO22:AP22"/>
    <mergeCell ref="AI9:AJ9"/>
    <mergeCell ref="AI10:AJ10"/>
    <mergeCell ref="AI11:AJ11"/>
    <mergeCell ref="AI12:AJ12"/>
    <mergeCell ref="AI13:AJ13"/>
    <mergeCell ref="AI14:AJ14"/>
    <mergeCell ref="AI15:AJ15"/>
    <mergeCell ref="AI16:AJ16"/>
    <mergeCell ref="AI17:AJ17"/>
    <mergeCell ref="AI18:AJ18"/>
    <mergeCell ref="AI19:AJ19"/>
    <mergeCell ref="AI20:AJ20"/>
    <mergeCell ref="AI22:AJ22"/>
    <mergeCell ref="AO17:AP17"/>
    <mergeCell ref="AO18:AP18"/>
    <mergeCell ref="A27:S27"/>
    <mergeCell ref="U25:AR25"/>
    <mergeCell ref="U27:AR27"/>
    <mergeCell ref="AI23:AJ23"/>
    <mergeCell ref="AM23:AN23"/>
    <mergeCell ref="AO23:AP23"/>
  </mergeCells>
  <phoneticPr fontId="4"/>
  <pageMargins left="0.39370078740157483" right="0.39370078740157483" top="0.98425196850393704" bottom="0.98425196850393704" header="0.51181102362204722" footer="0.51181102362204722"/>
  <pageSetup paperSize="9" scale="89" orientation="landscape" r:id="rId1"/>
  <headerFooter alignWithMargins="0"/>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51"/>
  <sheetViews>
    <sheetView view="pageBreakPreview" zoomScale="93" zoomScaleNormal="100" zoomScaleSheetLayoutView="93" workbookViewId="0">
      <selection activeCell="F16" sqref="F16"/>
    </sheetView>
  </sheetViews>
  <sheetFormatPr defaultRowHeight="13.5"/>
  <cols>
    <col min="1" max="1" width="2.5" style="297" customWidth="1"/>
    <col min="2" max="2" width="11" style="297" customWidth="1"/>
    <col min="3" max="12" width="9.25" style="297" customWidth="1"/>
    <col min="13" max="13" width="0.875" style="297" customWidth="1"/>
    <col min="14" max="16" width="10" style="297" customWidth="1"/>
    <col min="17" max="17" width="8" style="297" customWidth="1"/>
    <col min="18" max="18" width="9.125" style="297" customWidth="1"/>
    <col min="19" max="19" width="8.875" style="297" customWidth="1"/>
    <col min="20" max="20" width="7.5" style="297" customWidth="1"/>
    <col min="21" max="22" width="6.25" style="297" customWidth="1"/>
    <col min="23" max="23" width="3.75" style="297" customWidth="1"/>
    <col min="24" max="24" width="5.375" style="297" customWidth="1"/>
    <col min="25" max="28" width="5.75" style="297" customWidth="1"/>
    <col min="29" max="29" width="12" style="297" customWidth="1"/>
    <col min="30" max="30" width="8.75" style="297" customWidth="1"/>
    <col min="31" max="32" width="6.25" style="297" customWidth="1"/>
    <col min="33" max="33" width="9.25" style="297" customWidth="1"/>
    <col min="34" max="41" width="7.625" style="297" customWidth="1"/>
    <col min="42" max="42" width="9.75" style="297" customWidth="1"/>
    <col min="43" max="43" width="10.875" style="297" customWidth="1"/>
    <col min="44" max="44" width="10" style="297" customWidth="1"/>
    <col min="45" max="45" width="7.625" style="297" customWidth="1"/>
    <col min="46" max="16384" width="9" style="297"/>
  </cols>
  <sheetData>
    <row r="1" spans="1:46" ht="27" customHeight="1">
      <c r="A1" s="322"/>
      <c r="B1" s="344" t="s">
        <v>186</v>
      </c>
      <c r="C1" s="344"/>
      <c r="D1" s="322"/>
      <c r="E1" s="322"/>
      <c r="F1" s="322"/>
      <c r="G1" s="322"/>
      <c r="H1" s="322"/>
      <c r="I1" s="322"/>
      <c r="J1" s="322"/>
      <c r="K1" s="322"/>
      <c r="L1" s="322"/>
      <c r="M1" s="322"/>
      <c r="N1" s="344" t="s">
        <v>187</v>
      </c>
      <c r="O1" s="344"/>
      <c r="P1" s="344"/>
      <c r="Q1" s="322"/>
      <c r="R1" s="322"/>
      <c r="S1" s="322"/>
      <c r="T1" s="322"/>
      <c r="U1" s="322"/>
      <c r="V1" s="322"/>
      <c r="W1" s="322"/>
      <c r="X1" s="322"/>
      <c r="Y1" s="322"/>
      <c r="Z1" s="322"/>
      <c r="AA1" s="322"/>
      <c r="AB1" s="1078" t="s">
        <v>138</v>
      </c>
      <c r="AC1" s="1079"/>
      <c r="AD1" s="1175">
        <f>'1総授与件数'!H4</f>
        <v>0</v>
      </c>
      <c r="AE1" s="1176" t="e">
        <f>#REF!</f>
        <v>#REF!</v>
      </c>
      <c r="AG1" s="322"/>
      <c r="AH1" s="344" t="s">
        <v>188</v>
      </c>
      <c r="AI1" s="322"/>
      <c r="AJ1" s="322"/>
      <c r="AK1" s="322"/>
      <c r="AL1" s="322"/>
      <c r="AM1" s="322"/>
      <c r="AN1" s="322"/>
      <c r="AO1" s="322"/>
      <c r="AP1" s="374" t="s">
        <v>138</v>
      </c>
      <c r="AQ1" s="375">
        <f>'1総授与件数'!H4</f>
        <v>0</v>
      </c>
      <c r="AT1" s="315"/>
    </row>
    <row r="2" spans="1:46" ht="18" customHeight="1">
      <c r="A2" s="322"/>
      <c r="B2" s="322"/>
      <c r="C2" s="322"/>
      <c r="D2" s="322"/>
      <c r="E2" s="322"/>
      <c r="F2" s="322"/>
      <c r="G2" s="322"/>
      <c r="H2" s="322"/>
      <c r="I2" s="322"/>
      <c r="J2" s="322"/>
      <c r="K2" s="322"/>
      <c r="L2" s="322"/>
      <c r="M2" s="322"/>
      <c r="N2" s="1163" t="s">
        <v>39</v>
      </c>
      <c r="O2" s="1185" t="s">
        <v>89</v>
      </c>
      <c r="P2" s="1186"/>
      <c r="Q2" s="1186"/>
      <c r="R2" s="1186"/>
      <c r="S2" s="1186"/>
      <c r="T2" s="1186"/>
      <c r="U2" s="1186"/>
      <c r="V2" s="1186"/>
      <c r="W2" s="1186"/>
      <c r="X2" s="1186"/>
      <c r="Y2" s="1186"/>
      <c r="Z2" s="1186"/>
      <c r="AA2" s="1186"/>
      <c r="AB2" s="1186"/>
      <c r="AC2" s="1186"/>
      <c r="AD2" s="1186"/>
      <c r="AE2" s="1186"/>
      <c r="AF2" s="1186"/>
      <c r="AG2" s="322"/>
      <c r="AH2" s="1009" t="s">
        <v>39</v>
      </c>
      <c r="AI2" s="351" t="s">
        <v>53</v>
      </c>
      <c r="AJ2" s="352"/>
      <c r="AK2" s="352"/>
      <c r="AL2" s="352"/>
      <c r="AM2" s="352"/>
      <c r="AN2" s="352"/>
      <c r="AO2" s="352"/>
      <c r="AP2" s="352"/>
      <c r="AQ2" s="376"/>
      <c r="AR2" s="1012" t="s">
        <v>39</v>
      </c>
      <c r="AS2" s="1009" t="s">
        <v>55</v>
      </c>
      <c r="AT2" s="316"/>
    </row>
    <row r="3" spans="1:46" ht="18" customHeight="1">
      <c r="A3" s="322"/>
      <c r="B3" s="345"/>
      <c r="C3" s="345"/>
      <c r="D3" s="347"/>
      <c r="E3" s="348"/>
      <c r="F3" s="349"/>
      <c r="G3" s="322"/>
      <c r="H3" s="322"/>
      <c r="I3" s="322"/>
      <c r="J3" s="322"/>
      <c r="K3" s="350"/>
      <c r="L3" s="350"/>
      <c r="M3" s="322"/>
      <c r="N3" s="1164"/>
      <c r="O3" s="1050" t="s">
        <v>847</v>
      </c>
      <c r="P3" s="1051" t="s">
        <v>847</v>
      </c>
      <c r="Q3" s="356" t="s">
        <v>40</v>
      </c>
      <c r="R3" s="357"/>
      <c r="S3" s="357"/>
      <c r="T3" s="353" t="s">
        <v>40</v>
      </c>
      <c r="U3" s="353" t="s">
        <v>40</v>
      </c>
      <c r="V3" s="1166" t="s">
        <v>40</v>
      </c>
      <c r="W3" s="1191"/>
      <c r="X3" s="353" t="s">
        <v>40</v>
      </c>
      <c r="Y3" s="1166" t="s">
        <v>88</v>
      </c>
      <c r="Z3" s="1167"/>
      <c r="AA3" s="1167"/>
      <c r="AB3" s="1191"/>
      <c r="AC3" s="481" t="s">
        <v>174</v>
      </c>
      <c r="AD3" s="353" t="s">
        <v>43</v>
      </c>
      <c r="AE3" s="353" t="s">
        <v>43</v>
      </c>
      <c r="AF3" s="340"/>
      <c r="AG3" s="1010"/>
      <c r="AH3" s="1166" t="s">
        <v>94</v>
      </c>
      <c r="AI3" s="1167"/>
      <c r="AJ3" s="1191"/>
      <c r="AK3" s="1057" t="s">
        <v>848</v>
      </c>
      <c r="AL3" s="353"/>
      <c r="AM3" s="1167"/>
      <c r="AN3" s="1167"/>
      <c r="AO3" s="1168"/>
      <c r="AP3" s="1169"/>
      <c r="AQ3" s="1013"/>
      <c r="AR3" s="1010"/>
    </row>
    <row r="4" spans="1:46" ht="18" customHeight="1">
      <c r="A4" s="322"/>
      <c r="B4" s="322"/>
      <c r="C4" s="322"/>
      <c r="D4" s="322"/>
      <c r="E4" s="322"/>
      <c r="F4" s="322"/>
      <c r="G4" s="322"/>
      <c r="H4" s="322"/>
      <c r="I4" s="1179" t="s">
        <v>138</v>
      </c>
      <c r="J4" s="1180"/>
      <c r="K4" s="1175">
        <f>'1総授与件数'!H4</f>
        <v>0</v>
      </c>
      <c r="L4" s="1176" t="e">
        <f>#REF!</f>
        <v>#REF!</v>
      </c>
      <c r="M4" s="322"/>
      <c r="N4" s="1164"/>
      <c r="O4" s="1052" t="s">
        <v>854</v>
      </c>
      <c r="P4" s="1053" t="s">
        <v>848</v>
      </c>
      <c r="Q4" s="358" t="s">
        <v>41</v>
      </c>
      <c r="R4" s="359"/>
      <c r="S4" s="359"/>
      <c r="T4" s="354"/>
      <c r="U4" s="354"/>
      <c r="V4" s="1181" t="s">
        <v>48</v>
      </c>
      <c r="W4" s="1182"/>
      <c r="X4" s="354"/>
      <c r="Y4" s="1181" t="s">
        <v>173</v>
      </c>
      <c r="Z4" s="1192"/>
      <c r="AA4" s="1192"/>
      <c r="AB4" s="1182"/>
      <c r="AC4" s="481" t="s">
        <v>86</v>
      </c>
      <c r="AD4" s="355"/>
      <c r="AE4" s="355"/>
      <c r="AF4" s="341" t="s">
        <v>12</v>
      </c>
      <c r="AG4" s="1010"/>
      <c r="AH4" s="1174" t="s">
        <v>189</v>
      </c>
      <c r="AI4" s="1170"/>
      <c r="AJ4" s="1190"/>
      <c r="AK4" s="1055"/>
      <c r="AL4" s="355" t="s">
        <v>304</v>
      </c>
      <c r="AM4" s="1170" t="s">
        <v>305</v>
      </c>
      <c r="AN4" s="1171"/>
      <c r="AO4" s="1177" t="s">
        <v>12</v>
      </c>
      <c r="AP4" s="1178"/>
      <c r="AQ4" s="1013"/>
      <c r="AR4" s="1010"/>
    </row>
    <row r="5" spans="1:46" ht="46.5" customHeight="1" thickBot="1">
      <c r="A5" s="322"/>
      <c r="B5" s="1163" t="s">
        <v>39</v>
      </c>
      <c r="C5" s="1185" t="s">
        <v>77</v>
      </c>
      <c r="D5" s="1186"/>
      <c r="E5" s="1186"/>
      <c r="F5" s="1186"/>
      <c r="G5" s="1186"/>
      <c r="H5" s="1186"/>
      <c r="I5" s="1186"/>
      <c r="J5" s="1186"/>
      <c r="K5" s="1186"/>
      <c r="L5" s="1187"/>
      <c r="M5" s="322"/>
      <c r="N5" s="1165"/>
      <c r="O5" s="1052" t="s">
        <v>570</v>
      </c>
      <c r="P5" s="1049"/>
      <c r="Q5" s="360"/>
      <c r="R5" s="990" t="s">
        <v>816</v>
      </c>
      <c r="S5" s="991" t="s">
        <v>817</v>
      </c>
      <c r="T5" s="355" t="s">
        <v>46</v>
      </c>
      <c r="U5" s="355" t="s">
        <v>47</v>
      </c>
      <c r="V5" s="361" t="s">
        <v>90</v>
      </c>
      <c r="W5" s="361" t="s">
        <v>91</v>
      </c>
      <c r="X5" s="362" t="s">
        <v>140</v>
      </c>
      <c r="Y5" s="361" t="s">
        <v>90</v>
      </c>
      <c r="Z5" s="361" t="s">
        <v>91</v>
      </c>
      <c r="AA5" s="361" t="s">
        <v>92</v>
      </c>
      <c r="AB5" s="361" t="s">
        <v>93</v>
      </c>
      <c r="AC5" s="362" t="s">
        <v>87</v>
      </c>
      <c r="AD5" s="355" t="s">
        <v>44</v>
      </c>
      <c r="AE5" s="355" t="s">
        <v>45</v>
      </c>
      <c r="AF5" s="342"/>
      <c r="AG5" s="1011"/>
      <c r="AH5" s="347"/>
      <c r="AI5" s="419" t="s">
        <v>175</v>
      </c>
      <c r="AJ5" s="1054" t="s">
        <v>772</v>
      </c>
      <c r="AK5" s="1056"/>
      <c r="AL5" s="355"/>
      <c r="AM5" s="1170"/>
      <c r="AN5" s="1170"/>
      <c r="AO5" s="1183"/>
      <c r="AP5" s="1184"/>
      <c r="AQ5" s="1014"/>
      <c r="AR5" s="1011"/>
    </row>
    <row r="6" spans="1:46" ht="18.75" customHeight="1">
      <c r="A6" s="322"/>
      <c r="B6" s="1164"/>
      <c r="C6" s="1047" t="s">
        <v>853</v>
      </c>
      <c r="D6" s="353" t="s">
        <v>40</v>
      </c>
      <c r="E6" s="1166" t="s">
        <v>40</v>
      </c>
      <c r="F6" s="1167"/>
      <c r="G6" s="353" t="s">
        <v>40</v>
      </c>
      <c r="H6" s="1166" t="s">
        <v>40</v>
      </c>
      <c r="I6" s="1167"/>
      <c r="J6" s="353" t="s">
        <v>43</v>
      </c>
      <c r="K6" s="353" t="s">
        <v>43</v>
      </c>
      <c r="L6" s="340"/>
      <c r="M6" s="322"/>
      <c r="N6" s="323" t="s">
        <v>20</v>
      </c>
      <c r="O6" s="465"/>
      <c r="P6" s="170"/>
      <c r="Q6" s="170"/>
      <c r="R6" s="473"/>
      <c r="S6" s="471"/>
      <c r="T6" s="134"/>
      <c r="U6" s="134"/>
      <c r="V6" s="466"/>
      <c r="W6" s="466"/>
      <c r="X6" s="740"/>
      <c r="Y6" s="465"/>
      <c r="Z6" s="465"/>
      <c r="AA6" s="465"/>
      <c r="AB6" s="465"/>
      <c r="AC6" s="465"/>
      <c r="AD6" s="464"/>
      <c r="AE6" s="139"/>
      <c r="AF6" s="343">
        <f>SUM(P6:AE6)-SUM(R6:S6)</f>
        <v>0</v>
      </c>
      <c r="AG6" s="323" t="s">
        <v>20</v>
      </c>
      <c r="AH6" s="177"/>
      <c r="AI6" s="522"/>
      <c r="AJ6" s="524"/>
      <c r="AK6" s="261"/>
      <c r="AL6" s="261"/>
      <c r="AM6" s="1188"/>
      <c r="AN6" s="1189"/>
      <c r="AO6" s="379">
        <f>AH6+AL6+AK6</f>
        <v>0</v>
      </c>
      <c r="AP6" s="380">
        <f>SUM(AI6,AJ6)</f>
        <v>0</v>
      </c>
      <c r="AQ6" s="381" t="s">
        <v>20</v>
      </c>
      <c r="AR6" s="382">
        <f t="shared" ref="AR6:AR37" si="0">L9+AF6+AO6</f>
        <v>0</v>
      </c>
    </row>
    <row r="7" spans="1:46" ht="18.75" customHeight="1">
      <c r="A7" s="322"/>
      <c r="B7" s="1164"/>
      <c r="C7" s="1048" t="s">
        <v>848</v>
      </c>
      <c r="D7" s="354"/>
      <c r="E7" s="1172"/>
      <c r="F7" s="1173"/>
      <c r="G7" s="355"/>
      <c r="H7" s="1172"/>
      <c r="I7" s="1173"/>
      <c r="J7" s="355" t="s">
        <v>44</v>
      </c>
      <c r="K7" s="355" t="s">
        <v>45</v>
      </c>
      <c r="L7" s="341" t="s">
        <v>12</v>
      </c>
      <c r="M7" s="322"/>
      <c r="N7" s="323" t="s">
        <v>56</v>
      </c>
      <c r="O7" s="320"/>
      <c r="P7" s="232"/>
      <c r="Q7" s="1075"/>
      <c r="R7" s="474"/>
      <c r="S7" s="373"/>
      <c r="T7" s="135"/>
      <c r="U7" s="135"/>
      <c r="V7" s="371"/>
      <c r="W7" s="371"/>
      <c r="X7" s="135"/>
      <c r="Y7" s="372"/>
      <c r="Z7" s="372"/>
      <c r="AA7" s="372"/>
      <c r="AB7" s="372"/>
      <c r="AC7" s="372"/>
      <c r="AD7" s="146"/>
      <c r="AE7" s="143"/>
      <c r="AF7" s="343">
        <f t="shared" ref="AF7:AF16" si="1">SUM(P7:AE7)-SUM(R7:S7)</f>
        <v>0</v>
      </c>
      <c r="AG7" s="323" t="s">
        <v>56</v>
      </c>
      <c r="AH7" s="172"/>
      <c r="AI7" s="523"/>
      <c r="AJ7" s="525"/>
      <c r="AK7" s="264"/>
      <c r="AL7" s="264"/>
      <c r="AM7" s="1155"/>
      <c r="AN7" s="1156"/>
      <c r="AO7" s="379">
        <f t="shared" ref="AO7:AO36" si="2">AH7+AL7+AK7</f>
        <v>0</v>
      </c>
      <c r="AP7" s="380">
        <f t="shared" ref="AP7:AP37" si="3">SUM(AI7,AJ7)</f>
        <v>0</v>
      </c>
      <c r="AQ7" s="381" t="s">
        <v>56</v>
      </c>
      <c r="AR7" s="382">
        <f t="shared" si="0"/>
        <v>0</v>
      </c>
    </row>
    <row r="8" spans="1:46" ht="18.75" customHeight="1" thickBot="1">
      <c r="A8" s="322"/>
      <c r="B8" s="1165"/>
      <c r="C8" s="1048"/>
      <c r="D8" s="355" t="s">
        <v>41</v>
      </c>
      <c r="E8" s="1174" t="s">
        <v>46</v>
      </c>
      <c r="F8" s="1170"/>
      <c r="G8" s="355" t="s">
        <v>47</v>
      </c>
      <c r="H8" s="1174" t="s">
        <v>48</v>
      </c>
      <c r="I8" s="1170"/>
      <c r="J8" s="355"/>
      <c r="K8" s="355"/>
      <c r="L8" s="342"/>
      <c r="M8" s="322"/>
      <c r="N8" s="323" t="s">
        <v>57</v>
      </c>
      <c r="O8" s="320"/>
      <c r="P8" s="232"/>
      <c r="Q8" s="1075"/>
      <c r="R8" s="479"/>
      <c r="S8" s="373"/>
      <c r="T8" s="135"/>
      <c r="U8" s="135"/>
      <c r="V8" s="371"/>
      <c r="W8" s="371"/>
      <c r="X8" s="135"/>
      <c r="Y8" s="372"/>
      <c r="Z8" s="372"/>
      <c r="AA8" s="372"/>
      <c r="AB8" s="372"/>
      <c r="AC8" s="372"/>
      <c r="AD8" s="146"/>
      <c r="AE8" s="143"/>
      <c r="AF8" s="343">
        <f t="shared" si="1"/>
        <v>0</v>
      </c>
      <c r="AG8" s="323" t="s">
        <v>57</v>
      </c>
      <c r="AH8" s="172"/>
      <c r="AI8" s="523"/>
      <c r="AJ8" s="525"/>
      <c r="AK8" s="264"/>
      <c r="AL8" s="264"/>
      <c r="AM8" s="1155"/>
      <c r="AN8" s="1156"/>
      <c r="AO8" s="379">
        <f t="shared" si="2"/>
        <v>0</v>
      </c>
      <c r="AP8" s="380">
        <f t="shared" si="3"/>
        <v>0</v>
      </c>
      <c r="AQ8" s="381" t="s">
        <v>57</v>
      </c>
      <c r="AR8" s="382">
        <f t="shared" si="0"/>
        <v>0</v>
      </c>
    </row>
    <row r="9" spans="1:46" ht="18.75" customHeight="1">
      <c r="A9" s="322"/>
      <c r="B9" s="323" t="s">
        <v>20</v>
      </c>
      <c r="C9" s="1044"/>
      <c r="D9" s="464"/>
      <c r="E9" s="137"/>
      <c r="F9" s="138"/>
      <c r="G9" s="134"/>
      <c r="H9" s="318"/>
      <c r="I9" s="319"/>
      <c r="J9" s="134"/>
      <c r="K9" s="139"/>
      <c r="L9" s="343">
        <f>D9+E9+G9+J9+K9+C9</f>
        <v>0</v>
      </c>
      <c r="M9" s="322"/>
      <c r="N9" s="323" t="s">
        <v>22</v>
      </c>
      <c r="O9" s="320"/>
      <c r="P9" s="232"/>
      <c r="Q9" s="1075"/>
      <c r="R9" s="291"/>
      <c r="S9" s="373"/>
      <c r="T9" s="135"/>
      <c r="U9" s="135"/>
      <c r="V9" s="371"/>
      <c r="W9" s="371"/>
      <c r="X9" s="135"/>
      <c r="Y9" s="372"/>
      <c r="Z9" s="372"/>
      <c r="AA9" s="372"/>
      <c r="AB9" s="372"/>
      <c r="AC9" s="372"/>
      <c r="AD9" s="146"/>
      <c r="AE9" s="143"/>
      <c r="AF9" s="343">
        <f>SUM(P9:AE9)-SUM(R9:S9)</f>
        <v>0</v>
      </c>
      <c r="AG9" s="323" t="s">
        <v>22</v>
      </c>
      <c r="AH9" s="172"/>
      <c r="AI9" s="523"/>
      <c r="AJ9" s="525"/>
      <c r="AK9" s="264"/>
      <c r="AL9" s="264"/>
      <c r="AM9" s="1155"/>
      <c r="AN9" s="1156"/>
      <c r="AO9" s="379">
        <f t="shared" si="2"/>
        <v>0</v>
      </c>
      <c r="AP9" s="380">
        <f t="shared" si="3"/>
        <v>0</v>
      </c>
      <c r="AQ9" s="381" t="s">
        <v>22</v>
      </c>
      <c r="AR9" s="382">
        <f t="shared" si="0"/>
        <v>0</v>
      </c>
    </row>
    <row r="10" spans="1:46" ht="18.75" customHeight="1">
      <c r="A10" s="322"/>
      <c r="B10" s="323" t="s">
        <v>56</v>
      </c>
      <c r="C10" s="1045"/>
      <c r="D10" s="146"/>
      <c r="E10" s="141"/>
      <c r="F10" s="142"/>
      <c r="G10" s="135"/>
      <c r="H10" s="320"/>
      <c r="I10" s="321"/>
      <c r="J10" s="135"/>
      <c r="K10" s="143"/>
      <c r="L10" s="343">
        <f t="shared" ref="L10:L21" si="4">D10+E10+G10+J10+K10+C10</f>
        <v>0</v>
      </c>
      <c r="M10" s="322"/>
      <c r="N10" s="323" t="s">
        <v>23</v>
      </c>
      <c r="O10" s="320"/>
      <c r="P10" s="232"/>
      <c r="Q10" s="1075"/>
      <c r="R10" s="291"/>
      <c r="S10" s="373"/>
      <c r="T10" s="135"/>
      <c r="U10" s="135"/>
      <c r="V10" s="371"/>
      <c r="W10" s="371"/>
      <c r="X10" s="135"/>
      <c r="Y10" s="372"/>
      <c r="Z10" s="372"/>
      <c r="AA10" s="372"/>
      <c r="AB10" s="372"/>
      <c r="AC10" s="372"/>
      <c r="AD10" s="146"/>
      <c r="AE10" s="143"/>
      <c r="AF10" s="343">
        <f t="shared" si="1"/>
        <v>0</v>
      </c>
      <c r="AG10" s="323" t="s">
        <v>23</v>
      </c>
      <c r="AH10" s="172"/>
      <c r="AI10" s="523"/>
      <c r="AJ10" s="525"/>
      <c r="AK10" s="264"/>
      <c r="AL10" s="264"/>
      <c r="AM10" s="1155"/>
      <c r="AN10" s="1156"/>
      <c r="AO10" s="379">
        <f t="shared" si="2"/>
        <v>0</v>
      </c>
      <c r="AP10" s="380">
        <f t="shared" si="3"/>
        <v>0</v>
      </c>
      <c r="AQ10" s="381" t="s">
        <v>23</v>
      </c>
      <c r="AR10" s="382">
        <f t="shared" si="0"/>
        <v>0</v>
      </c>
    </row>
    <row r="11" spans="1:46" ht="18.75" customHeight="1">
      <c r="A11" s="322"/>
      <c r="B11" s="323" t="s">
        <v>57</v>
      </c>
      <c r="C11" s="1045"/>
      <c r="D11" s="146"/>
      <c r="E11" s="141"/>
      <c r="F11" s="142"/>
      <c r="G11" s="135"/>
      <c r="H11" s="320"/>
      <c r="I11" s="321"/>
      <c r="J11" s="135"/>
      <c r="K11" s="143"/>
      <c r="L11" s="343">
        <f t="shared" si="4"/>
        <v>0</v>
      </c>
      <c r="M11" s="322"/>
      <c r="N11" s="323" t="s">
        <v>24</v>
      </c>
      <c r="O11" s="320"/>
      <c r="P11" s="232"/>
      <c r="Q11" s="1075"/>
      <c r="R11" s="291"/>
      <c r="S11" s="373"/>
      <c r="T11" s="135"/>
      <c r="U11" s="135"/>
      <c r="V11" s="371"/>
      <c r="W11" s="371"/>
      <c r="X11" s="135"/>
      <c r="Y11" s="372"/>
      <c r="Z11" s="372"/>
      <c r="AA11" s="372"/>
      <c r="AB11" s="372"/>
      <c r="AC11" s="372"/>
      <c r="AD11" s="146"/>
      <c r="AE11" s="143"/>
      <c r="AF11" s="343">
        <f t="shared" si="1"/>
        <v>0</v>
      </c>
      <c r="AG11" s="323" t="s">
        <v>24</v>
      </c>
      <c r="AH11" s="172"/>
      <c r="AI11" s="523"/>
      <c r="AJ11" s="525"/>
      <c r="AK11" s="264"/>
      <c r="AL11" s="264"/>
      <c r="AM11" s="1155"/>
      <c r="AN11" s="1156"/>
      <c r="AO11" s="379">
        <f t="shared" si="2"/>
        <v>0</v>
      </c>
      <c r="AP11" s="380">
        <f t="shared" si="3"/>
        <v>0</v>
      </c>
      <c r="AQ11" s="381" t="s">
        <v>24</v>
      </c>
      <c r="AR11" s="382">
        <f t="shared" si="0"/>
        <v>0</v>
      </c>
    </row>
    <row r="12" spans="1:46" ht="18.75" customHeight="1">
      <c r="A12" s="322"/>
      <c r="B12" s="323" t="s">
        <v>22</v>
      </c>
      <c r="C12" s="1045"/>
      <c r="D12" s="146"/>
      <c r="E12" s="141"/>
      <c r="F12" s="142"/>
      <c r="G12" s="135"/>
      <c r="H12" s="320"/>
      <c r="I12" s="321"/>
      <c r="J12" s="135"/>
      <c r="K12" s="143"/>
      <c r="L12" s="343">
        <f t="shared" si="4"/>
        <v>0</v>
      </c>
      <c r="M12" s="322"/>
      <c r="N12" s="323" t="s">
        <v>25</v>
      </c>
      <c r="O12" s="320"/>
      <c r="P12" s="232"/>
      <c r="Q12" s="1075"/>
      <c r="R12" s="291"/>
      <c r="S12" s="373"/>
      <c r="T12" s="135"/>
      <c r="U12" s="135"/>
      <c r="V12" s="371"/>
      <c r="W12" s="371"/>
      <c r="X12" s="135"/>
      <c r="Y12" s="372"/>
      <c r="Z12" s="372"/>
      <c r="AA12" s="372"/>
      <c r="AB12" s="372"/>
      <c r="AC12" s="372"/>
      <c r="AD12" s="146"/>
      <c r="AE12" s="143"/>
      <c r="AF12" s="343">
        <f t="shared" si="1"/>
        <v>0</v>
      </c>
      <c r="AG12" s="323" t="s">
        <v>25</v>
      </c>
      <c r="AH12" s="172"/>
      <c r="AI12" s="523"/>
      <c r="AJ12" s="525"/>
      <c r="AK12" s="264"/>
      <c r="AL12" s="264"/>
      <c r="AM12" s="1155"/>
      <c r="AN12" s="1156"/>
      <c r="AO12" s="379">
        <f t="shared" si="2"/>
        <v>0</v>
      </c>
      <c r="AP12" s="380">
        <f t="shared" si="3"/>
        <v>0</v>
      </c>
      <c r="AQ12" s="381" t="s">
        <v>25</v>
      </c>
      <c r="AR12" s="382">
        <f t="shared" si="0"/>
        <v>0</v>
      </c>
    </row>
    <row r="13" spans="1:46" ht="18.75" customHeight="1">
      <c r="A13" s="322"/>
      <c r="B13" s="323" t="s">
        <v>23</v>
      </c>
      <c r="C13" s="1045"/>
      <c r="D13" s="146"/>
      <c r="E13" s="141"/>
      <c r="F13" s="142"/>
      <c r="G13" s="135"/>
      <c r="H13" s="320"/>
      <c r="I13" s="321"/>
      <c r="J13" s="135"/>
      <c r="K13" s="143"/>
      <c r="L13" s="343">
        <f t="shared" si="4"/>
        <v>0</v>
      </c>
      <c r="M13" s="322"/>
      <c r="N13" s="323" t="s">
        <v>58</v>
      </c>
      <c r="O13" s="320"/>
      <c r="P13" s="232"/>
      <c r="Q13" s="1075"/>
      <c r="R13" s="291"/>
      <c r="S13" s="373"/>
      <c r="T13" s="135"/>
      <c r="U13" s="135"/>
      <c r="V13" s="371"/>
      <c r="W13" s="371"/>
      <c r="X13" s="135"/>
      <c r="Y13" s="372"/>
      <c r="Z13" s="372"/>
      <c r="AA13" s="372"/>
      <c r="AB13" s="372"/>
      <c r="AC13" s="372"/>
      <c r="AD13" s="146"/>
      <c r="AE13" s="143"/>
      <c r="AF13" s="343">
        <f t="shared" si="1"/>
        <v>0</v>
      </c>
      <c r="AG13" s="323" t="s">
        <v>58</v>
      </c>
      <c r="AH13" s="172"/>
      <c r="AI13" s="523"/>
      <c r="AJ13" s="525"/>
      <c r="AK13" s="264"/>
      <c r="AL13" s="264"/>
      <c r="AM13" s="1155"/>
      <c r="AN13" s="1156"/>
      <c r="AO13" s="379">
        <f t="shared" si="2"/>
        <v>0</v>
      </c>
      <c r="AP13" s="380">
        <f t="shared" si="3"/>
        <v>0</v>
      </c>
      <c r="AQ13" s="381" t="s">
        <v>58</v>
      </c>
      <c r="AR13" s="382">
        <f t="shared" si="0"/>
        <v>0</v>
      </c>
    </row>
    <row r="14" spans="1:46" ht="18.75" customHeight="1">
      <c r="A14" s="322"/>
      <c r="B14" s="323" t="s">
        <v>24</v>
      </c>
      <c r="C14" s="1045"/>
      <c r="D14" s="146"/>
      <c r="E14" s="141"/>
      <c r="F14" s="142"/>
      <c r="G14" s="135"/>
      <c r="H14" s="320"/>
      <c r="I14" s="321"/>
      <c r="J14" s="135"/>
      <c r="K14" s="143"/>
      <c r="L14" s="343">
        <f t="shared" si="4"/>
        <v>0</v>
      </c>
      <c r="M14" s="322"/>
      <c r="N14" s="323" t="s">
        <v>59</v>
      </c>
      <c r="O14" s="320"/>
      <c r="P14" s="232"/>
      <c r="Q14" s="1075"/>
      <c r="R14" s="291"/>
      <c r="S14" s="373"/>
      <c r="T14" s="135"/>
      <c r="U14" s="135"/>
      <c r="V14" s="371"/>
      <c r="W14" s="371"/>
      <c r="X14" s="135"/>
      <c r="Y14" s="372"/>
      <c r="Z14" s="372"/>
      <c r="AA14" s="372"/>
      <c r="AB14" s="372"/>
      <c r="AC14" s="372"/>
      <c r="AD14" s="146"/>
      <c r="AE14" s="143"/>
      <c r="AF14" s="343">
        <f t="shared" si="1"/>
        <v>0</v>
      </c>
      <c r="AG14" s="323" t="s">
        <v>59</v>
      </c>
      <c r="AH14" s="172"/>
      <c r="AI14" s="523"/>
      <c r="AJ14" s="525"/>
      <c r="AK14" s="264"/>
      <c r="AL14" s="264"/>
      <c r="AM14" s="1155"/>
      <c r="AN14" s="1156"/>
      <c r="AO14" s="379">
        <f t="shared" si="2"/>
        <v>0</v>
      </c>
      <c r="AP14" s="380">
        <f t="shared" si="3"/>
        <v>0</v>
      </c>
      <c r="AQ14" s="381" t="s">
        <v>59</v>
      </c>
      <c r="AR14" s="382">
        <f t="shared" si="0"/>
        <v>0</v>
      </c>
    </row>
    <row r="15" spans="1:46" ht="18.75" customHeight="1">
      <c r="A15" s="322"/>
      <c r="B15" s="323" t="s">
        <v>25</v>
      </c>
      <c r="C15" s="1045"/>
      <c r="D15" s="146"/>
      <c r="E15" s="141"/>
      <c r="F15" s="142"/>
      <c r="G15" s="135"/>
      <c r="H15" s="320"/>
      <c r="I15" s="321"/>
      <c r="J15" s="135"/>
      <c r="K15" s="143"/>
      <c r="L15" s="343">
        <f t="shared" si="4"/>
        <v>0</v>
      </c>
      <c r="M15" s="322"/>
      <c r="N15" s="323" t="s">
        <v>26</v>
      </c>
      <c r="O15" s="320"/>
      <c r="P15" s="232"/>
      <c r="Q15" s="1075"/>
      <c r="R15" s="478"/>
      <c r="S15" s="373"/>
      <c r="T15" s="135"/>
      <c r="U15" s="135"/>
      <c r="V15" s="371"/>
      <c r="W15" s="371"/>
      <c r="X15" s="135"/>
      <c r="Y15" s="372"/>
      <c r="Z15" s="372"/>
      <c r="AA15" s="372"/>
      <c r="AB15" s="372"/>
      <c r="AC15" s="372"/>
      <c r="AD15" s="146"/>
      <c r="AE15" s="143"/>
      <c r="AF15" s="343">
        <f t="shared" si="1"/>
        <v>0</v>
      </c>
      <c r="AG15" s="323" t="s">
        <v>26</v>
      </c>
      <c r="AH15" s="172"/>
      <c r="AI15" s="523"/>
      <c r="AJ15" s="525"/>
      <c r="AK15" s="264"/>
      <c r="AL15" s="264"/>
      <c r="AM15" s="1155"/>
      <c r="AN15" s="1156"/>
      <c r="AO15" s="379">
        <f t="shared" si="2"/>
        <v>0</v>
      </c>
      <c r="AP15" s="380">
        <f t="shared" si="3"/>
        <v>0</v>
      </c>
      <c r="AQ15" s="381" t="s">
        <v>26</v>
      </c>
      <c r="AR15" s="382">
        <f t="shared" si="0"/>
        <v>0</v>
      </c>
    </row>
    <row r="16" spans="1:46" ht="18.75" customHeight="1">
      <c r="A16" s="322"/>
      <c r="B16" s="323" t="s">
        <v>58</v>
      </c>
      <c r="C16" s="1045"/>
      <c r="D16" s="146"/>
      <c r="E16" s="141"/>
      <c r="F16" s="142"/>
      <c r="G16" s="135"/>
      <c r="H16" s="320"/>
      <c r="I16" s="321"/>
      <c r="J16" s="135"/>
      <c r="K16" s="143"/>
      <c r="L16" s="343">
        <f t="shared" si="4"/>
        <v>0</v>
      </c>
      <c r="M16" s="322"/>
      <c r="N16" s="323" t="s">
        <v>27</v>
      </c>
      <c r="O16" s="320"/>
      <c r="P16" s="232"/>
      <c r="Q16" s="1075"/>
      <c r="R16" s="474"/>
      <c r="S16" s="373"/>
      <c r="T16" s="135"/>
      <c r="U16" s="135"/>
      <c r="V16" s="371"/>
      <c r="W16" s="371"/>
      <c r="X16" s="135"/>
      <c r="Y16" s="372"/>
      <c r="Z16" s="372"/>
      <c r="AA16" s="372"/>
      <c r="AB16" s="372"/>
      <c r="AC16" s="372"/>
      <c r="AD16" s="146"/>
      <c r="AE16" s="143"/>
      <c r="AF16" s="343">
        <f t="shared" si="1"/>
        <v>0</v>
      </c>
      <c r="AG16" s="323" t="s">
        <v>27</v>
      </c>
      <c r="AH16" s="172"/>
      <c r="AI16" s="523"/>
      <c r="AJ16" s="525"/>
      <c r="AK16" s="264"/>
      <c r="AL16" s="264"/>
      <c r="AM16" s="1155"/>
      <c r="AN16" s="1156"/>
      <c r="AO16" s="379">
        <f t="shared" si="2"/>
        <v>0</v>
      </c>
      <c r="AP16" s="380">
        <f t="shared" si="3"/>
        <v>0</v>
      </c>
      <c r="AQ16" s="381" t="s">
        <v>27</v>
      </c>
      <c r="AR16" s="382">
        <f t="shared" si="0"/>
        <v>0</v>
      </c>
    </row>
    <row r="17" spans="1:44" ht="18.75" customHeight="1">
      <c r="A17" s="322"/>
      <c r="B17" s="323" t="s">
        <v>59</v>
      </c>
      <c r="C17" s="1045"/>
      <c r="D17" s="146"/>
      <c r="E17" s="141"/>
      <c r="F17" s="142"/>
      <c r="G17" s="135"/>
      <c r="H17" s="320"/>
      <c r="I17" s="321"/>
      <c r="J17" s="135"/>
      <c r="K17" s="143"/>
      <c r="L17" s="343">
        <f t="shared" si="4"/>
        <v>0</v>
      </c>
      <c r="M17" s="322"/>
      <c r="N17" s="323" t="s">
        <v>60</v>
      </c>
      <c r="O17" s="1073"/>
      <c r="P17" s="232"/>
      <c r="Q17" s="1075"/>
      <c r="R17" s="474"/>
      <c r="S17" s="373"/>
      <c r="T17" s="135"/>
      <c r="U17" s="135"/>
      <c r="V17" s="371"/>
      <c r="W17" s="371"/>
      <c r="X17" s="135"/>
      <c r="Y17" s="372"/>
      <c r="Z17" s="372"/>
      <c r="AA17" s="372"/>
      <c r="AB17" s="372"/>
      <c r="AC17" s="372"/>
      <c r="AD17" s="146"/>
      <c r="AE17" s="143"/>
      <c r="AF17" s="343">
        <f>SUM(P17:AE17)-SUM(R17:S17)+O17</f>
        <v>0</v>
      </c>
      <c r="AG17" s="323" t="s">
        <v>60</v>
      </c>
      <c r="AH17" s="172"/>
      <c r="AI17" s="523"/>
      <c r="AJ17" s="525"/>
      <c r="AK17" s="264"/>
      <c r="AL17" s="264"/>
      <c r="AM17" s="1155"/>
      <c r="AN17" s="1156"/>
      <c r="AO17" s="379">
        <f t="shared" si="2"/>
        <v>0</v>
      </c>
      <c r="AP17" s="380">
        <f t="shared" si="3"/>
        <v>0</v>
      </c>
      <c r="AQ17" s="381" t="s">
        <v>60</v>
      </c>
      <c r="AR17" s="382">
        <f t="shared" si="0"/>
        <v>0</v>
      </c>
    </row>
    <row r="18" spans="1:44" ht="18.75" customHeight="1">
      <c r="A18" s="322"/>
      <c r="B18" s="323" t="s">
        <v>26</v>
      </c>
      <c r="C18" s="1045"/>
      <c r="D18" s="146"/>
      <c r="E18" s="141"/>
      <c r="F18" s="142"/>
      <c r="G18" s="135"/>
      <c r="H18" s="320"/>
      <c r="I18" s="321"/>
      <c r="J18" s="135"/>
      <c r="K18" s="143"/>
      <c r="L18" s="343">
        <f t="shared" si="4"/>
        <v>0</v>
      </c>
      <c r="M18" s="322"/>
      <c r="N18" s="323" t="s">
        <v>29</v>
      </c>
      <c r="O18" s="320"/>
      <c r="P18" s="232"/>
      <c r="Q18" s="1075"/>
      <c r="R18" s="474"/>
      <c r="S18" s="373"/>
      <c r="T18" s="135"/>
      <c r="U18" s="135"/>
      <c r="V18" s="467"/>
      <c r="W18" s="467"/>
      <c r="X18" s="135"/>
      <c r="Y18" s="372"/>
      <c r="Z18" s="372"/>
      <c r="AA18" s="372"/>
      <c r="AB18" s="372"/>
      <c r="AC18" s="372"/>
      <c r="AD18" s="146"/>
      <c r="AE18" s="143"/>
      <c r="AF18" s="343">
        <f t="shared" ref="AF18:AF44" si="5">SUM(P18:AE18)-SUM(R18:S18)+O18</f>
        <v>0</v>
      </c>
      <c r="AG18" s="323" t="s">
        <v>29</v>
      </c>
      <c r="AH18" s="172"/>
      <c r="AI18" s="523"/>
      <c r="AJ18" s="525"/>
      <c r="AK18" s="264"/>
      <c r="AL18" s="264"/>
      <c r="AM18" s="1155"/>
      <c r="AN18" s="1156"/>
      <c r="AO18" s="379">
        <f t="shared" si="2"/>
        <v>0</v>
      </c>
      <c r="AP18" s="380">
        <f t="shared" si="3"/>
        <v>0</v>
      </c>
      <c r="AQ18" s="381" t="s">
        <v>29</v>
      </c>
      <c r="AR18" s="382">
        <f t="shared" si="0"/>
        <v>0</v>
      </c>
    </row>
    <row r="19" spans="1:44" ht="18.75" customHeight="1">
      <c r="A19" s="322"/>
      <c r="B19" s="323" t="s">
        <v>27</v>
      </c>
      <c r="C19" s="1045"/>
      <c r="D19" s="146"/>
      <c r="E19" s="141"/>
      <c r="F19" s="142"/>
      <c r="G19" s="135"/>
      <c r="H19" s="320"/>
      <c r="I19" s="321"/>
      <c r="J19" s="135"/>
      <c r="K19" s="143"/>
      <c r="L19" s="343">
        <f t="shared" si="4"/>
        <v>0</v>
      </c>
      <c r="M19" s="322"/>
      <c r="N19" s="323" t="s">
        <v>63</v>
      </c>
      <c r="O19" s="1073"/>
      <c r="P19" s="232"/>
      <c r="Q19" s="1075"/>
      <c r="R19" s="479"/>
      <c r="S19" s="373"/>
      <c r="T19" s="135"/>
      <c r="U19" s="135"/>
      <c r="V19" s="467"/>
      <c r="W19" s="467"/>
      <c r="X19" s="135"/>
      <c r="Y19" s="372"/>
      <c r="Z19" s="372"/>
      <c r="AA19" s="372"/>
      <c r="AB19" s="372"/>
      <c r="AC19" s="135"/>
      <c r="AD19" s="146"/>
      <c r="AE19" s="143"/>
      <c r="AF19" s="343">
        <f t="shared" si="5"/>
        <v>0</v>
      </c>
      <c r="AG19" s="323" t="s">
        <v>63</v>
      </c>
      <c r="AH19" s="172"/>
      <c r="AI19" s="523"/>
      <c r="AJ19" s="525"/>
      <c r="AK19" s="264"/>
      <c r="AL19" s="264"/>
      <c r="AM19" s="1155"/>
      <c r="AN19" s="1156"/>
      <c r="AO19" s="379">
        <f t="shared" si="2"/>
        <v>0</v>
      </c>
      <c r="AP19" s="380">
        <f t="shared" si="3"/>
        <v>0</v>
      </c>
      <c r="AQ19" s="381" t="s">
        <v>63</v>
      </c>
      <c r="AR19" s="382">
        <f t="shared" si="0"/>
        <v>0</v>
      </c>
    </row>
    <row r="20" spans="1:44" ht="18.75" customHeight="1">
      <c r="A20" s="322"/>
      <c r="B20" s="323" t="s">
        <v>60</v>
      </c>
      <c r="C20" s="1045"/>
      <c r="D20" s="146"/>
      <c r="E20" s="141"/>
      <c r="F20" s="142"/>
      <c r="G20" s="135"/>
      <c r="H20" s="320"/>
      <c r="I20" s="321"/>
      <c r="J20" s="135"/>
      <c r="K20" s="143"/>
      <c r="L20" s="343">
        <f t="shared" si="4"/>
        <v>0</v>
      </c>
      <c r="M20" s="322"/>
      <c r="N20" s="323" t="s">
        <v>65</v>
      </c>
      <c r="O20" s="1074"/>
      <c r="P20" s="232"/>
      <c r="Q20" s="1075"/>
      <c r="R20" s="291"/>
      <c r="S20" s="373"/>
      <c r="T20" s="135"/>
      <c r="U20" s="135"/>
      <c r="V20" s="467"/>
      <c r="W20" s="467"/>
      <c r="X20" s="135"/>
      <c r="Y20" s="372"/>
      <c r="Z20" s="372"/>
      <c r="AA20" s="372"/>
      <c r="AB20" s="372"/>
      <c r="AC20" s="372"/>
      <c r="AD20" s="146"/>
      <c r="AE20" s="143"/>
      <c r="AF20" s="343">
        <f t="shared" si="5"/>
        <v>0</v>
      </c>
      <c r="AG20" s="323" t="s">
        <v>65</v>
      </c>
      <c r="AH20" s="172"/>
      <c r="AI20" s="523"/>
      <c r="AJ20" s="525"/>
      <c r="AK20" s="264"/>
      <c r="AL20" s="264"/>
      <c r="AM20" s="1155"/>
      <c r="AN20" s="1156"/>
      <c r="AO20" s="379">
        <f t="shared" si="2"/>
        <v>0</v>
      </c>
      <c r="AP20" s="380">
        <f t="shared" si="3"/>
        <v>0</v>
      </c>
      <c r="AQ20" s="381" t="s">
        <v>65</v>
      </c>
      <c r="AR20" s="382">
        <f t="shared" si="0"/>
        <v>0</v>
      </c>
    </row>
    <row r="21" spans="1:44" ht="18.75" customHeight="1">
      <c r="A21" s="322"/>
      <c r="B21" s="323" t="s">
        <v>29</v>
      </c>
      <c r="C21" s="1045"/>
      <c r="D21" s="146"/>
      <c r="E21" s="141"/>
      <c r="F21" s="142"/>
      <c r="G21" s="135"/>
      <c r="H21" s="320"/>
      <c r="I21" s="321"/>
      <c r="J21" s="135"/>
      <c r="K21" s="143"/>
      <c r="L21" s="343">
        <f t="shared" si="4"/>
        <v>0</v>
      </c>
      <c r="M21" s="322"/>
      <c r="N21" s="323" t="s">
        <v>67</v>
      </c>
      <c r="O21" s="1074"/>
      <c r="P21" s="232"/>
      <c r="Q21" s="1075"/>
      <c r="R21" s="291"/>
      <c r="S21" s="472"/>
      <c r="T21" s="135"/>
      <c r="U21" s="135"/>
      <c r="V21" s="467"/>
      <c r="W21" s="467"/>
      <c r="X21" s="135"/>
      <c r="Y21" s="372"/>
      <c r="Z21" s="372"/>
      <c r="AA21" s="372"/>
      <c r="AB21" s="372"/>
      <c r="AC21" s="372"/>
      <c r="AD21" s="146"/>
      <c r="AE21" s="143"/>
      <c r="AF21" s="343">
        <f t="shared" si="5"/>
        <v>0</v>
      </c>
      <c r="AG21" s="323" t="s">
        <v>67</v>
      </c>
      <c r="AH21" s="172"/>
      <c r="AI21" s="523"/>
      <c r="AJ21" s="525"/>
      <c r="AK21" s="264"/>
      <c r="AL21" s="264"/>
      <c r="AM21" s="1155"/>
      <c r="AN21" s="1156"/>
      <c r="AO21" s="379">
        <f t="shared" si="2"/>
        <v>0</v>
      </c>
      <c r="AP21" s="380">
        <f t="shared" si="3"/>
        <v>0</v>
      </c>
      <c r="AQ21" s="381" t="s">
        <v>67</v>
      </c>
      <c r="AR21" s="382">
        <f t="shared" si="0"/>
        <v>0</v>
      </c>
    </row>
    <row r="22" spans="1:44" ht="18.75" customHeight="1">
      <c r="A22" s="322"/>
      <c r="B22" s="323" t="s">
        <v>63</v>
      </c>
      <c r="C22" s="1045"/>
      <c r="D22" s="146"/>
      <c r="E22" s="141"/>
      <c r="F22" s="480"/>
      <c r="G22" s="135"/>
      <c r="H22" s="320"/>
      <c r="I22" s="321"/>
      <c r="J22" s="135"/>
      <c r="K22" s="143"/>
      <c r="L22" s="343">
        <f>D22+E22+G22+J22+K22+C22</f>
        <v>0</v>
      </c>
      <c r="M22" s="322"/>
      <c r="N22" s="323" t="s">
        <v>69</v>
      </c>
      <c r="O22" s="1074"/>
      <c r="P22" s="232"/>
      <c r="Q22" s="1075"/>
      <c r="R22" s="291"/>
      <c r="S22" s="373"/>
      <c r="T22" s="135"/>
      <c r="U22" s="135"/>
      <c r="V22" s="467"/>
      <c r="W22" s="467"/>
      <c r="X22" s="135"/>
      <c r="Y22" s="372"/>
      <c r="Z22" s="372"/>
      <c r="AA22" s="372"/>
      <c r="AB22" s="372"/>
      <c r="AC22" s="372"/>
      <c r="AD22" s="146"/>
      <c r="AE22" s="143"/>
      <c r="AF22" s="343">
        <f t="shared" si="5"/>
        <v>0</v>
      </c>
      <c r="AG22" s="323" t="s">
        <v>69</v>
      </c>
      <c r="AH22" s="172"/>
      <c r="AI22" s="523"/>
      <c r="AJ22" s="525"/>
      <c r="AK22" s="264"/>
      <c r="AL22" s="264"/>
      <c r="AM22" s="1155"/>
      <c r="AN22" s="1156"/>
      <c r="AO22" s="379">
        <f t="shared" si="2"/>
        <v>0</v>
      </c>
      <c r="AP22" s="380">
        <f t="shared" si="3"/>
        <v>0</v>
      </c>
      <c r="AQ22" s="381" t="s">
        <v>69</v>
      </c>
      <c r="AR22" s="382">
        <f t="shared" si="0"/>
        <v>0</v>
      </c>
    </row>
    <row r="23" spans="1:44" ht="18.75" customHeight="1">
      <c r="A23" s="322"/>
      <c r="B23" s="323" t="s">
        <v>65</v>
      </c>
      <c r="C23" s="1045"/>
      <c r="D23" s="146"/>
      <c r="E23" s="141"/>
      <c r="F23" s="145"/>
      <c r="G23" s="135"/>
      <c r="H23" s="320"/>
      <c r="I23" s="321"/>
      <c r="J23" s="135"/>
      <c r="K23" s="143"/>
      <c r="L23" s="343">
        <f>D23+E23+G23+J23+K23+C23</f>
        <v>0</v>
      </c>
      <c r="M23" s="322"/>
      <c r="N23" s="323" t="s">
        <v>71</v>
      </c>
      <c r="O23" s="1074"/>
      <c r="P23" s="232"/>
      <c r="Q23" s="1075"/>
      <c r="R23" s="291"/>
      <c r="S23" s="373"/>
      <c r="T23" s="135"/>
      <c r="U23" s="135"/>
      <c r="V23" s="467"/>
      <c r="W23" s="467"/>
      <c r="X23" s="135"/>
      <c r="Y23" s="372"/>
      <c r="Z23" s="372"/>
      <c r="AA23" s="372"/>
      <c r="AB23" s="372"/>
      <c r="AC23" s="372"/>
      <c r="AD23" s="146"/>
      <c r="AE23" s="143"/>
      <c r="AF23" s="343">
        <f t="shared" si="5"/>
        <v>0</v>
      </c>
      <c r="AG23" s="323" t="s">
        <v>71</v>
      </c>
      <c r="AH23" s="172"/>
      <c r="AI23" s="523"/>
      <c r="AJ23" s="525"/>
      <c r="AK23" s="264"/>
      <c r="AL23" s="264"/>
      <c r="AM23" s="1155"/>
      <c r="AN23" s="1156"/>
      <c r="AO23" s="379">
        <f t="shared" si="2"/>
        <v>0</v>
      </c>
      <c r="AP23" s="380">
        <f t="shared" si="3"/>
        <v>0</v>
      </c>
      <c r="AQ23" s="381" t="s">
        <v>71</v>
      </c>
      <c r="AR23" s="382">
        <f t="shared" si="0"/>
        <v>0</v>
      </c>
    </row>
    <row r="24" spans="1:44" ht="18.75" customHeight="1">
      <c r="A24" s="322"/>
      <c r="B24" s="323" t="s">
        <v>67</v>
      </c>
      <c r="C24" s="1045"/>
      <c r="D24" s="146"/>
      <c r="E24" s="141"/>
      <c r="F24" s="145"/>
      <c r="G24" s="135"/>
      <c r="H24" s="320"/>
      <c r="I24" s="321"/>
      <c r="J24" s="135"/>
      <c r="K24" s="143"/>
      <c r="L24" s="343">
        <f>D24+E24+G24+J24+K24+C24</f>
        <v>0</v>
      </c>
      <c r="M24" s="322"/>
      <c r="N24" s="323" t="s">
        <v>73</v>
      </c>
      <c r="O24" s="1073"/>
      <c r="P24" s="232"/>
      <c r="Q24" s="1075"/>
      <c r="R24" s="479"/>
      <c r="S24" s="373"/>
      <c r="T24" s="135"/>
      <c r="U24" s="135"/>
      <c r="V24" s="467"/>
      <c r="W24" s="467"/>
      <c r="X24" s="135"/>
      <c r="Y24" s="372"/>
      <c r="Z24" s="372"/>
      <c r="AA24" s="372"/>
      <c r="AB24" s="372"/>
      <c r="AC24" s="135"/>
      <c r="AD24" s="146"/>
      <c r="AE24" s="143"/>
      <c r="AF24" s="343">
        <f t="shared" si="5"/>
        <v>0</v>
      </c>
      <c r="AG24" s="323" t="s">
        <v>73</v>
      </c>
      <c r="AH24" s="172"/>
      <c r="AI24" s="523"/>
      <c r="AJ24" s="525"/>
      <c r="AK24" s="264"/>
      <c r="AL24" s="264"/>
      <c r="AM24" s="1155"/>
      <c r="AN24" s="1156"/>
      <c r="AO24" s="379">
        <f t="shared" si="2"/>
        <v>0</v>
      </c>
      <c r="AP24" s="380">
        <f t="shared" si="3"/>
        <v>0</v>
      </c>
      <c r="AQ24" s="381" t="s">
        <v>73</v>
      </c>
      <c r="AR24" s="382">
        <f t="shared" si="0"/>
        <v>0</v>
      </c>
    </row>
    <row r="25" spans="1:44" ht="18.75" customHeight="1">
      <c r="A25" s="322"/>
      <c r="B25" s="323" t="s">
        <v>69</v>
      </c>
      <c r="C25" s="1045"/>
      <c r="D25" s="146"/>
      <c r="E25" s="141"/>
      <c r="F25" s="145"/>
      <c r="G25" s="135"/>
      <c r="H25" s="320"/>
      <c r="I25" s="321"/>
      <c r="J25" s="135"/>
      <c r="K25" s="143"/>
      <c r="L25" s="343">
        <f>D25+E25+G25+J25+K25</f>
        <v>0</v>
      </c>
      <c r="M25" s="322"/>
      <c r="N25" s="323" t="s">
        <v>75</v>
      </c>
      <c r="O25" s="320"/>
      <c r="P25" s="232"/>
      <c r="Q25" s="1075"/>
      <c r="R25" s="291"/>
      <c r="S25" s="373"/>
      <c r="T25" s="135"/>
      <c r="U25" s="135"/>
      <c r="V25" s="467"/>
      <c r="W25" s="467"/>
      <c r="X25" s="135"/>
      <c r="Y25" s="372"/>
      <c r="Z25" s="372"/>
      <c r="AA25" s="372"/>
      <c r="AB25" s="372"/>
      <c r="AC25" s="372"/>
      <c r="AD25" s="146"/>
      <c r="AE25" s="143"/>
      <c r="AF25" s="343">
        <f t="shared" si="5"/>
        <v>0</v>
      </c>
      <c r="AG25" s="323" t="s">
        <v>75</v>
      </c>
      <c r="AH25" s="172"/>
      <c r="AI25" s="523"/>
      <c r="AJ25" s="525"/>
      <c r="AK25" s="264"/>
      <c r="AL25" s="264"/>
      <c r="AM25" s="1155"/>
      <c r="AN25" s="1156"/>
      <c r="AO25" s="379">
        <f t="shared" si="2"/>
        <v>0</v>
      </c>
      <c r="AP25" s="380">
        <f t="shared" si="3"/>
        <v>0</v>
      </c>
      <c r="AQ25" s="381" t="s">
        <v>75</v>
      </c>
      <c r="AR25" s="382">
        <f t="shared" si="0"/>
        <v>0</v>
      </c>
    </row>
    <row r="26" spans="1:44" ht="18.75" customHeight="1">
      <c r="A26" s="322"/>
      <c r="B26" s="323" t="s">
        <v>71</v>
      </c>
      <c r="C26" s="1045"/>
      <c r="D26" s="146"/>
      <c r="E26" s="141"/>
      <c r="F26" s="145"/>
      <c r="G26" s="135"/>
      <c r="H26" s="320"/>
      <c r="I26" s="321"/>
      <c r="J26" s="135"/>
      <c r="K26" s="143"/>
      <c r="L26" s="343">
        <f>D26+E26+G26+J26+K26+C26</f>
        <v>0</v>
      </c>
      <c r="M26" s="322"/>
      <c r="N26" s="323" t="s">
        <v>32</v>
      </c>
      <c r="O26" s="320"/>
      <c r="P26" s="232"/>
      <c r="Q26" s="1075"/>
      <c r="R26" s="474"/>
      <c r="S26" s="373"/>
      <c r="T26" s="135"/>
      <c r="U26" s="135"/>
      <c r="V26" s="467"/>
      <c r="W26" s="467"/>
      <c r="X26" s="135"/>
      <c r="Y26" s="372"/>
      <c r="Z26" s="372"/>
      <c r="AA26" s="372"/>
      <c r="AB26" s="372"/>
      <c r="AC26" s="372"/>
      <c r="AD26" s="146"/>
      <c r="AE26" s="143"/>
      <c r="AF26" s="343">
        <f t="shared" si="5"/>
        <v>0</v>
      </c>
      <c r="AG26" s="323" t="s">
        <v>32</v>
      </c>
      <c r="AH26" s="172"/>
      <c r="AI26" s="523"/>
      <c r="AJ26" s="525"/>
      <c r="AK26" s="264"/>
      <c r="AL26" s="264"/>
      <c r="AM26" s="1155"/>
      <c r="AN26" s="1156"/>
      <c r="AO26" s="379">
        <f t="shared" si="2"/>
        <v>0</v>
      </c>
      <c r="AP26" s="380">
        <f t="shared" si="3"/>
        <v>0</v>
      </c>
      <c r="AQ26" s="381" t="s">
        <v>32</v>
      </c>
      <c r="AR26" s="382">
        <f t="shared" si="0"/>
        <v>0</v>
      </c>
    </row>
    <row r="27" spans="1:44" ht="18.75" customHeight="1">
      <c r="A27" s="322"/>
      <c r="B27" s="323" t="s">
        <v>73</v>
      </c>
      <c r="C27" s="1045"/>
      <c r="D27" s="146"/>
      <c r="E27" s="141"/>
      <c r="F27" s="480"/>
      <c r="G27" s="135"/>
      <c r="H27" s="320"/>
      <c r="I27" s="321"/>
      <c r="J27" s="135"/>
      <c r="K27" s="143"/>
      <c r="L27" s="343">
        <f>D27+E27+G27+J27+K27+C27</f>
        <v>0</v>
      </c>
      <c r="M27" s="322"/>
      <c r="N27" s="323" t="s">
        <v>33</v>
      </c>
      <c r="O27" s="320"/>
      <c r="P27" s="232"/>
      <c r="Q27" s="1075"/>
      <c r="R27" s="474"/>
      <c r="S27" s="373"/>
      <c r="T27" s="135"/>
      <c r="U27" s="135"/>
      <c r="V27" s="371"/>
      <c r="W27" s="371"/>
      <c r="X27" s="135"/>
      <c r="Y27" s="372"/>
      <c r="Z27" s="372"/>
      <c r="AA27" s="372"/>
      <c r="AB27" s="372"/>
      <c r="AC27" s="372"/>
      <c r="AD27" s="146"/>
      <c r="AE27" s="143"/>
      <c r="AF27" s="343">
        <f t="shared" si="5"/>
        <v>0</v>
      </c>
      <c r="AG27" s="323" t="s">
        <v>33</v>
      </c>
      <c r="AH27" s="172"/>
      <c r="AI27" s="523"/>
      <c r="AJ27" s="525"/>
      <c r="AK27" s="264"/>
      <c r="AL27" s="264"/>
      <c r="AM27" s="1155"/>
      <c r="AN27" s="1156"/>
      <c r="AO27" s="379">
        <f t="shared" si="2"/>
        <v>0</v>
      </c>
      <c r="AP27" s="380">
        <f t="shared" si="3"/>
        <v>0</v>
      </c>
      <c r="AQ27" s="381" t="s">
        <v>33</v>
      </c>
      <c r="AR27" s="382">
        <f t="shared" si="0"/>
        <v>0</v>
      </c>
    </row>
    <row r="28" spans="1:44" ht="18.75" customHeight="1">
      <c r="A28" s="322"/>
      <c r="B28" s="323" t="s">
        <v>75</v>
      </c>
      <c r="C28" s="1045"/>
      <c r="D28" s="146"/>
      <c r="E28" s="141"/>
      <c r="F28" s="145"/>
      <c r="G28" s="135"/>
      <c r="H28" s="320"/>
      <c r="I28" s="321"/>
      <c r="J28" s="135"/>
      <c r="K28" s="143"/>
      <c r="L28" s="343">
        <f>D28+E28+G28+J28+K28+C28</f>
        <v>0</v>
      </c>
      <c r="M28" s="322"/>
      <c r="N28" s="323" t="s">
        <v>34</v>
      </c>
      <c r="O28" s="320"/>
      <c r="P28" s="232"/>
      <c r="Q28" s="1075"/>
      <c r="R28" s="474"/>
      <c r="S28" s="373"/>
      <c r="T28" s="135"/>
      <c r="U28" s="135"/>
      <c r="V28" s="371"/>
      <c r="W28" s="371"/>
      <c r="X28" s="135"/>
      <c r="Y28" s="372"/>
      <c r="Z28" s="372"/>
      <c r="AA28" s="372"/>
      <c r="AB28" s="372"/>
      <c r="AC28" s="372"/>
      <c r="AD28" s="146"/>
      <c r="AE28" s="143"/>
      <c r="AF28" s="343">
        <f t="shared" si="5"/>
        <v>0</v>
      </c>
      <c r="AG28" s="346" t="s">
        <v>34</v>
      </c>
      <c r="AH28" s="172"/>
      <c r="AI28" s="523"/>
      <c r="AJ28" s="526"/>
      <c r="AK28" s="264"/>
      <c r="AL28" s="264"/>
      <c r="AM28" s="1155"/>
      <c r="AN28" s="1156"/>
      <c r="AO28" s="379">
        <f>AH28+AL28+AK28</f>
        <v>0</v>
      </c>
      <c r="AP28" s="380">
        <f t="shared" si="3"/>
        <v>0</v>
      </c>
      <c r="AQ28" s="381" t="s">
        <v>34</v>
      </c>
      <c r="AR28" s="382">
        <f t="shared" si="0"/>
        <v>0</v>
      </c>
    </row>
    <row r="29" spans="1:44" ht="18.75" customHeight="1">
      <c r="A29" s="322"/>
      <c r="B29" s="323" t="s">
        <v>32</v>
      </c>
      <c r="C29" s="1045"/>
      <c r="D29" s="146"/>
      <c r="E29" s="141"/>
      <c r="F29" s="145"/>
      <c r="G29" s="135"/>
      <c r="H29" s="320"/>
      <c r="I29" s="321"/>
      <c r="J29" s="135"/>
      <c r="K29" s="143"/>
      <c r="L29" s="343">
        <f t="shared" ref="L29:L30" si="6">D29+E29+G29+J29+K29+C29</f>
        <v>0</v>
      </c>
      <c r="M29" s="322"/>
      <c r="N29" s="323" t="s">
        <v>61</v>
      </c>
      <c r="O29" s="320"/>
      <c r="P29" s="364"/>
      <c r="Q29" s="1076"/>
      <c r="R29" s="475"/>
      <c r="S29" s="365"/>
      <c r="T29" s="468"/>
      <c r="U29" s="468"/>
      <c r="V29" s="135"/>
      <c r="W29" s="1071"/>
      <c r="X29" s="370"/>
      <c r="Y29" s="135"/>
      <c r="Z29" s="135"/>
      <c r="AA29" s="135"/>
      <c r="AB29" s="135"/>
      <c r="AC29" s="372"/>
      <c r="AD29" s="146"/>
      <c r="AE29" s="143"/>
      <c r="AF29" s="343">
        <f t="shared" si="5"/>
        <v>0</v>
      </c>
      <c r="AG29" s="323" t="s">
        <v>61</v>
      </c>
      <c r="AH29" s="172"/>
      <c r="AI29" s="523"/>
      <c r="AJ29" s="263"/>
      <c r="AK29" s="264"/>
      <c r="AL29" s="264"/>
      <c r="AM29" s="1155"/>
      <c r="AN29" s="1156"/>
      <c r="AO29" s="379">
        <f t="shared" si="2"/>
        <v>0</v>
      </c>
      <c r="AP29" s="380">
        <f t="shared" si="3"/>
        <v>0</v>
      </c>
      <c r="AQ29" s="381" t="s">
        <v>61</v>
      </c>
      <c r="AR29" s="382">
        <f t="shared" si="0"/>
        <v>0</v>
      </c>
    </row>
    <row r="30" spans="1:44" ht="18.75" customHeight="1">
      <c r="A30" s="322"/>
      <c r="B30" s="323" t="s">
        <v>33</v>
      </c>
      <c r="C30" s="1045"/>
      <c r="D30" s="146"/>
      <c r="E30" s="141"/>
      <c r="F30" s="145"/>
      <c r="G30" s="135"/>
      <c r="H30" s="320"/>
      <c r="I30" s="321"/>
      <c r="J30" s="135"/>
      <c r="K30" s="143"/>
      <c r="L30" s="343">
        <f t="shared" si="6"/>
        <v>0</v>
      </c>
      <c r="M30" s="322"/>
      <c r="N30" s="323" t="s">
        <v>62</v>
      </c>
      <c r="O30" s="320"/>
      <c r="P30" s="364"/>
      <c r="Q30" s="365"/>
      <c r="R30" s="475"/>
      <c r="S30" s="365"/>
      <c r="T30" s="469"/>
      <c r="U30" s="469"/>
      <c r="V30" s="135"/>
      <c r="W30" s="1071"/>
      <c r="X30" s="371"/>
      <c r="Y30" s="135"/>
      <c r="Z30" s="135"/>
      <c r="AA30" s="135"/>
      <c r="AB30" s="135"/>
      <c r="AC30" s="372"/>
      <c r="AD30" s="146"/>
      <c r="AE30" s="143"/>
      <c r="AF30" s="343">
        <f t="shared" si="5"/>
        <v>0</v>
      </c>
      <c r="AG30" s="323" t="s">
        <v>62</v>
      </c>
      <c r="AH30" s="172"/>
      <c r="AI30" s="523"/>
      <c r="AJ30" s="263"/>
      <c r="AK30" s="264"/>
      <c r="AL30" s="264"/>
      <c r="AM30" s="1155"/>
      <c r="AN30" s="1156"/>
      <c r="AO30" s="379">
        <f t="shared" si="2"/>
        <v>0</v>
      </c>
      <c r="AP30" s="380">
        <f t="shared" si="3"/>
        <v>0</v>
      </c>
      <c r="AQ30" s="381" t="s">
        <v>62</v>
      </c>
      <c r="AR30" s="382">
        <f t="shared" si="0"/>
        <v>0</v>
      </c>
    </row>
    <row r="31" spans="1:44" ht="18.75" customHeight="1">
      <c r="A31" s="322"/>
      <c r="B31" s="346" t="s">
        <v>34</v>
      </c>
      <c r="C31" s="1045"/>
      <c r="D31" s="146"/>
      <c r="E31" s="141"/>
      <c r="F31" s="145"/>
      <c r="G31" s="135"/>
      <c r="H31" s="320"/>
      <c r="I31" s="321"/>
      <c r="J31" s="135"/>
      <c r="K31" s="143"/>
      <c r="L31" s="343">
        <f>D31+E31+G31+J31+K31+C31</f>
        <v>0</v>
      </c>
      <c r="M31" s="322"/>
      <c r="N31" s="323" t="s">
        <v>64</v>
      </c>
      <c r="O31" s="320"/>
      <c r="P31" s="364"/>
      <c r="Q31" s="365"/>
      <c r="R31" s="475"/>
      <c r="S31" s="365"/>
      <c r="T31" s="469"/>
      <c r="U31" s="469"/>
      <c r="V31" s="135"/>
      <c r="W31" s="1071"/>
      <c r="X31" s="371"/>
      <c r="Y31" s="135"/>
      <c r="Z31" s="135"/>
      <c r="AA31" s="135"/>
      <c r="AB31" s="135"/>
      <c r="AC31" s="372"/>
      <c r="AD31" s="146"/>
      <c r="AE31" s="143"/>
      <c r="AF31" s="343">
        <f t="shared" si="5"/>
        <v>0</v>
      </c>
      <c r="AG31" s="323" t="s">
        <v>64</v>
      </c>
      <c r="AH31" s="172"/>
      <c r="AI31" s="523"/>
      <c r="AJ31" s="263"/>
      <c r="AK31" s="264"/>
      <c r="AL31" s="264"/>
      <c r="AM31" s="1155"/>
      <c r="AN31" s="1156"/>
      <c r="AO31" s="379">
        <f t="shared" si="2"/>
        <v>0</v>
      </c>
      <c r="AP31" s="380">
        <f t="shared" si="3"/>
        <v>0</v>
      </c>
      <c r="AQ31" s="381" t="s">
        <v>64</v>
      </c>
      <c r="AR31" s="382">
        <f t="shared" si="0"/>
        <v>0</v>
      </c>
    </row>
    <row r="32" spans="1:44" ht="18.75" customHeight="1">
      <c r="A32" s="322"/>
      <c r="B32" s="323" t="s">
        <v>61</v>
      </c>
      <c r="C32" s="1045"/>
      <c r="D32" s="1043"/>
      <c r="E32" s="324"/>
      <c r="F32" s="325"/>
      <c r="G32" s="326"/>
      <c r="H32" s="141"/>
      <c r="I32" s="142"/>
      <c r="J32" s="135"/>
      <c r="K32" s="143"/>
      <c r="L32" s="343">
        <f>H32+J32+K32+C32</f>
        <v>0</v>
      </c>
      <c r="M32" s="322"/>
      <c r="N32" s="323" t="s">
        <v>66</v>
      </c>
      <c r="O32" s="320"/>
      <c r="P32" s="364"/>
      <c r="Q32" s="365"/>
      <c r="R32" s="475"/>
      <c r="S32" s="365"/>
      <c r="T32" s="469"/>
      <c r="U32" s="469"/>
      <c r="V32" s="135"/>
      <c r="W32" s="1071"/>
      <c r="X32" s="371"/>
      <c r="Y32" s="135"/>
      <c r="Z32" s="135"/>
      <c r="AA32" s="135"/>
      <c r="AB32" s="135"/>
      <c r="AC32" s="372"/>
      <c r="AD32" s="146"/>
      <c r="AE32" s="143"/>
      <c r="AF32" s="343">
        <f t="shared" si="5"/>
        <v>0</v>
      </c>
      <c r="AG32" s="323" t="s">
        <v>66</v>
      </c>
      <c r="AH32" s="172"/>
      <c r="AI32" s="523"/>
      <c r="AJ32" s="263"/>
      <c r="AK32" s="264"/>
      <c r="AL32" s="264"/>
      <c r="AM32" s="1155"/>
      <c r="AN32" s="1156"/>
      <c r="AO32" s="379">
        <f t="shared" si="2"/>
        <v>0</v>
      </c>
      <c r="AP32" s="380">
        <f t="shared" si="3"/>
        <v>0</v>
      </c>
      <c r="AQ32" s="381" t="s">
        <v>66</v>
      </c>
      <c r="AR32" s="382">
        <f t="shared" si="0"/>
        <v>0</v>
      </c>
    </row>
    <row r="33" spans="1:45" ht="18.75" customHeight="1">
      <c r="A33" s="322"/>
      <c r="B33" s="323" t="s">
        <v>62</v>
      </c>
      <c r="C33" s="1045"/>
      <c r="D33" s="327"/>
      <c r="E33" s="320"/>
      <c r="F33" s="321"/>
      <c r="G33" s="327"/>
      <c r="H33" s="141"/>
      <c r="I33" s="142"/>
      <c r="J33" s="135"/>
      <c r="K33" s="143"/>
      <c r="L33" s="343">
        <f t="shared" ref="L33:L40" si="7">H33+J33+K33+C33</f>
        <v>0</v>
      </c>
      <c r="M33" s="322"/>
      <c r="N33" s="323" t="s">
        <v>68</v>
      </c>
      <c r="O33" s="320"/>
      <c r="P33" s="364"/>
      <c r="Q33" s="365"/>
      <c r="R33" s="475"/>
      <c r="S33" s="365"/>
      <c r="T33" s="469"/>
      <c r="U33" s="469"/>
      <c r="V33" s="135"/>
      <c r="W33" s="1071"/>
      <c r="X33" s="371"/>
      <c r="Y33" s="135"/>
      <c r="Z33" s="135"/>
      <c r="AA33" s="135"/>
      <c r="AB33" s="135"/>
      <c r="AC33" s="372"/>
      <c r="AD33" s="146"/>
      <c r="AE33" s="143"/>
      <c r="AF33" s="343">
        <f t="shared" si="5"/>
        <v>0</v>
      </c>
      <c r="AG33" s="323" t="s">
        <v>68</v>
      </c>
      <c r="AH33" s="172"/>
      <c r="AI33" s="523"/>
      <c r="AJ33" s="263"/>
      <c r="AK33" s="264"/>
      <c r="AL33" s="264"/>
      <c r="AM33" s="1155"/>
      <c r="AN33" s="1156"/>
      <c r="AO33" s="379">
        <f t="shared" si="2"/>
        <v>0</v>
      </c>
      <c r="AP33" s="380">
        <f t="shared" si="3"/>
        <v>0</v>
      </c>
      <c r="AQ33" s="381" t="s">
        <v>68</v>
      </c>
      <c r="AR33" s="382">
        <f t="shared" si="0"/>
        <v>0</v>
      </c>
    </row>
    <row r="34" spans="1:45" ht="18.75" customHeight="1">
      <c r="A34" s="322"/>
      <c r="B34" s="323" t="s">
        <v>64</v>
      </c>
      <c r="C34" s="1045"/>
      <c r="D34" s="327"/>
      <c r="E34" s="320"/>
      <c r="F34" s="321"/>
      <c r="G34" s="327"/>
      <c r="H34" s="141"/>
      <c r="I34" s="480"/>
      <c r="J34" s="135"/>
      <c r="K34" s="143"/>
      <c r="L34" s="343">
        <f>H34+J34+K34+C34</f>
        <v>0</v>
      </c>
      <c r="M34" s="322"/>
      <c r="N34" s="323" t="s">
        <v>70</v>
      </c>
      <c r="O34" s="320"/>
      <c r="P34" s="364"/>
      <c r="Q34" s="365"/>
      <c r="R34" s="475"/>
      <c r="S34" s="365"/>
      <c r="T34" s="469"/>
      <c r="U34" s="469"/>
      <c r="V34" s="135"/>
      <c r="W34" s="1071"/>
      <c r="X34" s="371"/>
      <c r="Y34" s="135"/>
      <c r="Z34" s="135"/>
      <c r="AA34" s="135"/>
      <c r="AB34" s="135"/>
      <c r="AC34" s="372"/>
      <c r="AD34" s="146"/>
      <c r="AE34" s="143"/>
      <c r="AF34" s="343">
        <f t="shared" si="5"/>
        <v>0</v>
      </c>
      <c r="AG34" s="323" t="s">
        <v>70</v>
      </c>
      <c r="AH34" s="172"/>
      <c r="AI34" s="523"/>
      <c r="AJ34" s="263"/>
      <c r="AK34" s="264"/>
      <c r="AL34" s="264"/>
      <c r="AM34" s="1155"/>
      <c r="AN34" s="1156"/>
      <c r="AO34" s="379">
        <f t="shared" si="2"/>
        <v>0</v>
      </c>
      <c r="AP34" s="380">
        <f t="shared" si="3"/>
        <v>0</v>
      </c>
      <c r="AQ34" s="381" t="s">
        <v>70</v>
      </c>
      <c r="AR34" s="382">
        <f t="shared" si="0"/>
        <v>0</v>
      </c>
    </row>
    <row r="35" spans="1:45" ht="18.75" customHeight="1">
      <c r="A35" s="322"/>
      <c r="B35" s="323" t="s">
        <v>66</v>
      </c>
      <c r="C35" s="1045"/>
      <c r="D35" s="327"/>
      <c r="E35" s="320"/>
      <c r="F35" s="321"/>
      <c r="G35" s="327"/>
      <c r="H35" s="141"/>
      <c r="I35" s="142"/>
      <c r="J35" s="135"/>
      <c r="K35" s="143"/>
      <c r="L35" s="343">
        <f t="shared" si="7"/>
        <v>0</v>
      </c>
      <c r="M35" s="322"/>
      <c r="N35" s="323" t="s">
        <v>72</v>
      </c>
      <c r="O35" s="320"/>
      <c r="P35" s="364"/>
      <c r="Q35" s="365"/>
      <c r="R35" s="475"/>
      <c r="S35" s="365"/>
      <c r="T35" s="469"/>
      <c r="U35" s="469"/>
      <c r="V35" s="135"/>
      <c r="W35" s="1071"/>
      <c r="X35" s="371"/>
      <c r="Y35" s="135"/>
      <c r="Z35" s="135"/>
      <c r="AA35" s="135"/>
      <c r="AB35" s="135"/>
      <c r="AC35" s="372"/>
      <c r="AD35" s="146"/>
      <c r="AE35" s="143"/>
      <c r="AF35" s="343">
        <f t="shared" si="5"/>
        <v>0</v>
      </c>
      <c r="AG35" s="323" t="s">
        <v>72</v>
      </c>
      <c r="AH35" s="172"/>
      <c r="AI35" s="523"/>
      <c r="AJ35" s="263"/>
      <c r="AK35" s="264"/>
      <c r="AL35" s="264"/>
      <c r="AM35" s="1155"/>
      <c r="AN35" s="1156"/>
      <c r="AO35" s="379">
        <f t="shared" si="2"/>
        <v>0</v>
      </c>
      <c r="AP35" s="380">
        <f t="shared" si="3"/>
        <v>0</v>
      </c>
      <c r="AQ35" s="381" t="s">
        <v>72</v>
      </c>
      <c r="AR35" s="382">
        <f t="shared" si="0"/>
        <v>0</v>
      </c>
    </row>
    <row r="36" spans="1:45" ht="18.75" customHeight="1">
      <c r="A36" s="322"/>
      <c r="B36" s="323" t="s">
        <v>68</v>
      </c>
      <c r="C36" s="1045"/>
      <c r="D36" s="327"/>
      <c r="E36" s="320"/>
      <c r="F36" s="321"/>
      <c r="G36" s="327"/>
      <c r="H36" s="141"/>
      <c r="I36" s="142"/>
      <c r="J36" s="135"/>
      <c r="K36" s="143"/>
      <c r="L36" s="343">
        <f t="shared" si="7"/>
        <v>0</v>
      </c>
      <c r="M36" s="322"/>
      <c r="N36" s="323" t="s">
        <v>74</v>
      </c>
      <c r="O36" s="320"/>
      <c r="P36" s="364"/>
      <c r="Q36" s="365"/>
      <c r="R36" s="475"/>
      <c r="S36" s="365"/>
      <c r="T36" s="469"/>
      <c r="U36" s="469"/>
      <c r="V36" s="135"/>
      <c r="W36" s="1071"/>
      <c r="X36" s="371"/>
      <c r="Y36" s="135"/>
      <c r="Z36" s="135"/>
      <c r="AA36" s="135"/>
      <c r="AB36" s="135"/>
      <c r="AC36" s="372"/>
      <c r="AD36" s="146"/>
      <c r="AE36" s="143"/>
      <c r="AF36" s="343">
        <f t="shared" si="5"/>
        <v>0</v>
      </c>
      <c r="AG36" s="323" t="s">
        <v>74</v>
      </c>
      <c r="AH36" s="172"/>
      <c r="AI36" s="523"/>
      <c r="AJ36" s="263"/>
      <c r="AK36" s="264"/>
      <c r="AL36" s="264"/>
      <c r="AM36" s="1155"/>
      <c r="AN36" s="1156"/>
      <c r="AO36" s="379">
        <f t="shared" si="2"/>
        <v>0</v>
      </c>
      <c r="AP36" s="380">
        <f t="shared" si="3"/>
        <v>0</v>
      </c>
      <c r="AQ36" s="381" t="s">
        <v>74</v>
      </c>
      <c r="AR36" s="382">
        <f t="shared" si="0"/>
        <v>0</v>
      </c>
    </row>
    <row r="37" spans="1:45" ht="18.75" customHeight="1" thickBot="1">
      <c r="A37" s="322"/>
      <c r="B37" s="323" t="s">
        <v>70</v>
      </c>
      <c r="C37" s="1045"/>
      <c r="D37" s="327"/>
      <c r="E37" s="320"/>
      <c r="F37" s="321"/>
      <c r="G37" s="327"/>
      <c r="H37" s="141"/>
      <c r="I37" s="142"/>
      <c r="J37" s="135"/>
      <c r="K37" s="143"/>
      <c r="L37" s="343">
        <f>H37+J37+K37+C37</f>
        <v>0</v>
      </c>
      <c r="M37" s="322"/>
      <c r="N37" s="323" t="s">
        <v>76</v>
      </c>
      <c r="O37" s="320"/>
      <c r="P37" s="364"/>
      <c r="Q37" s="365"/>
      <c r="R37" s="475"/>
      <c r="S37" s="365"/>
      <c r="T37" s="469"/>
      <c r="U37" s="469"/>
      <c r="V37" s="135"/>
      <c r="W37" s="1071"/>
      <c r="X37" s="371"/>
      <c r="Y37" s="135"/>
      <c r="Z37" s="135"/>
      <c r="AA37" s="135"/>
      <c r="AB37" s="135"/>
      <c r="AC37" s="372"/>
      <c r="AD37" s="146"/>
      <c r="AE37" s="143"/>
      <c r="AF37" s="343">
        <f t="shared" si="5"/>
        <v>0</v>
      </c>
      <c r="AG37" s="323" t="s">
        <v>76</v>
      </c>
      <c r="AH37" s="174"/>
      <c r="AI37" s="265"/>
      <c r="AJ37" s="266"/>
      <c r="AK37" s="267"/>
      <c r="AL37" s="267"/>
      <c r="AM37" s="1158"/>
      <c r="AN37" s="1159"/>
      <c r="AO37" s="379">
        <f>AH37+AL37+AK37</f>
        <v>0</v>
      </c>
      <c r="AP37" s="380">
        <f t="shared" si="3"/>
        <v>0</v>
      </c>
      <c r="AQ37" s="381" t="s">
        <v>76</v>
      </c>
      <c r="AR37" s="382">
        <f t="shared" si="0"/>
        <v>0</v>
      </c>
    </row>
    <row r="38" spans="1:45" ht="18.75" customHeight="1">
      <c r="A38" s="322"/>
      <c r="B38" s="323" t="s">
        <v>72</v>
      </c>
      <c r="C38" s="1045"/>
      <c r="D38" s="327"/>
      <c r="E38" s="320"/>
      <c r="F38" s="321"/>
      <c r="G38" s="327"/>
      <c r="H38" s="141"/>
      <c r="I38" s="142"/>
      <c r="J38" s="135"/>
      <c r="K38" s="143"/>
      <c r="L38" s="343">
        <f t="shared" si="7"/>
        <v>0</v>
      </c>
      <c r="M38" s="322"/>
      <c r="N38" s="363" t="s">
        <v>78</v>
      </c>
      <c r="O38" s="1073"/>
      <c r="P38" s="819"/>
      <c r="Q38" s="365"/>
      <c r="R38" s="475"/>
      <c r="S38" s="365"/>
      <c r="T38" s="372"/>
      <c r="U38" s="372"/>
      <c r="V38" s="372"/>
      <c r="W38" s="372"/>
      <c r="X38" s="372"/>
      <c r="Y38" s="372"/>
      <c r="Z38" s="372"/>
      <c r="AA38" s="372"/>
      <c r="AB38" s="372"/>
      <c r="AC38" s="372"/>
      <c r="AD38" s="366"/>
      <c r="AE38" s="498"/>
      <c r="AF38" s="343">
        <f t="shared" si="5"/>
        <v>0</v>
      </c>
      <c r="AG38" s="331" t="s">
        <v>12</v>
      </c>
      <c r="AH38" s="377">
        <f>SUM(AH6:AH37)</f>
        <v>0</v>
      </c>
      <c r="AI38" s="420">
        <f>SUM(AI6:AI37)</f>
        <v>0</v>
      </c>
      <c r="AJ38" s="421">
        <f>SUM(AJ6:AJ37)</f>
        <v>0</v>
      </c>
      <c r="AK38" s="422">
        <f>SUM(AK6:AK37)</f>
        <v>0</v>
      </c>
      <c r="AL38" s="422">
        <f>SUM(AL6:AL37)</f>
        <v>0</v>
      </c>
      <c r="AM38" s="424"/>
      <c r="AN38" s="425"/>
      <c r="AO38" s="379">
        <f>SUM(AO6:AO37)</f>
        <v>0</v>
      </c>
      <c r="AP38" s="380">
        <f>SUM(AI38,AJ38)</f>
        <v>0</v>
      </c>
      <c r="AQ38" s="383" t="str">
        <f>N38</f>
        <v>柔道</v>
      </c>
      <c r="AR38" s="382">
        <f>Q38</f>
        <v>0</v>
      </c>
    </row>
    <row r="39" spans="1:45" ht="18.75" customHeight="1">
      <c r="A39" s="322"/>
      <c r="B39" s="323" t="s">
        <v>74</v>
      </c>
      <c r="C39" s="1045"/>
      <c r="D39" s="327"/>
      <c r="E39" s="320"/>
      <c r="F39" s="321"/>
      <c r="G39" s="327"/>
      <c r="H39" s="141"/>
      <c r="I39" s="480"/>
      <c r="J39" s="135"/>
      <c r="K39" s="143"/>
      <c r="L39" s="343">
        <f>H39+J39+K39+C39</f>
        <v>0</v>
      </c>
      <c r="M39" s="322"/>
      <c r="N39" s="363" t="s">
        <v>79</v>
      </c>
      <c r="O39" s="1073"/>
      <c r="P39" s="819"/>
      <c r="Q39" s="365"/>
      <c r="R39" s="475"/>
      <c r="S39" s="365"/>
      <c r="T39" s="372"/>
      <c r="U39" s="372"/>
      <c r="V39" s="372"/>
      <c r="W39" s="372"/>
      <c r="X39" s="372"/>
      <c r="Y39" s="372"/>
      <c r="Z39" s="372"/>
      <c r="AA39" s="372"/>
      <c r="AB39" s="372"/>
      <c r="AC39" s="372"/>
      <c r="AD39" s="367"/>
      <c r="AE39" s="499"/>
      <c r="AF39" s="343">
        <f t="shared" si="5"/>
        <v>0</v>
      </c>
      <c r="AG39" s="322"/>
      <c r="AH39" s="322"/>
      <c r="AI39" s="385"/>
      <c r="AJ39" s="322"/>
      <c r="AK39" s="322"/>
      <c r="AL39" s="322"/>
      <c r="AM39" s="322"/>
      <c r="AN39" s="322"/>
      <c r="AO39" s="322"/>
      <c r="AP39" s="322"/>
      <c r="AQ39" s="384" t="str">
        <f t="shared" ref="AQ39:AQ45" si="8">N39</f>
        <v>剣道</v>
      </c>
      <c r="AR39" s="382">
        <f t="shared" ref="AR39:AR45" si="9">Q39</f>
        <v>0</v>
      </c>
    </row>
    <row r="40" spans="1:45" ht="18.75" customHeight="1" thickBot="1">
      <c r="A40" s="322"/>
      <c r="B40" s="323" t="s">
        <v>76</v>
      </c>
      <c r="C40" s="1046"/>
      <c r="D40" s="330"/>
      <c r="E40" s="328"/>
      <c r="F40" s="329"/>
      <c r="G40" s="330"/>
      <c r="H40" s="151"/>
      <c r="I40" s="152"/>
      <c r="J40" s="153"/>
      <c r="K40" s="154"/>
      <c r="L40" s="343">
        <f t="shared" si="7"/>
        <v>0</v>
      </c>
      <c r="M40" s="322"/>
      <c r="N40" s="363" t="s">
        <v>80</v>
      </c>
      <c r="O40" s="1073"/>
      <c r="P40" s="819"/>
      <c r="Q40" s="365"/>
      <c r="R40" s="475"/>
      <c r="S40" s="365"/>
      <c r="T40" s="372"/>
      <c r="U40" s="372"/>
      <c r="V40" s="372"/>
      <c r="W40" s="372"/>
      <c r="X40" s="372"/>
      <c r="Y40" s="372"/>
      <c r="Z40" s="372"/>
      <c r="AA40" s="372"/>
      <c r="AB40" s="372"/>
      <c r="AC40" s="372"/>
      <c r="AD40" s="367"/>
      <c r="AE40" s="499"/>
      <c r="AF40" s="343">
        <f t="shared" si="5"/>
        <v>0</v>
      </c>
      <c r="AG40" s="1160" t="s">
        <v>859</v>
      </c>
      <c r="AH40" s="1160"/>
      <c r="AI40" s="1160"/>
      <c r="AJ40" s="1160"/>
      <c r="AK40" s="1160"/>
      <c r="AL40" s="1160"/>
      <c r="AM40" s="1160"/>
      <c r="AN40" s="1160"/>
      <c r="AO40" s="1160"/>
      <c r="AP40" s="1161"/>
      <c r="AQ40" s="384" t="str">
        <f t="shared" si="8"/>
        <v>情報技術</v>
      </c>
      <c r="AR40" s="382">
        <f t="shared" si="9"/>
        <v>0</v>
      </c>
    </row>
    <row r="41" spans="1:45" ht="18.75" customHeight="1">
      <c r="A41" s="322"/>
      <c r="B41" s="331" t="s">
        <v>12</v>
      </c>
      <c r="C41" s="335">
        <f>SUM(C9:C40)</f>
        <v>0</v>
      </c>
      <c r="D41" s="332">
        <f>SUM(D9:D31)</f>
        <v>0</v>
      </c>
      <c r="E41" s="332">
        <f>SUM(E9:E31)</f>
        <v>0</v>
      </c>
      <c r="F41" s="334">
        <f>SUM(F9:F21)+SUM(F23:F26)+SUM(F28:F31)</f>
        <v>0</v>
      </c>
      <c r="G41" s="335">
        <f>SUM(G9:G31)</f>
        <v>0</v>
      </c>
      <c r="H41" s="338">
        <f>H32+H33+H34+SUM(H35:H38)+H39+H40</f>
        <v>0</v>
      </c>
      <c r="I41" s="334">
        <f>+I32+I33+SUM(I35:I38)+I40</f>
        <v>0</v>
      </c>
      <c r="J41" s="335">
        <f>SUM(J9:J40)</f>
        <v>0</v>
      </c>
      <c r="K41" s="335">
        <f>SUM(K9:K40)</f>
        <v>0</v>
      </c>
      <c r="L41" s="339">
        <f>SUM(L9:L40)</f>
        <v>0</v>
      </c>
      <c r="M41" s="322"/>
      <c r="N41" s="363" t="s">
        <v>81</v>
      </c>
      <c r="O41" s="1073"/>
      <c r="P41" s="819"/>
      <c r="Q41" s="365"/>
      <c r="R41" s="475"/>
      <c r="S41" s="365"/>
      <c r="T41" s="372"/>
      <c r="U41" s="372"/>
      <c r="V41" s="372"/>
      <c r="W41" s="372"/>
      <c r="X41" s="372"/>
      <c r="Y41" s="372"/>
      <c r="Z41" s="372"/>
      <c r="AA41" s="372"/>
      <c r="AB41" s="372"/>
      <c r="AC41" s="372"/>
      <c r="AD41" s="367"/>
      <c r="AE41" s="499"/>
      <c r="AF41" s="343">
        <f t="shared" si="5"/>
        <v>0</v>
      </c>
      <c r="AG41" s="386" t="s">
        <v>307</v>
      </c>
      <c r="AH41" s="387"/>
      <c r="AI41" s="387"/>
      <c r="AJ41" s="387"/>
      <c r="AK41" s="387"/>
      <c r="AL41" s="387"/>
      <c r="AM41" s="387"/>
      <c r="AN41" s="387"/>
      <c r="AO41" s="387"/>
      <c r="AP41" s="387"/>
      <c r="AQ41" s="384" t="str">
        <f t="shared" si="8"/>
        <v>建築</v>
      </c>
      <c r="AR41" s="382">
        <f t="shared" si="9"/>
        <v>0</v>
      </c>
    </row>
    <row r="42" spans="1:45" ht="18.75" customHeight="1">
      <c r="A42" s="322"/>
      <c r="B42" s="322"/>
      <c r="C42" s="322"/>
      <c r="D42" s="322"/>
      <c r="E42" s="322"/>
      <c r="F42" s="322"/>
      <c r="G42" s="322"/>
      <c r="H42" s="322"/>
      <c r="I42" s="322"/>
      <c r="J42" s="322"/>
      <c r="K42" s="322"/>
      <c r="L42" s="322"/>
      <c r="M42" s="322"/>
      <c r="N42" s="363" t="s">
        <v>82</v>
      </c>
      <c r="O42" s="1073"/>
      <c r="P42" s="819"/>
      <c r="Q42" s="365"/>
      <c r="R42" s="475"/>
      <c r="S42" s="365"/>
      <c r="T42" s="372"/>
      <c r="U42" s="372"/>
      <c r="V42" s="372"/>
      <c r="W42" s="372"/>
      <c r="X42" s="372"/>
      <c r="Y42" s="372"/>
      <c r="Z42" s="372"/>
      <c r="AA42" s="372"/>
      <c r="AB42" s="372"/>
      <c r="AC42" s="372"/>
      <c r="AD42" s="367"/>
      <c r="AE42" s="499"/>
      <c r="AF42" s="343">
        <f t="shared" si="5"/>
        <v>0</v>
      </c>
      <c r="AG42" s="426" t="s">
        <v>308</v>
      </c>
      <c r="AH42" s="387"/>
      <c r="AI42" s="387"/>
      <c r="AJ42" s="387"/>
      <c r="AK42" s="387"/>
      <c r="AL42" s="387"/>
      <c r="AM42" s="387"/>
      <c r="AN42" s="387"/>
      <c r="AO42" s="387"/>
      <c r="AP42" s="387"/>
      <c r="AQ42" s="384" t="str">
        <f t="shared" si="8"/>
        <v>インテリア</v>
      </c>
      <c r="AR42" s="382">
        <f t="shared" si="9"/>
        <v>0</v>
      </c>
    </row>
    <row r="43" spans="1:45" ht="18.75" customHeight="1">
      <c r="A43" s="322"/>
      <c r="B43" s="322" t="s">
        <v>13</v>
      </c>
      <c r="C43" s="322"/>
      <c r="D43" s="322"/>
      <c r="E43" s="322"/>
      <c r="F43" s="322"/>
      <c r="G43" s="322"/>
      <c r="H43" s="322"/>
      <c r="I43" s="322"/>
      <c r="J43" s="322"/>
      <c r="K43" s="322"/>
      <c r="L43" s="322"/>
      <c r="M43" s="322"/>
      <c r="N43" s="363" t="s">
        <v>83</v>
      </c>
      <c r="O43" s="1073"/>
      <c r="P43" s="819"/>
      <c r="Q43" s="365"/>
      <c r="R43" s="475"/>
      <c r="S43" s="365"/>
      <c r="T43" s="372"/>
      <c r="U43" s="372"/>
      <c r="V43" s="372"/>
      <c r="W43" s="372"/>
      <c r="X43" s="372"/>
      <c r="Y43" s="372"/>
      <c r="Z43" s="372"/>
      <c r="AA43" s="372"/>
      <c r="AB43" s="372"/>
      <c r="AC43" s="372"/>
      <c r="AD43" s="367"/>
      <c r="AE43" s="499"/>
      <c r="AF43" s="343">
        <f t="shared" si="5"/>
        <v>0</v>
      </c>
      <c r="AG43" s="426" t="s">
        <v>306</v>
      </c>
      <c r="AH43" s="387"/>
      <c r="AI43" s="387"/>
      <c r="AJ43" s="387"/>
      <c r="AK43" s="387"/>
      <c r="AL43" s="387"/>
      <c r="AM43" s="387"/>
      <c r="AN43" s="387"/>
      <c r="AO43" s="387"/>
      <c r="AP43" s="387"/>
      <c r="AQ43" s="384" t="str">
        <f t="shared" si="8"/>
        <v>デザイン</v>
      </c>
      <c r="AR43" s="382">
        <f t="shared" si="9"/>
        <v>0</v>
      </c>
    </row>
    <row r="44" spans="1:45" ht="18.75" customHeight="1">
      <c r="A44" s="322"/>
      <c r="B44" s="336" t="s">
        <v>770</v>
      </c>
      <c r="C44" s="1017"/>
      <c r="D44" s="337"/>
      <c r="E44" s="337"/>
      <c r="F44" s="337"/>
      <c r="G44" s="337"/>
      <c r="H44" s="337"/>
      <c r="I44" s="337"/>
      <c r="J44" s="337"/>
      <c r="K44" s="337"/>
      <c r="L44" s="337"/>
      <c r="M44" s="322"/>
      <c r="N44" s="363" t="s">
        <v>84</v>
      </c>
      <c r="O44" s="1073"/>
      <c r="P44" s="819"/>
      <c r="Q44" s="365"/>
      <c r="R44" s="475"/>
      <c r="S44" s="365"/>
      <c r="T44" s="372"/>
      <c r="U44" s="372"/>
      <c r="V44" s="372"/>
      <c r="W44" s="372"/>
      <c r="X44" s="372"/>
      <c r="Y44" s="372"/>
      <c r="Z44" s="372"/>
      <c r="AA44" s="372"/>
      <c r="AB44" s="372"/>
      <c r="AC44" s="372"/>
      <c r="AD44" s="367"/>
      <c r="AE44" s="499"/>
      <c r="AF44" s="343">
        <f t="shared" si="5"/>
        <v>0</v>
      </c>
      <c r="AG44" s="386" t="s">
        <v>860</v>
      </c>
      <c r="AH44" s="387"/>
      <c r="AI44" s="387"/>
      <c r="AJ44" s="387"/>
      <c r="AK44" s="387"/>
      <c r="AL44" s="387"/>
      <c r="AM44" s="387"/>
      <c r="AN44" s="387"/>
      <c r="AO44" s="387"/>
      <c r="AP44" s="387"/>
      <c r="AQ44" s="384" t="str">
        <f t="shared" si="8"/>
        <v>情報処理</v>
      </c>
      <c r="AR44" s="382">
        <f t="shared" si="9"/>
        <v>0</v>
      </c>
    </row>
    <row r="45" spans="1:45" ht="18.75" customHeight="1" thickBot="1">
      <c r="A45" s="322"/>
      <c r="B45" s="336" t="s">
        <v>771</v>
      </c>
      <c r="C45" s="1017"/>
      <c r="D45" s="337"/>
      <c r="E45" s="337"/>
      <c r="F45" s="337"/>
      <c r="G45" s="337"/>
      <c r="H45" s="337"/>
      <c r="I45" s="337"/>
      <c r="J45" s="337"/>
      <c r="K45" s="337"/>
      <c r="L45" s="337"/>
      <c r="M45" s="322"/>
      <c r="N45" s="363" t="s">
        <v>85</v>
      </c>
      <c r="O45" s="820"/>
      <c r="P45" s="820"/>
      <c r="Q45" s="818"/>
      <c r="R45" s="476"/>
      <c r="S45" s="368"/>
      <c r="T45" s="470"/>
      <c r="U45" s="470"/>
      <c r="V45" s="470"/>
      <c r="W45" s="470"/>
      <c r="X45" s="470"/>
      <c r="Y45" s="470"/>
      <c r="Z45" s="470"/>
      <c r="AA45" s="470"/>
      <c r="AB45" s="470"/>
      <c r="AC45" s="470"/>
      <c r="AD45" s="369"/>
      <c r="AE45" s="500"/>
      <c r="AF45" s="343">
        <f>SUM(P45:AE45)-SUM(R45:S45)+O45</f>
        <v>0</v>
      </c>
      <c r="AG45" s="388" t="s">
        <v>212</v>
      </c>
      <c r="AH45" s="389"/>
      <c r="AI45" s="389"/>
      <c r="AJ45" s="389"/>
      <c r="AK45" s="389"/>
      <c r="AL45" s="389"/>
      <c r="AM45" s="389"/>
      <c r="AN45" s="389"/>
      <c r="AO45" s="387"/>
      <c r="AP45" s="387"/>
      <c r="AQ45" s="384" t="str">
        <f t="shared" si="8"/>
        <v>計算実務</v>
      </c>
      <c r="AR45" s="382">
        <f t="shared" si="9"/>
        <v>0</v>
      </c>
    </row>
    <row r="46" spans="1:45" ht="18.75" customHeight="1">
      <c r="A46" s="322"/>
      <c r="B46" s="313"/>
      <c r="C46" s="313"/>
      <c r="D46" s="322"/>
      <c r="E46" s="322"/>
      <c r="F46" s="322"/>
      <c r="G46" s="322"/>
      <c r="H46" s="322"/>
      <c r="I46" s="322"/>
      <c r="J46" s="322"/>
      <c r="K46" s="322"/>
      <c r="L46" s="322"/>
      <c r="M46" s="322"/>
      <c r="N46" s="364" t="s">
        <v>12</v>
      </c>
      <c r="O46" s="335">
        <f>O17+O19+O24+SUM(O38:O45)</f>
        <v>0</v>
      </c>
      <c r="P46" s="338">
        <f>SUM(P6:P45)</f>
        <v>0</v>
      </c>
      <c r="Q46" s="333">
        <f>SUM(Q6:Q28)+Q45</f>
        <v>0</v>
      </c>
      <c r="R46" s="477">
        <f>SUM(R9:R14,R20:R25)</f>
        <v>0</v>
      </c>
      <c r="S46" s="334">
        <f>S21</f>
        <v>0</v>
      </c>
      <c r="T46" s="335">
        <f>SUM(T6:T28)</f>
        <v>0</v>
      </c>
      <c r="U46" s="335">
        <f>SUM(U6:U28)</f>
        <v>0</v>
      </c>
      <c r="V46" s="335">
        <f>SUM(V29:V37)</f>
        <v>0</v>
      </c>
      <c r="W46" s="1072">
        <f>SUM(W29:W37)</f>
        <v>0</v>
      </c>
      <c r="X46" s="335">
        <f>SUM(X6:X28)</f>
        <v>0</v>
      </c>
      <c r="Y46" s="335">
        <f>SUM(Y29:Y37)</f>
        <v>0</v>
      </c>
      <c r="Z46" s="335">
        <f>SUM(Z29:Z37)</f>
        <v>0</v>
      </c>
      <c r="AA46" s="335">
        <f>SUM(AA29:AA37)</f>
        <v>0</v>
      </c>
      <c r="AB46" s="335">
        <f>SUM(AB29:AB37)</f>
        <v>0</v>
      </c>
      <c r="AC46" s="335">
        <f>AC19+AC24</f>
        <v>0</v>
      </c>
      <c r="AD46" s="335">
        <f>SUM(AD6:AD37)</f>
        <v>0</v>
      </c>
      <c r="AE46" s="335">
        <f>SUM(AE6:AE37)</f>
        <v>0</v>
      </c>
      <c r="AF46" s="339">
        <f>SUM(AF6:AF45)</f>
        <v>0</v>
      </c>
      <c r="AO46" s="389"/>
      <c r="AP46" s="389"/>
      <c r="AQ46" s="364" t="s">
        <v>12</v>
      </c>
      <c r="AR46" s="382">
        <f>SUM(AR6:AR45)</f>
        <v>0</v>
      </c>
    </row>
    <row r="47" spans="1:45" ht="18.75" customHeight="1">
      <c r="A47" s="322"/>
      <c r="B47" s="313"/>
      <c r="C47" s="313"/>
      <c r="D47" s="322"/>
      <c r="E47" s="322"/>
      <c r="F47" s="322"/>
      <c r="G47" s="322"/>
      <c r="H47" s="322"/>
      <c r="I47" s="322"/>
      <c r="J47" s="322"/>
      <c r="K47" s="322"/>
      <c r="L47" s="322"/>
      <c r="M47" s="322"/>
      <c r="N47" s="1162" t="s">
        <v>857</v>
      </c>
      <c r="O47" s="1162"/>
      <c r="P47" s="1162"/>
      <c r="Q47" s="1162"/>
      <c r="R47" s="1162"/>
      <c r="S47" s="1162"/>
      <c r="T47" s="1162"/>
      <c r="U47" s="1162"/>
      <c r="V47" s="1162"/>
      <c r="W47" s="1162"/>
      <c r="X47" s="1162"/>
      <c r="Y47" s="1162"/>
      <c r="Z47" s="1162"/>
      <c r="AA47" s="1162"/>
      <c r="AB47" s="1162"/>
      <c r="AC47" s="1162"/>
      <c r="AD47" s="1162"/>
      <c r="AE47" s="1162"/>
      <c r="AF47" s="1162"/>
      <c r="AG47" s="322"/>
      <c r="AH47" s="322"/>
      <c r="AI47" s="322"/>
      <c r="AJ47" s="322"/>
      <c r="AK47" s="322"/>
      <c r="AL47" s="322"/>
      <c r="AM47" s="322"/>
      <c r="AN47" s="322"/>
      <c r="AO47" s="322"/>
      <c r="AP47" s="322"/>
      <c r="AQ47" s="322"/>
      <c r="AR47" s="322"/>
      <c r="AS47" s="322"/>
    </row>
    <row r="48" spans="1:45" ht="36" customHeight="1">
      <c r="N48" s="1157" t="s">
        <v>858</v>
      </c>
      <c r="O48" s="1157"/>
      <c r="P48" s="1157"/>
      <c r="Q48" s="1157"/>
      <c r="R48" s="1157"/>
      <c r="S48" s="1157"/>
      <c r="T48" s="1157"/>
      <c r="U48" s="1157"/>
      <c r="V48" s="1157"/>
      <c r="W48" s="1157"/>
      <c r="X48" s="1157"/>
      <c r="Y48" s="1157"/>
      <c r="Z48" s="1157"/>
      <c r="AA48" s="1157"/>
      <c r="AB48" s="1157"/>
      <c r="AC48" s="1157"/>
      <c r="AD48" s="1157"/>
      <c r="AE48" s="1157"/>
      <c r="AF48" s="1157"/>
    </row>
    <row r="49" ht="18.75" customHeight="1"/>
    <row r="50" ht="18.75" customHeight="1"/>
    <row r="51" ht="18.75" customHeight="1"/>
  </sheetData>
  <mergeCells count="60">
    <mergeCell ref="AM3:AN3"/>
    <mergeCell ref="AD1:AE1"/>
    <mergeCell ref="N2:N5"/>
    <mergeCell ref="V3:W3"/>
    <mergeCell ref="Y3:AB3"/>
    <mergeCell ref="Y4:AB4"/>
    <mergeCell ref="O2:AF2"/>
    <mergeCell ref="AO3:AP3"/>
    <mergeCell ref="AM4:AN4"/>
    <mergeCell ref="E7:F7"/>
    <mergeCell ref="H7:I7"/>
    <mergeCell ref="E8:F8"/>
    <mergeCell ref="H8:I8"/>
    <mergeCell ref="K4:L4"/>
    <mergeCell ref="AO4:AP4"/>
    <mergeCell ref="I4:J4"/>
    <mergeCell ref="AM5:AN5"/>
    <mergeCell ref="V4:W4"/>
    <mergeCell ref="AO5:AP5"/>
    <mergeCell ref="C5:L5"/>
    <mergeCell ref="AM6:AN6"/>
    <mergeCell ref="AH4:AJ4"/>
    <mergeCell ref="AH3:AJ3"/>
    <mergeCell ref="B5:B8"/>
    <mergeCell ref="E6:F6"/>
    <mergeCell ref="H6:I6"/>
    <mergeCell ref="AM7:AN7"/>
    <mergeCell ref="AM8:AN8"/>
    <mergeCell ref="AM9:AN9"/>
    <mergeCell ref="AM10:AN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N48:AF48"/>
    <mergeCell ref="AM35:AN35"/>
    <mergeCell ref="AM36:AN36"/>
    <mergeCell ref="AM37:AN37"/>
    <mergeCell ref="AM30:AN30"/>
    <mergeCell ref="AM31:AN31"/>
    <mergeCell ref="AM32:AN32"/>
    <mergeCell ref="AM33:AN33"/>
    <mergeCell ref="AM34:AN34"/>
    <mergeCell ref="AG40:AP40"/>
    <mergeCell ref="N47:AF47"/>
  </mergeCells>
  <phoneticPr fontId="4"/>
  <pageMargins left="0.59055118110236227" right="0.19685039370078741" top="0.39370078740157483" bottom="0.19685039370078741" header="0.51181102362204722" footer="0.51181102362204722"/>
  <pageSetup paperSize="9" scale="89" orientation="portrait" r:id="rId1"/>
  <headerFooter alignWithMargins="0"/>
  <colBreaks count="3" manualBreakCount="3">
    <brk id="12" max="1048575" man="1"/>
    <brk id="24" max="47" man="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4"/>
  <sheetViews>
    <sheetView view="pageBreakPreview" zoomScaleNormal="100" workbookViewId="0">
      <selection activeCell="F16" sqref="F16"/>
    </sheetView>
  </sheetViews>
  <sheetFormatPr defaultRowHeight="13.5"/>
  <cols>
    <col min="1" max="2" width="15.625" customWidth="1"/>
    <col min="3" max="7" width="14.625" customWidth="1"/>
  </cols>
  <sheetData>
    <row r="1" spans="1:8" ht="26.25" customHeight="1">
      <c r="A1" s="1203" t="s">
        <v>220</v>
      </c>
      <c r="B1" s="1203"/>
      <c r="C1" s="1203"/>
      <c r="D1" s="1203"/>
    </row>
    <row r="2" spans="1:8">
      <c r="F2" s="8" t="s">
        <v>203</v>
      </c>
      <c r="G2" s="163">
        <f>'1総授与件数'!H4</f>
        <v>0</v>
      </c>
    </row>
    <row r="3" spans="1:8">
      <c r="A3" s="1197" t="s">
        <v>190</v>
      </c>
      <c r="B3" s="1150"/>
      <c r="C3" s="1198" t="s">
        <v>7</v>
      </c>
      <c r="D3" s="1198" t="s">
        <v>8</v>
      </c>
      <c r="E3" s="1198" t="s">
        <v>200</v>
      </c>
      <c r="F3" s="1200" t="s">
        <v>11</v>
      </c>
      <c r="G3" s="1202" t="s">
        <v>474</v>
      </c>
    </row>
    <row r="4" spans="1:8" ht="24.95" customHeight="1" thickBot="1">
      <c r="A4" s="1197"/>
      <c r="B4" s="1150"/>
      <c r="C4" s="1199"/>
      <c r="D4" s="1199"/>
      <c r="E4" s="1199"/>
      <c r="F4" s="1201"/>
      <c r="G4" s="1202"/>
    </row>
    <row r="5" spans="1:8" ht="18" customHeight="1">
      <c r="A5" s="1195" t="s">
        <v>223</v>
      </c>
      <c r="B5" s="1196"/>
      <c r="C5" s="226"/>
      <c r="D5" s="227"/>
      <c r="E5" s="227"/>
      <c r="F5" s="1058"/>
      <c r="G5" s="228">
        <f>F5</f>
        <v>0</v>
      </c>
    </row>
    <row r="6" spans="1:8" ht="18" customHeight="1">
      <c r="A6" s="1204" t="s">
        <v>855</v>
      </c>
      <c r="B6" s="1205"/>
      <c r="C6" s="231"/>
      <c r="D6" s="232"/>
      <c r="E6" s="232"/>
      <c r="F6" s="1059"/>
      <c r="G6" s="228">
        <f>C6+D6+E6+F6</f>
        <v>0</v>
      </c>
    </row>
    <row r="7" spans="1:8" ht="18" customHeight="1">
      <c r="A7" s="1193" t="s">
        <v>14</v>
      </c>
      <c r="B7" s="1194"/>
      <c r="C7" s="229"/>
      <c r="D7" s="232"/>
      <c r="E7" s="232"/>
      <c r="F7" s="482"/>
      <c r="G7" s="228">
        <f>C7+D7+E7</f>
        <v>0</v>
      </c>
    </row>
    <row r="8" spans="1:8" ht="18" customHeight="1">
      <c r="A8" s="1193" t="s">
        <v>202</v>
      </c>
      <c r="B8" s="1194"/>
      <c r="C8" s="231"/>
      <c r="D8" s="232"/>
      <c r="E8" s="232"/>
      <c r="F8" s="230"/>
      <c r="G8" s="228">
        <f>C8+D8+E8</f>
        <v>0</v>
      </c>
    </row>
    <row r="9" spans="1:8" ht="18" customHeight="1" thickBot="1">
      <c r="A9" s="1193" t="s">
        <v>221</v>
      </c>
      <c r="B9" s="1194"/>
      <c r="C9" s="233"/>
      <c r="D9" s="234"/>
      <c r="E9" s="235"/>
      <c r="F9" s="236"/>
      <c r="G9" s="228">
        <f>E9+F9</f>
        <v>0</v>
      </c>
    </row>
    <row r="10" spans="1:8" ht="24.95" customHeight="1">
      <c r="A10" s="1197" t="s">
        <v>12</v>
      </c>
      <c r="B10" s="1150"/>
      <c r="C10" s="237">
        <f>C7+C8+C6</f>
        <v>0</v>
      </c>
      <c r="D10" s="237">
        <f t="shared" ref="D10" si="0">D7+D8+D6</f>
        <v>0</v>
      </c>
      <c r="E10" s="237">
        <f>E7+E8+E6+E9</f>
        <v>0</v>
      </c>
      <c r="F10" s="237">
        <f>F7+F8+F6+F9+F5</f>
        <v>0</v>
      </c>
      <c r="G10" s="238">
        <f>G7+G8+G5+G9+G6</f>
        <v>0</v>
      </c>
      <c r="H10" s="116"/>
    </row>
    <row r="12" spans="1:8">
      <c r="A12" t="s">
        <v>13</v>
      </c>
    </row>
    <row r="13" spans="1:8">
      <c r="A13" t="s">
        <v>213</v>
      </c>
    </row>
    <row r="14" spans="1:8">
      <c r="A14" t="s">
        <v>214</v>
      </c>
    </row>
  </sheetData>
  <mergeCells count="13">
    <mergeCell ref="F3:F4"/>
    <mergeCell ref="G3:G4"/>
    <mergeCell ref="A7:B7"/>
    <mergeCell ref="A1:D1"/>
    <mergeCell ref="A3:B4"/>
    <mergeCell ref="C3:C4"/>
    <mergeCell ref="D3:D4"/>
    <mergeCell ref="A6:B6"/>
    <mergeCell ref="A8:B8"/>
    <mergeCell ref="A5:B5"/>
    <mergeCell ref="A9:B9"/>
    <mergeCell ref="A10:B10"/>
    <mergeCell ref="E3:E4"/>
  </mergeCells>
  <phoneticPr fontId="4"/>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37"/>
  <sheetViews>
    <sheetView view="pageBreakPreview" topLeftCell="A4" zoomScaleNormal="100" workbookViewId="0">
      <selection activeCell="F16" sqref="F16"/>
    </sheetView>
  </sheetViews>
  <sheetFormatPr defaultRowHeight="13.5"/>
  <cols>
    <col min="1" max="1" width="15" customWidth="1"/>
    <col min="2" max="2" width="10.375" customWidth="1"/>
    <col min="3" max="5" width="4.25" customWidth="1"/>
    <col min="6" max="6" width="6" bestFit="1" customWidth="1"/>
    <col min="7" max="9" width="3.75" customWidth="1"/>
    <col min="10" max="10" width="6" bestFit="1" customWidth="1"/>
    <col min="11" max="11" width="4.625" customWidth="1"/>
    <col min="12" max="13" width="7.125" customWidth="1"/>
    <col min="14" max="16" width="4.75" customWidth="1"/>
    <col min="17" max="18" width="2.875" customWidth="1"/>
  </cols>
  <sheetData>
    <row r="1" spans="1:18" ht="26.25" customHeight="1">
      <c r="A1" s="196" t="s">
        <v>195</v>
      </c>
    </row>
    <row r="3" spans="1:18">
      <c r="K3" s="1197" t="s">
        <v>138</v>
      </c>
      <c r="L3" s="1136"/>
      <c r="M3" s="1150"/>
      <c r="N3" s="1256">
        <f>'1総授与件数'!H4</f>
        <v>0</v>
      </c>
      <c r="O3" s="1256"/>
      <c r="P3" s="1256"/>
      <c r="Q3" s="1256"/>
      <c r="R3" s="1256"/>
    </row>
    <row r="4" spans="1:18" ht="18.75" customHeight="1">
      <c r="A4" s="1120" t="s">
        <v>39</v>
      </c>
      <c r="B4" s="2" t="s">
        <v>96</v>
      </c>
      <c r="C4" s="1123" t="s">
        <v>97</v>
      </c>
      <c r="D4" s="1124"/>
      <c r="E4" s="1124"/>
      <c r="F4" s="1130"/>
      <c r="G4" s="1123" t="s">
        <v>98</v>
      </c>
      <c r="H4" s="1124"/>
      <c r="I4" s="1124"/>
      <c r="J4" s="1130"/>
      <c r="K4" s="1123" t="s">
        <v>99</v>
      </c>
      <c r="L4" s="1124"/>
      <c r="M4" s="1130"/>
      <c r="N4" s="1123" t="s">
        <v>474</v>
      </c>
      <c r="O4" s="1124"/>
      <c r="P4" s="1124"/>
      <c r="Q4" s="1124"/>
      <c r="R4" s="1130"/>
    </row>
    <row r="5" spans="1:18" ht="18.75" customHeight="1">
      <c r="A5" s="1121"/>
      <c r="B5" s="3" t="s">
        <v>95</v>
      </c>
      <c r="C5" s="1140" t="s">
        <v>95</v>
      </c>
      <c r="D5" s="1250"/>
      <c r="E5" s="1250"/>
      <c r="F5" s="1154"/>
      <c r="G5" s="1140" t="s">
        <v>95</v>
      </c>
      <c r="H5" s="1250"/>
      <c r="I5" s="1250"/>
      <c r="J5" s="1154"/>
      <c r="K5" s="1125" t="s">
        <v>95</v>
      </c>
      <c r="L5" s="1126"/>
      <c r="M5" s="1142"/>
      <c r="N5" s="1140"/>
      <c r="O5" s="1250"/>
      <c r="P5" s="1250"/>
      <c r="Q5" s="1250"/>
      <c r="R5" s="1154"/>
    </row>
    <row r="6" spans="1:18" ht="18.75" customHeight="1" thickBot="1">
      <c r="A6" s="1122"/>
      <c r="B6" s="211"/>
      <c r="C6" s="212" t="s">
        <v>50</v>
      </c>
      <c r="D6" s="212" t="s">
        <v>51</v>
      </c>
      <c r="E6" s="212" t="s">
        <v>52</v>
      </c>
      <c r="F6" s="210" t="s">
        <v>12</v>
      </c>
      <c r="G6" s="80" t="s">
        <v>50</v>
      </c>
      <c r="H6" s="80" t="s">
        <v>51</v>
      </c>
      <c r="I6" s="213" t="s">
        <v>52</v>
      </c>
      <c r="J6" s="80" t="s">
        <v>12</v>
      </c>
      <c r="K6" s="197"/>
      <c r="L6" s="492" t="s">
        <v>248</v>
      </c>
      <c r="M6" s="198" t="s">
        <v>175</v>
      </c>
      <c r="N6" s="79" t="s">
        <v>50</v>
      </c>
      <c r="O6" s="78" t="s">
        <v>51</v>
      </c>
      <c r="P6" s="78" t="s">
        <v>52</v>
      </c>
      <c r="Q6" s="1251" t="s">
        <v>12</v>
      </c>
      <c r="R6" s="1252"/>
    </row>
    <row r="7" spans="1:18" ht="28.5" customHeight="1">
      <c r="A7" s="214" t="s">
        <v>225</v>
      </c>
      <c r="B7" s="268"/>
      <c r="C7" s="486"/>
      <c r="D7" s="269"/>
      <c r="E7" s="269"/>
      <c r="F7" s="270"/>
      <c r="G7" s="486"/>
      <c r="H7" s="269"/>
      <c r="I7" s="269"/>
      <c r="J7" s="271"/>
      <c r="K7" s="262"/>
      <c r="L7" s="423"/>
      <c r="M7" s="272"/>
      <c r="N7" s="1246">
        <f>K7</f>
        <v>0</v>
      </c>
      <c r="O7" s="1245"/>
      <c r="P7" s="1245"/>
      <c r="Q7" s="1245"/>
      <c r="R7" s="1245"/>
    </row>
    <row r="8" spans="1:18" ht="28.5" customHeight="1" thickBot="1">
      <c r="A8" s="1060" t="s">
        <v>856</v>
      </c>
      <c r="B8" s="484"/>
      <c r="C8" s="1259"/>
      <c r="D8" s="1260"/>
      <c r="E8" s="1260"/>
      <c r="F8" s="1261"/>
      <c r="G8" s="1262"/>
      <c r="H8" s="1263"/>
      <c r="I8" s="1263"/>
      <c r="J8" s="1264"/>
      <c r="K8" s="277"/>
      <c r="L8" s="1063"/>
      <c r="M8" s="274"/>
      <c r="N8" s="1246">
        <f>B8+C8+G8</f>
        <v>0</v>
      </c>
      <c r="O8" s="1245"/>
      <c r="P8" s="1245"/>
      <c r="Q8" s="1245"/>
      <c r="R8" s="1245"/>
    </row>
    <row r="9" spans="1:18" ht="28.5" customHeight="1" thickBot="1">
      <c r="A9" s="14" t="s">
        <v>100</v>
      </c>
      <c r="B9" s="483"/>
      <c r="C9" s="264"/>
      <c r="D9" s="264"/>
      <c r="E9" s="1061"/>
      <c r="F9" s="490"/>
      <c r="G9" s="285"/>
      <c r="H9" s="285"/>
      <c r="I9" s="286"/>
      <c r="J9" s="1067"/>
      <c r="K9" s="1066"/>
      <c r="L9" s="1062"/>
      <c r="M9" s="287"/>
      <c r="N9" s="288">
        <f>C9+G9</f>
        <v>0</v>
      </c>
      <c r="O9" s="289">
        <f>D9+H9</f>
        <v>0</v>
      </c>
      <c r="P9" s="289">
        <f>E9+I9</f>
        <v>0</v>
      </c>
      <c r="Q9" s="1245">
        <f>F9+J9+B9</f>
        <v>0</v>
      </c>
      <c r="R9" s="1245"/>
    </row>
    <row r="10" spans="1:18" ht="28.5" customHeight="1">
      <c r="A10" s="14" t="s">
        <v>101</v>
      </c>
      <c r="B10" s="484"/>
      <c r="C10" s="1257"/>
      <c r="D10" s="1258"/>
      <c r="E10" s="1258"/>
      <c r="F10" s="273"/>
      <c r="G10" s="1226"/>
      <c r="H10" s="1227"/>
      <c r="I10" s="1227"/>
      <c r="J10" s="273"/>
      <c r="K10" s="277"/>
      <c r="L10" s="493"/>
      <c r="M10" s="274"/>
      <c r="N10" s="1246">
        <f>B10+C10+G10</f>
        <v>0</v>
      </c>
      <c r="O10" s="1245"/>
      <c r="P10" s="1245"/>
      <c r="Q10" s="1245"/>
      <c r="R10" s="1245"/>
    </row>
    <row r="11" spans="1:18" ht="28.5" customHeight="1">
      <c r="A11" s="214" t="s">
        <v>818</v>
      </c>
      <c r="B11" s="275"/>
      <c r="C11" s="487"/>
      <c r="D11" s="276"/>
      <c r="E11" s="276"/>
      <c r="F11" s="276"/>
      <c r="G11" s="1226"/>
      <c r="H11" s="1227"/>
      <c r="I11" s="1228"/>
      <c r="J11" s="290"/>
      <c r="K11" s="496"/>
      <c r="L11" s="494"/>
      <c r="M11" s="287"/>
      <c r="N11" s="1246">
        <f>G11</f>
        <v>0</v>
      </c>
      <c r="O11" s="1245"/>
      <c r="P11" s="1245"/>
      <c r="Q11" s="1245"/>
      <c r="R11" s="1245"/>
    </row>
    <row r="12" spans="1:18" ht="28.5" customHeight="1">
      <c r="A12" s="76" t="s">
        <v>773</v>
      </c>
      <c r="B12" s="485"/>
      <c r="C12" s="487"/>
      <c r="D12" s="276"/>
      <c r="E12" s="276"/>
      <c r="F12" s="276"/>
      <c r="G12" s="1226"/>
      <c r="H12" s="1227"/>
      <c r="I12" s="1228"/>
      <c r="J12" s="277"/>
      <c r="K12" s="496"/>
      <c r="L12" s="494"/>
      <c r="M12" s="287"/>
      <c r="N12" s="1246">
        <f>B12+G12</f>
        <v>0</v>
      </c>
      <c r="O12" s="1245"/>
      <c r="P12" s="1245"/>
      <c r="Q12" s="1245"/>
      <c r="R12" s="1245"/>
    </row>
    <row r="13" spans="1:18" ht="28.5" customHeight="1">
      <c r="A13" s="14" t="s">
        <v>16</v>
      </c>
      <c r="B13" s="275"/>
      <c r="C13" s="487"/>
      <c r="D13" s="276"/>
      <c r="E13" s="276"/>
      <c r="F13" s="276"/>
      <c r="G13" s="1226"/>
      <c r="H13" s="1227"/>
      <c r="I13" s="1228"/>
      <c r="J13" s="277"/>
      <c r="K13" s="497"/>
      <c r="L13" s="493"/>
      <c r="M13" s="278"/>
      <c r="N13" s="1246">
        <f>G13</f>
        <v>0</v>
      </c>
      <c r="O13" s="1245"/>
      <c r="P13" s="1245"/>
      <c r="Q13" s="1245"/>
      <c r="R13" s="1245"/>
    </row>
    <row r="14" spans="1:18" ht="28.5" customHeight="1" thickBot="1">
      <c r="A14" s="14" t="s">
        <v>17</v>
      </c>
      <c r="B14" s="279"/>
      <c r="C14" s="488"/>
      <c r="D14" s="489"/>
      <c r="E14" s="489"/>
      <c r="F14" s="489"/>
      <c r="G14" s="1247"/>
      <c r="H14" s="1248"/>
      <c r="I14" s="1249"/>
      <c r="J14" s="277"/>
      <c r="K14" s="280"/>
      <c r="L14" s="495"/>
      <c r="M14" s="281"/>
      <c r="N14" s="1246">
        <f>G14+K14</f>
        <v>0</v>
      </c>
      <c r="O14" s="1245"/>
      <c r="P14" s="1245"/>
      <c r="Q14" s="1245"/>
      <c r="R14" s="1245"/>
    </row>
    <row r="15" spans="1:18" ht="18.75" customHeight="1">
      <c r="A15" s="8" t="s">
        <v>12</v>
      </c>
      <c r="B15" s="282">
        <f>B9+B10+B12+B8</f>
        <v>0</v>
      </c>
      <c r="C15" s="1243">
        <f>C10+F9+C8</f>
        <v>0</v>
      </c>
      <c r="D15" s="1244"/>
      <c r="E15" s="1244"/>
      <c r="F15" s="283">
        <f>F10</f>
        <v>0</v>
      </c>
      <c r="G15" s="1243">
        <f>J9+SUM(G10:I14)+G8</f>
        <v>0</v>
      </c>
      <c r="H15" s="1244"/>
      <c r="I15" s="1244"/>
      <c r="J15" s="283">
        <f>J10</f>
        <v>0</v>
      </c>
      <c r="K15" s="260">
        <f>K7+K14</f>
        <v>0</v>
      </c>
      <c r="L15" s="491">
        <f>L7</f>
        <v>0</v>
      </c>
      <c r="M15" s="284">
        <f>M7</f>
        <v>0</v>
      </c>
      <c r="N15" s="1245">
        <f>SUM(N7:R7)+Q9+SUM(N10:R14)+N8</f>
        <v>0</v>
      </c>
      <c r="O15" s="1245"/>
      <c r="P15" s="1245"/>
      <c r="Q15" s="1245"/>
      <c r="R15" s="1245"/>
    </row>
    <row r="16" spans="1:18" ht="15" hidden="1" customHeight="1">
      <c r="E16">
        <f>C15</f>
        <v>0</v>
      </c>
      <c r="I16">
        <f>G15</f>
        <v>0</v>
      </c>
      <c r="Q16">
        <f>N15</f>
        <v>0</v>
      </c>
    </row>
    <row r="17" spans="1:17" ht="15" customHeight="1"/>
    <row r="18" spans="1:17" ht="16.5" customHeight="1">
      <c r="A18" s="16" t="s">
        <v>13</v>
      </c>
    </row>
    <row r="19" spans="1:17" ht="16.5" customHeight="1">
      <c r="A19" s="17" t="s">
        <v>774</v>
      </c>
      <c r="B19" s="190"/>
      <c r="C19" s="190"/>
      <c r="D19" s="190"/>
      <c r="E19" s="190"/>
      <c r="F19" s="190"/>
      <c r="G19" s="190"/>
      <c r="H19" s="190"/>
      <c r="I19" s="190"/>
      <c r="J19" s="190"/>
      <c r="K19" s="190"/>
      <c r="L19" s="190"/>
      <c r="M19" s="190"/>
      <c r="N19" s="190"/>
      <c r="O19" s="190"/>
      <c r="P19" s="190"/>
      <c r="Q19" s="190"/>
    </row>
    <row r="20" spans="1:17" ht="16.5" customHeight="1">
      <c r="A20" s="17" t="s">
        <v>215</v>
      </c>
      <c r="B20" s="190"/>
      <c r="C20" s="190"/>
      <c r="D20" s="190"/>
      <c r="E20" s="190"/>
      <c r="F20" s="190"/>
      <c r="G20" s="190"/>
      <c r="H20" s="190"/>
      <c r="I20" s="190"/>
      <c r="J20" s="190"/>
      <c r="K20" s="190"/>
      <c r="L20" s="190"/>
      <c r="M20" s="190"/>
      <c r="N20" s="190"/>
      <c r="O20" s="190"/>
      <c r="P20" s="190"/>
      <c r="Q20" s="190"/>
    </row>
    <row r="21" spans="1:17" ht="16.5" customHeight="1">
      <c r="A21" s="17" t="s">
        <v>839</v>
      </c>
      <c r="B21" s="190"/>
      <c r="C21" s="190"/>
      <c r="D21" s="190"/>
      <c r="E21" s="190"/>
      <c r="F21" s="190"/>
      <c r="G21" s="190"/>
      <c r="H21" s="190"/>
      <c r="I21" s="190"/>
      <c r="J21" s="190"/>
      <c r="K21" s="190"/>
      <c r="L21" s="190"/>
      <c r="M21" s="190"/>
      <c r="N21" s="190"/>
      <c r="O21" s="190"/>
      <c r="P21" s="190"/>
      <c r="Q21" s="190"/>
    </row>
    <row r="22" spans="1:17" ht="16.5" customHeight="1">
      <c r="A22" s="17" t="s">
        <v>216</v>
      </c>
      <c r="B22" s="190"/>
      <c r="C22" s="190"/>
      <c r="D22" s="190"/>
      <c r="E22" s="190"/>
      <c r="F22" s="190"/>
      <c r="G22" s="190"/>
      <c r="H22" s="190"/>
      <c r="I22" s="190"/>
      <c r="J22" s="190"/>
      <c r="K22" s="190"/>
      <c r="L22" s="190"/>
      <c r="M22" s="190"/>
      <c r="N22" s="190"/>
      <c r="O22" s="190"/>
      <c r="P22" s="190"/>
      <c r="Q22" s="190"/>
    </row>
    <row r="23" spans="1:17" ht="16.5" customHeight="1">
      <c r="A23" s="17" t="s">
        <v>217</v>
      </c>
      <c r="B23" s="190"/>
      <c r="C23" s="190"/>
      <c r="D23" s="190"/>
      <c r="E23" s="190"/>
      <c r="F23" s="190"/>
      <c r="G23" s="190"/>
      <c r="H23" s="190"/>
      <c r="I23" s="190"/>
      <c r="J23" s="190"/>
      <c r="K23" s="190"/>
      <c r="L23" s="190"/>
      <c r="M23" s="190"/>
      <c r="N23" s="190"/>
      <c r="O23" s="190"/>
      <c r="P23" s="190"/>
      <c r="Q23" s="190"/>
    </row>
    <row r="24" spans="1:17">
      <c r="A24" s="190"/>
      <c r="B24" s="190"/>
      <c r="C24" s="190"/>
      <c r="D24" s="190"/>
      <c r="E24" s="190"/>
      <c r="F24" s="190"/>
      <c r="G24" s="190"/>
      <c r="H24" s="190"/>
      <c r="I24" s="190"/>
      <c r="J24" s="190"/>
      <c r="K24" s="190"/>
      <c r="L24" s="190"/>
      <c r="M24" s="190"/>
      <c r="N24" s="190"/>
      <c r="O24" s="190"/>
      <c r="P24" s="190"/>
      <c r="Q24" s="190"/>
    </row>
    <row r="25" spans="1:17">
      <c r="A25" s="190"/>
      <c r="B25" s="190"/>
      <c r="C25" s="190"/>
      <c r="D25" s="190"/>
      <c r="E25" s="190"/>
      <c r="F25" s="190"/>
      <c r="G25" s="190"/>
      <c r="H25" s="190"/>
      <c r="I25" s="190"/>
      <c r="J25" s="190"/>
      <c r="K25" s="190"/>
      <c r="L25" s="190"/>
      <c r="M25" s="190"/>
      <c r="N25" s="190"/>
      <c r="O25" s="190"/>
      <c r="P25" s="190"/>
      <c r="Q25" s="190"/>
    </row>
    <row r="28" spans="1:17" ht="26.25" customHeight="1">
      <c r="A28" s="196" t="s">
        <v>194</v>
      </c>
    </row>
    <row r="29" spans="1:17" ht="18.75" customHeight="1"/>
    <row r="30" spans="1:17" ht="18.75" customHeight="1">
      <c r="B30" s="125"/>
      <c r="C30" s="125"/>
      <c r="D30" s="125"/>
      <c r="E30" s="1229" t="s">
        <v>138</v>
      </c>
      <c r="F30" s="1230"/>
      <c r="G30" s="1230"/>
      <c r="H30" s="1230"/>
      <c r="I30" s="1231">
        <f>'1総授与件数'!H4</f>
        <v>0</v>
      </c>
      <c r="J30" s="1232"/>
      <c r="K30" s="1233"/>
      <c r="L30" s="192"/>
      <c r="P30" s="127"/>
    </row>
    <row r="31" spans="1:17" ht="18.75" customHeight="1">
      <c r="A31" s="1120" t="s">
        <v>39</v>
      </c>
      <c r="B31" s="126" t="s">
        <v>96</v>
      </c>
      <c r="C31" s="1234" t="s">
        <v>165</v>
      </c>
      <c r="D31" s="1235"/>
      <c r="E31" s="1236"/>
      <c r="F31" s="1234" t="s">
        <v>171</v>
      </c>
      <c r="G31" s="1235"/>
      <c r="H31" s="1236"/>
      <c r="I31" s="1237" t="s">
        <v>474</v>
      </c>
      <c r="J31" s="1235"/>
      <c r="K31" s="1236"/>
      <c r="L31" s="192"/>
    </row>
    <row r="32" spans="1:17" ht="18.75" customHeight="1" thickBot="1">
      <c r="A32" s="1121"/>
      <c r="B32" s="761" t="s">
        <v>95</v>
      </c>
      <c r="C32" s="1241" t="s">
        <v>170</v>
      </c>
      <c r="D32" s="1216"/>
      <c r="E32" s="1242"/>
      <c r="F32" s="1216" t="s">
        <v>170</v>
      </c>
      <c r="G32" s="1216"/>
      <c r="H32" s="1242"/>
      <c r="I32" s="1238"/>
      <c r="J32" s="1239"/>
      <c r="K32" s="1240"/>
      <c r="L32" s="192"/>
    </row>
    <row r="33" spans="1:19" ht="18.75" customHeight="1">
      <c r="A33" s="1064" t="s">
        <v>855</v>
      </c>
      <c r="B33" s="762"/>
      <c r="C33" s="1217"/>
      <c r="D33" s="1218"/>
      <c r="E33" s="1219"/>
      <c r="F33" s="1253"/>
      <c r="G33" s="1254"/>
      <c r="H33" s="1255"/>
      <c r="I33" s="1221">
        <f>B33+C33+F33</f>
        <v>0</v>
      </c>
      <c r="J33" s="1221"/>
      <c r="K33" s="1222"/>
      <c r="L33" s="1016"/>
    </row>
    <row r="34" spans="1:19" ht="18.75" customHeight="1">
      <c r="A34" s="752" t="s">
        <v>168</v>
      </c>
      <c r="B34" s="1065"/>
      <c r="C34" s="1217"/>
      <c r="D34" s="1218"/>
      <c r="E34" s="1219"/>
      <c r="F34" s="1217"/>
      <c r="G34" s="1218"/>
      <c r="H34" s="1220"/>
      <c r="I34" s="1221">
        <f>B34+C34+F34</f>
        <v>0</v>
      </c>
      <c r="J34" s="1221"/>
      <c r="K34" s="1222"/>
      <c r="L34" s="193"/>
    </row>
    <row r="35" spans="1:19" ht="18.75" customHeight="1">
      <c r="A35" s="752" t="s">
        <v>169</v>
      </c>
      <c r="B35" s="763"/>
      <c r="C35" s="1223"/>
      <c r="D35" s="1224"/>
      <c r="E35" s="1225"/>
      <c r="F35" s="239"/>
      <c r="G35" s="239"/>
      <c r="H35" s="764"/>
      <c r="I35" s="1221">
        <f>B35+C35+F35</f>
        <v>0</v>
      </c>
      <c r="J35" s="1221"/>
      <c r="K35" s="1222"/>
      <c r="L35" s="193"/>
    </row>
    <row r="36" spans="1:19" ht="18.75" customHeight="1" thickBot="1">
      <c r="A36" s="752" t="s">
        <v>819</v>
      </c>
      <c r="B36" s="765"/>
      <c r="C36" s="1211"/>
      <c r="D36" s="1211"/>
      <c r="E36" s="1211"/>
      <c r="F36" s="1212"/>
      <c r="G36" s="1211"/>
      <c r="H36" s="1213"/>
      <c r="I36" s="1214">
        <f>B36+C36+F36</f>
        <v>0</v>
      </c>
      <c r="J36" s="1214"/>
      <c r="K36" s="1215"/>
      <c r="L36" s="193"/>
      <c r="O36" s="1216"/>
      <c r="P36" s="1216"/>
      <c r="Q36" s="1216"/>
      <c r="R36" s="5"/>
      <c r="S36" s="5"/>
    </row>
    <row r="37" spans="1:19" ht="18.75" customHeight="1">
      <c r="A37" s="4" t="s">
        <v>12</v>
      </c>
      <c r="B37" s="240">
        <f>SUM(B33:B36)</f>
        <v>0</v>
      </c>
      <c r="C37" s="1206">
        <f>C34+C35+C36+C33</f>
        <v>0</v>
      </c>
      <c r="D37" s="1207"/>
      <c r="E37" s="1208"/>
      <c r="F37" s="1206">
        <f>F34+F35+F36+F33</f>
        <v>0</v>
      </c>
      <c r="G37" s="1207"/>
      <c r="H37" s="1208"/>
      <c r="I37" s="1209">
        <f>B37+C37+F37</f>
        <v>0</v>
      </c>
      <c r="J37" s="1209"/>
      <c r="K37" s="1210"/>
      <c r="L37" s="194"/>
      <c r="O37" s="5"/>
      <c r="P37" s="5"/>
      <c r="Q37" s="5"/>
      <c r="R37" s="5"/>
      <c r="S37" s="5"/>
    </row>
  </sheetData>
  <mergeCells count="53">
    <mergeCell ref="C33:E33"/>
    <mergeCell ref="F33:H33"/>
    <mergeCell ref="I33:K33"/>
    <mergeCell ref="K3:M3"/>
    <mergeCell ref="N3:R3"/>
    <mergeCell ref="N7:R7"/>
    <mergeCell ref="C10:E10"/>
    <mergeCell ref="G10:I10"/>
    <mergeCell ref="N10:R10"/>
    <mergeCell ref="Q9:R9"/>
    <mergeCell ref="C8:F8"/>
    <mergeCell ref="G8:J8"/>
    <mergeCell ref="N8:R8"/>
    <mergeCell ref="N11:R11"/>
    <mergeCell ref="G12:I12"/>
    <mergeCell ref="N12:R12"/>
    <mergeCell ref="A4:A6"/>
    <mergeCell ref="C4:F4"/>
    <mergeCell ref="G4:J4"/>
    <mergeCell ref="K4:M4"/>
    <mergeCell ref="N4:R5"/>
    <mergeCell ref="C5:F5"/>
    <mergeCell ref="G5:J5"/>
    <mergeCell ref="K5:M5"/>
    <mergeCell ref="Q6:R6"/>
    <mergeCell ref="N15:R15"/>
    <mergeCell ref="G13:I13"/>
    <mergeCell ref="N13:R13"/>
    <mergeCell ref="G14:I14"/>
    <mergeCell ref="N14:R14"/>
    <mergeCell ref="G11:I11"/>
    <mergeCell ref="E30:H30"/>
    <mergeCell ref="I30:K30"/>
    <mergeCell ref="A31:A32"/>
    <mergeCell ref="C31:E31"/>
    <mergeCell ref="F31:H31"/>
    <mergeCell ref="I31:K32"/>
    <mergeCell ref="C32:E32"/>
    <mergeCell ref="F32:H32"/>
    <mergeCell ref="C15:E15"/>
    <mergeCell ref="G15:I15"/>
    <mergeCell ref="O36:Q36"/>
    <mergeCell ref="C34:E34"/>
    <mergeCell ref="F34:H34"/>
    <mergeCell ref="I34:K34"/>
    <mergeCell ref="C35:E35"/>
    <mergeCell ref="I35:K35"/>
    <mergeCell ref="C37:E37"/>
    <mergeCell ref="F37:H37"/>
    <mergeCell ref="I37:K37"/>
    <mergeCell ref="C36:E36"/>
    <mergeCell ref="F36:H36"/>
    <mergeCell ref="I36:K36"/>
  </mergeCells>
  <phoneticPr fontId="4"/>
  <pageMargins left="0.78740157480314965" right="0.3937007874015748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29"/>
  <sheetViews>
    <sheetView view="pageBreakPreview" zoomScaleNormal="100" zoomScaleSheetLayoutView="100" workbookViewId="0">
      <selection activeCell="F16" sqref="F16"/>
    </sheetView>
  </sheetViews>
  <sheetFormatPr defaultRowHeight="13.5"/>
  <cols>
    <col min="1" max="1" width="1.25" customWidth="1"/>
    <col min="2" max="2" width="26.125" customWidth="1"/>
    <col min="3" max="5" width="6.875" customWidth="1"/>
    <col min="6" max="6" width="7.5" customWidth="1"/>
    <col min="7" max="7" width="8.125" bestFit="1" customWidth="1"/>
    <col min="8" max="8" width="6.875" customWidth="1"/>
    <col min="9" max="9" width="8.125" bestFit="1" customWidth="1"/>
    <col min="10" max="10" width="6.75" customWidth="1"/>
    <col min="11" max="18" width="6.875" customWidth="1"/>
    <col min="19" max="19" width="6.5" bestFit="1" customWidth="1"/>
    <col min="20" max="20" width="5.875" bestFit="1" customWidth="1"/>
    <col min="21" max="21" width="6.5" bestFit="1" customWidth="1"/>
  </cols>
  <sheetData>
    <row r="1" spans="2:18" ht="26.25" customHeight="1">
      <c r="B1" s="1099" t="s">
        <v>193</v>
      </c>
      <c r="C1" s="1099"/>
      <c r="D1" s="1099"/>
      <c r="E1" s="1099"/>
      <c r="F1" s="1099"/>
      <c r="G1" s="1099"/>
      <c r="H1" s="1099"/>
      <c r="I1" s="1099"/>
    </row>
    <row r="3" spans="2:18">
      <c r="K3" s="1197" t="s">
        <v>138</v>
      </c>
      <c r="L3" s="1136"/>
      <c r="M3" s="1150"/>
      <c r="N3" s="1133">
        <f>'1総授与件数'!H4</f>
        <v>0</v>
      </c>
      <c r="O3" s="1134" t="e">
        <f>#REF!</f>
        <v>#REF!</v>
      </c>
    </row>
    <row r="4" spans="2:18" ht="18.75" customHeight="1">
      <c r="B4" s="1120" t="s">
        <v>19</v>
      </c>
      <c r="C4" s="1197" t="s">
        <v>49</v>
      </c>
      <c r="D4" s="1136"/>
      <c r="E4" s="1136"/>
      <c r="F4" s="1150"/>
      <c r="G4" s="1197" t="s">
        <v>54</v>
      </c>
      <c r="H4" s="1136"/>
      <c r="I4" s="1136"/>
      <c r="J4" s="1150"/>
      <c r="K4" s="1268" t="s">
        <v>53</v>
      </c>
      <c r="L4" s="1268"/>
      <c r="M4" s="1268"/>
      <c r="N4" s="1268"/>
      <c r="O4" s="1120" t="s">
        <v>55</v>
      </c>
    </row>
    <row r="5" spans="2:18" ht="18.75" customHeight="1" thickBot="1">
      <c r="B5" s="1122"/>
      <c r="C5" s="2" t="s">
        <v>105</v>
      </c>
      <c r="D5" s="124" t="s">
        <v>167</v>
      </c>
      <c r="E5" s="2" t="s">
        <v>106</v>
      </c>
      <c r="F5" s="2" t="s">
        <v>12</v>
      </c>
      <c r="G5" s="2" t="s">
        <v>105</v>
      </c>
      <c r="H5" s="124" t="s">
        <v>167</v>
      </c>
      <c r="I5" s="2" t="s">
        <v>106</v>
      </c>
      <c r="J5" s="13" t="s">
        <v>12</v>
      </c>
      <c r="K5" s="2" t="s">
        <v>105</v>
      </c>
      <c r="L5" s="124" t="s">
        <v>167</v>
      </c>
      <c r="M5" s="2" t="s">
        <v>106</v>
      </c>
      <c r="N5" s="2" t="s">
        <v>12</v>
      </c>
      <c r="O5" s="1122"/>
    </row>
    <row r="6" spans="2:18" ht="18.75" customHeight="1">
      <c r="B6" s="14" t="s">
        <v>775</v>
      </c>
      <c r="C6" s="136"/>
      <c r="D6" s="181"/>
      <c r="E6" s="137"/>
      <c r="F6" s="65">
        <f>C6+D6+E6</f>
        <v>0</v>
      </c>
      <c r="G6" s="136"/>
      <c r="H6" s="181"/>
      <c r="I6" s="139"/>
      <c r="J6" s="65">
        <f>G6+H6+I6</f>
        <v>0</v>
      </c>
      <c r="K6" s="66"/>
      <c r="L6" s="452"/>
      <c r="M6" s="452"/>
      <c r="N6" s="67"/>
      <c r="O6" s="64">
        <f>F6+J6</f>
        <v>0</v>
      </c>
    </row>
    <row r="7" spans="2:18" ht="18.75" customHeight="1" thickBot="1">
      <c r="B7" s="14" t="s">
        <v>776</v>
      </c>
      <c r="C7" s="140"/>
      <c r="D7" s="182"/>
      <c r="E7" s="141"/>
      <c r="F7" s="65">
        <f>C7+D7+E7</f>
        <v>0</v>
      </c>
      <c r="G7" s="140"/>
      <c r="H7" s="182"/>
      <c r="I7" s="143"/>
      <c r="J7" s="65">
        <f>G7+H7+I7</f>
        <v>0</v>
      </c>
      <c r="K7" s="68"/>
      <c r="L7" s="501"/>
      <c r="M7" s="501"/>
      <c r="N7" s="62"/>
      <c r="O7" s="69">
        <f>F7+J7</f>
        <v>0</v>
      </c>
    </row>
    <row r="8" spans="2:18" ht="18.75" customHeight="1" thickBot="1">
      <c r="B8" s="14" t="s">
        <v>777</v>
      </c>
      <c r="C8" s="502"/>
      <c r="D8" s="503"/>
      <c r="E8" s="503"/>
      <c r="F8" s="503"/>
      <c r="G8" s="503"/>
      <c r="H8" s="503"/>
      <c r="I8" s="503"/>
      <c r="J8" s="503"/>
      <c r="K8" s="153"/>
      <c r="L8" s="183"/>
      <c r="M8" s="154"/>
      <c r="N8" s="70">
        <f>K8+L8+M8</f>
        <v>0</v>
      </c>
      <c r="O8" s="59">
        <f>N8</f>
        <v>0</v>
      </c>
    </row>
    <row r="9" spans="2:18" ht="18.75" customHeight="1">
      <c r="B9" s="8" t="s">
        <v>12</v>
      </c>
      <c r="C9" s="23">
        <f t="shared" ref="C9:J9" si="0">C6+C7</f>
        <v>0</v>
      </c>
      <c r="D9" s="23">
        <f t="shared" si="0"/>
        <v>0</v>
      </c>
      <c r="E9" s="23">
        <f t="shared" si="0"/>
        <v>0</v>
      </c>
      <c r="F9" s="23">
        <f t="shared" si="0"/>
        <v>0</v>
      </c>
      <c r="G9" s="23">
        <f t="shared" si="0"/>
        <v>0</v>
      </c>
      <c r="H9" s="23">
        <f t="shared" si="0"/>
        <v>0</v>
      </c>
      <c r="I9" s="23">
        <f t="shared" si="0"/>
        <v>0</v>
      </c>
      <c r="J9" s="23">
        <f t="shared" si="0"/>
        <v>0</v>
      </c>
      <c r="K9" s="23">
        <f>K8</f>
        <v>0</v>
      </c>
      <c r="L9" s="23">
        <f>L8</f>
        <v>0</v>
      </c>
      <c r="M9" s="23">
        <f>M8</f>
        <v>0</v>
      </c>
      <c r="N9" s="21">
        <f>N8</f>
        <v>0</v>
      </c>
      <c r="O9" s="21">
        <f>SUM(O6:O8)</f>
        <v>0</v>
      </c>
    </row>
    <row r="12" spans="2:18" ht="26.25" customHeight="1">
      <c r="B12" s="196" t="s">
        <v>779</v>
      </c>
      <c r="C12" s="5"/>
      <c r="D12" s="5"/>
      <c r="E12" s="5"/>
      <c r="F12" s="5"/>
      <c r="G12" s="5"/>
      <c r="H12" s="5"/>
      <c r="I12" s="5"/>
      <c r="J12" s="5"/>
    </row>
    <row r="13" spans="2:18">
      <c r="B13" s="27"/>
      <c r="C13" s="5"/>
      <c r="D13" s="5"/>
      <c r="E13" s="5"/>
      <c r="F13" s="5"/>
      <c r="G13" s="5"/>
      <c r="H13" s="5"/>
      <c r="I13" s="27"/>
      <c r="N13" s="27"/>
      <c r="O13" s="1197" t="s">
        <v>138</v>
      </c>
      <c r="P13" s="1150"/>
      <c r="Q13" s="1265">
        <f>'1総授与件数'!H4</f>
        <v>0</v>
      </c>
      <c r="R13" s="1266" t="e">
        <f>#REF!</f>
        <v>#REF!</v>
      </c>
    </row>
    <row r="14" spans="2:18">
      <c r="B14" s="1197" t="s">
        <v>19</v>
      </c>
      <c r="C14" s="1197" t="s">
        <v>49</v>
      </c>
      <c r="D14" s="1136"/>
      <c r="E14" s="1136"/>
      <c r="F14" s="1136"/>
      <c r="G14" s="1150"/>
      <c r="H14" s="1197" t="s">
        <v>107</v>
      </c>
      <c r="I14" s="1136"/>
      <c r="J14" s="1136"/>
      <c r="K14" s="1136"/>
      <c r="L14" s="1150"/>
      <c r="M14" s="1197" t="s">
        <v>53</v>
      </c>
      <c r="N14" s="1136"/>
      <c r="O14" s="1136"/>
      <c r="P14" s="1136"/>
      <c r="Q14" s="1136"/>
      <c r="R14" s="1120" t="s">
        <v>55</v>
      </c>
    </row>
    <row r="15" spans="2:18" ht="14.25" thickBot="1">
      <c r="B15" s="1268"/>
      <c r="C15" s="11" t="s">
        <v>141</v>
      </c>
      <c r="D15" s="3" t="s">
        <v>142</v>
      </c>
      <c r="E15" s="3" t="s">
        <v>143</v>
      </c>
      <c r="F15" s="3" t="s">
        <v>144</v>
      </c>
      <c r="G15" s="4" t="s">
        <v>12</v>
      </c>
      <c r="H15" s="11" t="s">
        <v>141</v>
      </c>
      <c r="I15" s="3" t="s">
        <v>142</v>
      </c>
      <c r="J15" s="2" t="s">
        <v>143</v>
      </c>
      <c r="K15" s="2" t="s">
        <v>144</v>
      </c>
      <c r="L15" s="8" t="s">
        <v>145</v>
      </c>
      <c r="M15" s="9" t="s">
        <v>141</v>
      </c>
      <c r="N15" s="8" t="s">
        <v>142</v>
      </c>
      <c r="O15" s="8" t="s">
        <v>143</v>
      </c>
      <c r="P15" s="8" t="s">
        <v>144</v>
      </c>
      <c r="Q15" s="8" t="s">
        <v>145</v>
      </c>
      <c r="R15" s="1122"/>
    </row>
    <row r="16" spans="2:18">
      <c r="B16" s="14" t="s">
        <v>775</v>
      </c>
      <c r="C16" s="71"/>
      <c r="D16" s="134"/>
      <c r="E16" s="134"/>
      <c r="F16" s="139"/>
      <c r="G16" s="60">
        <f>SUM(D16:F16)</f>
        <v>0</v>
      </c>
      <c r="H16" s="71"/>
      <c r="I16" s="134"/>
      <c r="J16" s="134"/>
      <c r="K16" s="139"/>
      <c r="L16" s="60">
        <f>SUM(I16:K16)</f>
        <v>0</v>
      </c>
      <c r="M16" s="72"/>
      <c r="N16" s="504"/>
      <c r="O16" s="504"/>
      <c r="P16" s="504"/>
      <c r="Q16" s="73"/>
      <c r="R16" s="21">
        <f>G16+L16</f>
        <v>0</v>
      </c>
    </row>
    <row r="17" spans="2:18" ht="14.25" thickBot="1">
      <c r="B17" s="14" t="s">
        <v>776</v>
      </c>
      <c r="C17" s="184"/>
      <c r="D17" s="153"/>
      <c r="E17" s="153"/>
      <c r="F17" s="154"/>
      <c r="G17" s="60">
        <f>SUM(C17:F17)</f>
        <v>0</v>
      </c>
      <c r="H17" s="184"/>
      <c r="I17" s="153"/>
      <c r="J17" s="153"/>
      <c r="K17" s="154"/>
      <c r="L17" s="60">
        <f>SUM(H17:K17)</f>
        <v>0</v>
      </c>
      <c r="M17" s="63"/>
      <c r="N17" s="457"/>
      <c r="O17" s="457"/>
      <c r="P17" s="457"/>
      <c r="Q17" s="74"/>
      <c r="R17" s="21">
        <f>G17+L17</f>
        <v>0</v>
      </c>
    </row>
    <row r="18" spans="2:18" ht="14.25" thickBot="1">
      <c r="B18" s="77" t="s">
        <v>777</v>
      </c>
      <c r="C18" s="75"/>
      <c r="D18" s="454"/>
      <c r="E18" s="454"/>
      <c r="F18" s="454"/>
      <c r="G18" s="454"/>
      <c r="H18" s="454"/>
      <c r="I18" s="58"/>
      <c r="J18" s="454"/>
      <c r="K18" s="454"/>
      <c r="L18" s="57"/>
      <c r="M18" s="185"/>
      <c r="N18" s="186"/>
      <c r="O18" s="186"/>
      <c r="P18" s="187"/>
      <c r="Q18" s="60">
        <f>SUM(M18:P18)</f>
        <v>0</v>
      </c>
      <c r="R18" s="21">
        <f>Q18</f>
        <v>0</v>
      </c>
    </row>
    <row r="19" spans="2:18">
      <c r="B19" s="8" t="s">
        <v>12</v>
      </c>
      <c r="C19" s="21">
        <f>C17</f>
        <v>0</v>
      </c>
      <c r="D19" s="21">
        <f>D16+D17</f>
        <v>0</v>
      </c>
      <c r="E19" s="21">
        <f>E16+E17</f>
        <v>0</v>
      </c>
      <c r="F19" s="21">
        <f>F16+F17</f>
        <v>0</v>
      </c>
      <c r="G19" s="21">
        <f>G16+G17</f>
        <v>0</v>
      </c>
      <c r="H19" s="21">
        <f>H17</f>
        <v>0</v>
      </c>
      <c r="I19" s="21">
        <f>I16+I17</f>
        <v>0</v>
      </c>
      <c r="J19" s="21">
        <f>J16+J17</f>
        <v>0</v>
      </c>
      <c r="K19" s="21">
        <f>K16+K17</f>
        <v>0</v>
      </c>
      <c r="L19" s="21">
        <f>L16+L17</f>
        <v>0</v>
      </c>
      <c r="M19" s="21">
        <f>M18</f>
        <v>0</v>
      </c>
      <c r="N19" s="21">
        <f>N18</f>
        <v>0</v>
      </c>
      <c r="O19" s="21">
        <f>O18</f>
        <v>0</v>
      </c>
      <c r="P19" s="21">
        <f>P18</f>
        <v>0</v>
      </c>
      <c r="Q19" s="60">
        <f>Q18</f>
        <v>0</v>
      </c>
      <c r="R19" s="23">
        <f>SUM(R16:R18)</f>
        <v>0</v>
      </c>
    </row>
    <row r="22" spans="2:18" ht="26.25" customHeight="1">
      <c r="B22" s="196" t="s">
        <v>780</v>
      </c>
    </row>
    <row r="24" spans="2:18">
      <c r="C24" s="27"/>
      <c r="D24" s="1197" t="s">
        <v>138</v>
      </c>
      <c r="E24" s="1150"/>
      <c r="F24" s="1265">
        <f>'1総授与件数'!H4</f>
        <v>0</v>
      </c>
      <c r="G24" s="1266" t="e">
        <f>#REF!</f>
        <v>#REF!</v>
      </c>
    </row>
    <row r="25" spans="2:18">
      <c r="B25" s="1123" t="s">
        <v>108</v>
      </c>
      <c r="C25" s="15"/>
      <c r="D25" s="15"/>
      <c r="E25" s="15"/>
      <c r="F25" s="15"/>
      <c r="G25" s="1120" t="s">
        <v>55</v>
      </c>
    </row>
    <row r="26" spans="2:18">
      <c r="B26" s="1125"/>
      <c r="C26" s="18" t="s">
        <v>152</v>
      </c>
      <c r="D26" s="18" t="s">
        <v>153</v>
      </c>
      <c r="E26" s="18" t="s">
        <v>154</v>
      </c>
      <c r="F26" s="18" t="s">
        <v>155</v>
      </c>
      <c r="G26" s="1121"/>
    </row>
    <row r="27" spans="2:18">
      <c r="B27" s="1125"/>
      <c r="C27" s="18" t="s">
        <v>159</v>
      </c>
      <c r="D27" s="18" t="s">
        <v>159</v>
      </c>
      <c r="E27" s="18" t="s">
        <v>151</v>
      </c>
      <c r="F27" s="18" t="s">
        <v>159</v>
      </c>
      <c r="G27" s="1121"/>
    </row>
    <row r="28" spans="2:18" ht="14.25" thickBot="1">
      <c r="B28" s="1140"/>
      <c r="C28" s="18" t="s">
        <v>109</v>
      </c>
      <c r="D28" s="754" t="s">
        <v>109</v>
      </c>
      <c r="E28" s="754" t="s">
        <v>109</v>
      </c>
      <c r="F28" s="754" t="s">
        <v>109</v>
      </c>
      <c r="G28" s="1267"/>
    </row>
    <row r="29" spans="2:18" ht="20.25" customHeight="1" thickBot="1">
      <c r="B29" s="123" t="s">
        <v>778</v>
      </c>
      <c r="C29" s="755"/>
      <c r="D29" s="756"/>
      <c r="E29" s="756"/>
      <c r="F29" s="757"/>
      <c r="G29" s="20">
        <f>SUM(C29:F29)</f>
        <v>0</v>
      </c>
    </row>
  </sheetData>
  <mergeCells count="19">
    <mergeCell ref="B1:I1"/>
    <mergeCell ref="K3:M3"/>
    <mergeCell ref="N3:O3"/>
    <mergeCell ref="B4:B5"/>
    <mergeCell ref="C4:F4"/>
    <mergeCell ref="G4:J4"/>
    <mergeCell ref="K4:N4"/>
    <mergeCell ref="O4:O5"/>
    <mergeCell ref="Q13:R13"/>
    <mergeCell ref="B14:B15"/>
    <mergeCell ref="C14:G14"/>
    <mergeCell ref="H14:L14"/>
    <mergeCell ref="M14:Q14"/>
    <mergeCell ref="R14:R15"/>
    <mergeCell ref="D24:E24"/>
    <mergeCell ref="F24:G24"/>
    <mergeCell ref="B25:B28"/>
    <mergeCell ref="O13:P13"/>
    <mergeCell ref="G25:G28"/>
  </mergeCells>
  <phoneticPr fontId="4"/>
  <pageMargins left="0.59055118110236227" right="0.19685039370078741"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J1129"/>
  <sheetViews>
    <sheetView view="pageBreakPreview" topLeftCell="A151" zoomScale="70" zoomScaleNormal="70" zoomScaleSheetLayoutView="70" workbookViewId="0">
      <selection activeCell="F16" sqref="F16"/>
    </sheetView>
  </sheetViews>
  <sheetFormatPr defaultRowHeight="13.5"/>
  <cols>
    <col min="1" max="1" width="62.25" style="116" bestFit="1" customWidth="1"/>
    <col min="2" max="2" width="18" style="116" customWidth="1"/>
    <col min="3" max="3" width="11" style="116" bestFit="1" customWidth="1"/>
    <col min="4" max="4" width="24.875" style="116" bestFit="1" customWidth="1"/>
    <col min="5" max="5" width="29.125" style="116" bestFit="1" customWidth="1"/>
    <col min="6" max="6" width="9.25" style="116" bestFit="1" customWidth="1"/>
    <col min="7" max="7" width="8.75" style="116" customWidth="1"/>
    <col min="8" max="16384" width="9" style="116"/>
  </cols>
  <sheetData>
    <row r="1" spans="1:10">
      <c r="A1" s="116" t="s">
        <v>264</v>
      </c>
    </row>
    <row r="2" spans="1:10">
      <c r="A2" s="116" t="s">
        <v>262</v>
      </c>
    </row>
    <row r="4" spans="1:10">
      <c r="A4" s="116" t="s">
        <v>158</v>
      </c>
      <c r="B4" s="116" t="s">
        <v>227</v>
      </c>
      <c r="C4" s="116" t="s">
        <v>7</v>
      </c>
      <c r="D4" s="116" t="s">
        <v>3</v>
      </c>
      <c r="G4" s="116">
        <f>'1総授与件数'!C6</f>
        <v>0</v>
      </c>
      <c r="I4" s="116" t="s">
        <v>294</v>
      </c>
      <c r="J4" s="116" t="s">
        <v>265</v>
      </c>
    </row>
    <row r="5" spans="1:10">
      <c r="A5" s="116" t="s">
        <v>158</v>
      </c>
      <c r="B5" s="116" t="s">
        <v>227</v>
      </c>
      <c r="C5" s="116" t="s">
        <v>7</v>
      </c>
      <c r="D5" s="116" t="s">
        <v>0</v>
      </c>
      <c r="G5" s="116">
        <f>'1総授与件数'!C7</f>
        <v>0</v>
      </c>
      <c r="J5" s="116" t="s">
        <v>267</v>
      </c>
    </row>
    <row r="6" spans="1:10">
      <c r="A6" s="116" t="s">
        <v>158</v>
      </c>
      <c r="B6" s="116" t="s">
        <v>227</v>
      </c>
      <c r="C6" s="116" t="s">
        <v>7</v>
      </c>
      <c r="D6" s="116" t="s">
        <v>1</v>
      </c>
      <c r="G6" s="116">
        <f>'1総授与件数'!C8</f>
        <v>0</v>
      </c>
      <c r="J6" s="116" t="s">
        <v>266</v>
      </c>
    </row>
    <row r="7" spans="1:10">
      <c r="A7" s="116" t="s">
        <v>158</v>
      </c>
      <c r="B7" s="116" t="s">
        <v>227</v>
      </c>
      <c r="C7" s="116" t="s">
        <v>7</v>
      </c>
      <c r="D7" s="116" t="s">
        <v>2</v>
      </c>
      <c r="G7" s="116">
        <f>'1総授与件数'!C9</f>
        <v>0</v>
      </c>
      <c r="I7" s="116" t="s">
        <v>268</v>
      </c>
      <c r="J7" s="116" t="s">
        <v>269</v>
      </c>
    </row>
    <row r="8" spans="1:10">
      <c r="A8" s="116" t="s">
        <v>158</v>
      </c>
      <c r="B8" s="116" t="s">
        <v>227</v>
      </c>
      <c r="C8" s="116" t="s">
        <v>7</v>
      </c>
      <c r="D8" s="116" t="s">
        <v>196</v>
      </c>
      <c r="G8" s="116">
        <f>'1総授与件数'!C10</f>
        <v>0</v>
      </c>
      <c r="J8" s="116" t="s">
        <v>270</v>
      </c>
    </row>
    <row r="9" spans="1:10">
      <c r="A9" s="116" t="s">
        <v>158</v>
      </c>
      <c r="B9" s="116" t="s">
        <v>227</v>
      </c>
      <c r="C9" s="116" t="s">
        <v>7</v>
      </c>
      <c r="D9" s="116" t="s">
        <v>4</v>
      </c>
      <c r="G9" s="116">
        <f>'1総授与件数'!C11</f>
        <v>0</v>
      </c>
      <c r="J9" s="116" t="s">
        <v>271</v>
      </c>
    </row>
    <row r="10" spans="1:10">
      <c r="A10" s="116" t="s">
        <v>158</v>
      </c>
      <c r="B10" s="116" t="s">
        <v>227</v>
      </c>
      <c r="C10" s="116" t="s">
        <v>7</v>
      </c>
      <c r="D10" s="116" t="s">
        <v>172</v>
      </c>
      <c r="G10" s="116">
        <f>'1総授与件数'!C12</f>
        <v>0</v>
      </c>
      <c r="I10" s="116" t="s">
        <v>272</v>
      </c>
      <c r="J10" s="116" t="s">
        <v>273</v>
      </c>
    </row>
    <row r="11" spans="1:10">
      <c r="A11" s="116" t="s">
        <v>158</v>
      </c>
      <c r="B11" s="116" t="s">
        <v>227</v>
      </c>
      <c r="C11" s="116" t="s">
        <v>8</v>
      </c>
      <c r="D11" s="116" t="s">
        <v>3</v>
      </c>
      <c r="G11" s="116">
        <f>'1総授与件数'!D6</f>
        <v>0</v>
      </c>
      <c r="J11" s="116" t="s">
        <v>274</v>
      </c>
    </row>
    <row r="12" spans="1:10">
      <c r="A12" s="116" t="s">
        <v>158</v>
      </c>
      <c r="B12" s="116" t="s">
        <v>227</v>
      </c>
      <c r="C12" s="116" t="s">
        <v>8</v>
      </c>
      <c r="D12" s="116" t="s">
        <v>0</v>
      </c>
      <c r="G12" s="116">
        <f>'1総授与件数'!D7</f>
        <v>0</v>
      </c>
      <c r="J12" s="116" t="s">
        <v>275</v>
      </c>
    </row>
    <row r="13" spans="1:10">
      <c r="A13" s="116" t="s">
        <v>158</v>
      </c>
      <c r="B13" s="116" t="s">
        <v>227</v>
      </c>
      <c r="C13" s="116" t="s">
        <v>8</v>
      </c>
      <c r="D13" s="116" t="s">
        <v>1</v>
      </c>
      <c r="G13" s="116">
        <f>'1総授与件数'!D8</f>
        <v>0</v>
      </c>
      <c r="I13" s="116" t="s">
        <v>293</v>
      </c>
      <c r="J13" s="116" t="s">
        <v>287</v>
      </c>
    </row>
    <row r="14" spans="1:10">
      <c r="A14" s="116" t="s">
        <v>158</v>
      </c>
      <c r="B14" s="116" t="s">
        <v>227</v>
      </c>
      <c r="C14" s="116" t="s">
        <v>8</v>
      </c>
      <c r="D14" s="116" t="s">
        <v>2</v>
      </c>
      <c r="G14" s="116">
        <f>'1総授与件数'!D9</f>
        <v>0</v>
      </c>
      <c r="J14" s="116" t="s">
        <v>280</v>
      </c>
    </row>
    <row r="15" spans="1:10">
      <c r="A15" s="116" t="s">
        <v>158</v>
      </c>
      <c r="B15" s="116" t="s">
        <v>227</v>
      </c>
      <c r="C15" s="116" t="s">
        <v>8</v>
      </c>
      <c r="D15" s="116" t="s">
        <v>196</v>
      </c>
      <c r="G15" s="116">
        <f>'1総授与件数'!D10</f>
        <v>0</v>
      </c>
      <c r="J15" s="116" t="s">
        <v>284</v>
      </c>
    </row>
    <row r="16" spans="1:10">
      <c r="A16" s="116" t="s">
        <v>158</v>
      </c>
      <c r="B16" s="116" t="s">
        <v>227</v>
      </c>
      <c r="C16" s="116" t="s">
        <v>8</v>
      </c>
      <c r="D16" s="116" t="s">
        <v>4</v>
      </c>
      <c r="G16" s="116">
        <f>'1総授与件数'!D11</f>
        <v>0</v>
      </c>
      <c r="J16" s="116" t="s">
        <v>279</v>
      </c>
    </row>
    <row r="17" spans="1:10">
      <c r="A17" s="116" t="s">
        <v>158</v>
      </c>
      <c r="B17" s="116" t="s">
        <v>227</v>
      </c>
      <c r="C17" s="116" t="s">
        <v>8</v>
      </c>
      <c r="D17" s="116" t="s">
        <v>172</v>
      </c>
      <c r="G17" s="116">
        <f>'1総授与件数'!D12</f>
        <v>0</v>
      </c>
      <c r="J17" s="116" t="s">
        <v>282</v>
      </c>
    </row>
    <row r="18" spans="1:10">
      <c r="A18" s="116" t="s">
        <v>158</v>
      </c>
      <c r="B18" s="116" t="s">
        <v>227</v>
      </c>
      <c r="C18" s="116" t="s">
        <v>8</v>
      </c>
      <c r="D18" s="116" t="s">
        <v>179</v>
      </c>
      <c r="E18" s="116" t="s">
        <v>180</v>
      </c>
      <c r="G18" s="116">
        <f>'1総授与件数'!D13</f>
        <v>0</v>
      </c>
      <c r="J18" s="116" t="s">
        <v>288</v>
      </c>
    </row>
    <row r="19" spans="1:10">
      <c r="A19" s="116" t="s">
        <v>158</v>
      </c>
      <c r="B19" s="116" t="s">
        <v>227</v>
      </c>
      <c r="C19" s="116" t="s">
        <v>8</v>
      </c>
      <c r="D19" s="116" t="s">
        <v>179</v>
      </c>
      <c r="E19" s="116" t="s">
        <v>181</v>
      </c>
      <c r="G19" s="116">
        <f>'1総授与件数'!D14</f>
        <v>0</v>
      </c>
      <c r="J19" s="116" t="s">
        <v>286</v>
      </c>
    </row>
    <row r="20" spans="1:10">
      <c r="A20" s="116" t="s">
        <v>158</v>
      </c>
      <c r="B20" s="116" t="s">
        <v>227</v>
      </c>
      <c r="C20" s="116" t="s">
        <v>8</v>
      </c>
      <c r="D20" s="116" t="s">
        <v>179</v>
      </c>
      <c r="E20" s="116" t="s">
        <v>6</v>
      </c>
      <c r="G20" s="116">
        <f>'1総授与件数'!D15</f>
        <v>0</v>
      </c>
      <c r="J20" s="116" t="s">
        <v>289</v>
      </c>
    </row>
    <row r="21" spans="1:10">
      <c r="A21" s="116" t="s">
        <v>158</v>
      </c>
      <c r="B21" s="116" t="s">
        <v>227</v>
      </c>
      <c r="C21" s="116" t="s">
        <v>9</v>
      </c>
      <c r="D21" s="116" t="s">
        <v>3</v>
      </c>
      <c r="G21" s="116">
        <f>'1総授与件数'!E6</f>
        <v>0</v>
      </c>
      <c r="J21" s="116" t="s">
        <v>281</v>
      </c>
    </row>
    <row r="22" spans="1:10">
      <c r="A22" s="116" t="s">
        <v>158</v>
      </c>
      <c r="B22" s="116" t="s">
        <v>227</v>
      </c>
      <c r="C22" s="116" t="s">
        <v>9</v>
      </c>
      <c r="D22" s="116" t="s">
        <v>0</v>
      </c>
      <c r="G22" s="116">
        <f>'1総授与件数'!E7</f>
        <v>0</v>
      </c>
      <c r="J22" s="116" t="s">
        <v>283</v>
      </c>
    </row>
    <row r="23" spans="1:10">
      <c r="A23" s="116" t="s">
        <v>158</v>
      </c>
      <c r="B23" s="116" t="s">
        <v>227</v>
      </c>
      <c r="C23" s="116" t="s">
        <v>9</v>
      </c>
      <c r="D23" s="116" t="s">
        <v>1</v>
      </c>
      <c r="G23" s="116">
        <f>'1総授与件数'!E8</f>
        <v>0</v>
      </c>
      <c r="J23" s="116" t="s">
        <v>290</v>
      </c>
    </row>
    <row r="24" spans="1:10">
      <c r="A24" s="116" t="s">
        <v>158</v>
      </c>
      <c r="B24" s="116" t="s">
        <v>227</v>
      </c>
      <c r="C24" s="116" t="s">
        <v>9</v>
      </c>
      <c r="D24" s="116" t="s">
        <v>196</v>
      </c>
      <c r="G24" s="116">
        <f>'1総授与件数'!E10</f>
        <v>0</v>
      </c>
      <c r="I24" s="116" t="s">
        <v>292</v>
      </c>
      <c r="J24" s="116" t="s">
        <v>291</v>
      </c>
    </row>
    <row r="25" spans="1:10">
      <c r="A25" s="116" t="s">
        <v>158</v>
      </c>
      <c r="B25" s="116" t="s">
        <v>227</v>
      </c>
      <c r="C25" s="116" t="s">
        <v>9</v>
      </c>
      <c r="D25" s="116" t="s">
        <v>4</v>
      </c>
      <c r="G25" s="116">
        <f>'1総授与件数'!E11</f>
        <v>0</v>
      </c>
      <c r="I25" s="116" t="s">
        <v>300</v>
      </c>
      <c r="J25" s="116" t="s">
        <v>301</v>
      </c>
    </row>
    <row r="26" spans="1:10">
      <c r="A26" s="116" t="s">
        <v>158</v>
      </c>
      <c r="B26" s="116" t="s">
        <v>227</v>
      </c>
      <c r="C26" s="116" t="s">
        <v>9</v>
      </c>
      <c r="D26" s="116" t="s">
        <v>172</v>
      </c>
      <c r="G26" s="116">
        <f>'1総授与件数'!E12</f>
        <v>0</v>
      </c>
      <c r="J26" s="116" t="s">
        <v>303</v>
      </c>
    </row>
    <row r="27" spans="1:10">
      <c r="A27" s="116" t="s">
        <v>158</v>
      </c>
      <c r="B27" s="116" t="s">
        <v>227</v>
      </c>
      <c r="C27" s="116" t="s">
        <v>9</v>
      </c>
      <c r="D27" s="116" t="s">
        <v>179</v>
      </c>
      <c r="E27" s="116" t="s">
        <v>180</v>
      </c>
      <c r="G27" s="116">
        <f>'1総授与件数'!E13</f>
        <v>0</v>
      </c>
      <c r="I27" s="518" t="s">
        <v>311</v>
      </c>
      <c r="J27" s="518" t="s">
        <v>312</v>
      </c>
    </row>
    <row r="28" spans="1:10">
      <c r="A28" s="116" t="s">
        <v>158</v>
      </c>
      <c r="B28" s="116" t="s">
        <v>227</v>
      </c>
      <c r="C28" s="116" t="s">
        <v>9</v>
      </c>
      <c r="D28" s="116" t="s">
        <v>179</v>
      </c>
      <c r="E28" s="116" t="s">
        <v>181</v>
      </c>
      <c r="G28" s="116">
        <f>'1総授与件数'!E14</f>
        <v>0</v>
      </c>
      <c r="I28" s="518"/>
      <c r="J28" s="518" t="s">
        <v>313</v>
      </c>
    </row>
    <row r="29" spans="1:10">
      <c r="A29" s="116" t="s">
        <v>158</v>
      </c>
      <c r="B29" s="116" t="s">
        <v>10</v>
      </c>
      <c r="D29" s="116" t="s">
        <v>0</v>
      </c>
      <c r="G29" s="116">
        <f>'1総授与件数'!F7</f>
        <v>0</v>
      </c>
      <c r="I29" s="518"/>
      <c r="J29" s="518" t="s">
        <v>314</v>
      </c>
    </row>
    <row r="30" spans="1:10">
      <c r="A30" s="116" t="s">
        <v>158</v>
      </c>
      <c r="B30" s="116" t="s">
        <v>10</v>
      </c>
      <c r="D30" s="116" t="s">
        <v>1</v>
      </c>
      <c r="G30" s="116">
        <f>'1総授与件数'!F8</f>
        <v>0</v>
      </c>
      <c r="I30" s="518"/>
      <c r="J30" s="518" t="s">
        <v>315</v>
      </c>
    </row>
    <row r="31" spans="1:10">
      <c r="A31" s="116" t="s">
        <v>158</v>
      </c>
      <c r="B31" s="116" t="s">
        <v>10</v>
      </c>
      <c r="D31" s="116" t="s">
        <v>2</v>
      </c>
      <c r="G31" s="116">
        <f>'1総授与件数'!F9</f>
        <v>0</v>
      </c>
      <c r="I31" s="518"/>
      <c r="J31" s="518" t="s">
        <v>316</v>
      </c>
    </row>
    <row r="32" spans="1:10">
      <c r="A32" s="116" t="s">
        <v>158</v>
      </c>
      <c r="B32" s="116" t="s">
        <v>10</v>
      </c>
      <c r="D32" s="116" t="s">
        <v>196</v>
      </c>
      <c r="G32" s="116">
        <f>'1総授与件数'!F10</f>
        <v>0</v>
      </c>
      <c r="I32" s="518" t="s">
        <v>612</v>
      </c>
      <c r="J32" s="518" t="s">
        <v>583</v>
      </c>
    </row>
    <row r="33" spans="1:7">
      <c r="A33" s="116" t="s">
        <v>158</v>
      </c>
      <c r="B33" s="116" t="s">
        <v>10</v>
      </c>
      <c r="D33" s="116" t="s">
        <v>4</v>
      </c>
      <c r="G33" s="116">
        <f>'1総授与件数'!F11</f>
        <v>0</v>
      </c>
    </row>
    <row r="34" spans="1:7">
      <c r="A34" s="116" t="s">
        <v>158</v>
      </c>
      <c r="B34" s="116" t="s">
        <v>10</v>
      </c>
      <c r="D34" s="116" t="s">
        <v>172</v>
      </c>
      <c r="G34" s="116">
        <f>'1総授与件数'!F12</f>
        <v>0</v>
      </c>
    </row>
    <row r="35" spans="1:7">
      <c r="A35" s="116" t="s">
        <v>158</v>
      </c>
      <c r="B35" s="116" t="s">
        <v>10</v>
      </c>
      <c r="D35" s="116" t="s">
        <v>179</v>
      </c>
      <c r="E35" s="116" t="s">
        <v>180</v>
      </c>
      <c r="G35" s="116">
        <f>'1総授与件数'!F13</f>
        <v>0</v>
      </c>
    </row>
    <row r="36" spans="1:7">
      <c r="A36" s="116" t="s">
        <v>158</v>
      </c>
      <c r="B36" s="116" t="s">
        <v>10</v>
      </c>
      <c r="D36" s="116" t="s">
        <v>179</v>
      </c>
      <c r="E36" s="116" t="s">
        <v>181</v>
      </c>
      <c r="G36" s="116">
        <f>'1総授与件数'!F14</f>
        <v>0</v>
      </c>
    </row>
    <row r="37" spans="1:7">
      <c r="A37" s="116" t="s">
        <v>158</v>
      </c>
      <c r="B37" s="116" t="s">
        <v>10</v>
      </c>
      <c r="D37" s="116" t="s">
        <v>179</v>
      </c>
      <c r="E37" s="116" t="s">
        <v>6</v>
      </c>
      <c r="G37" s="116">
        <f>'1総授与件数'!F15</f>
        <v>0</v>
      </c>
    </row>
    <row r="38" spans="1:7">
      <c r="A38" s="116" t="s">
        <v>158</v>
      </c>
      <c r="B38" s="116" t="s">
        <v>11</v>
      </c>
      <c r="D38" s="116" t="s">
        <v>3</v>
      </c>
      <c r="G38" s="116">
        <f>'1総授与件数'!G6</f>
        <v>0</v>
      </c>
    </row>
    <row r="39" spans="1:7">
      <c r="A39" s="116" t="s">
        <v>158</v>
      </c>
      <c r="B39" s="116" t="s">
        <v>11</v>
      </c>
      <c r="D39" s="116" t="s">
        <v>0</v>
      </c>
      <c r="G39" s="116">
        <f>'1総授与件数'!G7</f>
        <v>0</v>
      </c>
    </row>
    <row r="40" spans="1:7">
      <c r="A40" s="116" t="s">
        <v>158</v>
      </c>
      <c r="B40" s="116" t="s">
        <v>11</v>
      </c>
      <c r="D40" s="116" t="s">
        <v>1</v>
      </c>
      <c r="G40" s="116">
        <f>'1総授与件数'!G8</f>
        <v>0</v>
      </c>
    </row>
    <row r="41" spans="1:7">
      <c r="A41" s="116" t="s">
        <v>158</v>
      </c>
      <c r="B41" s="116" t="s">
        <v>11</v>
      </c>
      <c r="D41" s="116" t="s">
        <v>2</v>
      </c>
      <c r="G41" s="116">
        <f>'1総授与件数'!G9</f>
        <v>0</v>
      </c>
    </row>
    <row r="42" spans="1:7">
      <c r="A42" s="116" t="s">
        <v>158</v>
      </c>
      <c r="B42" s="116" t="s">
        <v>11</v>
      </c>
      <c r="D42" s="116" t="s">
        <v>196</v>
      </c>
      <c r="G42" s="116">
        <f>'1総授与件数'!G10</f>
        <v>0</v>
      </c>
    </row>
    <row r="43" spans="1:7">
      <c r="A43" s="116" t="s">
        <v>158</v>
      </c>
      <c r="B43" s="116" t="s">
        <v>11</v>
      </c>
      <c r="D43" s="116" t="s">
        <v>4</v>
      </c>
      <c r="G43" s="116">
        <f>'1総授与件数'!G11</f>
        <v>0</v>
      </c>
    </row>
    <row r="44" spans="1:7">
      <c r="A44" s="116" t="s">
        <v>158</v>
      </c>
      <c r="B44" s="116" t="s">
        <v>11</v>
      </c>
      <c r="D44" s="116" t="s">
        <v>179</v>
      </c>
      <c r="E44" s="116" t="s">
        <v>180</v>
      </c>
      <c r="G44" s="116">
        <f>'1総授与件数'!G13</f>
        <v>0</v>
      </c>
    </row>
    <row r="45" spans="1:7">
      <c r="A45" s="116" t="s">
        <v>158</v>
      </c>
      <c r="B45" s="116" t="s">
        <v>11</v>
      </c>
      <c r="D45" s="116" t="s">
        <v>179</v>
      </c>
      <c r="E45" s="116" t="s">
        <v>181</v>
      </c>
      <c r="G45" s="116">
        <f>'1総授与件数'!G14</f>
        <v>0</v>
      </c>
    </row>
    <row r="46" spans="1:7" s="1069" customFormat="1">
      <c r="A46" s="223" t="s">
        <v>182</v>
      </c>
      <c r="B46" s="223" t="s">
        <v>227</v>
      </c>
      <c r="C46" s="223" t="s">
        <v>7</v>
      </c>
      <c r="D46" s="223" t="s">
        <v>862</v>
      </c>
      <c r="E46" s="223"/>
      <c r="F46" s="223"/>
      <c r="G46" s="223">
        <f>'2幼稚園'!B6</f>
        <v>0</v>
      </c>
    </row>
    <row r="47" spans="1:7">
      <c r="A47" s="116" t="s">
        <v>182</v>
      </c>
      <c r="B47" s="116" t="s">
        <v>227</v>
      </c>
      <c r="C47" s="116" t="s">
        <v>7</v>
      </c>
      <c r="D47" s="116" t="s">
        <v>14</v>
      </c>
      <c r="G47" s="116">
        <f>'2幼稚園'!B7</f>
        <v>0</v>
      </c>
    </row>
    <row r="48" spans="1:7">
      <c r="A48" s="116" t="s">
        <v>182</v>
      </c>
      <c r="B48" s="116" t="s">
        <v>227</v>
      </c>
      <c r="C48" s="116" t="s">
        <v>7</v>
      </c>
      <c r="D48" s="116" t="s">
        <v>15</v>
      </c>
      <c r="G48" s="116">
        <f>'2幼稚園'!B8</f>
        <v>0</v>
      </c>
    </row>
    <row r="49" spans="1:7">
      <c r="A49" s="116" t="s">
        <v>182</v>
      </c>
      <c r="B49" s="116" t="s">
        <v>227</v>
      </c>
      <c r="C49" s="116" t="s">
        <v>7</v>
      </c>
      <c r="D49" s="116" t="s">
        <v>146</v>
      </c>
      <c r="G49" s="116">
        <f>'2幼稚園'!B11</f>
        <v>0</v>
      </c>
    </row>
    <row r="50" spans="1:7" s="223" customFormat="1">
      <c r="A50" s="223" t="s">
        <v>182</v>
      </c>
      <c r="B50" s="223" t="s">
        <v>227</v>
      </c>
      <c r="C50" s="223" t="s">
        <v>8</v>
      </c>
      <c r="D50" s="223" t="s">
        <v>862</v>
      </c>
      <c r="G50" s="223">
        <f>'2幼稚園'!C6</f>
        <v>0</v>
      </c>
    </row>
    <row r="51" spans="1:7">
      <c r="A51" s="116" t="s">
        <v>182</v>
      </c>
      <c r="B51" s="116" t="s">
        <v>227</v>
      </c>
      <c r="C51" s="116" t="s">
        <v>8</v>
      </c>
      <c r="D51" s="116" t="s">
        <v>14</v>
      </c>
      <c r="G51" s="116">
        <f>'2幼稚園'!C7</f>
        <v>0</v>
      </c>
    </row>
    <row r="52" spans="1:7">
      <c r="A52" s="116" t="s">
        <v>182</v>
      </c>
      <c r="B52" s="116" t="s">
        <v>227</v>
      </c>
      <c r="C52" s="116" t="s">
        <v>8</v>
      </c>
      <c r="D52" s="116" t="s">
        <v>15</v>
      </c>
      <c r="G52" s="116">
        <f>'2幼稚園'!C8</f>
        <v>0</v>
      </c>
    </row>
    <row r="53" spans="1:7">
      <c r="A53" s="116" t="s">
        <v>182</v>
      </c>
      <c r="B53" s="116" t="s">
        <v>227</v>
      </c>
      <c r="C53" s="116" t="s">
        <v>8</v>
      </c>
      <c r="D53" s="116" t="s">
        <v>15</v>
      </c>
      <c r="E53" s="116" t="s">
        <v>228</v>
      </c>
      <c r="G53" s="116">
        <f>'2幼稚園'!D8</f>
        <v>0</v>
      </c>
    </row>
    <row r="54" spans="1:7">
      <c r="A54" s="116" t="s">
        <v>182</v>
      </c>
      <c r="B54" s="116" t="s">
        <v>227</v>
      </c>
      <c r="C54" s="116" t="s">
        <v>8</v>
      </c>
      <c r="D54" s="116" t="s">
        <v>222</v>
      </c>
      <c r="G54" s="116">
        <f>'2幼稚園'!C10</f>
        <v>0</v>
      </c>
    </row>
    <row r="55" spans="1:7">
      <c r="A55" s="116" t="s">
        <v>182</v>
      </c>
      <c r="B55" s="116" t="s">
        <v>227</v>
      </c>
      <c r="C55" s="116" t="s">
        <v>9</v>
      </c>
      <c r="D55" s="116" t="s">
        <v>178</v>
      </c>
      <c r="G55" s="116">
        <f>'2幼稚園'!E5</f>
        <v>0</v>
      </c>
    </row>
    <row r="56" spans="1:7" s="223" customFormat="1">
      <c r="A56" s="223" t="s">
        <v>182</v>
      </c>
      <c r="B56" s="223" t="s">
        <v>227</v>
      </c>
      <c r="C56" s="223" t="s">
        <v>9</v>
      </c>
      <c r="D56" s="223" t="s">
        <v>862</v>
      </c>
      <c r="G56" s="223">
        <f>'2幼稚園'!E6</f>
        <v>0</v>
      </c>
    </row>
    <row r="57" spans="1:7">
      <c r="A57" s="116" t="s">
        <v>182</v>
      </c>
      <c r="B57" s="116" t="s">
        <v>227</v>
      </c>
      <c r="C57" s="116" t="s">
        <v>9</v>
      </c>
      <c r="D57" s="116" t="s">
        <v>14</v>
      </c>
      <c r="G57" s="116">
        <f>'2幼稚園'!E7</f>
        <v>0</v>
      </c>
    </row>
    <row r="58" spans="1:7">
      <c r="A58" s="116" t="s">
        <v>182</v>
      </c>
      <c r="B58" s="116" t="s">
        <v>227</v>
      </c>
      <c r="C58" s="116" t="s">
        <v>9</v>
      </c>
      <c r="D58" s="116" t="s">
        <v>15</v>
      </c>
      <c r="G58" s="116">
        <f>'2幼稚園'!E8</f>
        <v>0</v>
      </c>
    </row>
    <row r="59" spans="1:7">
      <c r="A59" s="116" t="s">
        <v>182</v>
      </c>
      <c r="B59" s="116" t="s">
        <v>227</v>
      </c>
      <c r="C59" s="116" t="s">
        <v>9</v>
      </c>
      <c r="D59" s="116" t="s">
        <v>139</v>
      </c>
      <c r="G59" s="116">
        <f>'2幼稚園'!E9</f>
        <v>0</v>
      </c>
    </row>
    <row r="60" spans="1:7">
      <c r="A60" s="116" t="s">
        <v>182</v>
      </c>
      <c r="B60" s="116" t="s">
        <v>227</v>
      </c>
      <c r="C60" s="116" t="s">
        <v>9</v>
      </c>
      <c r="D60" s="116" t="s">
        <v>222</v>
      </c>
      <c r="G60" s="116">
        <f>'2幼稚園'!E10</f>
        <v>0</v>
      </c>
    </row>
    <row r="61" spans="1:7">
      <c r="A61" s="116" t="s">
        <v>182</v>
      </c>
      <c r="B61" s="116" t="s">
        <v>227</v>
      </c>
      <c r="C61" s="116" t="s">
        <v>9</v>
      </c>
      <c r="D61" s="116" t="s">
        <v>16</v>
      </c>
      <c r="G61" s="116">
        <f>'2幼稚園'!E12</f>
        <v>0</v>
      </c>
    </row>
    <row r="62" spans="1:7">
      <c r="A62" s="116" t="s">
        <v>182</v>
      </c>
      <c r="B62" s="116" t="s">
        <v>227</v>
      </c>
      <c r="C62" s="116" t="s">
        <v>9</v>
      </c>
      <c r="D62" s="116" t="s">
        <v>17</v>
      </c>
      <c r="G62" s="116">
        <f>'2幼稚園'!E13</f>
        <v>0</v>
      </c>
    </row>
    <row r="63" spans="1:7">
      <c r="A63" s="116" t="s">
        <v>182</v>
      </c>
      <c r="B63" s="116" t="s">
        <v>11</v>
      </c>
      <c r="D63" s="116" t="s">
        <v>223</v>
      </c>
      <c r="G63" s="116">
        <f>'2幼稚園'!F4</f>
        <v>0</v>
      </c>
    </row>
    <row r="64" spans="1:7" s="223" customFormat="1">
      <c r="A64" s="223" t="s">
        <v>182</v>
      </c>
      <c r="B64" s="223" t="s">
        <v>11</v>
      </c>
      <c r="D64" s="223" t="s">
        <v>862</v>
      </c>
      <c r="G64" s="223">
        <f>'2幼稚園'!F6</f>
        <v>0</v>
      </c>
    </row>
    <row r="65" spans="1:7">
      <c r="A65" s="116" t="s">
        <v>182</v>
      </c>
      <c r="B65" s="116" t="s">
        <v>11</v>
      </c>
      <c r="D65" s="116" t="s">
        <v>16</v>
      </c>
      <c r="G65" s="116">
        <f>'2幼稚園'!F12</f>
        <v>0</v>
      </c>
    </row>
    <row r="66" spans="1:7">
      <c r="A66" s="116" t="s">
        <v>182</v>
      </c>
      <c r="B66" s="116" t="s">
        <v>11</v>
      </c>
      <c r="D66" s="116" t="s">
        <v>17</v>
      </c>
      <c r="G66" s="116">
        <f>'2幼稚園'!F13</f>
        <v>0</v>
      </c>
    </row>
    <row r="67" spans="1:7" s="223" customFormat="1">
      <c r="A67" s="223" t="s">
        <v>183</v>
      </c>
      <c r="B67" s="223" t="s">
        <v>227</v>
      </c>
      <c r="C67" s="223" t="s">
        <v>7</v>
      </c>
      <c r="D67" s="223" t="s">
        <v>862</v>
      </c>
      <c r="G67" s="223">
        <f>'3小学校'!B7</f>
        <v>0</v>
      </c>
    </row>
    <row r="68" spans="1:7">
      <c r="A68" s="116" t="s">
        <v>183</v>
      </c>
      <c r="B68" s="116" t="s">
        <v>227</v>
      </c>
      <c r="C68" s="116" t="s">
        <v>7</v>
      </c>
      <c r="D68" s="116" t="s">
        <v>14</v>
      </c>
      <c r="G68" s="116">
        <f>'3小学校'!B8</f>
        <v>0</v>
      </c>
    </row>
    <row r="69" spans="1:7">
      <c r="A69" s="116" t="s">
        <v>183</v>
      </c>
      <c r="B69" s="116" t="s">
        <v>227</v>
      </c>
      <c r="C69" s="116" t="s">
        <v>7</v>
      </c>
      <c r="D69" s="116" t="s">
        <v>15</v>
      </c>
      <c r="G69" s="116">
        <f>'3小学校'!B9</f>
        <v>0</v>
      </c>
    </row>
    <row r="70" spans="1:7">
      <c r="A70" s="116" t="s">
        <v>183</v>
      </c>
      <c r="B70" s="116" t="s">
        <v>227</v>
      </c>
      <c r="C70" s="116" t="s">
        <v>7</v>
      </c>
      <c r="D70" s="116" t="s">
        <v>18</v>
      </c>
      <c r="G70" s="116">
        <f>'3小学校'!B11</f>
        <v>0</v>
      </c>
    </row>
    <row r="71" spans="1:7" s="223" customFormat="1">
      <c r="A71" s="223" t="s">
        <v>183</v>
      </c>
      <c r="B71" s="223" t="s">
        <v>227</v>
      </c>
      <c r="C71" s="223" t="s">
        <v>8</v>
      </c>
      <c r="D71" s="223" t="s">
        <v>862</v>
      </c>
      <c r="G71" s="223">
        <f>'3小学校'!C7</f>
        <v>0</v>
      </c>
    </row>
    <row r="72" spans="1:7">
      <c r="A72" s="116" t="s">
        <v>183</v>
      </c>
      <c r="B72" s="116" t="s">
        <v>227</v>
      </c>
      <c r="C72" s="116" t="s">
        <v>8</v>
      </c>
      <c r="D72" s="116" t="s">
        <v>14</v>
      </c>
      <c r="G72" s="116">
        <f>'3小学校'!C8</f>
        <v>0</v>
      </c>
    </row>
    <row r="73" spans="1:7">
      <c r="A73" s="116" t="s">
        <v>183</v>
      </c>
      <c r="B73" s="116" t="s">
        <v>227</v>
      </c>
      <c r="C73" s="116" t="s">
        <v>8</v>
      </c>
      <c r="D73" s="116" t="s">
        <v>15</v>
      </c>
      <c r="G73" s="116">
        <f>'3小学校'!C9</f>
        <v>0</v>
      </c>
    </row>
    <row r="74" spans="1:7">
      <c r="A74" s="116" t="s">
        <v>183</v>
      </c>
      <c r="B74" s="116" t="s">
        <v>227</v>
      </c>
      <c r="C74" s="116" t="s">
        <v>8</v>
      </c>
      <c r="D74" s="116" t="s">
        <v>228</v>
      </c>
      <c r="G74" s="116">
        <f>'3小学校'!D9</f>
        <v>0</v>
      </c>
    </row>
    <row r="75" spans="1:7">
      <c r="A75" s="116" t="s">
        <v>183</v>
      </c>
      <c r="B75" s="116" t="s">
        <v>227</v>
      </c>
      <c r="C75" s="116" t="s">
        <v>9</v>
      </c>
      <c r="D75" s="116" t="s">
        <v>178</v>
      </c>
      <c r="G75" s="116">
        <f>'3小学校'!E6</f>
        <v>0</v>
      </c>
    </row>
    <row r="76" spans="1:7" s="223" customFormat="1">
      <c r="A76" s="223" t="s">
        <v>183</v>
      </c>
      <c r="B76" s="223" t="s">
        <v>227</v>
      </c>
      <c r="C76" s="223" t="s">
        <v>9</v>
      </c>
      <c r="D76" s="223" t="s">
        <v>862</v>
      </c>
      <c r="G76" s="223">
        <f>'3小学校'!E7</f>
        <v>0</v>
      </c>
    </row>
    <row r="77" spans="1:7">
      <c r="A77" s="116" t="s">
        <v>183</v>
      </c>
      <c r="B77" s="116" t="s">
        <v>227</v>
      </c>
      <c r="C77" s="116" t="s">
        <v>9</v>
      </c>
      <c r="D77" s="116" t="s">
        <v>14</v>
      </c>
      <c r="G77" s="116">
        <f>'3小学校'!E8</f>
        <v>0</v>
      </c>
    </row>
    <row r="78" spans="1:7">
      <c r="A78" s="116" t="s">
        <v>183</v>
      </c>
      <c r="B78" s="116" t="s">
        <v>227</v>
      </c>
      <c r="C78" s="116" t="s">
        <v>9</v>
      </c>
      <c r="D78" s="116" t="s">
        <v>15</v>
      </c>
      <c r="G78" s="116">
        <f>'3小学校'!E9</f>
        <v>0</v>
      </c>
    </row>
    <row r="79" spans="1:7">
      <c r="A79" s="116" t="s">
        <v>183</v>
      </c>
      <c r="B79" s="116" t="s">
        <v>227</v>
      </c>
      <c r="C79" s="116" t="s">
        <v>9</v>
      </c>
      <c r="D79" s="116" t="s">
        <v>139</v>
      </c>
      <c r="G79" s="116">
        <f>'3小学校'!E10</f>
        <v>0</v>
      </c>
    </row>
    <row r="80" spans="1:7">
      <c r="A80" s="116" t="s">
        <v>183</v>
      </c>
      <c r="B80" s="116" t="s">
        <v>227</v>
      </c>
      <c r="C80" s="116" t="s">
        <v>9</v>
      </c>
      <c r="D80" s="116" t="s">
        <v>139</v>
      </c>
      <c r="E80" s="116" t="s">
        <v>231</v>
      </c>
      <c r="G80" s="116">
        <f>'3小学校'!F10</f>
        <v>0</v>
      </c>
    </row>
    <row r="81" spans="1:7">
      <c r="A81" s="116" t="s">
        <v>183</v>
      </c>
      <c r="B81" s="116" t="s">
        <v>227</v>
      </c>
      <c r="C81" s="116" t="s">
        <v>9</v>
      </c>
      <c r="D81" s="116" t="s">
        <v>16</v>
      </c>
      <c r="G81" s="116">
        <f>'3小学校'!E12</f>
        <v>0</v>
      </c>
    </row>
    <row r="82" spans="1:7">
      <c r="A82" s="116" t="s">
        <v>183</v>
      </c>
      <c r="B82" s="116" t="s">
        <v>227</v>
      </c>
      <c r="C82" s="116" t="s">
        <v>9</v>
      </c>
      <c r="D82" s="116" t="s">
        <v>17</v>
      </c>
      <c r="G82" s="116">
        <f>'3小学校'!E13</f>
        <v>0</v>
      </c>
    </row>
    <row r="83" spans="1:7">
      <c r="A83" s="116" t="s">
        <v>183</v>
      </c>
      <c r="B83" s="116" t="s">
        <v>11</v>
      </c>
      <c r="D83" s="116" t="s">
        <v>223</v>
      </c>
      <c r="G83" s="116">
        <f>'3小学校'!G5</f>
        <v>0</v>
      </c>
    </row>
    <row r="84" spans="1:7" s="223" customFormat="1">
      <c r="A84" s="223" t="s">
        <v>183</v>
      </c>
      <c r="B84" s="223" t="s">
        <v>11</v>
      </c>
      <c r="D84" s="223" t="s">
        <v>862</v>
      </c>
      <c r="G84" s="223">
        <f>'3小学校'!G7</f>
        <v>0</v>
      </c>
    </row>
    <row r="85" spans="1:7">
      <c r="A85" s="116" t="s">
        <v>183</v>
      </c>
      <c r="B85" s="116" t="s">
        <v>11</v>
      </c>
      <c r="D85" s="116" t="s">
        <v>16</v>
      </c>
      <c r="G85" s="116">
        <f>'3小学校'!G12</f>
        <v>0</v>
      </c>
    </row>
    <row r="86" spans="1:7">
      <c r="A86" s="116" t="s">
        <v>183</v>
      </c>
      <c r="B86" s="116" t="s">
        <v>11</v>
      </c>
      <c r="D86" s="116" t="s">
        <v>17</v>
      </c>
      <c r="G86" s="116">
        <f>'3小学校'!G13</f>
        <v>0</v>
      </c>
    </row>
    <row r="87" spans="1:7">
      <c r="A87" s="116" t="s">
        <v>183</v>
      </c>
      <c r="B87" s="116" t="s">
        <v>11</v>
      </c>
      <c r="D87" s="116" t="s">
        <v>17</v>
      </c>
      <c r="E87" s="116" t="s">
        <v>229</v>
      </c>
      <c r="G87" s="116">
        <f>'3小学校'!H13</f>
        <v>0</v>
      </c>
    </row>
    <row r="88" spans="1:7" s="223" customFormat="1">
      <c r="A88" s="223" t="s">
        <v>184</v>
      </c>
      <c r="B88" s="223" t="s">
        <v>227</v>
      </c>
      <c r="C88" s="223" t="s">
        <v>232</v>
      </c>
      <c r="D88" s="223" t="s">
        <v>862</v>
      </c>
      <c r="F88" s="223" t="s">
        <v>20</v>
      </c>
      <c r="G88" s="223">
        <f>'4中学校'!B8</f>
        <v>0</v>
      </c>
    </row>
    <row r="89" spans="1:7" s="223" customFormat="1">
      <c r="A89" s="223" t="s">
        <v>184</v>
      </c>
      <c r="B89" s="223" t="s">
        <v>227</v>
      </c>
      <c r="C89" s="223" t="s">
        <v>232</v>
      </c>
      <c r="D89" s="223" t="s">
        <v>862</v>
      </c>
      <c r="F89" s="223" t="s">
        <v>21</v>
      </c>
      <c r="G89" s="223">
        <f>'4中学校'!B9</f>
        <v>0</v>
      </c>
    </row>
    <row r="90" spans="1:7" s="223" customFormat="1">
      <c r="A90" s="223" t="s">
        <v>184</v>
      </c>
      <c r="B90" s="223" t="s">
        <v>227</v>
      </c>
      <c r="C90" s="223" t="s">
        <v>232</v>
      </c>
      <c r="D90" s="223" t="s">
        <v>862</v>
      </c>
      <c r="F90" s="223" t="s">
        <v>22</v>
      </c>
      <c r="G90" s="223">
        <f>'4中学校'!B10</f>
        <v>0</v>
      </c>
    </row>
    <row r="91" spans="1:7" s="223" customFormat="1">
      <c r="A91" s="223" t="s">
        <v>184</v>
      </c>
      <c r="B91" s="223" t="s">
        <v>227</v>
      </c>
      <c r="C91" s="223" t="s">
        <v>232</v>
      </c>
      <c r="D91" s="223" t="s">
        <v>862</v>
      </c>
      <c r="F91" s="223" t="s">
        <v>23</v>
      </c>
      <c r="G91" s="223">
        <f>'4中学校'!B11</f>
        <v>0</v>
      </c>
    </row>
    <row r="92" spans="1:7" s="223" customFormat="1">
      <c r="A92" s="223" t="s">
        <v>184</v>
      </c>
      <c r="B92" s="223" t="s">
        <v>227</v>
      </c>
      <c r="C92" s="223" t="s">
        <v>232</v>
      </c>
      <c r="D92" s="223" t="s">
        <v>862</v>
      </c>
      <c r="F92" s="223" t="s">
        <v>24</v>
      </c>
      <c r="G92" s="223">
        <f>'4中学校'!B12</f>
        <v>0</v>
      </c>
    </row>
    <row r="93" spans="1:7" s="223" customFormat="1">
      <c r="A93" s="223" t="s">
        <v>184</v>
      </c>
      <c r="B93" s="223" t="s">
        <v>227</v>
      </c>
      <c r="C93" s="223" t="s">
        <v>232</v>
      </c>
      <c r="D93" s="223" t="s">
        <v>862</v>
      </c>
      <c r="F93" s="223" t="s">
        <v>25</v>
      </c>
      <c r="G93" s="223">
        <f>'4中学校'!B13</f>
        <v>0</v>
      </c>
    </row>
    <row r="94" spans="1:7" s="223" customFormat="1">
      <c r="A94" s="223" t="s">
        <v>184</v>
      </c>
      <c r="B94" s="223" t="s">
        <v>227</v>
      </c>
      <c r="C94" s="223" t="s">
        <v>232</v>
      </c>
      <c r="D94" s="223" t="s">
        <v>862</v>
      </c>
      <c r="F94" s="223" t="s">
        <v>26</v>
      </c>
      <c r="G94" s="223">
        <f>'4中学校'!B14</f>
        <v>0</v>
      </c>
    </row>
    <row r="95" spans="1:7" s="223" customFormat="1">
      <c r="A95" s="223" t="s">
        <v>184</v>
      </c>
      <c r="B95" s="223" t="s">
        <v>227</v>
      </c>
      <c r="C95" s="223" t="s">
        <v>232</v>
      </c>
      <c r="D95" s="223" t="s">
        <v>862</v>
      </c>
      <c r="F95" s="223" t="s">
        <v>27</v>
      </c>
      <c r="G95" s="223">
        <f>'4中学校'!B15</f>
        <v>0</v>
      </c>
    </row>
    <row r="96" spans="1:7" s="223" customFormat="1">
      <c r="A96" s="223" t="s">
        <v>184</v>
      </c>
      <c r="B96" s="223" t="s">
        <v>227</v>
      </c>
      <c r="C96" s="223" t="s">
        <v>232</v>
      </c>
      <c r="D96" s="223" t="s">
        <v>862</v>
      </c>
      <c r="F96" s="223" t="s">
        <v>28</v>
      </c>
      <c r="G96" s="223">
        <f>'4中学校'!B16</f>
        <v>0</v>
      </c>
    </row>
    <row r="97" spans="1:7" s="223" customFormat="1">
      <c r="A97" s="223" t="s">
        <v>184</v>
      </c>
      <c r="B97" s="223" t="s">
        <v>227</v>
      </c>
      <c r="C97" s="223" t="s">
        <v>232</v>
      </c>
      <c r="D97" s="223" t="s">
        <v>862</v>
      </c>
      <c r="F97" s="223" t="s">
        <v>29</v>
      </c>
      <c r="G97" s="223">
        <f>'4中学校'!B17</f>
        <v>0</v>
      </c>
    </row>
    <row r="98" spans="1:7" s="223" customFormat="1">
      <c r="A98" s="223" t="s">
        <v>184</v>
      </c>
      <c r="B98" s="223" t="s">
        <v>227</v>
      </c>
      <c r="C98" s="223" t="s">
        <v>232</v>
      </c>
      <c r="D98" s="223" t="s">
        <v>862</v>
      </c>
      <c r="F98" s="223" t="s">
        <v>30</v>
      </c>
      <c r="G98" s="223">
        <f>'4中学校'!B18</f>
        <v>0</v>
      </c>
    </row>
    <row r="99" spans="1:7" s="223" customFormat="1">
      <c r="A99" s="223" t="s">
        <v>184</v>
      </c>
      <c r="B99" s="223" t="s">
        <v>227</v>
      </c>
      <c r="C99" s="223" t="s">
        <v>232</v>
      </c>
      <c r="D99" s="223" t="s">
        <v>862</v>
      </c>
      <c r="F99" s="223" t="s">
        <v>31</v>
      </c>
      <c r="G99" s="223">
        <f>'4中学校'!B19</f>
        <v>0</v>
      </c>
    </row>
    <row r="100" spans="1:7" s="223" customFormat="1">
      <c r="A100" s="223" t="s">
        <v>184</v>
      </c>
      <c r="B100" s="223" t="s">
        <v>227</v>
      </c>
      <c r="C100" s="223" t="s">
        <v>232</v>
      </c>
      <c r="D100" s="223" t="s">
        <v>862</v>
      </c>
      <c r="F100" s="223" t="s">
        <v>32</v>
      </c>
      <c r="G100" s="223">
        <f>'4中学校'!B20</f>
        <v>0</v>
      </c>
    </row>
    <row r="101" spans="1:7" s="223" customFormat="1">
      <c r="A101" s="223" t="s">
        <v>184</v>
      </c>
      <c r="B101" s="223" t="s">
        <v>227</v>
      </c>
      <c r="C101" s="223" t="s">
        <v>232</v>
      </c>
      <c r="D101" s="223" t="s">
        <v>862</v>
      </c>
      <c r="F101" s="223" t="s">
        <v>33</v>
      </c>
      <c r="G101" s="223">
        <f>'4中学校'!B21</f>
        <v>0</v>
      </c>
    </row>
    <row r="102" spans="1:7" s="223" customFormat="1">
      <c r="A102" s="223" t="s">
        <v>184</v>
      </c>
      <c r="B102" s="223" t="s">
        <v>227</v>
      </c>
      <c r="C102" s="223" t="s">
        <v>232</v>
      </c>
      <c r="D102" s="223" t="s">
        <v>862</v>
      </c>
      <c r="F102" s="223" t="s">
        <v>34</v>
      </c>
      <c r="G102" s="223">
        <f>'4中学校'!B22</f>
        <v>0</v>
      </c>
    </row>
    <row r="103" spans="1:7">
      <c r="A103" s="116" t="s">
        <v>184</v>
      </c>
      <c r="B103" s="116" t="s">
        <v>227</v>
      </c>
      <c r="C103" s="116" t="s">
        <v>232</v>
      </c>
      <c r="D103" s="116" t="s">
        <v>14</v>
      </c>
      <c r="F103" s="116" t="s">
        <v>20</v>
      </c>
      <c r="G103" s="116">
        <f>'4中学校'!C8</f>
        <v>0</v>
      </c>
    </row>
    <row r="104" spans="1:7">
      <c r="A104" s="116" t="s">
        <v>184</v>
      </c>
      <c r="B104" s="116" t="s">
        <v>227</v>
      </c>
      <c r="C104" s="116" t="s">
        <v>232</v>
      </c>
      <c r="D104" s="116" t="s">
        <v>14</v>
      </c>
      <c r="F104" s="116" t="s">
        <v>21</v>
      </c>
      <c r="G104" s="116">
        <f>'4中学校'!C9</f>
        <v>0</v>
      </c>
    </row>
    <row r="105" spans="1:7">
      <c r="A105" s="116" t="s">
        <v>184</v>
      </c>
      <c r="B105" s="116" t="s">
        <v>227</v>
      </c>
      <c r="C105" s="116" t="s">
        <v>232</v>
      </c>
      <c r="D105" s="116" t="s">
        <v>14</v>
      </c>
      <c r="F105" s="116" t="s">
        <v>22</v>
      </c>
      <c r="G105" s="116">
        <f>'4中学校'!C10</f>
        <v>0</v>
      </c>
    </row>
    <row r="106" spans="1:7">
      <c r="A106" s="116" t="s">
        <v>184</v>
      </c>
      <c r="B106" s="116" t="s">
        <v>227</v>
      </c>
      <c r="C106" s="116" t="s">
        <v>232</v>
      </c>
      <c r="D106" s="116" t="s">
        <v>14</v>
      </c>
      <c r="F106" s="116" t="s">
        <v>23</v>
      </c>
      <c r="G106" s="116">
        <f>'4中学校'!C11</f>
        <v>0</v>
      </c>
    </row>
    <row r="107" spans="1:7">
      <c r="A107" s="116" t="s">
        <v>184</v>
      </c>
      <c r="B107" s="116" t="s">
        <v>227</v>
      </c>
      <c r="C107" s="116" t="s">
        <v>232</v>
      </c>
      <c r="D107" s="116" t="s">
        <v>14</v>
      </c>
      <c r="F107" s="116" t="s">
        <v>24</v>
      </c>
      <c r="G107" s="116">
        <f>'4中学校'!C12</f>
        <v>0</v>
      </c>
    </row>
    <row r="108" spans="1:7">
      <c r="A108" s="116" t="s">
        <v>184</v>
      </c>
      <c r="B108" s="116" t="s">
        <v>227</v>
      </c>
      <c r="C108" s="116" t="s">
        <v>232</v>
      </c>
      <c r="D108" s="116" t="s">
        <v>14</v>
      </c>
      <c r="F108" s="116" t="s">
        <v>25</v>
      </c>
      <c r="G108" s="116">
        <f>'4中学校'!C13</f>
        <v>0</v>
      </c>
    </row>
    <row r="109" spans="1:7">
      <c r="A109" s="116" t="s">
        <v>184</v>
      </c>
      <c r="B109" s="116" t="s">
        <v>227</v>
      </c>
      <c r="C109" s="116" t="s">
        <v>232</v>
      </c>
      <c r="D109" s="116" t="s">
        <v>14</v>
      </c>
      <c r="F109" s="116" t="s">
        <v>26</v>
      </c>
      <c r="G109" s="116">
        <f>'4中学校'!C14</f>
        <v>0</v>
      </c>
    </row>
    <row r="110" spans="1:7">
      <c r="A110" s="116" t="s">
        <v>184</v>
      </c>
      <c r="B110" s="116" t="s">
        <v>227</v>
      </c>
      <c r="C110" s="116" t="s">
        <v>232</v>
      </c>
      <c r="D110" s="116" t="s">
        <v>14</v>
      </c>
      <c r="F110" s="116" t="s">
        <v>27</v>
      </c>
      <c r="G110" s="116">
        <f>'4中学校'!C15</f>
        <v>0</v>
      </c>
    </row>
    <row r="111" spans="1:7">
      <c r="A111" s="116" t="s">
        <v>184</v>
      </c>
      <c r="B111" s="116" t="s">
        <v>227</v>
      </c>
      <c r="C111" s="116" t="s">
        <v>232</v>
      </c>
      <c r="D111" s="116" t="s">
        <v>14</v>
      </c>
      <c r="F111" s="116" t="s">
        <v>28</v>
      </c>
      <c r="G111" s="116">
        <f>'4中学校'!C16</f>
        <v>0</v>
      </c>
    </row>
    <row r="112" spans="1:7">
      <c r="A112" s="116" t="s">
        <v>184</v>
      </c>
      <c r="B112" s="116" t="s">
        <v>227</v>
      </c>
      <c r="C112" s="116" t="s">
        <v>232</v>
      </c>
      <c r="D112" s="116" t="s">
        <v>14</v>
      </c>
      <c r="F112" s="116" t="s">
        <v>29</v>
      </c>
      <c r="G112" s="116">
        <f>'4中学校'!C17</f>
        <v>0</v>
      </c>
    </row>
    <row r="113" spans="1:7">
      <c r="A113" s="116" t="s">
        <v>184</v>
      </c>
      <c r="B113" s="116" t="s">
        <v>227</v>
      </c>
      <c r="C113" s="116" t="s">
        <v>232</v>
      </c>
      <c r="D113" s="116" t="s">
        <v>14</v>
      </c>
      <c r="F113" s="116" t="s">
        <v>30</v>
      </c>
      <c r="G113" s="116">
        <f>'4中学校'!C18</f>
        <v>0</v>
      </c>
    </row>
    <row r="114" spans="1:7">
      <c r="A114" s="116" t="s">
        <v>184</v>
      </c>
      <c r="B114" s="116" t="s">
        <v>227</v>
      </c>
      <c r="C114" s="116" t="s">
        <v>232</v>
      </c>
      <c r="D114" s="116" t="s">
        <v>14</v>
      </c>
      <c r="F114" s="116" t="s">
        <v>32</v>
      </c>
      <c r="G114" s="116">
        <f>'4中学校'!C20</f>
        <v>0</v>
      </c>
    </row>
    <row r="115" spans="1:7">
      <c r="A115" s="116" t="s">
        <v>184</v>
      </c>
      <c r="B115" s="116" t="s">
        <v>227</v>
      </c>
      <c r="C115" s="116" t="s">
        <v>232</v>
      </c>
      <c r="D115" s="116" t="s">
        <v>14</v>
      </c>
      <c r="F115" s="116" t="s">
        <v>33</v>
      </c>
      <c r="G115" s="116">
        <f>'4中学校'!C21</f>
        <v>0</v>
      </c>
    </row>
    <row r="116" spans="1:7">
      <c r="A116" s="116" t="s">
        <v>184</v>
      </c>
      <c r="B116" s="116" t="s">
        <v>227</v>
      </c>
      <c r="C116" s="116" t="s">
        <v>232</v>
      </c>
      <c r="D116" s="116" t="s">
        <v>14</v>
      </c>
      <c r="F116" s="116" t="s">
        <v>34</v>
      </c>
      <c r="G116" s="116">
        <f>'4中学校'!C22</f>
        <v>0</v>
      </c>
    </row>
    <row r="117" spans="1:7">
      <c r="A117" s="116" t="s">
        <v>184</v>
      </c>
      <c r="B117" s="116" t="s">
        <v>227</v>
      </c>
      <c r="C117" s="116" t="s">
        <v>232</v>
      </c>
      <c r="D117" s="116" t="s">
        <v>14</v>
      </c>
      <c r="E117" s="116" t="s">
        <v>233</v>
      </c>
      <c r="F117" s="116" t="s">
        <v>20</v>
      </c>
      <c r="G117" s="116">
        <f>'4中学校'!D8</f>
        <v>0</v>
      </c>
    </row>
    <row r="118" spans="1:7">
      <c r="A118" s="116" t="s">
        <v>184</v>
      </c>
      <c r="B118" s="116" t="s">
        <v>227</v>
      </c>
      <c r="C118" s="116" t="s">
        <v>232</v>
      </c>
      <c r="D118" s="116" t="s">
        <v>14</v>
      </c>
      <c r="E118" s="116" t="s">
        <v>233</v>
      </c>
      <c r="F118" s="116" t="s">
        <v>21</v>
      </c>
      <c r="G118" s="116">
        <f>'4中学校'!D9</f>
        <v>0</v>
      </c>
    </row>
    <row r="119" spans="1:7">
      <c r="A119" s="116" t="s">
        <v>184</v>
      </c>
      <c r="B119" s="116" t="s">
        <v>227</v>
      </c>
      <c r="C119" s="116" t="s">
        <v>232</v>
      </c>
      <c r="D119" s="116" t="s">
        <v>14</v>
      </c>
      <c r="E119" s="116" t="s">
        <v>233</v>
      </c>
      <c r="F119" s="116" t="s">
        <v>22</v>
      </c>
      <c r="G119" s="116">
        <f>'4中学校'!D10</f>
        <v>0</v>
      </c>
    </row>
    <row r="120" spans="1:7">
      <c r="A120" s="116" t="s">
        <v>184</v>
      </c>
      <c r="B120" s="116" t="s">
        <v>227</v>
      </c>
      <c r="C120" s="116" t="s">
        <v>232</v>
      </c>
      <c r="D120" s="116" t="s">
        <v>14</v>
      </c>
      <c r="E120" s="116" t="s">
        <v>233</v>
      </c>
      <c r="F120" s="116" t="s">
        <v>23</v>
      </c>
      <c r="G120" s="116">
        <f>'4中学校'!D11</f>
        <v>0</v>
      </c>
    </row>
    <row r="121" spans="1:7">
      <c r="A121" s="116" t="s">
        <v>184</v>
      </c>
      <c r="B121" s="116" t="s">
        <v>227</v>
      </c>
      <c r="C121" s="116" t="s">
        <v>232</v>
      </c>
      <c r="D121" s="116" t="s">
        <v>14</v>
      </c>
      <c r="E121" s="116" t="s">
        <v>233</v>
      </c>
      <c r="F121" s="116" t="s">
        <v>24</v>
      </c>
      <c r="G121" s="116">
        <f>'4中学校'!D12</f>
        <v>0</v>
      </c>
    </row>
    <row r="122" spans="1:7">
      <c r="A122" s="116" t="s">
        <v>184</v>
      </c>
      <c r="B122" s="116" t="s">
        <v>227</v>
      </c>
      <c r="C122" s="116" t="s">
        <v>232</v>
      </c>
      <c r="D122" s="116" t="s">
        <v>14</v>
      </c>
      <c r="E122" s="116" t="s">
        <v>233</v>
      </c>
      <c r="F122" s="116" t="s">
        <v>25</v>
      </c>
      <c r="G122" s="116">
        <f>'4中学校'!D13</f>
        <v>0</v>
      </c>
    </row>
    <row r="123" spans="1:7">
      <c r="A123" s="116" t="s">
        <v>184</v>
      </c>
      <c r="B123" s="116" t="s">
        <v>227</v>
      </c>
      <c r="C123" s="116" t="s">
        <v>232</v>
      </c>
      <c r="D123" s="116" t="s">
        <v>14</v>
      </c>
      <c r="E123" s="116" t="s">
        <v>233</v>
      </c>
      <c r="F123" s="116" t="s">
        <v>26</v>
      </c>
      <c r="G123" s="116">
        <f>'4中学校'!D14</f>
        <v>0</v>
      </c>
    </row>
    <row r="124" spans="1:7">
      <c r="A124" s="116" t="s">
        <v>184</v>
      </c>
      <c r="B124" s="116" t="s">
        <v>227</v>
      </c>
      <c r="C124" s="116" t="s">
        <v>232</v>
      </c>
      <c r="D124" s="116" t="s">
        <v>14</v>
      </c>
      <c r="E124" s="116" t="s">
        <v>233</v>
      </c>
      <c r="F124" s="116" t="s">
        <v>27</v>
      </c>
      <c r="G124" s="116">
        <f>'4中学校'!D15</f>
        <v>0</v>
      </c>
    </row>
    <row r="125" spans="1:7">
      <c r="A125" s="116" t="s">
        <v>184</v>
      </c>
      <c r="B125" s="116" t="s">
        <v>227</v>
      </c>
      <c r="C125" s="116" t="s">
        <v>232</v>
      </c>
      <c r="D125" s="116" t="s">
        <v>14</v>
      </c>
      <c r="E125" s="116" t="s">
        <v>233</v>
      </c>
      <c r="F125" s="116" t="s">
        <v>28</v>
      </c>
      <c r="G125" s="116">
        <f>'4中学校'!D16</f>
        <v>0</v>
      </c>
    </row>
    <row r="126" spans="1:7">
      <c r="A126" s="116" t="s">
        <v>184</v>
      </c>
      <c r="B126" s="116" t="s">
        <v>227</v>
      </c>
      <c r="C126" s="116" t="s">
        <v>232</v>
      </c>
      <c r="D126" s="116" t="s">
        <v>14</v>
      </c>
      <c r="E126" s="116" t="s">
        <v>233</v>
      </c>
      <c r="F126" s="116" t="s">
        <v>29</v>
      </c>
      <c r="G126" s="116">
        <f>'4中学校'!D17</f>
        <v>0</v>
      </c>
    </row>
    <row r="127" spans="1:7">
      <c r="A127" s="116" t="s">
        <v>184</v>
      </c>
      <c r="B127" s="116" t="s">
        <v>227</v>
      </c>
      <c r="C127" s="116" t="s">
        <v>232</v>
      </c>
      <c r="D127" s="116" t="s">
        <v>14</v>
      </c>
      <c r="E127" s="116" t="s">
        <v>233</v>
      </c>
      <c r="F127" s="116" t="s">
        <v>30</v>
      </c>
      <c r="G127" s="116">
        <f>'4中学校'!D18</f>
        <v>0</v>
      </c>
    </row>
    <row r="128" spans="1:7">
      <c r="A128" s="116" t="s">
        <v>184</v>
      </c>
      <c r="B128" s="116" t="s">
        <v>227</v>
      </c>
      <c r="C128" s="116" t="s">
        <v>232</v>
      </c>
      <c r="D128" s="116" t="s">
        <v>14</v>
      </c>
      <c r="E128" s="116" t="s">
        <v>233</v>
      </c>
      <c r="F128" s="116" t="s">
        <v>32</v>
      </c>
      <c r="G128" s="116">
        <f>'4中学校'!D20</f>
        <v>0</v>
      </c>
    </row>
    <row r="129" spans="1:7">
      <c r="A129" s="116" t="s">
        <v>184</v>
      </c>
      <c r="B129" s="116" t="s">
        <v>227</v>
      </c>
      <c r="C129" s="116" t="s">
        <v>232</v>
      </c>
      <c r="D129" s="116" t="s">
        <v>14</v>
      </c>
      <c r="E129" s="116" t="s">
        <v>233</v>
      </c>
      <c r="F129" s="116" t="s">
        <v>33</v>
      </c>
      <c r="G129" s="116">
        <f>'4中学校'!D21</f>
        <v>0</v>
      </c>
    </row>
    <row r="130" spans="1:7">
      <c r="A130" s="116" t="s">
        <v>184</v>
      </c>
      <c r="B130" s="116" t="s">
        <v>227</v>
      </c>
      <c r="C130" s="116" t="s">
        <v>232</v>
      </c>
      <c r="D130" s="116" t="s">
        <v>14</v>
      </c>
      <c r="E130" s="116" t="s">
        <v>233</v>
      </c>
      <c r="F130" s="116" t="s">
        <v>34</v>
      </c>
      <c r="G130" s="116">
        <f>'4中学校'!D22</f>
        <v>0</v>
      </c>
    </row>
    <row r="131" spans="1:7">
      <c r="A131" s="116" t="s">
        <v>184</v>
      </c>
      <c r="B131" s="116" t="s">
        <v>227</v>
      </c>
      <c r="C131" s="116" t="s">
        <v>232</v>
      </c>
      <c r="D131" s="116" t="s">
        <v>15</v>
      </c>
      <c r="F131" s="116" t="s">
        <v>20</v>
      </c>
      <c r="G131" s="116">
        <f>'4中学校'!E8</f>
        <v>0</v>
      </c>
    </row>
    <row r="132" spans="1:7">
      <c r="A132" s="116" t="s">
        <v>184</v>
      </c>
      <c r="B132" s="116" t="s">
        <v>227</v>
      </c>
      <c r="C132" s="116" t="s">
        <v>232</v>
      </c>
      <c r="D132" s="116" t="s">
        <v>15</v>
      </c>
      <c r="F132" s="116" t="s">
        <v>21</v>
      </c>
      <c r="G132" s="116">
        <f>'4中学校'!E9</f>
        <v>0</v>
      </c>
    </row>
    <row r="133" spans="1:7">
      <c r="A133" s="116" t="s">
        <v>184</v>
      </c>
      <c r="B133" s="116" t="s">
        <v>227</v>
      </c>
      <c r="C133" s="116" t="s">
        <v>232</v>
      </c>
      <c r="D133" s="116" t="s">
        <v>15</v>
      </c>
      <c r="F133" s="116" t="s">
        <v>22</v>
      </c>
      <c r="G133" s="116">
        <f>'4中学校'!E10</f>
        <v>0</v>
      </c>
    </row>
    <row r="134" spans="1:7">
      <c r="A134" s="116" t="s">
        <v>184</v>
      </c>
      <c r="B134" s="116" t="s">
        <v>227</v>
      </c>
      <c r="C134" s="116" t="s">
        <v>232</v>
      </c>
      <c r="D134" s="116" t="s">
        <v>15</v>
      </c>
      <c r="F134" s="116" t="s">
        <v>23</v>
      </c>
      <c r="G134" s="116">
        <f>'4中学校'!E11</f>
        <v>0</v>
      </c>
    </row>
    <row r="135" spans="1:7">
      <c r="A135" s="116" t="s">
        <v>184</v>
      </c>
      <c r="B135" s="116" t="s">
        <v>227</v>
      </c>
      <c r="C135" s="116" t="s">
        <v>232</v>
      </c>
      <c r="D135" s="116" t="s">
        <v>15</v>
      </c>
      <c r="F135" s="116" t="s">
        <v>24</v>
      </c>
      <c r="G135" s="116">
        <f>'4中学校'!E12</f>
        <v>0</v>
      </c>
    </row>
    <row r="136" spans="1:7">
      <c r="A136" s="116" t="s">
        <v>184</v>
      </c>
      <c r="B136" s="116" t="s">
        <v>227</v>
      </c>
      <c r="C136" s="116" t="s">
        <v>232</v>
      </c>
      <c r="D136" s="116" t="s">
        <v>15</v>
      </c>
      <c r="F136" s="116" t="s">
        <v>25</v>
      </c>
      <c r="G136" s="116">
        <f>'4中学校'!E13</f>
        <v>0</v>
      </c>
    </row>
    <row r="137" spans="1:7">
      <c r="A137" s="116" t="s">
        <v>184</v>
      </c>
      <c r="B137" s="116" t="s">
        <v>227</v>
      </c>
      <c r="C137" s="116" t="s">
        <v>232</v>
      </c>
      <c r="D137" s="116" t="s">
        <v>15</v>
      </c>
      <c r="F137" s="116" t="s">
        <v>26</v>
      </c>
      <c r="G137" s="116">
        <f>'4中学校'!E14</f>
        <v>0</v>
      </c>
    </row>
    <row r="138" spans="1:7">
      <c r="A138" s="116" t="s">
        <v>184</v>
      </c>
      <c r="B138" s="116" t="s">
        <v>227</v>
      </c>
      <c r="C138" s="116" t="s">
        <v>232</v>
      </c>
      <c r="D138" s="116" t="s">
        <v>15</v>
      </c>
      <c r="F138" s="116" t="s">
        <v>27</v>
      </c>
      <c r="G138" s="116">
        <f>'4中学校'!E15</f>
        <v>0</v>
      </c>
    </row>
    <row r="139" spans="1:7">
      <c r="A139" s="116" t="s">
        <v>184</v>
      </c>
      <c r="B139" s="116" t="s">
        <v>227</v>
      </c>
      <c r="C139" s="116" t="s">
        <v>232</v>
      </c>
      <c r="D139" s="116" t="s">
        <v>15</v>
      </c>
      <c r="F139" s="116" t="s">
        <v>28</v>
      </c>
      <c r="G139" s="116">
        <f>'4中学校'!E16</f>
        <v>0</v>
      </c>
    </row>
    <row r="140" spans="1:7">
      <c r="A140" s="116" t="s">
        <v>184</v>
      </c>
      <c r="B140" s="116" t="s">
        <v>227</v>
      </c>
      <c r="C140" s="116" t="s">
        <v>232</v>
      </c>
      <c r="D140" s="116" t="s">
        <v>15</v>
      </c>
      <c r="F140" s="116" t="s">
        <v>29</v>
      </c>
      <c r="G140" s="116">
        <f>'4中学校'!E17</f>
        <v>0</v>
      </c>
    </row>
    <row r="141" spans="1:7">
      <c r="A141" s="116" t="s">
        <v>184</v>
      </c>
      <c r="B141" s="116" t="s">
        <v>227</v>
      </c>
      <c r="C141" s="116" t="s">
        <v>232</v>
      </c>
      <c r="D141" s="116" t="s">
        <v>15</v>
      </c>
      <c r="F141" s="116" t="s">
        <v>30</v>
      </c>
      <c r="G141" s="116">
        <f>'4中学校'!E18</f>
        <v>0</v>
      </c>
    </row>
    <row r="142" spans="1:7">
      <c r="A142" s="116" t="s">
        <v>184</v>
      </c>
      <c r="B142" s="116" t="s">
        <v>227</v>
      </c>
      <c r="C142" s="116" t="s">
        <v>232</v>
      </c>
      <c r="D142" s="116" t="s">
        <v>15</v>
      </c>
      <c r="F142" s="116" t="s">
        <v>32</v>
      </c>
      <c r="G142" s="116">
        <f>'4中学校'!E20</f>
        <v>0</v>
      </c>
    </row>
    <row r="143" spans="1:7">
      <c r="A143" s="116" t="s">
        <v>184</v>
      </c>
      <c r="B143" s="116" t="s">
        <v>227</v>
      </c>
      <c r="C143" s="116" t="s">
        <v>232</v>
      </c>
      <c r="D143" s="116" t="s">
        <v>15</v>
      </c>
      <c r="F143" s="116" t="s">
        <v>33</v>
      </c>
      <c r="G143" s="116">
        <f>'4中学校'!E21</f>
        <v>0</v>
      </c>
    </row>
    <row r="144" spans="1:7">
      <c r="A144" s="116" t="s">
        <v>184</v>
      </c>
      <c r="B144" s="116" t="s">
        <v>227</v>
      </c>
      <c r="C144" s="116" t="s">
        <v>232</v>
      </c>
      <c r="D144" s="116" t="s">
        <v>15</v>
      </c>
      <c r="F144" s="116" t="s">
        <v>34</v>
      </c>
      <c r="G144" s="116">
        <f>'4中学校'!E22</f>
        <v>0</v>
      </c>
    </row>
    <row r="145" spans="1:7">
      <c r="A145" s="116" t="s">
        <v>184</v>
      </c>
      <c r="B145" s="116" t="s">
        <v>227</v>
      </c>
      <c r="C145" s="116" t="s">
        <v>232</v>
      </c>
      <c r="D145" s="116" t="s">
        <v>234</v>
      </c>
      <c r="F145" s="116" t="s">
        <v>20</v>
      </c>
      <c r="G145" s="116">
        <f>'4中学校'!F8</f>
        <v>0</v>
      </c>
    </row>
    <row r="146" spans="1:7">
      <c r="A146" s="116" t="s">
        <v>184</v>
      </c>
      <c r="B146" s="116" t="s">
        <v>227</v>
      </c>
      <c r="C146" s="116" t="s">
        <v>232</v>
      </c>
      <c r="D146" s="116" t="s">
        <v>234</v>
      </c>
      <c r="F146" s="116" t="s">
        <v>21</v>
      </c>
      <c r="G146" s="116">
        <f>'4中学校'!F9</f>
        <v>0</v>
      </c>
    </row>
    <row r="147" spans="1:7">
      <c r="A147" s="116" t="s">
        <v>184</v>
      </c>
      <c r="B147" s="116" t="s">
        <v>227</v>
      </c>
      <c r="C147" s="116" t="s">
        <v>232</v>
      </c>
      <c r="D147" s="116" t="s">
        <v>234</v>
      </c>
      <c r="F147" s="116" t="s">
        <v>22</v>
      </c>
      <c r="G147" s="116">
        <f>'4中学校'!F10</f>
        <v>0</v>
      </c>
    </row>
    <row r="148" spans="1:7">
      <c r="A148" s="116" t="s">
        <v>184</v>
      </c>
      <c r="B148" s="116" t="s">
        <v>227</v>
      </c>
      <c r="C148" s="116" t="s">
        <v>232</v>
      </c>
      <c r="D148" s="116" t="s">
        <v>234</v>
      </c>
      <c r="F148" s="116" t="s">
        <v>23</v>
      </c>
      <c r="G148" s="116">
        <f>'4中学校'!F11</f>
        <v>0</v>
      </c>
    </row>
    <row r="149" spans="1:7">
      <c r="A149" s="116" t="s">
        <v>184</v>
      </c>
      <c r="B149" s="116" t="s">
        <v>227</v>
      </c>
      <c r="C149" s="116" t="s">
        <v>232</v>
      </c>
      <c r="D149" s="116" t="s">
        <v>234</v>
      </c>
      <c r="F149" s="116" t="s">
        <v>24</v>
      </c>
      <c r="G149" s="116">
        <f>'4中学校'!F12</f>
        <v>0</v>
      </c>
    </row>
    <row r="150" spans="1:7">
      <c r="A150" s="116" t="s">
        <v>184</v>
      </c>
      <c r="B150" s="116" t="s">
        <v>227</v>
      </c>
      <c r="C150" s="116" t="s">
        <v>232</v>
      </c>
      <c r="D150" s="116" t="s">
        <v>234</v>
      </c>
      <c r="F150" s="116" t="s">
        <v>25</v>
      </c>
      <c r="G150" s="116">
        <f>'4中学校'!F13</f>
        <v>0</v>
      </c>
    </row>
    <row r="151" spans="1:7">
      <c r="A151" s="116" t="s">
        <v>184</v>
      </c>
      <c r="B151" s="116" t="s">
        <v>227</v>
      </c>
      <c r="C151" s="116" t="s">
        <v>232</v>
      </c>
      <c r="D151" s="116" t="s">
        <v>234</v>
      </c>
      <c r="F151" s="116" t="s">
        <v>26</v>
      </c>
      <c r="G151" s="116">
        <f>'4中学校'!F14</f>
        <v>0</v>
      </c>
    </row>
    <row r="152" spans="1:7">
      <c r="A152" s="116" t="s">
        <v>184</v>
      </c>
      <c r="B152" s="116" t="s">
        <v>227</v>
      </c>
      <c r="C152" s="116" t="s">
        <v>232</v>
      </c>
      <c r="D152" s="116" t="s">
        <v>234</v>
      </c>
      <c r="F152" s="116" t="s">
        <v>27</v>
      </c>
      <c r="G152" s="116">
        <f>'4中学校'!F15</f>
        <v>0</v>
      </c>
    </row>
    <row r="153" spans="1:7">
      <c r="A153" s="116" t="s">
        <v>184</v>
      </c>
      <c r="B153" s="116" t="s">
        <v>227</v>
      </c>
      <c r="C153" s="116" t="s">
        <v>232</v>
      </c>
      <c r="D153" s="116" t="s">
        <v>234</v>
      </c>
      <c r="F153" s="116" t="s">
        <v>28</v>
      </c>
      <c r="G153" s="116">
        <f>'4中学校'!F16</f>
        <v>0</v>
      </c>
    </row>
    <row r="154" spans="1:7">
      <c r="A154" s="116" t="s">
        <v>184</v>
      </c>
      <c r="B154" s="116" t="s">
        <v>227</v>
      </c>
      <c r="C154" s="116" t="s">
        <v>232</v>
      </c>
      <c r="D154" s="116" t="s">
        <v>234</v>
      </c>
      <c r="F154" s="116" t="s">
        <v>29</v>
      </c>
      <c r="G154" s="116">
        <f>'4中学校'!F17</f>
        <v>0</v>
      </c>
    </row>
    <row r="155" spans="1:7">
      <c r="A155" s="116" t="s">
        <v>184</v>
      </c>
      <c r="B155" s="116" t="s">
        <v>227</v>
      </c>
      <c r="C155" s="116" t="s">
        <v>232</v>
      </c>
      <c r="D155" s="116" t="s">
        <v>234</v>
      </c>
      <c r="F155" s="116" t="s">
        <v>30</v>
      </c>
      <c r="G155" s="116">
        <f>'4中学校'!F18</f>
        <v>0</v>
      </c>
    </row>
    <row r="156" spans="1:7">
      <c r="A156" s="116" t="s">
        <v>184</v>
      </c>
      <c r="B156" s="116" t="s">
        <v>227</v>
      </c>
      <c r="C156" s="116" t="s">
        <v>232</v>
      </c>
      <c r="D156" s="116" t="s">
        <v>234</v>
      </c>
      <c r="F156" s="116" t="s">
        <v>32</v>
      </c>
      <c r="G156" s="116">
        <f>'4中学校'!F20</f>
        <v>0</v>
      </c>
    </row>
    <row r="157" spans="1:7">
      <c r="A157" s="116" t="s">
        <v>184</v>
      </c>
      <c r="B157" s="116" t="s">
        <v>227</v>
      </c>
      <c r="C157" s="116" t="s">
        <v>232</v>
      </c>
      <c r="D157" s="116" t="s">
        <v>234</v>
      </c>
      <c r="F157" s="116" t="s">
        <v>33</v>
      </c>
      <c r="G157" s="116">
        <f>'4中学校'!F21</f>
        <v>0</v>
      </c>
    </row>
    <row r="158" spans="1:7">
      <c r="A158" s="116" t="s">
        <v>184</v>
      </c>
      <c r="B158" s="116" t="s">
        <v>227</v>
      </c>
      <c r="C158" s="116" t="s">
        <v>232</v>
      </c>
      <c r="D158" s="116" t="s">
        <v>234</v>
      </c>
      <c r="F158" s="116" t="s">
        <v>34</v>
      </c>
      <c r="G158" s="116">
        <f>'4中学校'!F22</f>
        <v>0</v>
      </c>
    </row>
    <row r="159" spans="1:7">
      <c r="A159" s="116" t="s">
        <v>184</v>
      </c>
      <c r="B159" s="116" t="s">
        <v>227</v>
      </c>
      <c r="C159" s="116" t="s">
        <v>232</v>
      </c>
      <c r="D159" s="116" t="s">
        <v>235</v>
      </c>
      <c r="F159" s="116" t="s">
        <v>31</v>
      </c>
      <c r="G159" s="116">
        <f>'4中学校'!G19</f>
        <v>0</v>
      </c>
    </row>
    <row r="160" spans="1:7" s="223" customFormat="1">
      <c r="A160" s="223" t="s">
        <v>184</v>
      </c>
      <c r="B160" s="223" t="s">
        <v>227</v>
      </c>
      <c r="C160" s="223" t="s">
        <v>236</v>
      </c>
      <c r="D160" s="223" t="s">
        <v>862</v>
      </c>
      <c r="F160" s="223" t="s">
        <v>20</v>
      </c>
      <c r="G160" s="223">
        <f>'4中学校'!I8</f>
        <v>0</v>
      </c>
    </row>
    <row r="161" spans="1:7" s="223" customFormat="1">
      <c r="A161" s="223" t="s">
        <v>184</v>
      </c>
      <c r="B161" s="223" t="s">
        <v>227</v>
      </c>
      <c r="C161" s="223" t="s">
        <v>236</v>
      </c>
      <c r="D161" s="223" t="s">
        <v>862</v>
      </c>
      <c r="F161" s="223" t="s">
        <v>21</v>
      </c>
      <c r="G161" s="223">
        <f>'4中学校'!I9</f>
        <v>0</v>
      </c>
    </row>
    <row r="162" spans="1:7" s="223" customFormat="1">
      <c r="A162" s="223" t="s">
        <v>184</v>
      </c>
      <c r="B162" s="223" t="s">
        <v>227</v>
      </c>
      <c r="C162" s="223" t="s">
        <v>236</v>
      </c>
      <c r="D162" s="223" t="s">
        <v>862</v>
      </c>
      <c r="F162" s="223" t="s">
        <v>22</v>
      </c>
      <c r="G162" s="223">
        <f>'4中学校'!I10</f>
        <v>0</v>
      </c>
    </row>
    <row r="163" spans="1:7" s="223" customFormat="1">
      <c r="A163" s="223" t="s">
        <v>184</v>
      </c>
      <c r="B163" s="223" t="s">
        <v>227</v>
      </c>
      <c r="C163" s="223" t="s">
        <v>236</v>
      </c>
      <c r="D163" s="223" t="s">
        <v>862</v>
      </c>
      <c r="F163" s="223" t="s">
        <v>23</v>
      </c>
      <c r="G163" s="223">
        <f>'4中学校'!I11</f>
        <v>0</v>
      </c>
    </row>
    <row r="164" spans="1:7" s="223" customFormat="1">
      <c r="A164" s="223" t="s">
        <v>184</v>
      </c>
      <c r="B164" s="223" t="s">
        <v>227</v>
      </c>
      <c r="C164" s="223" t="s">
        <v>236</v>
      </c>
      <c r="D164" s="223" t="s">
        <v>862</v>
      </c>
      <c r="F164" s="223" t="s">
        <v>24</v>
      </c>
      <c r="G164" s="223">
        <f>'4中学校'!I12</f>
        <v>0</v>
      </c>
    </row>
    <row r="165" spans="1:7" s="223" customFormat="1">
      <c r="A165" s="223" t="s">
        <v>184</v>
      </c>
      <c r="B165" s="223" t="s">
        <v>227</v>
      </c>
      <c r="C165" s="223" t="s">
        <v>236</v>
      </c>
      <c r="D165" s="223" t="s">
        <v>862</v>
      </c>
      <c r="F165" s="223" t="s">
        <v>25</v>
      </c>
      <c r="G165" s="223">
        <f>'4中学校'!I13</f>
        <v>0</v>
      </c>
    </row>
    <row r="166" spans="1:7" s="223" customFormat="1">
      <c r="A166" s="223" t="s">
        <v>184</v>
      </c>
      <c r="B166" s="223" t="s">
        <v>227</v>
      </c>
      <c r="C166" s="223" t="s">
        <v>236</v>
      </c>
      <c r="D166" s="223" t="s">
        <v>862</v>
      </c>
      <c r="F166" s="223" t="s">
        <v>26</v>
      </c>
      <c r="G166" s="223">
        <f>'4中学校'!I14</f>
        <v>0</v>
      </c>
    </row>
    <row r="167" spans="1:7" s="223" customFormat="1">
      <c r="A167" s="223" t="s">
        <v>184</v>
      </c>
      <c r="B167" s="223" t="s">
        <v>227</v>
      </c>
      <c r="C167" s="223" t="s">
        <v>236</v>
      </c>
      <c r="D167" s="223" t="s">
        <v>862</v>
      </c>
      <c r="F167" s="223" t="s">
        <v>27</v>
      </c>
      <c r="G167" s="223">
        <f>'4中学校'!I15</f>
        <v>0</v>
      </c>
    </row>
    <row r="168" spans="1:7" s="223" customFormat="1">
      <c r="A168" s="223" t="s">
        <v>184</v>
      </c>
      <c r="B168" s="223" t="s">
        <v>227</v>
      </c>
      <c r="C168" s="223" t="s">
        <v>236</v>
      </c>
      <c r="D168" s="223" t="s">
        <v>862</v>
      </c>
      <c r="F168" s="223" t="s">
        <v>28</v>
      </c>
      <c r="G168" s="223">
        <f>'4中学校'!I16</f>
        <v>0</v>
      </c>
    </row>
    <row r="169" spans="1:7" s="223" customFormat="1">
      <c r="A169" s="223" t="s">
        <v>184</v>
      </c>
      <c r="B169" s="223" t="s">
        <v>227</v>
      </c>
      <c r="C169" s="223" t="s">
        <v>236</v>
      </c>
      <c r="D169" s="223" t="s">
        <v>862</v>
      </c>
      <c r="F169" s="223" t="s">
        <v>29</v>
      </c>
      <c r="G169" s="223">
        <f>'4中学校'!I17</f>
        <v>0</v>
      </c>
    </row>
    <row r="170" spans="1:7" s="223" customFormat="1">
      <c r="A170" s="223" t="s">
        <v>184</v>
      </c>
      <c r="B170" s="223" t="s">
        <v>227</v>
      </c>
      <c r="C170" s="223" t="s">
        <v>236</v>
      </c>
      <c r="D170" s="223" t="s">
        <v>862</v>
      </c>
      <c r="F170" s="223" t="s">
        <v>30</v>
      </c>
      <c r="G170" s="223">
        <f>'4中学校'!I18</f>
        <v>0</v>
      </c>
    </row>
    <row r="171" spans="1:7" s="223" customFormat="1">
      <c r="A171" s="223" t="s">
        <v>184</v>
      </c>
      <c r="B171" s="223" t="s">
        <v>227</v>
      </c>
      <c r="C171" s="223" t="s">
        <v>236</v>
      </c>
      <c r="D171" s="223" t="s">
        <v>862</v>
      </c>
      <c r="F171" s="223" t="s">
        <v>31</v>
      </c>
      <c r="G171" s="223">
        <f>'4中学校'!I19</f>
        <v>0</v>
      </c>
    </row>
    <row r="172" spans="1:7" s="223" customFormat="1">
      <c r="A172" s="223" t="s">
        <v>184</v>
      </c>
      <c r="B172" s="223" t="s">
        <v>227</v>
      </c>
      <c r="C172" s="223" t="s">
        <v>236</v>
      </c>
      <c r="D172" s="223" t="s">
        <v>862</v>
      </c>
      <c r="F172" s="223" t="s">
        <v>32</v>
      </c>
      <c r="G172" s="223">
        <f>'4中学校'!I20</f>
        <v>0</v>
      </c>
    </row>
    <row r="173" spans="1:7" s="223" customFormat="1">
      <c r="A173" s="223" t="s">
        <v>184</v>
      </c>
      <c r="B173" s="223" t="s">
        <v>227</v>
      </c>
      <c r="C173" s="223" t="s">
        <v>236</v>
      </c>
      <c r="D173" s="223" t="s">
        <v>862</v>
      </c>
      <c r="F173" s="223" t="s">
        <v>33</v>
      </c>
      <c r="G173" s="223">
        <f>'4中学校'!I21</f>
        <v>0</v>
      </c>
    </row>
    <row r="174" spans="1:7" s="223" customFormat="1">
      <c r="A174" s="223" t="s">
        <v>184</v>
      </c>
      <c r="B174" s="223" t="s">
        <v>227</v>
      </c>
      <c r="C174" s="223" t="s">
        <v>236</v>
      </c>
      <c r="D174" s="223" t="s">
        <v>862</v>
      </c>
      <c r="F174" s="223" t="s">
        <v>34</v>
      </c>
      <c r="G174" s="223">
        <f>'4中学校'!I22</f>
        <v>0</v>
      </c>
    </row>
    <row r="175" spans="1:7">
      <c r="A175" s="116" t="s">
        <v>184</v>
      </c>
      <c r="B175" s="116" t="s">
        <v>227</v>
      </c>
      <c r="C175" s="116" t="s">
        <v>236</v>
      </c>
      <c r="D175" s="116" t="s">
        <v>14</v>
      </c>
      <c r="F175" s="116" t="s">
        <v>20</v>
      </c>
      <c r="G175" s="116">
        <f>'4中学校'!J8</f>
        <v>0</v>
      </c>
    </row>
    <row r="176" spans="1:7">
      <c r="A176" s="116" t="s">
        <v>184</v>
      </c>
      <c r="B176" s="116" t="s">
        <v>227</v>
      </c>
      <c r="C176" s="116" t="s">
        <v>236</v>
      </c>
      <c r="D176" s="116" t="s">
        <v>14</v>
      </c>
      <c r="F176" s="116" t="s">
        <v>21</v>
      </c>
      <c r="G176" s="116">
        <f>'4中学校'!J9</f>
        <v>0</v>
      </c>
    </row>
    <row r="177" spans="1:7">
      <c r="A177" s="116" t="s">
        <v>184</v>
      </c>
      <c r="B177" s="116" t="s">
        <v>227</v>
      </c>
      <c r="C177" s="116" t="s">
        <v>236</v>
      </c>
      <c r="D177" s="116" t="s">
        <v>14</v>
      </c>
      <c r="F177" s="116" t="s">
        <v>22</v>
      </c>
      <c r="G177" s="116">
        <f>'4中学校'!J10</f>
        <v>0</v>
      </c>
    </row>
    <row r="178" spans="1:7">
      <c r="A178" s="116" t="s">
        <v>184</v>
      </c>
      <c r="B178" s="116" t="s">
        <v>227</v>
      </c>
      <c r="C178" s="116" t="s">
        <v>236</v>
      </c>
      <c r="D178" s="116" t="s">
        <v>14</v>
      </c>
      <c r="F178" s="116" t="s">
        <v>23</v>
      </c>
      <c r="G178" s="116">
        <f>'4中学校'!J11</f>
        <v>0</v>
      </c>
    </row>
    <row r="179" spans="1:7">
      <c r="A179" s="116" t="s">
        <v>184</v>
      </c>
      <c r="B179" s="116" t="s">
        <v>227</v>
      </c>
      <c r="C179" s="116" t="s">
        <v>236</v>
      </c>
      <c r="D179" s="116" t="s">
        <v>14</v>
      </c>
      <c r="F179" s="116" t="s">
        <v>24</v>
      </c>
      <c r="G179" s="116">
        <f>'4中学校'!J12</f>
        <v>0</v>
      </c>
    </row>
    <row r="180" spans="1:7">
      <c r="A180" s="116" t="s">
        <v>184</v>
      </c>
      <c r="B180" s="116" t="s">
        <v>227</v>
      </c>
      <c r="C180" s="116" t="s">
        <v>236</v>
      </c>
      <c r="D180" s="116" t="s">
        <v>14</v>
      </c>
      <c r="F180" s="116" t="s">
        <v>25</v>
      </c>
      <c r="G180" s="116">
        <f>'4中学校'!J13</f>
        <v>0</v>
      </c>
    </row>
    <row r="181" spans="1:7">
      <c r="A181" s="116" t="s">
        <v>184</v>
      </c>
      <c r="B181" s="116" t="s">
        <v>227</v>
      </c>
      <c r="C181" s="116" t="s">
        <v>236</v>
      </c>
      <c r="D181" s="116" t="s">
        <v>14</v>
      </c>
      <c r="F181" s="116" t="s">
        <v>26</v>
      </c>
      <c r="G181" s="116">
        <f>'4中学校'!J14</f>
        <v>0</v>
      </c>
    </row>
    <row r="182" spans="1:7">
      <c r="A182" s="116" t="s">
        <v>184</v>
      </c>
      <c r="B182" s="116" t="s">
        <v>227</v>
      </c>
      <c r="C182" s="116" t="s">
        <v>236</v>
      </c>
      <c r="D182" s="116" t="s">
        <v>14</v>
      </c>
      <c r="F182" s="116" t="s">
        <v>27</v>
      </c>
      <c r="G182" s="116">
        <f>'4中学校'!J15</f>
        <v>0</v>
      </c>
    </row>
    <row r="183" spans="1:7">
      <c r="A183" s="116" t="s">
        <v>184</v>
      </c>
      <c r="B183" s="116" t="s">
        <v>227</v>
      </c>
      <c r="C183" s="116" t="s">
        <v>236</v>
      </c>
      <c r="D183" s="116" t="s">
        <v>14</v>
      </c>
      <c r="F183" s="116" t="s">
        <v>28</v>
      </c>
      <c r="G183" s="116">
        <f>'4中学校'!J16</f>
        <v>0</v>
      </c>
    </row>
    <row r="184" spans="1:7">
      <c r="A184" s="116" t="s">
        <v>184</v>
      </c>
      <c r="B184" s="116" t="s">
        <v>227</v>
      </c>
      <c r="C184" s="116" t="s">
        <v>236</v>
      </c>
      <c r="D184" s="116" t="s">
        <v>14</v>
      </c>
      <c r="F184" s="116" t="s">
        <v>29</v>
      </c>
      <c r="G184" s="116">
        <f>'4中学校'!J17</f>
        <v>0</v>
      </c>
    </row>
    <row r="185" spans="1:7" s="518" customFormat="1">
      <c r="A185" s="518" t="s">
        <v>184</v>
      </c>
      <c r="B185" s="518" t="s">
        <v>227</v>
      </c>
      <c r="C185" s="518" t="s">
        <v>236</v>
      </c>
      <c r="D185" s="518" t="s">
        <v>14</v>
      </c>
      <c r="F185" s="518" t="s">
        <v>30</v>
      </c>
      <c r="G185" s="518">
        <f>'4中学校'!J18</f>
        <v>0</v>
      </c>
    </row>
    <row r="186" spans="1:7">
      <c r="A186" s="116" t="s">
        <v>184</v>
      </c>
      <c r="B186" s="116" t="s">
        <v>227</v>
      </c>
      <c r="C186" s="116" t="s">
        <v>236</v>
      </c>
      <c r="D186" s="116" t="s">
        <v>14</v>
      </c>
      <c r="F186" s="116" t="s">
        <v>32</v>
      </c>
      <c r="G186" s="116">
        <f>'4中学校'!J20</f>
        <v>0</v>
      </c>
    </row>
    <row r="187" spans="1:7">
      <c r="A187" s="116" t="s">
        <v>184</v>
      </c>
      <c r="B187" s="116" t="s">
        <v>227</v>
      </c>
      <c r="C187" s="116" t="s">
        <v>236</v>
      </c>
      <c r="D187" s="116" t="s">
        <v>14</v>
      </c>
      <c r="F187" s="116" t="s">
        <v>33</v>
      </c>
      <c r="G187" s="116">
        <f>'4中学校'!J21</f>
        <v>0</v>
      </c>
    </row>
    <row r="188" spans="1:7">
      <c r="A188" s="116" t="s">
        <v>184</v>
      </c>
      <c r="B188" s="116" t="s">
        <v>227</v>
      </c>
      <c r="C188" s="116" t="s">
        <v>236</v>
      </c>
      <c r="D188" s="116" t="s">
        <v>14</v>
      </c>
      <c r="F188" s="116" t="s">
        <v>34</v>
      </c>
      <c r="G188" s="116">
        <f>'4中学校'!J22</f>
        <v>0</v>
      </c>
    </row>
    <row r="189" spans="1:7">
      <c r="A189" s="116" t="s">
        <v>184</v>
      </c>
      <c r="B189" s="116" t="s">
        <v>227</v>
      </c>
      <c r="C189" s="116" t="s">
        <v>236</v>
      </c>
      <c r="D189" s="116" t="s">
        <v>14</v>
      </c>
      <c r="E189" s="116" t="s">
        <v>276</v>
      </c>
      <c r="F189" s="116" t="s">
        <v>24</v>
      </c>
      <c r="G189" s="116">
        <f>'4中学校'!K12</f>
        <v>0</v>
      </c>
    </row>
    <row r="190" spans="1:7">
      <c r="A190" s="116" t="s">
        <v>184</v>
      </c>
      <c r="B190" s="116" t="s">
        <v>227</v>
      </c>
      <c r="C190" s="116" t="s">
        <v>236</v>
      </c>
      <c r="D190" s="116" t="s">
        <v>14</v>
      </c>
      <c r="E190" s="116" t="s">
        <v>276</v>
      </c>
      <c r="F190" s="116" t="s">
        <v>25</v>
      </c>
      <c r="G190" s="116">
        <f>'4中学校'!K13</f>
        <v>0</v>
      </c>
    </row>
    <row r="191" spans="1:7">
      <c r="A191" s="116" t="s">
        <v>184</v>
      </c>
      <c r="B191" s="116" t="s">
        <v>227</v>
      </c>
      <c r="C191" s="116" t="s">
        <v>236</v>
      </c>
      <c r="D191" s="116" t="s">
        <v>15</v>
      </c>
      <c r="F191" s="116" t="s">
        <v>20</v>
      </c>
      <c r="G191" s="116">
        <f>'4中学校'!L8</f>
        <v>0</v>
      </c>
    </row>
    <row r="192" spans="1:7">
      <c r="A192" s="116" t="s">
        <v>184</v>
      </c>
      <c r="B192" s="116" t="s">
        <v>227</v>
      </c>
      <c r="C192" s="116" t="s">
        <v>236</v>
      </c>
      <c r="D192" s="116" t="s">
        <v>15</v>
      </c>
      <c r="F192" s="116" t="s">
        <v>21</v>
      </c>
      <c r="G192" s="116">
        <f>'4中学校'!L9</f>
        <v>0</v>
      </c>
    </row>
    <row r="193" spans="1:7">
      <c r="A193" s="116" t="s">
        <v>184</v>
      </c>
      <c r="B193" s="116" t="s">
        <v>227</v>
      </c>
      <c r="C193" s="116" t="s">
        <v>236</v>
      </c>
      <c r="D193" s="116" t="s">
        <v>15</v>
      </c>
      <c r="F193" s="116" t="s">
        <v>22</v>
      </c>
      <c r="G193" s="116">
        <f>'4中学校'!L10</f>
        <v>0</v>
      </c>
    </row>
    <row r="194" spans="1:7">
      <c r="A194" s="116" t="s">
        <v>184</v>
      </c>
      <c r="B194" s="116" t="s">
        <v>227</v>
      </c>
      <c r="C194" s="116" t="s">
        <v>236</v>
      </c>
      <c r="D194" s="116" t="s">
        <v>15</v>
      </c>
      <c r="F194" s="116" t="s">
        <v>23</v>
      </c>
      <c r="G194" s="116">
        <f>'4中学校'!L11</f>
        <v>0</v>
      </c>
    </row>
    <row r="195" spans="1:7">
      <c r="A195" s="116" t="s">
        <v>184</v>
      </c>
      <c r="B195" s="116" t="s">
        <v>227</v>
      </c>
      <c r="C195" s="116" t="s">
        <v>236</v>
      </c>
      <c r="D195" s="116" t="s">
        <v>15</v>
      </c>
      <c r="F195" s="116" t="s">
        <v>24</v>
      </c>
      <c r="G195" s="116">
        <f>'4中学校'!L12</f>
        <v>0</v>
      </c>
    </row>
    <row r="196" spans="1:7">
      <c r="A196" s="116" t="s">
        <v>184</v>
      </c>
      <c r="B196" s="116" t="s">
        <v>227</v>
      </c>
      <c r="C196" s="116" t="s">
        <v>236</v>
      </c>
      <c r="D196" s="116" t="s">
        <v>15</v>
      </c>
      <c r="F196" s="116" t="s">
        <v>25</v>
      </c>
      <c r="G196" s="116">
        <f>'4中学校'!L13</f>
        <v>0</v>
      </c>
    </row>
    <row r="197" spans="1:7">
      <c r="A197" s="116" t="s">
        <v>184</v>
      </c>
      <c r="B197" s="116" t="s">
        <v>227</v>
      </c>
      <c r="C197" s="116" t="s">
        <v>236</v>
      </c>
      <c r="D197" s="116" t="s">
        <v>15</v>
      </c>
      <c r="F197" s="116" t="s">
        <v>26</v>
      </c>
      <c r="G197" s="116">
        <f>'4中学校'!L14</f>
        <v>0</v>
      </c>
    </row>
    <row r="198" spans="1:7">
      <c r="A198" s="116" t="s">
        <v>184</v>
      </c>
      <c r="B198" s="116" t="s">
        <v>227</v>
      </c>
      <c r="C198" s="116" t="s">
        <v>236</v>
      </c>
      <c r="D198" s="116" t="s">
        <v>15</v>
      </c>
      <c r="F198" s="116" t="s">
        <v>27</v>
      </c>
      <c r="G198" s="116">
        <f>'4中学校'!L15</f>
        <v>0</v>
      </c>
    </row>
    <row r="199" spans="1:7">
      <c r="A199" s="116" t="s">
        <v>184</v>
      </c>
      <c r="B199" s="116" t="s">
        <v>227</v>
      </c>
      <c r="C199" s="116" t="s">
        <v>236</v>
      </c>
      <c r="D199" s="116" t="s">
        <v>15</v>
      </c>
      <c r="F199" s="116" t="s">
        <v>28</v>
      </c>
      <c r="G199" s="116">
        <f>'4中学校'!L16</f>
        <v>0</v>
      </c>
    </row>
    <row r="200" spans="1:7">
      <c r="A200" s="116" t="s">
        <v>184</v>
      </c>
      <c r="B200" s="116" t="s">
        <v>227</v>
      </c>
      <c r="C200" s="116" t="s">
        <v>236</v>
      </c>
      <c r="D200" s="116" t="s">
        <v>15</v>
      </c>
      <c r="F200" s="116" t="s">
        <v>29</v>
      </c>
      <c r="G200" s="116">
        <f>'4中学校'!L17</f>
        <v>0</v>
      </c>
    </row>
    <row r="201" spans="1:7">
      <c r="A201" s="116" t="s">
        <v>184</v>
      </c>
      <c r="B201" s="116" t="s">
        <v>227</v>
      </c>
      <c r="C201" s="116" t="s">
        <v>236</v>
      </c>
      <c r="D201" s="116" t="s">
        <v>15</v>
      </c>
      <c r="F201" s="116" t="s">
        <v>30</v>
      </c>
      <c r="G201" s="116">
        <f>'4中学校'!L18</f>
        <v>0</v>
      </c>
    </row>
    <row r="202" spans="1:7">
      <c r="A202" s="116" t="s">
        <v>184</v>
      </c>
      <c r="B202" s="116" t="s">
        <v>227</v>
      </c>
      <c r="C202" s="116" t="s">
        <v>236</v>
      </c>
      <c r="D202" s="116" t="s">
        <v>15</v>
      </c>
      <c r="F202" s="116" t="s">
        <v>32</v>
      </c>
      <c r="G202" s="116">
        <f>'4中学校'!L20</f>
        <v>0</v>
      </c>
    </row>
    <row r="203" spans="1:7">
      <c r="A203" s="116" t="s">
        <v>184</v>
      </c>
      <c r="B203" s="116" t="s">
        <v>227</v>
      </c>
      <c r="C203" s="116" t="s">
        <v>236</v>
      </c>
      <c r="D203" s="116" t="s">
        <v>15</v>
      </c>
      <c r="F203" s="116" t="s">
        <v>33</v>
      </c>
      <c r="G203" s="116">
        <f>'4中学校'!L21</f>
        <v>0</v>
      </c>
    </row>
    <row r="204" spans="1:7">
      <c r="A204" s="116" t="s">
        <v>184</v>
      </c>
      <c r="B204" s="116" t="s">
        <v>227</v>
      </c>
      <c r="C204" s="116" t="s">
        <v>236</v>
      </c>
      <c r="D204" s="116" t="s">
        <v>15</v>
      </c>
      <c r="F204" s="116" t="s">
        <v>34</v>
      </c>
      <c r="G204" s="116">
        <f>'4中学校'!L22</f>
        <v>0</v>
      </c>
    </row>
    <row r="205" spans="1:7">
      <c r="A205" s="116" t="s">
        <v>184</v>
      </c>
      <c r="B205" s="116" t="s">
        <v>227</v>
      </c>
      <c r="C205" s="116" t="s">
        <v>236</v>
      </c>
      <c r="D205" s="116" t="s">
        <v>15</v>
      </c>
      <c r="E205" s="116" t="s">
        <v>233</v>
      </c>
      <c r="F205" s="116" t="s">
        <v>20</v>
      </c>
      <c r="G205" s="116">
        <f>'4中学校'!M8</f>
        <v>0</v>
      </c>
    </row>
    <row r="206" spans="1:7">
      <c r="A206" s="116" t="s">
        <v>184</v>
      </c>
      <c r="B206" s="116" t="s">
        <v>227</v>
      </c>
      <c r="C206" s="116" t="s">
        <v>236</v>
      </c>
      <c r="D206" s="116" t="s">
        <v>15</v>
      </c>
      <c r="E206" s="116" t="s">
        <v>233</v>
      </c>
      <c r="F206" s="116" t="s">
        <v>21</v>
      </c>
      <c r="G206" s="116">
        <f>'4中学校'!M9</f>
        <v>0</v>
      </c>
    </row>
    <row r="207" spans="1:7">
      <c r="A207" s="116" t="s">
        <v>184</v>
      </c>
      <c r="B207" s="116" t="s">
        <v>227</v>
      </c>
      <c r="C207" s="116" t="s">
        <v>236</v>
      </c>
      <c r="D207" s="116" t="s">
        <v>15</v>
      </c>
      <c r="E207" s="116" t="s">
        <v>233</v>
      </c>
      <c r="F207" s="116" t="s">
        <v>22</v>
      </c>
      <c r="G207" s="116">
        <f>'4中学校'!M10</f>
        <v>0</v>
      </c>
    </row>
    <row r="208" spans="1:7">
      <c r="A208" s="116" t="s">
        <v>184</v>
      </c>
      <c r="B208" s="116" t="s">
        <v>227</v>
      </c>
      <c r="C208" s="116" t="s">
        <v>236</v>
      </c>
      <c r="D208" s="116" t="s">
        <v>15</v>
      </c>
      <c r="E208" s="116" t="s">
        <v>233</v>
      </c>
      <c r="F208" s="116" t="s">
        <v>23</v>
      </c>
      <c r="G208" s="116">
        <f>'4中学校'!M11</f>
        <v>0</v>
      </c>
    </row>
    <row r="209" spans="1:7">
      <c r="A209" s="116" t="s">
        <v>184</v>
      </c>
      <c r="B209" s="116" t="s">
        <v>227</v>
      </c>
      <c r="C209" s="116" t="s">
        <v>236</v>
      </c>
      <c r="D209" s="116" t="s">
        <v>15</v>
      </c>
      <c r="E209" s="116" t="s">
        <v>233</v>
      </c>
      <c r="F209" s="116" t="s">
        <v>24</v>
      </c>
      <c r="G209" s="116">
        <f>'4中学校'!M12</f>
        <v>0</v>
      </c>
    </row>
    <row r="210" spans="1:7">
      <c r="A210" s="116" t="s">
        <v>184</v>
      </c>
      <c r="B210" s="116" t="s">
        <v>227</v>
      </c>
      <c r="C210" s="116" t="s">
        <v>236</v>
      </c>
      <c r="D210" s="116" t="s">
        <v>15</v>
      </c>
      <c r="E210" s="116" t="s">
        <v>233</v>
      </c>
      <c r="F210" s="116" t="s">
        <v>25</v>
      </c>
      <c r="G210" s="116">
        <f>'4中学校'!M13</f>
        <v>0</v>
      </c>
    </row>
    <row r="211" spans="1:7">
      <c r="A211" s="116" t="s">
        <v>184</v>
      </c>
      <c r="B211" s="116" t="s">
        <v>227</v>
      </c>
      <c r="C211" s="116" t="s">
        <v>236</v>
      </c>
      <c r="D211" s="116" t="s">
        <v>15</v>
      </c>
      <c r="E211" s="116" t="s">
        <v>233</v>
      </c>
      <c r="F211" s="116" t="s">
        <v>26</v>
      </c>
      <c r="G211" s="116">
        <f>'4中学校'!M14</f>
        <v>0</v>
      </c>
    </row>
    <row r="212" spans="1:7">
      <c r="A212" s="116" t="s">
        <v>184</v>
      </c>
      <c r="B212" s="116" t="s">
        <v>227</v>
      </c>
      <c r="C212" s="116" t="s">
        <v>236</v>
      </c>
      <c r="D212" s="116" t="s">
        <v>15</v>
      </c>
      <c r="E212" s="116" t="s">
        <v>233</v>
      </c>
      <c r="F212" s="116" t="s">
        <v>27</v>
      </c>
      <c r="G212" s="116">
        <f>'4中学校'!M15</f>
        <v>0</v>
      </c>
    </row>
    <row r="213" spans="1:7">
      <c r="A213" s="116" t="s">
        <v>184</v>
      </c>
      <c r="B213" s="116" t="s">
        <v>227</v>
      </c>
      <c r="C213" s="116" t="s">
        <v>236</v>
      </c>
      <c r="D213" s="116" t="s">
        <v>15</v>
      </c>
      <c r="E213" s="116" t="s">
        <v>233</v>
      </c>
      <c r="F213" s="116" t="s">
        <v>28</v>
      </c>
      <c r="G213" s="116">
        <f>'4中学校'!M16</f>
        <v>0</v>
      </c>
    </row>
    <row r="214" spans="1:7">
      <c r="A214" s="116" t="s">
        <v>184</v>
      </c>
      <c r="B214" s="116" t="s">
        <v>227</v>
      </c>
      <c r="C214" s="116" t="s">
        <v>236</v>
      </c>
      <c r="D214" s="116" t="s">
        <v>15</v>
      </c>
      <c r="E214" s="116" t="s">
        <v>233</v>
      </c>
      <c r="F214" s="116" t="s">
        <v>29</v>
      </c>
      <c r="G214" s="116">
        <f>'4中学校'!M17</f>
        <v>0</v>
      </c>
    </row>
    <row r="215" spans="1:7">
      <c r="A215" s="116" t="s">
        <v>184</v>
      </c>
      <c r="B215" s="116" t="s">
        <v>227</v>
      </c>
      <c r="C215" s="116" t="s">
        <v>236</v>
      </c>
      <c r="D215" s="116" t="s">
        <v>15</v>
      </c>
      <c r="E215" s="116" t="s">
        <v>233</v>
      </c>
      <c r="F215" s="116" t="s">
        <v>30</v>
      </c>
      <c r="G215" s="116">
        <f>'4中学校'!M18</f>
        <v>0</v>
      </c>
    </row>
    <row r="216" spans="1:7">
      <c r="A216" s="116" t="s">
        <v>184</v>
      </c>
      <c r="B216" s="116" t="s">
        <v>227</v>
      </c>
      <c r="C216" s="116" t="s">
        <v>236</v>
      </c>
      <c r="D216" s="116" t="s">
        <v>15</v>
      </c>
      <c r="E216" s="116" t="s">
        <v>233</v>
      </c>
      <c r="F216" s="116" t="s">
        <v>32</v>
      </c>
      <c r="G216" s="116">
        <f>'4中学校'!M20</f>
        <v>0</v>
      </c>
    </row>
    <row r="217" spans="1:7">
      <c r="A217" s="116" t="s">
        <v>184</v>
      </c>
      <c r="B217" s="116" t="s">
        <v>227</v>
      </c>
      <c r="C217" s="116" t="s">
        <v>236</v>
      </c>
      <c r="D217" s="116" t="s">
        <v>15</v>
      </c>
      <c r="E217" s="116" t="s">
        <v>233</v>
      </c>
      <c r="F217" s="116" t="s">
        <v>33</v>
      </c>
      <c r="G217" s="116">
        <f>'4中学校'!M21</f>
        <v>0</v>
      </c>
    </row>
    <row r="218" spans="1:7">
      <c r="A218" s="116" t="s">
        <v>184</v>
      </c>
      <c r="B218" s="116" t="s">
        <v>227</v>
      </c>
      <c r="C218" s="116" t="s">
        <v>236</v>
      </c>
      <c r="D218" s="116" t="s">
        <v>15</v>
      </c>
      <c r="E218" s="116" t="s">
        <v>233</v>
      </c>
      <c r="F218" s="116" t="s">
        <v>34</v>
      </c>
      <c r="G218" s="116">
        <f>'4中学校'!M22</f>
        <v>0</v>
      </c>
    </row>
    <row r="219" spans="1:7">
      <c r="A219" s="116" t="s">
        <v>184</v>
      </c>
      <c r="B219" s="116" t="s">
        <v>227</v>
      </c>
      <c r="C219" s="116" t="s">
        <v>236</v>
      </c>
      <c r="D219" s="116" t="s">
        <v>234</v>
      </c>
      <c r="F219" s="116" t="s">
        <v>20</v>
      </c>
      <c r="G219" s="116">
        <f>'4中学校'!N8</f>
        <v>0</v>
      </c>
    </row>
    <row r="220" spans="1:7">
      <c r="A220" s="116" t="s">
        <v>184</v>
      </c>
      <c r="B220" s="116" t="s">
        <v>227</v>
      </c>
      <c r="C220" s="116" t="s">
        <v>236</v>
      </c>
      <c r="D220" s="116" t="s">
        <v>234</v>
      </c>
      <c r="F220" s="116" t="s">
        <v>21</v>
      </c>
      <c r="G220" s="116">
        <f>'4中学校'!N9</f>
        <v>0</v>
      </c>
    </row>
    <row r="221" spans="1:7">
      <c r="A221" s="116" t="s">
        <v>184</v>
      </c>
      <c r="B221" s="116" t="s">
        <v>227</v>
      </c>
      <c r="C221" s="116" t="s">
        <v>236</v>
      </c>
      <c r="D221" s="116" t="s">
        <v>234</v>
      </c>
      <c r="F221" s="116" t="s">
        <v>22</v>
      </c>
      <c r="G221" s="116">
        <f>'4中学校'!N10</f>
        <v>0</v>
      </c>
    </row>
    <row r="222" spans="1:7">
      <c r="A222" s="116" t="s">
        <v>184</v>
      </c>
      <c r="B222" s="116" t="s">
        <v>227</v>
      </c>
      <c r="C222" s="116" t="s">
        <v>236</v>
      </c>
      <c r="D222" s="116" t="s">
        <v>234</v>
      </c>
      <c r="F222" s="116" t="s">
        <v>23</v>
      </c>
      <c r="G222" s="116">
        <f>'4中学校'!N11</f>
        <v>0</v>
      </c>
    </row>
    <row r="223" spans="1:7">
      <c r="A223" s="116" t="s">
        <v>184</v>
      </c>
      <c r="B223" s="116" t="s">
        <v>227</v>
      </c>
      <c r="C223" s="116" t="s">
        <v>236</v>
      </c>
      <c r="D223" s="116" t="s">
        <v>234</v>
      </c>
      <c r="F223" s="116" t="s">
        <v>24</v>
      </c>
      <c r="G223" s="116">
        <f>'4中学校'!N12</f>
        <v>0</v>
      </c>
    </row>
    <row r="224" spans="1:7">
      <c r="A224" s="116" t="s">
        <v>184</v>
      </c>
      <c r="B224" s="116" t="s">
        <v>227</v>
      </c>
      <c r="C224" s="116" t="s">
        <v>236</v>
      </c>
      <c r="D224" s="116" t="s">
        <v>234</v>
      </c>
      <c r="F224" s="116" t="s">
        <v>25</v>
      </c>
      <c r="G224" s="116">
        <f>'4中学校'!N13</f>
        <v>0</v>
      </c>
    </row>
    <row r="225" spans="1:7">
      <c r="A225" s="116" t="s">
        <v>184</v>
      </c>
      <c r="B225" s="116" t="s">
        <v>227</v>
      </c>
      <c r="C225" s="116" t="s">
        <v>236</v>
      </c>
      <c r="D225" s="116" t="s">
        <v>234</v>
      </c>
      <c r="F225" s="116" t="s">
        <v>26</v>
      </c>
      <c r="G225" s="116">
        <f>'4中学校'!N14</f>
        <v>0</v>
      </c>
    </row>
    <row r="226" spans="1:7">
      <c r="A226" s="116" t="s">
        <v>184</v>
      </c>
      <c r="B226" s="116" t="s">
        <v>227</v>
      </c>
      <c r="C226" s="116" t="s">
        <v>236</v>
      </c>
      <c r="D226" s="116" t="s">
        <v>234</v>
      </c>
      <c r="F226" s="116" t="s">
        <v>27</v>
      </c>
      <c r="G226" s="116">
        <f>'4中学校'!N15</f>
        <v>0</v>
      </c>
    </row>
    <row r="227" spans="1:7">
      <c r="A227" s="116" t="s">
        <v>184</v>
      </c>
      <c r="B227" s="116" t="s">
        <v>227</v>
      </c>
      <c r="C227" s="116" t="s">
        <v>236</v>
      </c>
      <c r="D227" s="116" t="s">
        <v>234</v>
      </c>
      <c r="F227" s="116" t="s">
        <v>28</v>
      </c>
      <c r="G227" s="116">
        <f>'4中学校'!N16</f>
        <v>0</v>
      </c>
    </row>
    <row r="228" spans="1:7">
      <c r="A228" s="116" t="s">
        <v>184</v>
      </c>
      <c r="B228" s="116" t="s">
        <v>227</v>
      </c>
      <c r="C228" s="116" t="s">
        <v>236</v>
      </c>
      <c r="D228" s="116" t="s">
        <v>234</v>
      </c>
      <c r="F228" s="116" t="s">
        <v>29</v>
      </c>
      <c r="G228" s="116">
        <f>'4中学校'!N17</f>
        <v>0</v>
      </c>
    </row>
    <row r="229" spans="1:7">
      <c r="A229" s="116" t="s">
        <v>184</v>
      </c>
      <c r="B229" s="116" t="s">
        <v>227</v>
      </c>
      <c r="C229" s="116" t="s">
        <v>236</v>
      </c>
      <c r="D229" s="116" t="s">
        <v>234</v>
      </c>
      <c r="F229" s="116" t="s">
        <v>30</v>
      </c>
      <c r="G229" s="116">
        <f>'4中学校'!N18</f>
        <v>0</v>
      </c>
    </row>
    <row r="230" spans="1:7">
      <c r="A230" s="116" t="s">
        <v>184</v>
      </c>
      <c r="B230" s="116" t="s">
        <v>227</v>
      </c>
      <c r="C230" s="116" t="s">
        <v>236</v>
      </c>
      <c r="D230" s="116" t="s">
        <v>234</v>
      </c>
      <c r="F230" s="116" t="s">
        <v>32</v>
      </c>
      <c r="G230" s="116">
        <f>'4中学校'!N20</f>
        <v>0</v>
      </c>
    </row>
    <row r="231" spans="1:7">
      <c r="A231" s="116" t="s">
        <v>184</v>
      </c>
      <c r="B231" s="116" t="s">
        <v>227</v>
      </c>
      <c r="C231" s="116" t="s">
        <v>236</v>
      </c>
      <c r="D231" s="116" t="s">
        <v>234</v>
      </c>
      <c r="F231" s="116" t="s">
        <v>33</v>
      </c>
      <c r="G231" s="116">
        <f>'4中学校'!N21</f>
        <v>0</v>
      </c>
    </row>
    <row r="232" spans="1:7">
      <c r="A232" s="116" t="s">
        <v>184</v>
      </c>
      <c r="B232" s="116" t="s">
        <v>227</v>
      </c>
      <c r="C232" s="116" t="s">
        <v>236</v>
      </c>
      <c r="D232" s="116" t="s">
        <v>234</v>
      </c>
      <c r="F232" s="116" t="s">
        <v>34</v>
      </c>
      <c r="G232" s="116">
        <f>'4中学校'!N22</f>
        <v>0</v>
      </c>
    </row>
    <row r="233" spans="1:7">
      <c r="A233" s="116" t="s">
        <v>184</v>
      </c>
      <c r="B233" s="116" t="s">
        <v>227</v>
      </c>
      <c r="C233" s="116" t="s">
        <v>236</v>
      </c>
      <c r="D233" s="116" t="s">
        <v>235</v>
      </c>
      <c r="F233" s="116" t="s">
        <v>31</v>
      </c>
      <c r="G233" s="116">
        <f>'4中学校'!O19</f>
        <v>0</v>
      </c>
    </row>
    <row r="234" spans="1:7">
      <c r="A234" s="116" t="s">
        <v>184</v>
      </c>
      <c r="B234" s="116" t="s">
        <v>227</v>
      </c>
      <c r="C234" s="116" t="s">
        <v>236</v>
      </c>
      <c r="D234" s="116" t="s">
        <v>235</v>
      </c>
      <c r="E234" s="116" t="s">
        <v>228</v>
      </c>
      <c r="F234" s="116" t="s">
        <v>31</v>
      </c>
      <c r="G234" s="116">
        <f>'4中学校'!P19</f>
        <v>0</v>
      </c>
    </row>
    <row r="235" spans="1:7">
      <c r="A235" s="116" t="s">
        <v>184</v>
      </c>
      <c r="B235" s="116" t="s">
        <v>227</v>
      </c>
      <c r="C235" s="116" t="s">
        <v>236</v>
      </c>
      <c r="D235" s="116" t="s">
        <v>237</v>
      </c>
      <c r="F235" s="116" t="s">
        <v>20</v>
      </c>
      <c r="G235" s="116">
        <f>'4中学校'!Q8</f>
        <v>0</v>
      </c>
    </row>
    <row r="236" spans="1:7">
      <c r="A236" s="116" t="s">
        <v>184</v>
      </c>
      <c r="B236" s="116" t="s">
        <v>227</v>
      </c>
      <c r="C236" s="116" t="s">
        <v>236</v>
      </c>
      <c r="D236" s="116" t="s">
        <v>237</v>
      </c>
      <c r="F236" s="116" t="s">
        <v>21</v>
      </c>
      <c r="G236" s="116">
        <f>'4中学校'!Q9</f>
        <v>0</v>
      </c>
    </row>
    <row r="237" spans="1:7">
      <c r="A237" s="116" t="s">
        <v>184</v>
      </c>
      <c r="B237" s="116" t="s">
        <v>227</v>
      </c>
      <c r="C237" s="116" t="s">
        <v>236</v>
      </c>
      <c r="D237" s="116" t="s">
        <v>237</v>
      </c>
      <c r="F237" s="116" t="s">
        <v>22</v>
      </c>
      <c r="G237" s="116">
        <f>'4中学校'!Q10</f>
        <v>0</v>
      </c>
    </row>
    <row r="238" spans="1:7">
      <c r="A238" s="116" t="s">
        <v>184</v>
      </c>
      <c r="B238" s="116" t="s">
        <v>227</v>
      </c>
      <c r="C238" s="116" t="s">
        <v>236</v>
      </c>
      <c r="D238" s="116" t="s">
        <v>237</v>
      </c>
      <c r="F238" s="116" t="s">
        <v>23</v>
      </c>
      <c r="G238" s="116">
        <f>'4中学校'!Q11</f>
        <v>0</v>
      </c>
    </row>
    <row r="239" spans="1:7">
      <c r="A239" s="116" t="s">
        <v>184</v>
      </c>
      <c r="B239" s="116" t="s">
        <v>227</v>
      </c>
      <c r="C239" s="116" t="s">
        <v>236</v>
      </c>
      <c r="D239" s="116" t="s">
        <v>237</v>
      </c>
      <c r="F239" s="116" t="s">
        <v>24</v>
      </c>
      <c r="G239" s="116">
        <f>'4中学校'!Q12</f>
        <v>0</v>
      </c>
    </row>
    <row r="240" spans="1:7">
      <c r="A240" s="116" t="s">
        <v>184</v>
      </c>
      <c r="B240" s="116" t="s">
        <v>227</v>
      </c>
      <c r="C240" s="116" t="s">
        <v>236</v>
      </c>
      <c r="D240" s="116" t="s">
        <v>237</v>
      </c>
      <c r="F240" s="116" t="s">
        <v>25</v>
      </c>
      <c r="G240" s="116">
        <f>'4中学校'!Q13</f>
        <v>0</v>
      </c>
    </row>
    <row r="241" spans="1:7">
      <c r="A241" s="116" t="s">
        <v>184</v>
      </c>
      <c r="B241" s="116" t="s">
        <v>227</v>
      </c>
      <c r="C241" s="116" t="s">
        <v>236</v>
      </c>
      <c r="D241" s="116" t="s">
        <v>237</v>
      </c>
      <c r="F241" s="116" t="s">
        <v>26</v>
      </c>
      <c r="G241" s="116">
        <f>'4中学校'!Q14</f>
        <v>0</v>
      </c>
    </row>
    <row r="242" spans="1:7">
      <c r="A242" s="116" t="s">
        <v>184</v>
      </c>
      <c r="B242" s="116" t="s">
        <v>227</v>
      </c>
      <c r="C242" s="116" t="s">
        <v>236</v>
      </c>
      <c r="D242" s="116" t="s">
        <v>237</v>
      </c>
      <c r="F242" s="116" t="s">
        <v>27</v>
      </c>
      <c r="G242" s="116">
        <f>'4中学校'!Q15</f>
        <v>0</v>
      </c>
    </row>
    <row r="243" spans="1:7">
      <c r="A243" s="116" t="s">
        <v>184</v>
      </c>
      <c r="B243" s="116" t="s">
        <v>227</v>
      </c>
      <c r="C243" s="116" t="s">
        <v>236</v>
      </c>
      <c r="D243" s="116" t="s">
        <v>237</v>
      </c>
      <c r="F243" s="116" t="s">
        <v>28</v>
      </c>
      <c r="G243" s="116">
        <f>'4中学校'!Q16</f>
        <v>0</v>
      </c>
    </row>
    <row r="244" spans="1:7">
      <c r="A244" s="116" t="s">
        <v>184</v>
      </c>
      <c r="B244" s="116" t="s">
        <v>227</v>
      </c>
      <c r="C244" s="116" t="s">
        <v>236</v>
      </c>
      <c r="D244" s="116" t="s">
        <v>237</v>
      </c>
      <c r="F244" s="116" t="s">
        <v>29</v>
      </c>
      <c r="G244" s="116">
        <f>'4中学校'!Q17</f>
        <v>0</v>
      </c>
    </row>
    <row r="245" spans="1:7">
      <c r="A245" s="116" t="s">
        <v>184</v>
      </c>
      <c r="B245" s="116" t="s">
        <v>227</v>
      </c>
      <c r="C245" s="116" t="s">
        <v>236</v>
      </c>
      <c r="D245" s="116" t="s">
        <v>237</v>
      </c>
      <c r="F245" s="116" t="s">
        <v>30</v>
      </c>
      <c r="G245" s="116">
        <f>'4中学校'!Q18</f>
        <v>0</v>
      </c>
    </row>
    <row r="246" spans="1:7">
      <c r="A246" s="116" t="s">
        <v>184</v>
      </c>
      <c r="B246" s="116" t="s">
        <v>227</v>
      </c>
      <c r="C246" s="116" t="s">
        <v>236</v>
      </c>
      <c r="D246" s="116" t="s">
        <v>237</v>
      </c>
      <c r="F246" s="116" t="s">
        <v>31</v>
      </c>
      <c r="G246" s="116">
        <f>'4中学校'!Q19</f>
        <v>0</v>
      </c>
    </row>
    <row r="247" spans="1:7">
      <c r="A247" s="116" t="s">
        <v>184</v>
      </c>
      <c r="B247" s="116" t="s">
        <v>227</v>
      </c>
      <c r="C247" s="116" t="s">
        <v>236</v>
      </c>
      <c r="D247" s="116" t="s">
        <v>237</v>
      </c>
      <c r="F247" s="116" t="s">
        <v>32</v>
      </c>
      <c r="G247" s="116">
        <f>'4中学校'!Q20</f>
        <v>0</v>
      </c>
    </row>
    <row r="248" spans="1:7">
      <c r="A248" s="116" t="s">
        <v>184</v>
      </c>
      <c r="B248" s="116" t="s">
        <v>227</v>
      </c>
      <c r="C248" s="116" t="s">
        <v>236</v>
      </c>
      <c r="D248" s="116" t="s">
        <v>237</v>
      </c>
      <c r="F248" s="116" t="s">
        <v>33</v>
      </c>
      <c r="G248" s="116">
        <f>'4中学校'!Q21</f>
        <v>0</v>
      </c>
    </row>
    <row r="249" spans="1:7">
      <c r="A249" s="116" t="s">
        <v>184</v>
      </c>
      <c r="B249" s="116" t="s">
        <v>227</v>
      </c>
      <c r="C249" s="116" t="s">
        <v>236</v>
      </c>
      <c r="D249" s="116" t="s">
        <v>237</v>
      </c>
      <c r="F249" s="116" t="s">
        <v>34</v>
      </c>
      <c r="G249" s="116">
        <f>'4中学校'!Q22</f>
        <v>0</v>
      </c>
    </row>
    <row r="250" spans="1:7">
      <c r="A250" s="116" t="s">
        <v>184</v>
      </c>
      <c r="B250" s="116" t="s">
        <v>227</v>
      </c>
      <c r="C250" s="116" t="s">
        <v>236</v>
      </c>
      <c r="D250" s="116" t="s">
        <v>221</v>
      </c>
      <c r="F250" s="116" t="s">
        <v>20</v>
      </c>
      <c r="G250" s="116">
        <f>'4中学校'!R8</f>
        <v>0</v>
      </c>
    </row>
    <row r="251" spans="1:7">
      <c r="A251" s="116" t="s">
        <v>184</v>
      </c>
      <c r="B251" s="116" t="s">
        <v>227</v>
      </c>
      <c r="C251" s="116" t="s">
        <v>236</v>
      </c>
      <c r="D251" s="116" t="s">
        <v>221</v>
      </c>
      <c r="F251" s="116" t="s">
        <v>21</v>
      </c>
      <c r="G251" s="116">
        <f>'4中学校'!R9</f>
        <v>0</v>
      </c>
    </row>
    <row r="252" spans="1:7">
      <c r="A252" s="116" t="s">
        <v>184</v>
      </c>
      <c r="B252" s="116" t="s">
        <v>227</v>
      </c>
      <c r="C252" s="116" t="s">
        <v>236</v>
      </c>
      <c r="D252" s="116" t="s">
        <v>221</v>
      </c>
      <c r="F252" s="116" t="s">
        <v>22</v>
      </c>
      <c r="G252" s="116">
        <f>'4中学校'!R10</f>
        <v>0</v>
      </c>
    </row>
    <row r="253" spans="1:7">
      <c r="A253" s="116" t="s">
        <v>184</v>
      </c>
      <c r="B253" s="116" t="s">
        <v>227</v>
      </c>
      <c r="C253" s="116" t="s">
        <v>236</v>
      </c>
      <c r="D253" s="116" t="s">
        <v>221</v>
      </c>
      <c r="F253" s="116" t="s">
        <v>23</v>
      </c>
      <c r="G253" s="116">
        <f>'4中学校'!R11</f>
        <v>0</v>
      </c>
    </row>
    <row r="254" spans="1:7">
      <c r="A254" s="116" t="s">
        <v>184</v>
      </c>
      <c r="B254" s="116" t="s">
        <v>227</v>
      </c>
      <c r="C254" s="116" t="s">
        <v>236</v>
      </c>
      <c r="D254" s="116" t="s">
        <v>221</v>
      </c>
      <c r="F254" s="116" t="s">
        <v>24</v>
      </c>
      <c r="G254" s="116">
        <f>'4中学校'!R12</f>
        <v>0</v>
      </c>
    </row>
    <row r="255" spans="1:7">
      <c r="A255" s="116" t="s">
        <v>184</v>
      </c>
      <c r="B255" s="116" t="s">
        <v>227</v>
      </c>
      <c r="C255" s="116" t="s">
        <v>236</v>
      </c>
      <c r="D255" s="116" t="s">
        <v>221</v>
      </c>
      <c r="F255" s="116" t="s">
        <v>25</v>
      </c>
      <c r="G255" s="116">
        <f>'4中学校'!R13</f>
        <v>0</v>
      </c>
    </row>
    <row r="256" spans="1:7">
      <c r="A256" s="116" t="s">
        <v>184</v>
      </c>
      <c r="B256" s="116" t="s">
        <v>227</v>
      </c>
      <c r="C256" s="116" t="s">
        <v>236</v>
      </c>
      <c r="D256" s="116" t="s">
        <v>221</v>
      </c>
      <c r="F256" s="116" t="s">
        <v>26</v>
      </c>
      <c r="G256" s="116">
        <f>'4中学校'!R14</f>
        <v>0</v>
      </c>
    </row>
    <row r="257" spans="1:7">
      <c r="A257" s="116" t="s">
        <v>184</v>
      </c>
      <c r="B257" s="116" t="s">
        <v>227</v>
      </c>
      <c r="C257" s="116" t="s">
        <v>236</v>
      </c>
      <c r="D257" s="116" t="s">
        <v>221</v>
      </c>
      <c r="F257" s="116" t="s">
        <v>27</v>
      </c>
      <c r="G257" s="116">
        <f>'4中学校'!R15</f>
        <v>0</v>
      </c>
    </row>
    <row r="258" spans="1:7">
      <c r="A258" s="116" t="s">
        <v>184</v>
      </c>
      <c r="B258" s="116" t="s">
        <v>227</v>
      </c>
      <c r="C258" s="116" t="s">
        <v>236</v>
      </c>
      <c r="D258" s="116" t="s">
        <v>221</v>
      </c>
      <c r="F258" s="116" t="s">
        <v>28</v>
      </c>
      <c r="G258" s="116">
        <f>'4中学校'!R16</f>
        <v>0</v>
      </c>
    </row>
    <row r="259" spans="1:7">
      <c r="A259" s="116" t="s">
        <v>184</v>
      </c>
      <c r="B259" s="116" t="s">
        <v>227</v>
      </c>
      <c r="C259" s="116" t="s">
        <v>236</v>
      </c>
      <c r="D259" s="116" t="s">
        <v>221</v>
      </c>
      <c r="F259" s="116" t="s">
        <v>29</v>
      </c>
      <c r="G259" s="116">
        <f>'4中学校'!R17</f>
        <v>0</v>
      </c>
    </row>
    <row r="260" spans="1:7">
      <c r="A260" s="116" t="s">
        <v>184</v>
      </c>
      <c r="B260" s="116" t="s">
        <v>227</v>
      </c>
      <c r="C260" s="116" t="s">
        <v>236</v>
      </c>
      <c r="D260" s="116" t="s">
        <v>221</v>
      </c>
      <c r="F260" s="116" t="s">
        <v>30</v>
      </c>
      <c r="G260" s="116">
        <f>'4中学校'!R18</f>
        <v>0</v>
      </c>
    </row>
    <row r="261" spans="1:7">
      <c r="A261" s="116" t="s">
        <v>184</v>
      </c>
      <c r="B261" s="116" t="s">
        <v>227</v>
      </c>
      <c r="C261" s="116" t="s">
        <v>236</v>
      </c>
      <c r="D261" s="116" t="s">
        <v>221</v>
      </c>
      <c r="F261" s="116" t="s">
        <v>31</v>
      </c>
      <c r="G261" s="116">
        <f>'4中学校'!R19</f>
        <v>0</v>
      </c>
    </row>
    <row r="262" spans="1:7">
      <c r="A262" s="116" t="s">
        <v>184</v>
      </c>
      <c r="B262" s="116" t="s">
        <v>227</v>
      </c>
      <c r="C262" s="116" t="s">
        <v>236</v>
      </c>
      <c r="D262" s="116" t="s">
        <v>221</v>
      </c>
      <c r="F262" s="116" t="s">
        <v>32</v>
      </c>
      <c r="G262" s="116">
        <f>'4中学校'!R20</f>
        <v>0</v>
      </c>
    </row>
    <row r="263" spans="1:7">
      <c r="A263" s="116" t="s">
        <v>184</v>
      </c>
      <c r="B263" s="116" t="s">
        <v>227</v>
      </c>
      <c r="C263" s="116" t="s">
        <v>236</v>
      </c>
      <c r="D263" s="116" t="s">
        <v>221</v>
      </c>
      <c r="F263" s="116" t="s">
        <v>33</v>
      </c>
      <c r="G263" s="116">
        <f>'4中学校'!R21</f>
        <v>0</v>
      </c>
    </row>
    <row r="264" spans="1:7">
      <c r="A264" s="116" t="s">
        <v>184</v>
      </c>
      <c r="B264" s="116" t="s">
        <v>227</v>
      </c>
      <c r="C264" s="116" t="s">
        <v>236</v>
      </c>
      <c r="D264" s="116" t="s">
        <v>221</v>
      </c>
      <c r="F264" s="116" t="s">
        <v>34</v>
      </c>
      <c r="G264" s="116">
        <f>'4中学校'!R22</f>
        <v>0</v>
      </c>
    </row>
    <row r="265" spans="1:7" s="223" customFormat="1">
      <c r="A265" s="223" t="s">
        <v>242</v>
      </c>
      <c r="B265" s="223" t="s">
        <v>227</v>
      </c>
      <c r="C265" s="223" t="s">
        <v>9</v>
      </c>
      <c r="D265" s="223" t="s">
        <v>862</v>
      </c>
      <c r="F265" s="223" t="s">
        <v>20</v>
      </c>
      <c r="G265" s="223">
        <f>'4中学校'!V8</f>
        <v>0</v>
      </c>
    </row>
    <row r="266" spans="1:7" s="223" customFormat="1">
      <c r="A266" s="223" t="s">
        <v>242</v>
      </c>
      <c r="B266" s="223" t="s">
        <v>227</v>
      </c>
      <c r="C266" s="223" t="s">
        <v>9</v>
      </c>
      <c r="D266" s="223" t="s">
        <v>862</v>
      </c>
      <c r="F266" s="223" t="s">
        <v>21</v>
      </c>
      <c r="G266" s="223">
        <f>'4中学校'!V9</f>
        <v>0</v>
      </c>
    </row>
    <row r="267" spans="1:7" s="223" customFormat="1">
      <c r="A267" s="223" t="s">
        <v>242</v>
      </c>
      <c r="B267" s="223" t="s">
        <v>227</v>
      </c>
      <c r="C267" s="223" t="s">
        <v>9</v>
      </c>
      <c r="D267" s="223" t="s">
        <v>862</v>
      </c>
      <c r="F267" s="223" t="s">
        <v>22</v>
      </c>
      <c r="G267" s="223">
        <f>'4中学校'!V10</f>
        <v>0</v>
      </c>
    </row>
    <row r="268" spans="1:7" s="223" customFormat="1">
      <c r="A268" s="223" t="s">
        <v>242</v>
      </c>
      <c r="B268" s="223" t="s">
        <v>227</v>
      </c>
      <c r="C268" s="223" t="s">
        <v>9</v>
      </c>
      <c r="D268" s="223" t="s">
        <v>862</v>
      </c>
      <c r="F268" s="223" t="s">
        <v>23</v>
      </c>
      <c r="G268" s="223">
        <f>'4中学校'!V11</f>
        <v>0</v>
      </c>
    </row>
    <row r="269" spans="1:7" s="223" customFormat="1">
      <c r="A269" s="223" t="s">
        <v>242</v>
      </c>
      <c r="B269" s="223" t="s">
        <v>227</v>
      </c>
      <c r="C269" s="223" t="s">
        <v>9</v>
      </c>
      <c r="D269" s="223" t="s">
        <v>862</v>
      </c>
      <c r="F269" s="223" t="s">
        <v>24</v>
      </c>
      <c r="G269" s="223">
        <f>'4中学校'!V12</f>
        <v>0</v>
      </c>
    </row>
    <row r="270" spans="1:7" s="223" customFormat="1">
      <c r="A270" s="223" t="s">
        <v>242</v>
      </c>
      <c r="B270" s="223" t="s">
        <v>227</v>
      </c>
      <c r="C270" s="223" t="s">
        <v>9</v>
      </c>
      <c r="D270" s="223" t="s">
        <v>862</v>
      </c>
      <c r="F270" s="223" t="s">
        <v>25</v>
      </c>
      <c r="G270" s="223">
        <f>'4中学校'!V13</f>
        <v>0</v>
      </c>
    </row>
    <row r="271" spans="1:7" s="223" customFormat="1">
      <c r="A271" s="223" t="s">
        <v>242</v>
      </c>
      <c r="B271" s="223" t="s">
        <v>227</v>
      </c>
      <c r="C271" s="223" t="s">
        <v>9</v>
      </c>
      <c r="D271" s="223" t="s">
        <v>862</v>
      </c>
      <c r="F271" s="223" t="s">
        <v>26</v>
      </c>
      <c r="G271" s="223">
        <f>'4中学校'!V14</f>
        <v>0</v>
      </c>
    </row>
    <row r="272" spans="1:7" s="223" customFormat="1">
      <c r="A272" s="223" t="s">
        <v>242</v>
      </c>
      <c r="B272" s="223" t="s">
        <v>227</v>
      </c>
      <c r="C272" s="223" t="s">
        <v>9</v>
      </c>
      <c r="D272" s="223" t="s">
        <v>862</v>
      </c>
      <c r="F272" s="223" t="s">
        <v>27</v>
      </c>
      <c r="G272" s="223">
        <f>'4中学校'!V15</f>
        <v>0</v>
      </c>
    </row>
    <row r="273" spans="1:7" s="223" customFormat="1">
      <c r="A273" s="223" t="s">
        <v>242</v>
      </c>
      <c r="B273" s="223" t="s">
        <v>227</v>
      </c>
      <c r="C273" s="223" t="s">
        <v>9</v>
      </c>
      <c r="D273" s="223" t="s">
        <v>862</v>
      </c>
      <c r="F273" s="223" t="s">
        <v>28</v>
      </c>
      <c r="G273" s="223">
        <f>'4中学校'!V16</f>
        <v>0</v>
      </c>
    </row>
    <row r="274" spans="1:7" s="223" customFormat="1">
      <c r="A274" s="223" t="s">
        <v>242</v>
      </c>
      <c r="B274" s="223" t="s">
        <v>227</v>
      </c>
      <c r="C274" s="223" t="s">
        <v>9</v>
      </c>
      <c r="D274" s="223" t="s">
        <v>862</v>
      </c>
      <c r="F274" s="223" t="s">
        <v>29</v>
      </c>
      <c r="G274" s="223">
        <f>'4中学校'!V17</f>
        <v>0</v>
      </c>
    </row>
    <row r="275" spans="1:7" s="223" customFormat="1">
      <c r="A275" s="223" t="s">
        <v>242</v>
      </c>
      <c r="B275" s="223" t="s">
        <v>227</v>
      </c>
      <c r="C275" s="223" t="s">
        <v>9</v>
      </c>
      <c r="D275" s="223" t="s">
        <v>862</v>
      </c>
      <c r="F275" s="223" t="s">
        <v>30</v>
      </c>
      <c r="G275" s="223">
        <f>'4中学校'!V18</f>
        <v>0</v>
      </c>
    </row>
    <row r="276" spans="1:7" s="223" customFormat="1">
      <c r="A276" s="223" t="s">
        <v>242</v>
      </c>
      <c r="B276" s="223" t="s">
        <v>227</v>
      </c>
      <c r="C276" s="223" t="s">
        <v>9</v>
      </c>
      <c r="D276" s="223" t="s">
        <v>862</v>
      </c>
      <c r="F276" s="223" t="s">
        <v>31</v>
      </c>
      <c r="G276" s="223">
        <f>'4中学校'!V19</f>
        <v>0</v>
      </c>
    </row>
    <row r="277" spans="1:7" s="223" customFormat="1">
      <c r="A277" s="223" t="s">
        <v>242</v>
      </c>
      <c r="B277" s="223" t="s">
        <v>227</v>
      </c>
      <c r="C277" s="223" t="s">
        <v>9</v>
      </c>
      <c r="D277" s="223" t="s">
        <v>862</v>
      </c>
      <c r="F277" s="223" t="s">
        <v>32</v>
      </c>
      <c r="G277" s="223">
        <f>'4中学校'!V20</f>
        <v>0</v>
      </c>
    </row>
    <row r="278" spans="1:7" s="223" customFormat="1">
      <c r="A278" s="223" t="s">
        <v>242</v>
      </c>
      <c r="B278" s="223" t="s">
        <v>227</v>
      </c>
      <c r="C278" s="223" t="s">
        <v>9</v>
      </c>
      <c r="D278" s="223" t="s">
        <v>862</v>
      </c>
      <c r="F278" s="223" t="s">
        <v>33</v>
      </c>
      <c r="G278" s="223">
        <f>'4中学校'!V21</f>
        <v>0</v>
      </c>
    </row>
    <row r="279" spans="1:7" s="223" customFormat="1">
      <c r="A279" s="223" t="s">
        <v>242</v>
      </c>
      <c r="B279" s="223" t="s">
        <v>227</v>
      </c>
      <c r="C279" s="223" t="s">
        <v>9</v>
      </c>
      <c r="D279" s="223" t="s">
        <v>862</v>
      </c>
      <c r="F279" s="223" t="s">
        <v>34</v>
      </c>
      <c r="G279" s="223">
        <f>'4中学校'!V22</f>
        <v>0</v>
      </c>
    </row>
    <row r="280" spans="1:7">
      <c r="A280" s="116" t="s">
        <v>242</v>
      </c>
      <c r="B280" s="116" t="s">
        <v>227</v>
      </c>
      <c r="C280" s="116" t="s">
        <v>9</v>
      </c>
      <c r="D280" s="116" t="s">
        <v>14</v>
      </c>
      <c r="F280" s="116" t="s">
        <v>20</v>
      </c>
      <c r="G280" s="116">
        <f>'4中学校'!W8</f>
        <v>0</v>
      </c>
    </row>
    <row r="281" spans="1:7">
      <c r="A281" s="116" t="s">
        <v>242</v>
      </c>
      <c r="B281" s="116" t="s">
        <v>227</v>
      </c>
      <c r="C281" s="116" t="s">
        <v>9</v>
      </c>
      <c r="D281" s="116" t="s">
        <v>14</v>
      </c>
      <c r="F281" s="116" t="s">
        <v>21</v>
      </c>
      <c r="G281" s="116">
        <f>'4中学校'!W9</f>
        <v>0</v>
      </c>
    </row>
    <row r="282" spans="1:7">
      <c r="A282" s="116" t="s">
        <v>242</v>
      </c>
      <c r="B282" s="116" t="s">
        <v>227</v>
      </c>
      <c r="C282" s="116" t="s">
        <v>9</v>
      </c>
      <c r="D282" s="116" t="s">
        <v>14</v>
      </c>
      <c r="F282" s="116" t="s">
        <v>22</v>
      </c>
      <c r="G282" s="116">
        <f>'4中学校'!W10</f>
        <v>0</v>
      </c>
    </row>
    <row r="283" spans="1:7">
      <c r="A283" s="116" t="s">
        <v>242</v>
      </c>
      <c r="B283" s="116" t="s">
        <v>227</v>
      </c>
      <c r="C283" s="116" t="s">
        <v>9</v>
      </c>
      <c r="D283" s="116" t="s">
        <v>14</v>
      </c>
      <c r="F283" s="116" t="s">
        <v>23</v>
      </c>
      <c r="G283" s="116">
        <f>'4中学校'!W11</f>
        <v>0</v>
      </c>
    </row>
    <row r="284" spans="1:7">
      <c r="A284" s="116" t="s">
        <v>242</v>
      </c>
      <c r="B284" s="116" t="s">
        <v>227</v>
      </c>
      <c r="C284" s="116" t="s">
        <v>9</v>
      </c>
      <c r="D284" s="116" t="s">
        <v>14</v>
      </c>
      <c r="F284" s="116" t="s">
        <v>24</v>
      </c>
      <c r="G284" s="116">
        <f>'4中学校'!W12</f>
        <v>0</v>
      </c>
    </row>
    <row r="285" spans="1:7">
      <c r="A285" s="116" t="s">
        <v>242</v>
      </c>
      <c r="B285" s="116" t="s">
        <v>227</v>
      </c>
      <c r="C285" s="116" t="s">
        <v>9</v>
      </c>
      <c r="D285" s="116" t="s">
        <v>14</v>
      </c>
      <c r="F285" s="116" t="s">
        <v>25</v>
      </c>
      <c r="G285" s="116">
        <f>'4中学校'!W13</f>
        <v>0</v>
      </c>
    </row>
    <row r="286" spans="1:7">
      <c r="A286" s="116" t="s">
        <v>242</v>
      </c>
      <c r="B286" s="116" t="s">
        <v>227</v>
      </c>
      <c r="C286" s="116" t="s">
        <v>9</v>
      </c>
      <c r="D286" s="116" t="s">
        <v>14</v>
      </c>
      <c r="F286" s="116" t="s">
        <v>26</v>
      </c>
      <c r="G286" s="116">
        <f>'4中学校'!W14</f>
        <v>0</v>
      </c>
    </row>
    <row r="287" spans="1:7">
      <c r="A287" s="116" t="s">
        <v>242</v>
      </c>
      <c r="B287" s="116" t="s">
        <v>227</v>
      </c>
      <c r="C287" s="116" t="s">
        <v>9</v>
      </c>
      <c r="D287" s="116" t="s">
        <v>14</v>
      </c>
      <c r="F287" s="116" t="s">
        <v>27</v>
      </c>
      <c r="G287" s="116">
        <f>'4中学校'!W15</f>
        <v>0</v>
      </c>
    </row>
    <row r="288" spans="1:7">
      <c r="A288" s="116" t="s">
        <v>242</v>
      </c>
      <c r="B288" s="116" t="s">
        <v>227</v>
      </c>
      <c r="C288" s="116" t="s">
        <v>9</v>
      </c>
      <c r="D288" s="116" t="s">
        <v>14</v>
      </c>
      <c r="F288" s="116" t="s">
        <v>28</v>
      </c>
      <c r="G288" s="116">
        <f>'4中学校'!W16</f>
        <v>0</v>
      </c>
    </row>
    <row r="289" spans="1:7">
      <c r="A289" s="116" t="s">
        <v>242</v>
      </c>
      <c r="B289" s="116" t="s">
        <v>227</v>
      </c>
      <c r="C289" s="116" t="s">
        <v>9</v>
      </c>
      <c r="D289" s="116" t="s">
        <v>14</v>
      </c>
      <c r="F289" s="116" t="s">
        <v>29</v>
      </c>
      <c r="G289" s="116">
        <f>'4中学校'!W17</f>
        <v>0</v>
      </c>
    </row>
    <row r="290" spans="1:7" s="518" customFormat="1">
      <c r="A290" s="518" t="s">
        <v>242</v>
      </c>
      <c r="B290" s="518" t="s">
        <v>227</v>
      </c>
      <c r="C290" s="518" t="s">
        <v>9</v>
      </c>
      <c r="D290" s="518" t="s">
        <v>14</v>
      </c>
      <c r="F290" s="518" t="s">
        <v>30</v>
      </c>
      <c r="G290" s="518">
        <f>'4中学校'!W18</f>
        <v>0</v>
      </c>
    </row>
    <row r="291" spans="1:7">
      <c r="A291" s="116" t="s">
        <v>242</v>
      </c>
      <c r="B291" s="116" t="s">
        <v>227</v>
      </c>
      <c r="C291" s="116" t="s">
        <v>9</v>
      </c>
      <c r="D291" s="116" t="s">
        <v>14</v>
      </c>
      <c r="F291" s="116" t="s">
        <v>32</v>
      </c>
      <c r="G291" s="116">
        <f>'4中学校'!W20</f>
        <v>0</v>
      </c>
    </row>
    <row r="292" spans="1:7">
      <c r="A292" s="116" t="s">
        <v>242</v>
      </c>
      <c r="B292" s="116" t="s">
        <v>227</v>
      </c>
      <c r="C292" s="116" t="s">
        <v>9</v>
      </c>
      <c r="D292" s="116" t="s">
        <v>14</v>
      </c>
      <c r="F292" s="116" t="s">
        <v>33</v>
      </c>
      <c r="G292" s="116">
        <f>'4中学校'!W21</f>
        <v>0</v>
      </c>
    </row>
    <row r="293" spans="1:7">
      <c r="A293" s="116" t="s">
        <v>242</v>
      </c>
      <c r="B293" s="116" t="s">
        <v>227</v>
      </c>
      <c r="C293" s="116" t="s">
        <v>9</v>
      </c>
      <c r="D293" s="116" t="s">
        <v>14</v>
      </c>
      <c r="F293" s="116" t="s">
        <v>34</v>
      </c>
      <c r="G293" s="116">
        <f>'4中学校'!W22</f>
        <v>0</v>
      </c>
    </row>
    <row r="294" spans="1:7">
      <c r="A294" s="116" t="s">
        <v>242</v>
      </c>
      <c r="B294" s="116" t="s">
        <v>227</v>
      </c>
      <c r="C294" s="116" t="s">
        <v>9</v>
      </c>
      <c r="D294" s="116" t="s">
        <v>14</v>
      </c>
      <c r="E294" s="116" t="s">
        <v>276</v>
      </c>
      <c r="F294" s="116" t="s">
        <v>24</v>
      </c>
      <c r="G294" s="116">
        <f>'4中学校'!X12</f>
        <v>0</v>
      </c>
    </row>
    <row r="295" spans="1:7">
      <c r="A295" s="116" t="s">
        <v>242</v>
      </c>
      <c r="B295" s="116" t="s">
        <v>227</v>
      </c>
      <c r="C295" s="116" t="s">
        <v>9</v>
      </c>
      <c r="D295" s="116" t="s">
        <v>14</v>
      </c>
      <c r="E295" s="116" t="s">
        <v>276</v>
      </c>
      <c r="F295" s="116" t="s">
        <v>25</v>
      </c>
      <c r="G295" s="116">
        <f>'4中学校'!X13</f>
        <v>0</v>
      </c>
    </row>
    <row r="296" spans="1:7">
      <c r="A296" s="116" t="s">
        <v>242</v>
      </c>
      <c r="B296" s="116" t="s">
        <v>227</v>
      </c>
      <c r="C296" s="116" t="s">
        <v>9</v>
      </c>
      <c r="D296" s="116" t="s">
        <v>14</v>
      </c>
      <c r="E296" s="116" t="s">
        <v>239</v>
      </c>
      <c r="F296" s="116" t="s">
        <v>27</v>
      </c>
      <c r="G296" s="116">
        <f>'4中学校'!X15</f>
        <v>0</v>
      </c>
    </row>
    <row r="297" spans="1:7">
      <c r="A297" s="116" t="s">
        <v>242</v>
      </c>
      <c r="B297" s="116" t="s">
        <v>227</v>
      </c>
      <c r="C297" s="116" t="s">
        <v>9</v>
      </c>
      <c r="D297" s="116" t="s">
        <v>14</v>
      </c>
      <c r="E297" s="116" t="s">
        <v>238</v>
      </c>
      <c r="F297" s="116" t="s">
        <v>28</v>
      </c>
      <c r="G297" s="116">
        <f>'4中学校'!X16</f>
        <v>0</v>
      </c>
    </row>
    <row r="298" spans="1:7">
      <c r="A298" s="116" t="s">
        <v>242</v>
      </c>
      <c r="B298" s="116" t="s">
        <v>227</v>
      </c>
      <c r="C298" s="116" t="s">
        <v>9</v>
      </c>
      <c r="D298" s="116" t="s">
        <v>15</v>
      </c>
      <c r="F298" s="116" t="s">
        <v>20</v>
      </c>
      <c r="G298" s="116">
        <f>'4中学校'!Y8</f>
        <v>0</v>
      </c>
    </row>
    <row r="299" spans="1:7">
      <c r="A299" s="116" t="s">
        <v>242</v>
      </c>
      <c r="B299" s="116" t="s">
        <v>227</v>
      </c>
      <c r="C299" s="116" t="s">
        <v>9</v>
      </c>
      <c r="D299" s="116" t="s">
        <v>15</v>
      </c>
      <c r="F299" s="116" t="s">
        <v>21</v>
      </c>
      <c r="G299" s="116">
        <f>'4中学校'!Y9</f>
        <v>0</v>
      </c>
    </row>
    <row r="300" spans="1:7">
      <c r="A300" s="116" t="s">
        <v>242</v>
      </c>
      <c r="B300" s="116" t="s">
        <v>227</v>
      </c>
      <c r="C300" s="116" t="s">
        <v>9</v>
      </c>
      <c r="D300" s="116" t="s">
        <v>15</v>
      </c>
      <c r="F300" s="116" t="s">
        <v>22</v>
      </c>
      <c r="G300" s="116">
        <f>'4中学校'!Y10</f>
        <v>0</v>
      </c>
    </row>
    <row r="301" spans="1:7">
      <c r="A301" s="116" t="s">
        <v>242</v>
      </c>
      <c r="B301" s="116" t="s">
        <v>227</v>
      </c>
      <c r="C301" s="116" t="s">
        <v>9</v>
      </c>
      <c r="D301" s="116" t="s">
        <v>15</v>
      </c>
      <c r="F301" s="116" t="s">
        <v>23</v>
      </c>
      <c r="G301" s="116">
        <f>'4中学校'!Y11</f>
        <v>0</v>
      </c>
    </row>
    <row r="302" spans="1:7">
      <c r="A302" s="116" t="s">
        <v>242</v>
      </c>
      <c r="B302" s="116" t="s">
        <v>227</v>
      </c>
      <c r="C302" s="116" t="s">
        <v>9</v>
      </c>
      <c r="D302" s="116" t="s">
        <v>15</v>
      </c>
      <c r="F302" s="116" t="s">
        <v>24</v>
      </c>
      <c r="G302" s="116">
        <f>'4中学校'!Y12</f>
        <v>0</v>
      </c>
    </row>
    <row r="303" spans="1:7">
      <c r="A303" s="116" t="s">
        <v>242</v>
      </c>
      <c r="B303" s="116" t="s">
        <v>227</v>
      </c>
      <c r="C303" s="116" t="s">
        <v>9</v>
      </c>
      <c r="D303" s="116" t="s">
        <v>15</v>
      </c>
      <c r="F303" s="116" t="s">
        <v>25</v>
      </c>
      <c r="G303" s="116">
        <f>'4中学校'!Y13</f>
        <v>0</v>
      </c>
    </row>
    <row r="304" spans="1:7">
      <c r="A304" s="116" t="s">
        <v>242</v>
      </c>
      <c r="B304" s="116" t="s">
        <v>227</v>
      </c>
      <c r="C304" s="116" t="s">
        <v>9</v>
      </c>
      <c r="D304" s="116" t="s">
        <v>15</v>
      </c>
      <c r="F304" s="116" t="s">
        <v>26</v>
      </c>
      <c r="G304" s="116">
        <f>'4中学校'!Y14</f>
        <v>0</v>
      </c>
    </row>
    <row r="305" spans="1:7">
      <c r="A305" s="116" t="s">
        <v>242</v>
      </c>
      <c r="B305" s="116" t="s">
        <v>227</v>
      </c>
      <c r="C305" s="116" t="s">
        <v>9</v>
      </c>
      <c r="D305" s="116" t="s">
        <v>15</v>
      </c>
      <c r="F305" s="116" t="s">
        <v>27</v>
      </c>
      <c r="G305" s="116">
        <f>'4中学校'!Y15</f>
        <v>0</v>
      </c>
    </row>
    <row r="306" spans="1:7">
      <c r="A306" s="116" t="s">
        <v>242</v>
      </c>
      <c r="B306" s="116" t="s">
        <v>227</v>
      </c>
      <c r="C306" s="116" t="s">
        <v>9</v>
      </c>
      <c r="D306" s="116" t="s">
        <v>15</v>
      </c>
      <c r="F306" s="116" t="s">
        <v>28</v>
      </c>
      <c r="G306" s="116">
        <f>'4中学校'!Y16</f>
        <v>0</v>
      </c>
    </row>
    <row r="307" spans="1:7">
      <c r="A307" s="116" t="s">
        <v>242</v>
      </c>
      <c r="B307" s="116" t="s">
        <v>227</v>
      </c>
      <c r="C307" s="116" t="s">
        <v>9</v>
      </c>
      <c r="D307" s="116" t="s">
        <v>15</v>
      </c>
      <c r="F307" s="116" t="s">
        <v>29</v>
      </c>
      <c r="G307" s="116">
        <f>'4中学校'!Y17</f>
        <v>0</v>
      </c>
    </row>
    <row r="308" spans="1:7">
      <c r="A308" s="116" t="s">
        <v>242</v>
      </c>
      <c r="B308" s="116" t="s">
        <v>227</v>
      </c>
      <c r="C308" s="116" t="s">
        <v>9</v>
      </c>
      <c r="D308" s="116" t="s">
        <v>15</v>
      </c>
      <c r="F308" s="116" t="s">
        <v>30</v>
      </c>
      <c r="G308" s="116">
        <f>'4中学校'!Y18</f>
        <v>0</v>
      </c>
    </row>
    <row r="309" spans="1:7">
      <c r="A309" s="116" t="s">
        <v>242</v>
      </c>
      <c r="B309" s="116" t="s">
        <v>227</v>
      </c>
      <c r="C309" s="116" t="s">
        <v>9</v>
      </c>
      <c r="D309" s="116" t="s">
        <v>15</v>
      </c>
      <c r="F309" s="116" t="s">
        <v>32</v>
      </c>
      <c r="G309" s="116">
        <f>'4中学校'!Y20</f>
        <v>0</v>
      </c>
    </row>
    <row r="310" spans="1:7">
      <c r="A310" s="116" t="s">
        <v>242</v>
      </c>
      <c r="B310" s="116" t="s">
        <v>227</v>
      </c>
      <c r="C310" s="116" t="s">
        <v>9</v>
      </c>
      <c r="D310" s="116" t="s">
        <v>15</v>
      </c>
      <c r="F310" s="116" t="s">
        <v>33</v>
      </c>
      <c r="G310" s="116">
        <f>'4中学校'!Y21</f>
        <v>0</v>
      </c>
    </row>
    <row r="311" spans="1:7">
      <c r="A311" s="116" t="s">
        <v>242</v>
      </c>
      <c r="B311" s="116" t="s">
        <v>227</v>
      </c>
      <c r="C311" s="116" t="s">
        <v>9</v>
      </c>
      <c r="D311" s="116" t="s">
        <v>15</v>
      </c>
      <c r="F311" s="116" t="s">
        <v>34</v>
      </c>
      <c r="G311" s="116">
        <f>'4中学校'!Y22</f>
        <v>0</v>
      </c>
    </row>
    <row r="312" spans="1:7">
      <c r="A312" s="116" t="s">
        <v>242</v>
      </c>
      <c r="B312" s="116" t="s">
        <v>227</v>
      </c>
      <c r="C312" s="116" t="s">
        <v>9</v>
      </c>
      <c r="D312" s="116" t="s">
        <v>234</v>
      </c>
      <c r="F312" s="116" t="s">
        <v>20</v>
      </c>
      <c r="G312" s="116">
        <f>'4中学校'!Z8</f>
        <v>0</v>
      </c>
    </row>
    <row r="313" spans="1:7">
      <c r="A313" s="116" t="s">
        <v>242</v>
      </c>
      <c r="B313" s="116" t="s">
        <v>227</v>
      </c>
      <c r="C313" s="116" t="s">
        <v>9</v>
      </c>
      <c r="D313" s="116" t="s">
        <v>234</v>
      </c>
      <c r="F313" s="116" t="s">
        <v>21</v>
      </c>
      <c r="G313" s="116">
        <f>'4中学校'!Z9</f>
        <v>0</v>
      </c>
    </row>
    <row r="314" spans="1:7">
      <c r="A314" s="116" t="s">
        <v>242</v>
      </c>
      <c r="B314" s="116" t="s">
        <v>227</v>
      </c>
      <c r="C314" s="116" t="s">
        <v>9</v>
      </c>
      <c r="D314" s="116" t="s">
        <v>234</v>
      </c>
      <c r="F314" s="116" t="s">
        <v>22</v>
      </c>
      <c r="G314" s="116">
        <f>'4中学校'!Z10</f>
        <v>0</v>
      </c>
    </row>
    <row r="315" spans="1:7">
      <c r="A315" s="116" t="s">
        <v>242</v>
      </c>
      <c r="B315" s="116" t="s">
        <v>227</v>
      </c>
      <c r="C315" s="116" t="s">
        <v>9</v>
      </c>
      <c r="D315" s="116" t="s">
        <v>234</v>
      </c>
      <c r="F315" s="116" t="s">
        <v>23</v>
      </c>
      <c r="G315" s="116">
        <f>'4中学校'!Z11</f>
        <v>0</v>
      </c>
    </row>
    <row r="316" spans="1:7">
      <c r="A316" s="116" t="s">
        <v>242</v>
      </c>
      <c r="B316" s="116" t="s">
        <v>227</v>
      </c>
      <c r="C316" s="116" t="s">
        <v>9</v>
      </c>
      <c r="D316" s="116" t="s">
        <v>234</v>
      </c>
      <c r="F316" s="116" t="s">
        <v>24</v>
      </c>
      <c r="G316" s="116">
        <f>'4中学校'!Z12</f>
        <v>0</v>
      </c>
    </row>
    <row r="317" spans="1:7">
      <c r="A317" s="116" t="s">
        <v>242</v>
      </c>
      <c r="B317" s="116" t="s">
        <v>227</v>
      </c>
      <c r="C317" s="116" t="s">
        <v>9</v>
      </c>
      <c r="D317" s="116" t="s">
        <v>234</v>
      </c>
      <c r="F317" s="116" t="s">
        <v>25</v>
      </c>
      <c r="G317" s="116">
        <f>'4中学校'!Z13</f>
        <v>0</v>
      </c>
    </row>
    <row r="318" spans="1:7">
      <c r="A318" s="116" t="s">
        <v>242</v>
      </c>
      <c r="B318" s="116" t="s">
        <v>227</v>
      </c>
      <c r="C318" s="116" t="s">
        <v>9</v>
      </c>
      <c r="D318" s="116" t="s">
        <v>234</v>
      </c>
      <c r="F318" s="116" t="s">
        <v>26</v>
      </c>
      <c r="G318" s="116">
        <f>'4中学校'!Z14</f>
        <v>0</v>
      </c>
    </row>
    <row r="319" spans="1:7">
      <c r="A319" s="116" t="s">
        <v>242</v>
      </c>
      <c r="B319" s="116" t="s">
        <v>227</v>
      </c>
      <c r="C319" s="116" t="s">
        <v>9</v>
      </c>
      <c r="D319" s="116" t="s">
        <v>234</v>
      </c>
      <c r="F319" s="116" t="s">
        <v>27</v>
      </c>
      <c r="G319" s="116">
        <f>'4中学校'!Z15</f>
        <v>0</v>
      </c>
    </row>
    <row r="320" spans="1:7">
      <c r="A320" s="116" t="s">
        <v>242</v>
      </c>
      <c r="B320" s="116" t="s">
        <v>227</v>
      </c>
      <c r="C320" s="116" t="s">
        <v>9</v>
      </c>
      <c r="D320" s="116" t="s">
        <v>234</v>
      </c>
      <c r="F320" s="116" t="s">
        <v>28</v>
      </c>
      <c r="G320" s="116">
        <f>'4中学校'!Z16</f>
        <v>0</v>
      </c>
    </row>
    <row r="321" spans="1:7">
      <c r="A321" s="116" t="s">
        <v>242</v>
      </c>
      <c r="B321" s="116" t="s">
        <v>227</v>
      </c>
      <c r="C321" s="116" t="s">
        <v>9</v>
      </c>
      <c r="D321" s="116" t="s">
        <v>234</v>
      </c>
      <c r="F321" s="116" t="s">
        <v>29</v>
      </c>
      <c r="G321" s="116">
        <f>'4中学校'!Z17</f>
        <v>0</v>
      </c>
    </row>
    <row r="322" spans="1:7">
      <c r="A322" s="116" t="s">
        <v>242</v>
      </c>
      <c r="B322" s="116" t="s">
        <v>227</v>
      </c>
      <c r="C322" s="116" t="s">
        <v>9</v>
      </c>
      <c r="D322" s="116" t="s">
        <v>234</v>
      </c>
      <c r="F322" s="116" t="s">
        <v>30</v>
      </c>
      <c r="G322" s="116">
        <f>'4中学校'!Z18</f>
        <v>0</v>
      </c>
    </row>
    <row r="323" spans="1:7">
      <c r="A323" s="116" t="s">
        <v>242</v>
      </c>
      <c r="B323" s="116" t="s">
        <v>227</v>
      </c>
      <c r="C323" s="116" t="s">
        <v>9</v>
      </c>
      <c r="D323" s="116" t="s">
        <v>234</v>
      </c>
      <c r="F323" s="116" t="s">
        <v>32</v>
      </c>
      <c r="G323" s="116">
        <f>'4中学校'!Z20</f>
        <v>0</v>
      </c>
    </row>
    <row r="324" spans="1:7">
      <c r="A324" s="116" t="s">
        <v>242</v>
      </c>
      <c r="B324" s="116" t="s">
        <v>227</v>
      </c>
      <c r="C324" s="116" t="s">
        <v>9</v>
      </c>
      <c r="D324" s="116" t="s">
        <v>234</v>
      </c>
      <c r="F324" s="116" t="s">
        <v>33</v>
      </c>
      <c r="G324" s="116">
        <f>'4中学校'!Z21</f>
        <v>0</v>
      </c>
    </row>
    <row r="325" spans="1:7">
      <c r="A325" s="116" t="s">
        <v>242</v>
      </c>
      <c r="B325" s="116" t="s">
        <v>227</v>
      </c>
      <c r="C325" s="116" t="s">
        <v>9</v>
      </c>
      <c r="D325" s="116" t="s">
        <v>234</v>
      </c>
      <c r="F325" s="116" t="s">
        <v>34</v>
      </c>
      <c r="G325" s="116">
        <f>'4中学校'!Z22</f>
        <v>0</v>
      </c>
    </row>
    <row r="326" spans="1:7">
      <c r="A326" s="116" t="s">
        <v>242</v>
      </c>
      <c r="B326" s="116" t="s">
        <v>227</v>
      </c>
      <c r="C326" s="116" t="s">
        <v>9</v>
      </c>
      <c r="D326" s="116" t="s">
        <v>235</v>
      </c>
      <c r="E326" s="116" t="s">
        <v>50</v>
      </c>
      <c r="F326" s="116" t="s">
        <v>31</v>
      </c>
      <c r="G326" s="116">
        <f>'4中学校'!AA19</f>
        <v>0</v>
      </c>
    </row>
    <row r="327" spans="1:7">
      <c r="A327" s="116" t="s">
        <v>242</v>
      </c>
      <c r="B327" s="116" t="s">
        <v>227</v>
      </c>
      <c r="C327" s="116" t="s">
        <v>9</v>
      </c>
      <c r="D327" s="116" t="s">
        <v>235</v>
      </c>
      <c r="E327" s="116" t="s">
        <v>51</v>
      </c>
      <c r="F327" s="116" t="s">
        <v>31</v>
      </c>
      <c r="G327" s="116">
        <f>'4中学校'!AB19</f>
        <v>0</v>
      </c>
    </row>
    <row r="328" spans="1:7">
      <c r="A328" s="116" t="s">
        <v>242</v>
      </c>
      <c r="B328" s="116" t="s">
        <v>227</v>
      </c>
      <c r="C328" s="116" t="s">
        <v>9</v>
      </c>
      <c r="D328" s="116" t="s">
        <v>235</v>
      </c>
      <c r="E328" s="116" t="s">
        <v>52</v>
      </c>
      <c r="F328" s="116" t="s">
        <v>31</v>
      </c>
      <c r="G328" s="116">
        <f>'4中学校'!AC19</f>
        <v>0</v>
      </c>
    </row>
    <row r="329" spans="1:7">
      <c r="A329" s="116" t="s">
        <v>242</v>
      </c>
      <c r="B329" s="116" t="s">
        <v>227</v>
      </c>
      <c r="C329" s="116" t="s">
        <v>9</v>
      </c>
      <c r="D329" s="116" t="s">
        <v>139</v>
      </c>
      <c r="F329" s="116" t="s">
        <v>20</v>
      </c>
      <c r="G329" s="116">
        <f>'4中学校'!AD8</f>
        <v>0</v>
      </c>
    </row>
    <row r="330" spans="1:7">
      <c r="A330" s="116" t="s">
        <v>242</v>
      </c>
      <c r="B330" s="116" t="s">
        <v>227</v>
      </c>
      <c r="C330" s="116" t="s">
        <v>9</v>
      </c>
      <c r="D330" s="116" t="s">
        <v>139</v>
      </c>
      <c r="F330" s="116" t="s">
        <v>21</v>
      </c>
      <c r="G330" s="116">
        <f>'4中学校'!AD9</f>
        <v>0</v>
      </c>
    </row>
    <row r="331" spans="1:7">
      <c r="A331" s="116" t="s">
        <v>242</v>
      </c>
      <c r="B331" s="116" t="s">
        <v>227</v>
      </c>
      <c r="C331" s="116" t="s">
        <v>9</v>
      </c>
      <c r="D331" s="116" t="s">
        <v>139</v>
      </c>
      <c r="F331" s="116" t="s">
        <v>22</v>
      </c>
      <c r="G331" s="116">
        <f>'4中学校'!AD10</f>
        <v>0</v>
      </c>
    </row>
    <row r="332" spans="1:7">
      <c r="A332" s="116" t="s">
        <v>242</v>
      </c>
      <c r="B332" s="116" t="s">
        <v>227</v>
      </c>
      <c r="C332" s="116" t="s">
        <v>9</v>
      </c>
      <c r="D332" s="116" t="s">
        <v>139</v>
      </c>
      <c r="F332" s="116" t="s">
        <v>23</v>
      </c>
      <c r="G332" s="116">
        <f>'4中学校'!AD11</f>
        <v>0</v>
      </c>
    </row>
    <row r="333" spans="1:7">
      <c r="A333" s="116" t="s">
        <v>242</v>
      </c>
      <c r="B333" s="116" t="s">
        <v>227</v>
      </c>
      <c r="C333" s="116" t="s">
        <v>9</v>
      </c>
      <c r="D333" s="116" t="s">
        <v>139</v>
      </c>
      <c r="F333" s="116" t="s">
        <v>24</v>
      </c>
      <c r="G333" s="116">
        <f>'4中学校'!AD12</f>
        <v>0</v>
      </c>
    </row>
    <row r="334" spans="1:7">
      <c r="A334" s="116" t="s">
        <v>242</v>
      </c>
      <c r="B334" s="116" t="s">
        <v>227</v>
      </c>
      <c r="C334" s="116" t="s">
        <v>9</v>
      </c>
      <c r="D334" s="116" t="s">
        <v>139</v>
      </c>
      <c r="F334" s="116" t="s">
        <v>25</v>
      </c>
      <c r="G334" s="116">
        <f>'4中学校'!AD13</f>
        <v>0</v>
      </c>
    </row>
    <row r="335" spans="1:7">
      <c r="A335" s="116" t="s">
        <v>242</v>
      </c>
      <c r="B335" s="116" t="s">
        <v>227</v>
      </c>
      <c r="C335" s="116" t="s">
        <v>9</v>
      </c>
      <c r="D335" s="116" t="s">
        <v>139</v>
      </c>
      <c r="F335" s="116" t="s">
        <v>26</v>
      </c>
      <c r="G335" s="116">
        <f>'4中学校'!AD14</f>
        <v>0</v>
      </c>
    </row>
    <row r="336" spans="1:7">
      <c r="A336" s="116" t="s">
        <v>242</v>
      </c>
      <c r="B336" s="116" t="s">
        <v>227</v>
      </c>
      <c r="C336" s="116" t="s">
        <v>9</v>
      </c>
      <c r="D336" s="116" t="s">
        <v>139</v>
      </c>
      <c r="F336" s="116" t="s">
        <v>27</v>
      </c>
      <c r="G336" s="116">
        <f>'4中学校'!AD15</f>
        <v>0</v>
      </c>
    </row>
    <row r="337" spans="1:7">
      <c r="A337" s="116" t="s">
        <v>242</v>
      </c>
      <c r="B337" s="116" t="s">
        <v>227</v>
      </c>
      <c r="C337" s="116" t="s">
        <v>9</v>
      </c>
      <c r="D337" s="116" t="s">
        <v>139</v>
      </c>
      <c r="F337" s="116" t="s">
        <v>28</v>
      </c>
      <c r="G337" s="116">
        <f>'4中学校'!AD16</f>
        <v>0</v>
      </c>
    </row>
    <row r="338" spans="1:7">
      <c r="A338" s="116" t="s">
        <v>242</v>
      </c>
      <c r="B338" s="116" t="s">
        <v>227</v>
      </c>
      <c r="C338" s="116" t="s">
        <v>9</v>
      </c>
      <c r="D338" s="116" t="s">
        <v>139</v>
      </c>
      <c r="F338" s="116" t="s">
        <v>29</v>
      </c>
      <c r="G338" s="116">
        <f>'4中学校'!AD17</f>
        <v>0</v>
      </c>
    </row>
    <row r="339" spans="1:7">
      <c r="A339" s="116" t="s">
        <v>242</v>
      </c>
      <c r="B339" s="116" t="s">
        <v>227</v>
      </c>
      <c r="C339" s="116" t="s">
        <v>9</v>
      </c>
      <c r="D339" s="116" t="s">
        <v>139</v>
      </c>
      <c r="F339" s="116" t="s">
        <v>30</v>
      </c>
      <c r="G339" s="116">
        <f>'4中学校'!AD18</f>
        <v>0</v>
      </c>
    </row>
    <row r="340" spans="1:7">
      <c r="A340" s="116" t="s">
        <v>242</v>
      </c>
      <c r="B340" s="116" t="s">
        <v>227</v>
      </c>
      <c r="C340" s="116" t="s">
        <v>9</v>
      </c>
      <c r="D340" s="116" t="s">
        <v>139</v>
      </c>
      <c r="F340" s="116" t="s">
        <v>32</v>
      </c>
      <c r="G340" s="116">
        <f>'4中学校'!AD20</f>
        <v>0</v>
      </c>
    </row>
    <row r="341" spans="1:7">
      <c r="A341" s="116" t="s">
        <v>242</v>
      </c>
      <c r="B341" s="116" t="s">
        <v>227</v>
      </c>
      <c r="C341" s="116" t="s">
        <v>9</v>
      </c>
      <c r="D341" s="116" t="s">
        <v>139</v>
      </c>
      <c r="F341" s="116" t="s">
        <v>33</v>
      </c>
      <c r="G341" s="116">
        <f>'4中学校'!AD21</f>
        <v>0</v>
      </c>
    </row>
    <row r="342" spans="1:7">
      <c r="A342" s="116" t="s">
        <v>242</v>
      </c>
      <c r="B342" s="116" t="s">
        <v>227</v>
      </c>
      <c r="C342" s="116" t="s">
        <v>9</v>
      </c>
      <c r="D342" s="116" t="s">
        <v>139</v>
      </c>
      <c r="F342" s="116" t="s">
        <v>34</v>
      </c>
      <c r="G342" s="116">
        <f>'4中学校'!AD22</f>
        <v>0</v>
      </c>
    </row>
    <row r="343" spans="1:7">
      <c r="A343" s="116" t="s">
        <v>242</v>
      </c>
      <c r="B343" s="116" t="s">
        <v>227</v>
      </c>
      <c r="C343" s="116" t="s">
        <v>9</v>
      </c>
      <c r="D343" s="116" t="s">
        <v>139</v>
      </c>
      <c r="F343" s="116" t="s">
        <v>20</v>
      </c>
      <c r="G343" s="116">
        <f>'4中学校'!AE8</f>
        <v>0</v>
      </c>
    </row>
    <row r="344" spans="1:7">
      <c r="A344" s="116" t="s">
        <v>242</v>
      </c>
      <c r="B344" s="116" t="s">
        <v>227</v>
      </c>
      <c r="C344" s="116" t="s">
        <v>9</v>
      </c>
      <c r="D344" s="116" t="s">
        <v>139</v>
      </c>
      <c r="F344" s="116" t="s">
        <v>21</v>
      </c>
      <c r="G344" s="116">
        <f>'4中学校'!AE9</f>
        <v>0</v>
      </c>
    </row>
    <row r="345" spans="1:7">
      <c r="A345" s="116" t="s">
        <v>242</v>
      </c>
      <c r="B345" s="116" t="s">
        <v>227</v>
      </c>
      <c r="C345" s="116" t="s">
        <v>9</v>
      </c>
      <c r="D345" s="116" t="s">
        <v>139</v>
      </c>
      <c r="F345" s="116" t="s">
        <v>22</v>
      </c>
      <c r="G345" s="116">
        <f>'4中学校'!AE10</f>
        <v>0</v>
      </c>
    </row>
    <row r="346" spans="1:7">
      <c r="A346" s="116" t="s">
        <v>242</v>
      </c>
      <c r="B346" s="116" t="s">
        <v>227</v>
      </c>
      <c r="C346" s="116" t="s">
        <v>9</v>
      </c>
      <c r="D346" s="116" t="s">
        <v>139</v>
      </c>
      <c r="F346" s="116" t="s">
        <v>23</v>
      </c>
      <c r="G346" s="116">
        <f>'4中学校'!AE11</f>
        <v>0</v>
      </c>
    </row>
    <row r="347" spans="1:7">
      <c r="A347" s="116" t="s">
        <v>242</v>
      </c>
      <c r="B347" s="116" t="s">
        <v>227</v>
      </c>
      <c r="C347" s="116" t="s">
        <v>9</v>
      </c>
      <c r="D347" s="116" t="s">
        <v>139</v>
      </c>
      <c r="F347" s="116" t="s">
        <v>24</v>
      </c>
      <c r="G347" s="116">
        <f>'4中学校'!AE12</f>
        <v>0</v>
      </c>
    </row>
    <row r="348" spans="1:7">
      <c r="A348" s="116" t="s">
        <v>242</v>
      </c>
      <c r="B348" s="116" t="s">
        <v>227</v>
      </c>
      <c r="C348" s="116" t="s">
        <v>9</v>
      </c>
      <c r="D348" s="116" t="s">
        <v>139</v>
      </c>
      <c r="F348" s="116" t="s">
        <v>25</v>
      </c>
      <c r="G348" s="116">
        <f>'4中学校'!AE13</f>
        <v>0</v>
      </c>
    </row>
    <row r="349" spans="1:7">
      <c r="A349" s="116" t="s">
        <v>242</v>
      </c>
      <c r="B349" s="116" t="s">
        <v>227</v>
      </c>
      <c r="C349" s="116" t="s">
        <v>9</v>
      </c>
      <c r="D349" s="116" t="s">
        <v>139</v>
      </c>
      <c r="F349" s="116" t="s">
        <v>26</v>
      </c>
      <c r="G349" s="116">
        <f>'4中学校'!AE14</f>
        <v>0</v>
      </c>
    </row>
    <row r="350" spans="1:7">
      <c r="A350" s="116" t="s">
        <v>242</v>
      </c>
      <c r="B350" s="116" t="s">
        <v>227</v>
      </c>
      <c r="C350" s="116" t="s">
        <v>9</v>
      </c>
      <c r="D350" s="116" t="s">
        <v>139</v>
      </c>
      <c r="F350" s="116" t="s">
        <v>27</v>
      </c>
      <c r="G350" s="116">
        <f>'4中学校'!AE15</f>
        <v>0</v>
      </c>
    </row>
    <row r="351" spans="1:7">
      <c r="A351" s="116" t="s">
        <v>242</v>
      </c>
      <c r="B351" s="116" t="s">
        <v>227</v>
      </c>
      <c r="C351" s="116" t="s">
        <v>9</v>
      </c>
      <c r="D351" s="116" t="s">
        <v>139</v>
      </c>
      <c r="F351" s="116" t="s">
        <v>28</v>
      </c>
      <c r="G351" s="116">
        <f>'4中学校'!AE16</f>
        <v>0</v>
      </c>
    </row>
    <row r="352" spans="1:7">
      <c r="A352" s="116" t="s">
        <v>242</v>
      </c>
      <c r="B352" s="116" t="s">
        <v>227</v>
      </c>
      <c r="C352" s="116" t="s">
        <v>9</v>
      </c>
      <c r="D352" s="116" t="s">
        <v>139</v>
      </c>
      <c r="F352" s="116" t="s">
        <v>29</v>
      </c>
      <c r="G352" s="116">
        <f>'4中学校'!AE17</f>
        <v>0</v>
      </c>
    </row>
    <row r="353" spans="1:7">
      <c r="A353" s="116" t="s">
        <v>242</v>
      </c>
      <c r="B353" s="116" t="s">
        <v>227</v>
      </c>
      <c r="C353" s="116" t="s">
        <v>9</v>
      </c>
      <c r="D353" s="116" t="s">
        <v>139</v>
      </c>
      <c r="F353" s="116" t="s">
        <v>30</v>
      </c>
      <c r="G353" s="116">
        <f>'4中学校'!AE18</f>
        <v>0</v>
      </c>
    </row>
    <row r="354" spans="1:7">
      <c r="A354" s="116" t="s">
        <v>242</v>
      </c>
      <c r="B354" s="116" t="s">
        <v>227</v>
      </c>
      <c r="C354" s="116" t="s">
        <v>9</v>
      </c>
      <c r="D354" s="116" t="s">
        <v>139</v>
      </c>
      <c r="F354" s="116" t="s">
        <v>32</v>
      </c>
      <c r="G354" s="116">
        <f>'4中学校'!AE20</f>
        <v>0</v>
      </c>
    </row>
    <row r="355" spans="1:7">
      <c r="A355" s="116" t="s">
        <v>242</v>
      </c>
      <c r="B355" s="116" t="s">
        <v>227</v>
      </c>
      <c r="C355" s="116" t="s">
        <v>9</v>
      </c>
      <c r="D355" s="116" t="s">
        <v>139</v>
      </c>
      <c r="F355" s="116" t="s">
        <v>33</v>
      </c>
      <c r="G355" s="116">
        <f>'4中学校'!AE21</f>
        <v>0</v>
      </c>
    </row>
    <row r="356" spans="1:7">
      <c r="A356" s="116" t="s">
        <v>242</v>
      </c>
      <c r="B356" s="116" t="s">
        <v>227</v>
      </c>
      <c r="C356" s="116" t="s">
        <v>9</v>
      </c>
      <c r="D356" s="116" t="s">
        <v>139</v>
      </c>
      <c r="F356" s="116" t="s">
        <v>34</v>
      </c>
      <c r="G356" s="116">
        <f>'4中学校'!AE22</f>
        <v>0</v>
      </c>
    </row>
    <row r="357" spans="1:7">
      <c r="A357" s="116" t="s">
        <v>242</v>
      </c>
      <c r="B357" s="116" t="s">
        <v>227</v>
      </c>
      <c r="C357" s="116" t="s">
        <v>9</v>
      </c>
      <c r="D357" s="116" t="s">
        <v>237</v>
      </c>
      <c r="F357" s="116" t="s">
        <v>20</v>
      </c>
      <c r="G357" s="116">
        <f>'4中学校'!AF8</f>
        <v>0</v>
      </c>
    </row>
    <row r="358" spans="1:7">
      <c r="A358" s="116" t="s">
        <v>242</v>
      </c>
      <c r="B358" s="116" t="s">
        <v>227</v>
      </c>
      <c r="C358" s="116" t="s">
        <v>9</v>
      </c>
      <c r="D358" s="116" t="s">
        <v>237</v>
      </c>
      <c r="F358" s="116" t="s">
        <v>21</v>
      </c>
      <c r="G358" s="116">
        <f>'4中学校'!AF9</f>
        <v>0</v>
      </c>
    </row>
    <row r="359" spans="1:7">
      <c r="A359" s="116" t="s">
        <v>242</v>
      </c>
      <c r="B359" s="116" t="s">
        <v>227</v>
      </c>
      <c r="C359" s="116" t="s">
        <v>9</v>
      </c>
      <c r="D359" s="116" t="s">
        <v>237</v>
      </c>
      <c r="F359" s="116" t="s">
        <v>22</v>
      </c>
      <c r="G359" s="116">
        <f>'4中学校'!AF10</f>
        <v>0</v>
      </c>
    </row>
    <row r="360" spans="1:7">
      <c r="A360" s="116" t="s">
        <v>242</v>
      </c>
      <c r="B360" s="116" t="s">
        <v>227</v>
      </c>
      <c r="C360" s="116" t="s">
        <v>9</v>
      </c>
      <c r="D360" s="116" t="s">
        <v>237</v>
      </c>
      <c r="F360" s="116" t="s">
        <v>23</v>
      </c>
      <c r="G360" s="116">
        <f>'4中学校'!AF11</f>
        <v>0</v>
      </c>
    </row>
    <row r="361" spans="1:7">
      <c r="A361" s="116" t="s">
        <v>242</v>
      </c>
      <c r="B361" s="116" t="s">
        <v>227</v>
      </c>
      <c r="C361" s="116" t="s">
        <v>9</v>
      </c>
      <c r="D361" s="116" t="s">
        <v>237</v>
      </c>
      <c r="F361" s="116" t="s">
        <v>24</v>
      </c>
      <c r="G361" s="116">
        <f>'4中学校'!AF12</f>
        <v>0</v>
      </c>
    </row>
    <row r="362" spans="1:7">
      <c r="A362" s="116" t="s">
        <v>242</v>
      </c>
      <c r="B362" s="116" t="s">
        <v>227</v>
      </c>
      <c r="C362" s="116" t="s">
        <v>9</v>
      </c>
      <c r="D362" s="116" t="s">
        <v>237</v>
      </c>
      <c r="F362" s="116" t="s">
        <v>25</v>
      </c>
      <c r="G362" s="116">
        <f>'4中学校'!AF13</f>
        <v>0</v>
      </c>
    </row>
    <row r="363" spans="1:7">
      <c r="A363" s="116" t="s">
        <v>242</v>
      </c>
      <c r="B363" s="116" t="s">
        <v>227</v>
      </c>
      <c r="C363" s="116" t="s">
        <v>9</v>
      </c>
      <c r="D363" s="116" t="s">
        <v>237</v>
      </c>
      <c r="F363" s="116" t="s">
        <v>26</v>
      </c>
      <c r="G363" s="116">
        <f>'4中学校'!AF14</f>
        <v>0</v>
      </c>
    </row>
    <row r="364" spans="1:7">
      <c r="A364" s="116" t="s">
        <v>242</v>
      </c>
      <c r="B364" s="116" t="s">
        <v>227</v>
      </c>
      <c r="C364" s="116" t="s">
        <v>9</v>
      </c>
      <c r="D364" s="116" t="s">
        <v>237</v>
      </c>
      <c r="F364" s="116" t="s">
        <v>27</v>
      </c>
      <c r="G364" s="116">
        <f>'4中学校'!AF15</f>
        <v>0</v>
      </c>
    </row>
    <row r="365" spans="1:7">
      <c r="A365" s="116" t="s">
        <v>242</v>
      </c>
      <c r="B365" s="116" t="s">
        <v>227</v>
      </c>
      <c r="C365" s="116" t="s">
        <v>9</v>
      </c>
      <c r="D365" s="116" t="s">
        <v>237</v>
      </c>
      <c r="F365" s="116" t="s">
        <v>28</v>
      </c>
      <c r="G365" s="116">
        <f>'4中学校'!AF16</f>
        <v>0</v>
      </c>
    </row>
    <row r="366" spans="1:7">
      <c r="A366" s="116" t="s">
        <v>242</v>
      </c>
      <c r="B366" s="116" t="s">
        <v>227</v>
      </c>
      <c r="C366" s="116" t="s">
        <v>9</v>
      </c>
      <c r="D366" s="116" t="s">
        <v>237</v>
      </c>
      <c r="F366" s="116" t="s">
        <v>29</v>
      </c>
      <c r="G366" s="116">
        <f>'4中学校'!AF17</f>
        <v>0</v>
      </c>
    </row>
    <row r="367" spans="1:7">
      <c r="A367" s="116" t="s">
        <v>242</v>
      </c>
      <c r="B367" s="116" t="s">
        <v>227</v>
      </c>
      <c r="C367" s="116" t="s">
        <v>9</v>
      </c>
      <c r="D367" s="116" t="s">
        <v>237</v>
      </c>
      <c r="F367" s="116" t="s">
        <v>30</v>
      </c>
      <c r="G367" s="116">
        <f>'4中学校'!AF18</f>
        <v>0</v>
      </c>
    </row>
    <row r="368" spans="1:7">
      <c r="A368" s="116" t="s">
        <v>242</v>
      </c>
      <c r="B368" s="116" t="s">
        <v>227</v>
      </c>
      <c r="C368" s="116" t="s">
        <v>9</v>
      </c>
      <c r="D368" s="116" t="s">
        <v>237</v>
      </c>
      <c r="F368" s="116" t="s">
        <v>31</v>
      </c>
      <c r="G368" s="116">
        <f>'4中学校'!AF19</f>
        <v>0</v>
      </c>
    </row>
    <row r="369" spans="1:7">
      <c r="A369" s="116" t="s">
        <v>242</v>
      </c>
      <c r="B369" s="116" t="s">
        <v>227</v>
      </c>
      <c r="C369" s="116" t="s">
        <v>9</v>
      </c>
      <c r="D369" s="116" t="s">
        <v>237</v>
      </c>
      <c r="F369" s="116" t="s">
        <v>32</v>
      </c>
      <c r="G369" s="116">
        <f>'4中学校'!AF20</f>
        <v>0</v>
      </c>
    </row>
    <row r="370" spans="1:7">
      <c r="A370" s="116" t="s">
        <v>242</v>
      </c>
      <c r="B370" s="116" t="s">
        <v>227</v>
      </c>
      <c r="C370" s="116" t="s">
        <v>9</v>
      </c>
      <c r="D370" s="116" t="s">
        <v>237</v>
      </c>
      <c r="F370" s="116" t="s">
        <v>33</v>
      </c>
      <c r="G370" s="116">
        <f>'4中学校'!AF21</f>
        <v>0</v>
      </c>
    </row>
    <row r="371" spans="1:7">
      <c r="A371" s="116" t="s">
        <v>242</v>
      </c>
      <c r="B371" s="116" t="s">
        <v>227</v>
      </c>
      <c r="C371" s="116" t="s">
        <v>9</v>
      </c>
      <c r="D371" s="116" t="s">
        <v>237</v>
      </c>
      <c r="F371" s="116" t="s">
        <v>34</v>
      </c>
      <c r="G371" s="116">
        <f>'4中学校'!AF22</f>
        <v>0</v>
      </c>
    </row>
    <row r="372" spans="1:7">
      <c r="A372" s="116" t="s">
        <v>242</v>
      </c>
      <c r="B372" s="116" t="s">
        <v>227</v>
      </c>
      <c r="C372" s="116" t="s">
        <v>9</v>
      </c>
      <c r="D372" s="116" t="s">
        <v>221</v>
      </c>
      <c r="F372" s="116" t="s">
        <v>20</v>
      </c>
      <c r="G372" s="116">
        <f>'4中学校'!AG8</f>
        <v>0</v>
      </c>
    </row>
    <row r="373" spans="1:7">
      <c r="A373" s="116" t="s">
        <v>242</v>
      </c>
      <c r="B373" s="116" t="s">
        <v>227</v>
      </c>
      <c r="C373" s="116" t="s">
        <v>9</v>
      </c>
      <c r="D373" s="116" t="s">
        <v>221</v>
      </c>
      <c r="F373" s="116" t="s">
        <v>21</v>
      </c>
      <c r="G373" s="116">
        <f>'4中学校'!AG9</f>
        <v>0</v>
      </c>
    </row>
    <row r="374" spans="1:7">
      <c r="A374" s="116" t="s">
        <v>242</v>
      </c>
      <c r="B374" s="116" t="s">
        <v>227</v>
      </c>
      <c r="C374" s="116" t="s">
        <v>9</v>
      </c>
      <c r="D374" s="116" t="s">
        <v>221</v>
      </c>
      <c r="F374" s="116" t="s">
        <v>22</v>
      </c>
      <c r="G374" s="116">
        <f>'4中学校'!AG10</f>
        <v>0</v>
      </c>
    </row>
    <row r="375" spans="1:7">
      <c r="A375" s="116" t="s">
        <v>242</v>
      </c>
      <c r="B375" s="116" t="s">
        <v>227</v>
      </c>
      <c r="C375" s="116" t="s">
        <v>9</v>
      </c>
      <c r="D375" s="116" t="s">
        <v>221</v>
      </c>
      <c r="F375" s="116" t="s">
        <v>23</v>
      </c>
      <c r="G375" s="116">
        <f>'4中学校'!AG11</f>
        <v>0</v>
      </c>
    </row>
    <row r="376" spans="1:7">
      <c r="A376" s="116" t="s">
        <v>242</v>
      </c>
      <c r="B376" s="116" t="s">
        <v>227</v>
      </c>
      <c r="C376" s="116" t="s">
        <v>9</v>
      </c>
      <c r="D376" s="116" t="s">
        <v>221</v>
      </c>
      <c r="F376" s="116" t="s">
        <v>24</v>
      </c>
      <c r="G376" s="116">
        <f>'4中学校'!AG12</f>
        <v>0</v>
      </c>
    </row>
    <row r="377" spans="1:7">
      <c r="A377" s="116" t="s">
        <v>242</v>
      </c>
      <c r="B377" s="116" t="s">
        <v>227</v>
      </c>
      <c r="C377" s="116" t="s">
        <v>9</v>
      </c>
      <c r="D377" s="116" t="s">
        <v>221</v>
      </c>
      <c r="F377" s="116" t="s">
        <v>25</v>
      </c>
      <c r="G377" s="116">
        <f>'4中学校'!AG13</f>
        <v>0</v>
      </c>
    </row>
    <row r="378" spans="1:7">
      <c r="A378" s="116" t="s">
        <v>242</v>
      </c>
      <c r="B378" s="116" t="s">
        <v>227</v>
      </c>
      <c r="C378" s="116" t="s">
        <v>9</v>
      </c>
      <c r="D378" s="116" t="s">
        <v>221</v>
      </c>
      <c r="F378" s="116" t="s">
        <v>26</v>
      </c>
      <c r="G378" s="116">
        <f>'4中学校'!AG14</f>
        <v>0</v>
      </c>
    </row>
    <row r="379" spans="1:7">
      <c r="A379" s="116" t="s">
        <v>242</v>
      </c>
      <c r="B379" s="116" t="s">
        <v>227</v>
      </c>
      <c r="C379" s="116" t="s">
        <v>9</v>
      </c>
      <c r="D379" s="116" t="s">
        <v>221</v>
      </c>
      <c r="F379" s="116" t="s">
        <v>27</v>
      </c>
      <c r="G379" s="116">
        <f>'4中学校'!AG15</f>
        <v>0</v>
      </c>
    </row>
    <row r="380" spans="1:7">
      <c r="A380" s="116" t="s">
        <v>242</v>
      </c>
      <c r="B380" s="116" t="s">
        <v>227</v>
      </c>
      <c r="C380" s="116" t="s">
        <v>9</v>
      </c>
      <c r="D380" s="116" t="s">
        <v>221</v>
      </c>
      <c r="F380" s="116" t="s">
        <v>28</v>
      </c>
      <c r="G380" s="116">
        <f>'4中学校'!AG16</f>
        <v>0</v>
      </c>
    </row>
    <row r="381" spans="1:7">
      <c r="A381" s="116" t="s">
        <v>242</v>
      </c>
      <c r="B381" s="116" t="s">
        <v>227</v>
      </c>
      <c r="C381" s="116" t="s">
        <v>9</v>
      </c>
      <c r="D381" s="116" t="s">
        <v>221</v>
      </c>
      <c r="F381" s="116" t="s">
        <v>29</v>
      </c>
      <c r="G381" s="116">
        <f>'4中学校'!AG17</f>
        <v>0</v>
      </c>
    </row>
    <row r="382" spans="1:7">
      <c r="A382" s="116" t="s">
        <v>242</v>
      </c>
      <c r="B382" s="116" t="s">
        <v>227</v>
      </c>
      <c r="C382" s="116" t="s">
        <v>9</v>
      </c>
      <c r="D382" s="116" t="s">
        <v>221</v>
      </c>
      <c r="F382" s="116" t="s">
        <v>30</v>
      </c>
      <c r="G382" s="116">
        <f>'4中学校'!AG18</f>
        <v>0</v>
      </c>
    </row>
    <row r="383" spans="1:7">
      <c r="A383" s="116" t="s">
        <v>242</v>
      </c>
      <c r="B383" s="116" t="s">
        <v>227</v>
      </c>
      <c r="C383" s="116" t="s">
        <v>9</v>
      </c>
      <c r="D383" s="116" t="s">
        <v>221</v>
      </c>
      <c r="F383" s="116" t="s">
        <v>31</v>
      </c>
      <c r="G383" s="116">
        <f>'4中学校'!AG19</f>
        <v>0</v>
      </c>
    </row>
    <row r="384" spans="1:7">
      <c r="A384" s="116" t="s">
        <v>242</v>
      </c>
      <c r="B384" s="116" t="s">
        <v>227</v>
      </c>
      <c r="C384" s="116" t="s">
        <v>9</v>
      </c>
      <c r="D384" s="116" t="s">
        <v>221</v>
      </c>
      <c r="F384" s="116" t="s">
        <v>32</v>
      </c>
      <c r="G384" s="116">
        <f>'4中学校'!AG20</f>
        <v>0</v>
      </c>
    </row>
    <row r="385" spans="1:7">
      <c r="A385" s="116" t="s">
        <v>242</v>
      </c>
      <c r="B385" s="116" t="s">
        <v>227</v>
      </c>
      <c r="C385" s="116" t="s">
        <v>9</v>
      </c>
      <c r="D385" s="116" t="s">
        <v>221</v>
      </c>
      <c r="F385" s="116" t="s">
        <v>33</v>
      </c>
      <c r="G385" s="116">
        <f>'4中学校'!AG21</f>
        <v>0</v>
      </c>
    </row>
    <row r="386" spans="1:7">
      <c r="A386" s="116" t="s">
        <v>242</v>
      </c>
      <c r="B386" s="116" t="s">
        <v>227</v>
      </c>
      <c r="C386" s="116" t="s">
        <v>9</v>
      </c>
      <c r="D386" s="116" t="s">
        <v>221</v>
      </c>
      <c r="F386" s="116" t="s">
        <v>34</v>
      </c>
      <c r="G386" s="116">
        <f>'4中学校'!AG22</f>
        <v>0</v>
      </c>
    </row>
    <row r="387" spans="1:7">
      <c r="A387" s="116" t="s">
        <v>242</v>
      </c>
      <c r="B387" s="116" t="s">
        <v>240</v>
      </c>
      <c r="D387" s="116" t="s">
        <v>223</v>
      </c>
      <c r="F387" s="116" t="s">
        <v>20</v>
      </c>
      <c r="G387" s="116">
        <f>'4中学校'!AI8</f>
        <v>0</v>
      </c>
    </row>
    <row r="388" spans="1:7">
      <c r="A388" s="116" t="s">
        <v>242</v>
      </c>
      <c r="B388" s="116" t="s">
        <v>240</v>
      </c>
      <c r="D388" s="116" t="s">
        <v>223</v>
      </c>
      <c r="F388" s="116" t="s">
        <v>21</v>
      </c>
      <c r="G388" s="116">
        <f>'4中学校'!AI9</f>
        <v>0</v>
      </c>
    </row>
    <row r="389" spans="1:7">
      <c r="A389" s="116" t="s">
        <v>242</v>
      </c>
      <c r="B389" s="116" t="s">
        <v>240</v>
      </c>
      <c r="D389" s="116" t="s">
        <v>223</v>
      </c>
      <c r="F389" s="116" t="s">
        <v>22</v>
      </c>
      <c r="G389" s="116">
        <f>'4中学校'!AI10</f>
        <v>0</v>
      </c>
    </row>
    <row r="390" spans="1:7">
      <c r="A390" s="116" t="s">
        <v>242</v>
      </c>
      <c r="B390" s="116" t="s">
        <v>240</v>
      </c>
      <c r="D390" s="116" t="s">
        <v>223</v>
      </c>
      <c r="F390" s="116" t="s">
        <v>23</v>
      </c>
      <c r="G390" s="116">
        <f>'4中学校'!AI11</f>
        <v>0</v>
      </c>
    </row>
    <row r="391" spans="1:7">
      <c r="A391" s="116" t="s">
        <v>242</v>
      </c>
      <c r="B391" s="116" t="s">
        <v>240</v>
      </c>
      <c r="D391" s="116" t="s">
        <v>223</v>
      </c>
      <c r="F391" s="116" t="s">
        <v>24</v>
      </c>
      <c r="G391" s="116">
        <f>'4中学校'!AI12</f>
        <v>0</v>
      </c>
    </row>
    <row r="392" spans="1:7">
      <c r="A392" s="116" t="s">
        <v>242</v>
      </c>
      <c r="B392" s="116" t="s">
        <v>240</v>
      </c>
      <c r="D392" s="116" t="s">
        <v>223</v>
      </c>
      <c r="F392" s="116" t="s">
        <v>25</v>
      </c>
      <c r="G392" s="116">
        <f>'4中学校'!AI13</f>
        <v>0</v>
      </c>
    </row>
    <row r="393" spans="1:7">
      <c r="A393" s="116" t="s">
        <v>242</v>
      </c>
      <c r="B393" s="116" t="s">
        <v>240</v>
      </c>
      <c r="D393" s="116" t="s">
        <v>223</v>
      </c>
      <c r="F393" s="116" t="s">
        <v>26</v>
      </c>
      <c r="G393" s="116">
        <f>'4中学校'!AI14</f>
        <v>0</v>
      </c>
    </row>
    <row r="394" spans="1:7">
      <c r="A394" s="116" t="s">
        <v>242</v>
      </c>
      <c r="B394" s="116" t="s">
        <v>240</v>
      </c>
      <c r="D394" s="116" t="s">
        <v>223</v>
      </c>
      <c r="F394" s="116" t="s">
        <v>27</v>
      </c>
      <c r="G394" s="116">
        <f>'4中学校'!AI15</f>
        <v>0</v>
      </c>
    </row>
    <row r="395" spans="1:7">
      <c r="A395" s="116" t="s">
        <v>242</v>
      </c>
      <c r="B395" s="116" t="s">
        <v>240</v>
      </c>
      <c r="D395" s="116" t="s">
        <v>223</v>
      </c>
      <c r="F395" s="116" t="s">
        <v>28</v>
      </c>
      <c r="G395" s="116">
        <f>'4中学校'!AI16</f>
        <v>0</v>
      </c>
    </row>
    <row r="396" spans="1:7">
      <c r="A396" s="116" t="s">
        <v>242</v>
      </c>
      <c r="B396" s="116" t="s">
        <v>240</v>
      </c>
      <c r="D396" s="116" t="s">
        <v>223</v>
      </c>
      <c r="F396" s="116" t="s">
        <v>29</v>
      </c>
      <c r="G396" s="116">
        <f>'4中学校'!AI17</f>
        <v>0</v>
      </c>
    </row>
    <row r="397" spans="1:7">
      <c r="A397" s="116" t="s">
        <v>242</v>
      </c>
      <c r="B397" s="116" t="s">
        <v>240</v>
      </c>
      <c r="D397" s="116" t="s">
        <v>223</v>
      </c>
      <c r="F397" s="116" t="s">
        <v>30</v>
      </c>
      <c r="G397" s="116">
        <f>'4中学校'!AI18</f>
        <v>0</v>
      </c>
    </row>
    <row r="398" spans="1:7">
      <c r="A398" s="116" t="s">
        <v>242</v>
      </c>
      <c r="B398" s="116" t="s">
        <v>240</v>
      </c>
      <c r="D398" s="116" t="s">
        <v>223</v>
      </c>
      <c r="F398" s="116" t="s">
        <v>31</v>
      </c>
      <c r="G398" s="116">
        <f>'4中学校'!AI19</f>
        <v>0</v>
      </c>
    </row>
    <row r="399" spans="1:7">
      <c r="A399" s="116" t="s">
        <v>242</v>
      </c>
      <c r="B399" s="116" t="s">
        <v>240</v>
      </c>
      <c r="D399" s="116" t="s">
        <v>223</v>
      </c>
      <c r="F399" s="116" t="s">
        <v>32</v>
      </c>
      <c r="G399" s="116">
        <f>'4中学校'!AI20</f>
        <v>0</v>
      </c>
    </row>
    <row r="400" spans="1:7">
      <c r="A400" s="116" t="s">
        <v>242</v>
      </c>
      <c r="B400" s="116" t="s">
        <v>240</v>
      </c>
      <c r="D400" s="116" t="s">
        <v>223</v>
      </c>
      <c r="F400" s="116" t="s">
        <v>33</v>
      </c>
      <c r="G400" s="116">
        <f>'4中学校'!AI21</f>
        <v>0</v>
      </c>
    </row>
    <row r="401" spans="1:7">
      <c r="A401" s="116" t="s">
        <v>242</v>
      </c>
      <c r="B401" s="116" t="s">
        <v>240</v>
      </c>
      <c r="D401" s="116" t="s">
        <v>223</v>
      </c>
      <c r="F401" s="116" t="s">
        <v>34</v>
      </c>
      <c r="G401" s="116">
        <f>'4中学校'!AI22</f>
        <v>0</v>
      </c>
    </row>
    <row r="402" spans="1:7" s="223" customFormat="1">
      <c r="A402" s="223" t="s">
        <v>242</v>
      </c>
      <c r="B402" s="223" t="s">
        <v>240</v>
      </c>
      <c r="D402" s="223" t="s">
        <v>862</v>
      </c>
      <c r="F402" s="223" t="s">
        <v>20</v>
      </c>
      <c r="G402" s="223">
        <f>'4中学校'!AK8</f>
        <v>0</v>
      </c>
    </row>
    <row r="403" spans="1:7" s="223" customFormat="1">
      <c r="A403" s="223" t="s">
        <v>242</v>
      </c>
      <c r="B403" s="223" t="s">
        <v>240</v>
      </c>
      <c r="D403" s="223" t="s">
        <v>862</v>
      </c>
      <c r="F403" s="223" t="s">
        <v>21</v>
      </c>
      <c r="G403" s="223">
        <f>'4中学校'!AK9</f>
        <v>0</v>
      </c>
    </row>
    <row r="404" spans="1:7" s="223" customFormat="1">
      <c r="A404" s="223" t="s">
        <v>242</v>
      </c>
      <c r="B404" s="223" t="s">
        <v>240</v>
      </c>
      <c r="D404" s="223" t="s">
        <v>862</v>
      </c>
      <c r="F404" s="223" t="s">
        <v>22</v>
      </c>
      <c r="G404" s="223">
        <f>'4中学校'!AK10</f>
        <v>0</v>
      </c>
    </row>
    <row r="405" spans="1:7" s="223" customFormat="1">
      <c r="A405" s="223" t="s">
        <v>242</v>
      </c>
      <c r="B405" s="223" t="s">
        <v>240</v>
      </c>
      <c r="D405" s="223" t="s">
        <v>862</v>
      </c>
      <c r="F405" s="223" t="s">
        <v>23</v>
      </c>
      <c r="G405" s="223">
        <f>'4中学校'!AK11</f>
        <v>0</v>
      </c>
    </row>
    <row r="406" spans="1:7" s="223" customFormat="1">
      <c r="A406" s="223" t="s">
        <v>242</v>
      </c>
      <c r="B406" s="223" t="s">
        <v>240</v>
      </c>
      <c r="D406" s="223" t="s">
        <v>862</v>
      </c>
      <c r="F406" s="223" t="s">
        <v>24</v>
      </c>
      <c r="G406" s="223">
        <f>'4中学校'!AK12</f>
        <v>0</v>
      </c>
    </row>
    <row r="407" spans="1:7" s="223" customFormat="1">
      <c r="A407" s="223" t="s">
        <v>242</v>
      </c>
      <c r="B407" s="223" t="s">
        <v>240</v>
      </c>
      <c r="D407" s="223" t="s">
        <v>862</v>
      </c>
      <c r="F407" s="223" t="s">
        <v>25</v>
      </c>
      <c r="G407" s="223">
        <f>'4中学校'!AK13</f>
        <v>0</v>
      </c>
    </row>
    <row r="408" spans="1:7" s="223" customFormat="1">
      <c r="A408" s="223" t="s">
        <v>242</v>
      </c>
      <c r="B408" s="223" t="s">
        <v>240</v>
      </c>
      <c r="D408" s="223" t="s">
        <v>862</v>
      </c>
      <c r="F408" s="223" t="s">
        <v>26</v>
      </c>
      <c r="G408" s="223">
        <f>'4中学校'!AK14</f>
        <v>0</v>
      </c>
    </row>
    <row r="409" spans="1:7" s="223" customFormat="1">
      <c r="A409" s="223" t="s">
        <v>242</v>
      </c>
      <c r="B409" s="223" t="s">
        <v>240</v>
      </c>
      <c r="D409" s="223" t="s">
        <v>862</v>
      </c>
      <c r="F409" s="223" t="s">
        <v>27</v>
      </c>
      <c r="G409" s="223">
        <f>'4中学校'!AK15</f>
        <v>0</v>
      </c>
    </row>
    <row r="410" spans="1:7" s="223" customFormat="1">
      <c r="A410" s="223" t="s">
        <v>242</v>
      </c>
      <c r="B410" s="223" t="s">
        <v>240</v>
      </c>
      <c r="D410" s="223" t="s">
        <v>862</v>
      </c>
      <c r="F410" s="223" t="s">
        <v>28</v>
      </c>
      <c r="G410" s="223">
        <f>'4中学校'!AK16</f>
        <v>0</v>
      </c>
    </row>
    <row r="411" spans="1:7" s="223" customFormat="1">
      <c r="A411" s="223" t="s">
        <v>242</v>
      </c>
      <c r="B411" s="223" t="s">
        <v>240</v>
      </c>
      <c r="D411" s="223" t="s">
        <v>862</v>
      </c>
      <c r="F411" s="223" t="s">
        <v>29</v>
      </c>
      <c r="G411" s="223">
        <f>'4中学校'!AK17</f>
        <v>0</v>
      </c>
    </row>
    <row r="412" spans="1:7" s="223" customFormat="1">
      <c r="A412" s="223" t="s">
        <v>242</v>
      </c>
      <c r="B412" s="223" t="s">
        <v>240</v>
      </c>
      <c r="D412" s="223" t="s">
        <v>862</v>
      </c>
      <c r="F412" s="223" t="s">
        <v>30</v>
      </c>
      <c r="G412" s="223">
        <f>'4中学校'!AK18</f>
        <v>0</v>
      </c>
    </row>
    <row r="413" spans="1:7" s="223" customFormat="1">
      <c r="A413" s="223" t="s">
        <v>242</v>
      </c>
      <c r="B413" s="223" t="s">
        <v>240</v>
      </c>
      <c r="D413" s="223" t="s">
        <v>862</v>
      </c>
      <c r="F413" s="223" t="s">
        <v>31</v>
      </c>
      <c r="G413" s="223">
        <f>'4中学校'!AK19</f>
        <v>0</v>
      </c>
    </row>
    <row r="414" spans="1:7" s="223" customFormat="1">
      <c r="A414" s="223" t="s">
        <v>242</v>
      </c>
      <c r="B414" s="223" t="s">
        <v>240</v>
      </c>
      <c r="D414" s="223" t="s">
        <v>862</v>
      </c>
      <c r="F414" s="223" t="s">
        <v>32</v>
      </c>
      <c r="G414" s="223">
        <f>'4中学校'!AK20</f>
        <v>0</v>
      </c>
    </row>
    <row r="415" spans="1:7" s="223" customFormat="1">
      <c r="A415" s="223" t="s">
        <v>242</v>
      </c>
      <c r="B415" s="223" t="s">
        <v>240</v>
      </c>
      <c r="D415" s="223" t="s">
        <v>862</v>
      </c>
      <c r="F415" s="223" t="s">
        <v>33</v>
      </c>
      <c r="G415" s="223">
        <f>'4中学校'!AK21</f>
        <v>0</v>
      </c>
    </row>
    <row r="416" spans="1:7" s="223" customFormat="1">
      <c r="A416" s="223" t="s">
        <v>242</v>
      </c>
      <c r="B416" s="223" t="s">
        <v>240</v>
      </c>
      <c r="D416" s="223" t="s">
        <v>862</v>
      </c>
      <c r="F416" s="223" t="s">
        <v>34</v>
      </c>
      <c r="G416" s="223">
        <f>'4中学校'!AK22</f>
        <v>0</v>
      </c>
    </row>
    <row r="417" spans="1:7">
      <c r="A417" s="116" t="s">
        <v>242</v>
      </c>
      <c r="B417" s="116" t="s">
        <v>240</v>
      </c>
      <c r="D417" s="116" t="s">
        <v>861</v>
      </c>
      <c r="F417" s="116" t="s">
        <v>20</v>
      </c>
      <c r="G417" s="116">
        <f>'4中学校'!AL8</f>
        <v>0</v>
      </c>
    </row>
    <row r="418" spans="1:7">
      <c r="A418" s="116" t="s">
        <v>242</v>
      </c>
      <c r="B418" s="116" t="s">
        <v>240</v>
      </c>
      <c r="D418" s="116" t="s">
        <v>861</v>
      </c>
      <c r="F418" s="116" t="s">
        <v>21</v>
      </c>
      <c r="G418" s="116">
        <f>'4中学校'!AL9</f>
        <v>0</v>
      </c>
    </row>
    <row r="419" spans="1:7">
      <c r="A419" s="116" t="s">
        <v>242</v>
      </c>
      <c r="B419" s="116" t="s">
        <v>240</v>
      </c>
      <c r="D419" s="116" t="s">
        <v>861</v>
      </c>
      <c r="F419" s="116" t="s">
        <v>22</v>
      </c>
      <c r="G419" s="116">
        <f>'4中学校'!AL10</f>
        <v>0</v>
      </c>
    </row>
    <row r="420" spans="1:7">
      <c r="A420" s="116" t="s">
        <v>242</v>
      </c>
      <c r="B420" s="116" t="s">
        <v>240</v>
      </c>
      <c r="D420" s="116" t="s">
        <v>861</v>
      </c>
      <c r="F420" s="116" t="s">
        <v>23</v>
      </c>
      <c r="G420" s="116">
        <f>'4中学校'!AL11</f>
        <v>0</v>
      </c>
    </row>
    <row r="421" spans="1:7">
      <c r="A421" s="116" t="s">
        <v>242</v>
      </c>
      <c r="B421" s="116" t="s">
        <v>240</v>
      </c>
      <c r="D421" s="116" t="s">
        <v>861</v>
      </c>
      <c r="F421" s="116" t="s">
        <v>24</v>
      </c>
      <c r="G421" s="116">
        <f>'4中学校'!AL12</f>
        <v>0</v>
      </c>
    </row>
    <row r="422" spans="1:7">
      <c r="A422" s="116" t="s">
        <v>242</v>
      </c>
      <c r="B422" s="116" t="s">
        <v>240</v>
      </c>
      <c r="D422" s="116" t="s">
        <v>861</v>
      </c>
      <c r="F422" s="116" t="s">
        <v>25</v>
      </c>
      <c r="G422" s="116">
        <f>'4中学校'!AL13</f>
        <v>0</v>
      </c>
    </row>
    <row r="423" spans="1:7">
      <c r="A423" s="116" t="s">
        <v>242</v>
      </c>
      <c r="B423" s="116" t="s">
        <v>240</v>
      </c>
      <c r="D423" s="116" t="s">
        <v>861</v>
      </c>
      <c r="F423" s="116" t="s">
        <v>26</v>
      </c>
      <c r="G423" s="116">
        <f>'4中学校'!AL14</f>
        <v>0</v>
      </c>
    </row>
    <row r="424" spans="1:7">
      <c r="A424" s="116" t="s">
        <v>242</v>
      </c>
      <c r="B424" s="116" t="s">
        <v>240</v>
      </c>
      <c r="D424" s="116" t="s">
        <v>861</v>
      </c>
      <c r="F424" s="116" t="s">
        <v>27</v>
      </c>
      <c r="G424" s="116">
        <f>'4中学校'!AL15</f>
        <v>0</v>
      </c>
    </row>
    <row r="425" spans="1:7">
      <c r="A425" s="116" t="s">
        <v>242</v>
      </c>
      <c r="B425" s="116" t="s">
        <v>240</v>
      </c>
      <c r="D425" s="116" t="s">
        <v>861</v>
      </c>
      <c r="F425" s="116" t="s">
        <v>28</v>
      </c>
      <c r="G425" s="116">
        <f>'4中学校'!AL16</f>
        <v>0</v>
      </c>
    </row>
    <row r="426" spans="1:7">
      <c r="A426" s="116" t="s">
        <v>242</v>
      </c>
      <c r="B426" s="116" t="s">
        <v>240</v>
      </c>
      <c r="D426" s="116" t="s">
        <v>861</v>
      </c>
      <c r="F426" s="116" t="s">
        <v>29</v>
      </c>
      <c r="G426" s="116">
        <f>'4中学校'!AL17</f>
        <v>0</v>
      </c>
    </row>
    <row r="427" spans="1:7">
      <c r="A427" s="116" t="s">
        <v>242</v>
      </c>
      <c r="B427" s="116" t="s">
        <v>240</v>
      </c>
      <c r="D427" s="116" t="s">
        <v>861</v>
      </c>
      <c r="F427" s="116" t="s">
        <v>30</v>
      </c>
      <c r="G427" s="116">
        <f>'4中学校'!AL18</f>
        <v>0</v>
      </c>
    </row>
    <row r="428" spans="1:7">
      <c r="A428" s="116" t="s">
        <v>242</v>
      </c>
      <c r="B428" s="116" t="s">
        <v>240</v>
      </c>
      <c r="D428" s="116" t="s">
        <v>861</v>
      </c>
      <c r="F428" s="116" t="s">
        <v>31</v>
      </c>
      <c r="G428" s="116">
        <f>'4中学校'!AL19</f>
        <v>0</v>
      </c>
    </row>
    <row r="429" spans="1:7">
      <c r="A429" s="116" t="s">
        <v>242</v>
      </c>
      <c r="B429" s="116" t="s">
        <v>240</v>
      </c>
      <c r="D429" s="116" t="s">
        <v>861</v>
      </c>
      <c r="F429" s="116" t="s">
        <v>32</v>
      </c>
      <c r="G429" s="116">
        <f>'4中学校'!AL20</f>
        <v>0</v>
      </c>
    </row>
    <row r="430" spans="1:7">
      <c r="A430" s="116" t="s">
        <v>242</v>
      </c>
      <c r="B430" s="116" t="s">
        <v>240</v>
      </c>
      <c r="D430" s="116" t="s">
        <v>861</v>
      </c>
      <c r="F430" s="116" t="s">
        <v>33</v>
      </c>
      <c r="G430" s="116">
        <f>'4中学校'!AL21</f>
        <v>0</v>
      </c>
    </row>
    <row r="431" spans="1:7">
      <c r="A431" s="116" t="s">
        <v>242</v>
      </c>
      <c r="B431" s="116" t="s">
        <v>240</v>
      </c>
      <c r="D431" s="116" t="s">
        <v>861</v>
      </c>
      <c r="F431" s="116" t="s">
        <v>34</v>
      </c>
      <c r="G431" s="116">
        <f>'4中学校'!AL22</f>
        <v>0</v>
      </c>
    </row>
    <row r="432" spans="1:7" s="223" customFormat="1">
      <c r="A432" s="223" t="s">
        <v>241</v>
      </c>
      <c r="B432" s="223" t="s">
        <v>227</v>
      </c>
      <c r="C432" s="223" t="s">
        <v>232</v>
      </c>
      <c r="D432" s="223" t="s">
        <v>862</v>
      </c>
      <c r="F432" s="223" t="s">
        <v>20</v>
      </c>
      <c r="G432" s="223">
        <f>'5高校'!C9</f>
        <v>0</v>
      </c>
    </row>
    <row r="433" spans="1:7" s="223" customFormat="1">
      <c r="A433" s="223" t="s">
        <v>241</v>
      </c>
      <c r="B433" s="223" t="s">
        <v>227</v>
      </c>
      <c r="C433" s="223" t="s">
        <v>232</v>
      </c>
      <c r="D433" s="223" t="s">
        <v>862</v>
      </c>
      <c r="F433" s="223" t="s">
        <v>56</v>
      </c>
      <c r="G433" s="223">
        <f>'5高校'!C10</f>
        <v>0</v>
      </c>
    </row>
    <row r="434" spans="1:7" s="223" customFormat="1">
      <c r="A434" s="223" t="s">
        <v>241</v>
      </c>
      <c r="B434" s="223" t="s">
        <v>227</v>
      </c>
      <c r="C434" s="223" t="s">
        <v>232</v>
      </c>
      <c r="D434" s="223" t="s">
        <v>862</v>
      </c>
      <c r="F434" s="223" t="s">
        <v>57</v>
      </c>
      <c r="G434" s="223">
        <f>'5高校'!C11</f>
        <v>0</v>
      </c>
    </row>
    <row r="435" spans="1:7" s="223" customFormat="1">
      <c r="A435" s="223" t="s">
        <v>241</v>
      </c>
      <c r="B435" s="223" t="s">
        <v>227</v>
      </c>
      <c r="C435" s="223" t="s">
        <v>232</v>
      </c>
      <c r="D435" s="223" t="s">
        <v>862</v>
      </c>
      <c r="F435" s="223" t="s">
        <v>22</v>
      </c>
      <c r="G435" s="223">
        <f>'5高校'!C12</f>
        <v>0</v>
      </c>
    </row>
    <row r="436" spans="1:7" s="223" customFormat="1">
      <c r="A436" s="223" t="s">
        <v>241</v>
      </c>
      <c r="B436" s="223" t="s">
        <v>227</v>
      </c>
      <c r="C436" s="223" t="s">
        <v>232</v>
      </c>
      <c r="D436" s="223" t="s">
        <v>862</v>
      </c>
      <c r="F436" s="223" t="s">
        <v>23</v>
      </c>
      <c r="G436" s="223">
        <f>'5高校'!C13</f>
        <v>0</v>
      </c>
    </row>
    <row r="437" spans="1:7" s="223" customFormat="1">
      <c r="A437" s="223" t="s">
        <v>241</v>
      </c>
      <c r="B437" s="223" t="s">
        <v>227</v>
      </c>
      <c r="C437" s="223" t="s">
        <v>232</v>
      </c>
      <c r="D437" s="223" t="s">
        <v>862</v>
      </c>
      <c r="F437" s="223" t="s">
        <v>24</v>
      </c>
      <c r="G437" s="223">
        <f>'5高校'!C14</f>
        <v>0</v>
      </c>
    </row>
    <row r="438" spans="1:7" s="223" customFormat="1">
      <c r="A438" s="223" t="s">
        <v>241</v>
      </c>
      <c r="B438" s="223" t="s">
        <v>227</v>
      </c>
      <c r="C438" s="223" t="s">
        <v>232</v>
      </c>
      <c r="D438" s="223" t="s">
        <v>862</v>
      </c>
      <c r="F438" s="223" t="s">
        <v>25</v>
      </c>
      <c r="G438" s="223">
        <f>'5高校'!C15</f>
        <v>0</v>
      </c>
    </row>
    <row r="439" spans="1:7" s="223" customFormat="1">
      <c r="A439" s="223" t="s">
        <v>241</v>
      </c>
      <c r="B439" s="223" t="s">
        <v>227</v>
      </c>
      <c r="C439" s="223" t="s">
        <v>232</v>
      </c>
      <c r="D439" s="223" t="s">
        <v>862</v>
      </c>
      <c r="F439" s="223" t="s">
        <v>58</v>
      </c>
      <c r="G439" s="223">
        <f>'5高校'!C16</f>
        <v>0</v>
      </c>
    </row>
    <row r="440" spans="1:7" s="223" customFormat="1">
      <c r="A440" s="223" t="s">
        <v>241</v>
      </c>
      <c r="B440" s="223" t="s">
        <v>227</v>
      </c>
      <c r="C440" s="223" t="s">
        <v>232</v>
      </c>
      <c r="D440" s="223" t="s">
        <v>862</v>
      </c>
      <c r="F440" s="223" t="s">
        <v>59</v>
      </c>
      <c r="G440" s="223">
        <f>'5高校'!C17</f>
        <v>0</v>
      </c>
    </row>
    <row r="441" spans="1:7" s="223" customFormat="1">
      <c r="A441" s="223" t="s">
        <v>241</v>
      </c>
      <c r="B441" s="223" t="s">
        <v>227</v>
      </c>
      <c r="C441" s="223" t="s">
        <v>232</v>
      </c>
      <c r="D441" s="223" t="s">
        <v>862</v>
      </c>
      <c r="F441" s="223" t="s">
        <v>26</v>
      </c>
      <c r="G441" s="223">
        <f>'5高校'!C18</f>
        <v>0</v>
      </c>
    </row>
    <row r="442" spans="1:7" s="223" customFormat="1">
      <c r="A442" s="223" t="s">
        <v>241</v>
      </c>
      <c r="B442" s="223" t="s">
        <v>227</v>
      </c>
      <c r="C442" s="223" t="s">
        <v>232</v>
      </c>
      <c r="D442" s="223" t="s">
        <v>862</v>
      </c>
      <c r="F442" s="223" t="s">
        <v>27</v>
      </c>
      <c r="G442" s="223">
        <f>'5高校'!C19</f>
        <v>0</v>
      </c>
    </row>
    <row r="443" spans="1:7" s="223" customFormat="1">
      <c r="A443" s="223" t="s">
        <v>241</v>
      </c>
      <c r="B443" s="223" t="s">
        <v>227</v>
      </c>
      <c r="C443" s="223" t="s">
        <v>232</v>
      </c>
      <c r="D443" s="223" t="s">
        <v>862</v>
      </c>
      <c r="F443" s="223" t="s">
        <v>60</v>
      </c>
      <c r="G443" s="223">
        <f>'5高校'!C20</f>
        <v>0</v>
      </c>
    </row>
    <row r="444" spans="1:7" s="223" customFormat="1">
      <c r="A444" s="223" t="s">
        <v>241</v>
      </c>
      <c r="B444" s="223" t="s">
        <v>227</v>
      </c>
      <c r="C444" s="223" t="s">
        <v>232</v>
      </c>
      <c r="D444" s="223" t="s">
        <v>862</v>
      </c>
      <c r="F444" s="223" t="s">
        <v>29</v>
      </c>
      <c r="G444" s="223">
        <f>'5高校'!C21</f>
        <v>0</v>
      </c>
    </row>
    <row r="445" spans="1:7" s="223" customFormat="1">
      <c r="A445" s="223" t="s">
        <v>241</v>
      </c>
      <c r="B445" s="223" t="s">
        <v>227</v>
      </c>
      <c r="C445" s="223" t="s">
        <v>232</v>
      </c>
      <c r="D445" s="223" t="s">
        <v>862</v>
      </c>
      <c r="F445" s="223" t="s">
        <v>63</v>
      </c>
      <c r="G445" s="223">
        <f>'5高校'!C22</f>
        <v>0</v>
      </c>
    </row>
    <row r="446" spans="1:7" s="223" customFormat="1">
      <c r="A446" s="223" t="s">
        <v>241</v>
      </c>
      <c r="B446" s="223" t="s">
        <v>227</v>
      </c>
      <c r="C446" s="223" t="s">
        <v>232</v>
      </c>
      <c r="D446" s="223" t="s">
        <v>862</v>
      </c>
      <c r="F446" s="223" t="s">
        <v>65</v>
      </c>
      <c r="G446" s="223">
        <f>'5高校'!C23</f>
        <v>0</v>
      </c>
    </row>
    <row r="447" spans="1:7" s="223" customFormat="1">
      <c r="A447" s="223" t="s">
        <v>241</v>
      </c>
      <c r="B447" s="223" t="s">
        <v>227</v>
      </c>
      <c r="C447" s="223" t="s">
        <v>232</v>
      </c>
      <c r="D447" s="223" t="s">
        <v>862</v>
      </c>
      <c r="F447" s="223" t="s">
        <v>67</v>
      </c>
      <c r="G447" s="223">
        <f>'5高校'!C24</f>
        <v>0</v>
      </c>
    </row>
    <row r="448" spans="1:7" s="223" customFormat="1">
      <c r="A448" s="223" t="s">
        <v>241</v>
      </c>
      <c r="B448" s="223" t="s">
        <v>227</v>
      </c>
      <c r="C448" s="223" t="s">
        <v>232</v>
      </c>
      <c r="D448" s="223" t="s">
        <v>862</v>
      </c>
      <c r="F448" s="223" t="s">
        <v>69</v>
      </c>
      <c r="G448" s="223">
        <f>'5高校'!C25</f>
        <v>0</v>
      </c>
    </row>
    <row r="449" spans="1:7" s="223" customFormat="1">
      <c r="A449" s="223" t="s">
        <v>241</v>
      </c>
      <c r="B449" s="223" t="s">
        <v>227</v>
      </c>
      <c r="C449" s="223" t="s">
        <v>232</v>
      </c>
      <c r="D449" s="223" t="s">
        <v>862</v>
      </c>
      <c r="F449" s="223" t="s">
        <v>71</v>
      </c>
      <c r="G449" s="223">
        <f>'5高校'!C26</f>
        <v>0</v>
      </c>
    </row>
    <row r="450" spans="1:7" s="223" customFormat="1">
      <c r="A450" s="223" t="s">
        <v>241</v>
      </c>
      <c r="B450" s="223" t="s">
        <v>227</v>
      </c>
      <c r="C450" s="223" t="s">
        <v>232</v>
      </c>
      <c r="D450" s="223" t="s">
        <v>862</v>
      </c>
      <c r="F450" s="223" t="s">
        <v>73</v>
      </c>
      <c r="G450" s="223">
        <f>'5高校'!C27</f>
        <v>0</v>
      </c>
    </row>
    <row r="451" spans="1:7" s="223" customFormat="1">
      <c r="A451" s="223" t="s">
        <v>241</v>
      </c>
      <c r="B451" s="223" t="s">
        <v>227</v>
      </c>
      <c r="C451" s="223" t="s">
        <v>232</v>
      </c>
      <c r="D451" s="223" t="s">
        <v>862</v>
      </c>
      <c r="F451" s="223" t="s">
        <v>75</v>
      </c>
      <c r="G451" s="223">
        <f>'5高校'!C28</f>
        <v>0</v>
      </c>
    </row>
    <row r="452" spans="1:7" s="223" customFormat="1">
      <c r="A452" s="223" t="s">
        <v>241</v>
      </c>
      <c r="B452" s="223" t="s">
        <v>227</v>
      </c>
      <c r="C452" s="223" t="s">
        <v>232</v>
      </c>
      <c r="D452" s="223" t="s">
        <v>862</v>
      </c>
      <c r="F452" s="223" t="s">
        <v>32</v>
      </c>
      <c r="G452" s="223">
        <f>'5高校'!C29</f>
        <v>0</v>
      </c>
    </row>
    <row r="453" spans="1:7" s="223" customFormat="1">
      <c r="A453" s="223" t="s">
        <v>241</v>
      </c>
      <c r="B453" s="223" t="s">
        <v>227</v>
      </c>
      <c r="C453" s="223" t="s">
        <v>232</v>
      </c>
      <c r="D453" s="223" t="s">
        <v>862</v>
      </c>
      <c r="F453" s="223" t="s">
        <v>33</v>
      </c>
      <c r="G453" s="223">
        <f>'5高校'!C30</f>
        <v>0</v>
      </c>
    </row>
    <row r="454" spans="1:7" s="223" customFormat="1">
      <c r="A454" s="223" t="s">
        <v>241</v>
      </c>
      <c r="B454" s="223" t="s">
        <v>227</v>
      </c>
      <c r="C454" s="223" t="s">
        <v>232</v>
      </c>
      <c r="D454" s="223" t="s">
        <v>862</v>
      </c>
      <c r="F454" s="223" t="s">
        <v>34</v>
      </c>
      <c r="G454" s="223">
        <f>'5高校'!C31</f>
        <v>0</v>
      </c>
    </row>
    <row r="455" spans="1:7" s="223" customFormat="1">
      <c r="A455" s="223" t="s">
        <v>241</v>
      </c>
      <c r="B455" s="223" t="s">
        <v>227</v>
      </c>
      <c r="C455" s="223" t="s">
        <v>232</v>
      </c>
      <c r="D455" s="223" t="s">
        <v>862</v>
      </c>
      <c r="F455" s="223" t="s">
        <v>61</v>
      </c>
      <c r="G455" s="223">
        <f>'5高校'!C32</f>
        <v>0</v>
      </c>
    </row>
    <row r="456" spans="1:7" s="223" customFormat="1">
      <c r="A456" s="223" t="s">
        <v>241</v>
      </c>
      <c r="B456" s="223" t="s">
        <v>227</v>
      </c>
      <c r="C456" s="223" t="s">
        <v>232</v>
      </c>
      <c r="D456" s="223" t="s">
        <v>862</v>
      </c>
      <c r="F456" s="223" t="s">
        <v>62</v>
      </c>
      <c r="G456" s="223">
        <f>'5高校'!C33</f>
        <v>0</v>
      </c>
    </row>
    <row r="457" spans="1:7" s="223" customFormat="1">
      <c r="A457" s="223" t="s">
        <v>241</v>
      </c>
      <c r="B457" s="223" t="s">
        <v>227</v>
      </c>
      <c r="C457" s="223" t="s">
        <v>232</v>
      </c>
      <c r="D457" s="223" t="s">
        <v>862</v>
      </c>
      <c r="F457" s="223" t="s">
        <v>64</v>
      </c>
      <c r="G457" s="223">
        <f>'5高校'!C34</f>
        <v>0</v>
      </c>
    </row>
    <row r="458" spans="1:7" s="223" customFormat="1">
      <c r="A458" s="223" t="s">
        <v>241</v>
      </c>
      <c r="B458" s="223" t="s">
        <v>227</v>
      </c>
      <c r="C458" s="223" t="s">
        <v>232</v>
      </c>
      <c r="D458" s="223" t="s">
        <v>862</v>
      </c>
      <c r="F458" s="223" t="s">
        <v>66</v>
      </c>
      <c r="G458" s="223">
        <f>'5高校'!C35</f>
        <v>0</v>
      </c>
    </row>
    <row r="459" spans="1:7" s="223" customFormat="1">
      <c r="A459" s="223" t="s">
        <v>241</v>
      </c>
      <c r="B459" s="223" t="s">
        <v>227</v>
      </c>
      <c r="C459" s="223" t="s">
        <v>232</v>
      </c>
      <c r="D459" s="223" t="s">
        <v>862</v>
      </c>
      <c r="F459" s="223" t="s">
        <v>68</v>
      </c>
      <c r="G459" s="223">
        <f>'5高校'!C36</f>
        <v>0</v>
      </c>
    </row>
    <row r="460" spans="1:7" s="223" customFormat="1">
      <c r="A460" s="223" t="s">
        <v>241</v>
      </c>
      <c r="B460" s="223" t="s">
        <v>227</v>
      </c>
      <c r="C460" s="223" t="s">
        <v>232</v>
      </c>
      <c r="D460" s="223" t="s">
        <v>862</v>
      </c>
      <c r="F460" s="223" t="s">
        <v>70</v>
      </c>
      <c r="G460" s="223">
        <f>'5高校'!C37</f>
        <v>0</v>
      </c>
    </row>
    <row r="461" spans="1:7" s="223" customFormat="1">
      <c r="A461" s="223" t="s">
        <v>241</v>
      </c>
      <c r="B461" s="223" t="s">
        <v>227</v>
      </c>
      <c r="C461" s="223" t="s">
        <v>232</v>
      </c>
      <c r="D461" s="223" t="s">
        <v>862</v>
      </c>
      <c r="F461" s="223" t="s">
        <v>72</v>
      </c>
      <c r="G461" s="223">
        <f>'5高校'!C38</f>
        <v>0</v>
      </c>
    </row>
    <row r="462" spans="1:7" s="223" customFormat="1">
      <c r="A462" s="223" t="s">
        <v>241</v>
      </c>
      <c r="B462" s="223" t="s">
        <v>227</v>
      </c>
      <c r="C462" s="223" t="s">
        <v>232</v>
      </c>
      <c r="D462" s="223" t="s">
        <v>862</v>
      </c>
      <c r="F462" s="223" t="s">
        <v>74</v>
      </c>
      <c r="G462" s="223">
        <f>'5高校'!C39</f>
        <v>0</v>
      </c>
    </row>
    <row r="463" spans="1:7" s="223" customFormat="1">
      <c r="A463" s="223" t="s">
        <v>241</v>
      </c>
      <c r="B463" s="223" t="s">
        <v>227</v>
      </c>
      <c r="C463" s="223" t="s">
        <v>232</v>
      </c>
      <c r="D463" s="223" t="s">
        <v>862</v>
      </c>
      <c r="F463" s="223" t="s">
        <v>76</v>
      </c>
      <c r="G463" s="223">
        <f>'5高校'!C40</f>
        <v>0</v>
      </c>
    </row>
    <row r="464" spans="1:7">
      <c r="A464" s="116" t="s">
        <v>241</v>
      </c>
      <c r="B464" s="116" t="s">
        <v>227</v>
      </c>
      <c r="C464" s="116" t="s">
        <v>232</v>
      </c>
      <c r="D464" s="116" t="s">
        <v>14</v>
      </c>
      <c r="F464" s="116" t="s">
        <v>20</v>
      </c>
      <c r="G464" s="116">
        <f>'5高校'!D9</f>
        <v>0</v>
      </c>
    </row>
    <row r="465" spans="1:7">
      <c r="A465" s="116" t="s">
        <v>241</v>
      </c>
      <c r="B465" s="116" t="s">
        <v>227</v>
      </c>
      <c r="C465" s="116" t="s">
        <v>232</v>
      </c>
      <c r="D465" s="116" t="s">
        <v>14</v>
      </c>
      <c r="F465" s="116" t="s">
        <v>56</v>
      </c>
      <c r="G465" s="116">
        <f>'5高校'!D10</f>
        <v>0</v>
      </c>
    </row>
    <row r="466" spans="1:7">
      <c r="A466" s="116" t="s">
        <v>241</v>
      </c>
      <c r="B466" s="116" t="s">
        <v>227</v>
      </c>
      <c r="C466" s="116" t="s">
        <v>232</v>
      </c>
      <c r="D466" s="116" t="s">
        <v>14</v>
      </c>
      <c r="F466" s="116" t="s">
        <v>57</v>
      </c>
      <c r="G466" s="116">
        <f>'5高校'!D11</f>
        <v>0</v>
      </c>
    </row>
    <row r="467" spans="1:7">
      <c r="A467" s="116" t="s">
        <v>241</v>
      </c>
      <c r="B467" s="116" t="s">
        <v>227</v>
      </c>
      <c r="C467" s="116" t="s">
        <v>232</v>
      </c>
      <c r="D467" s="116" t="s">
        <v>14</v>
      </c>
      <c r="F467" s="116" t="s">
        <v>22</v>
      </c>
      <c r="G467" s="116">
        <f>'5高校'!D12</f>
        <v>0</v>
      </c>
    </row>
    <row r="468" spans="1:7">
      <c r="A468" s="116" t="s">
        <v>241</v>
      </c>
      <c r="B468" s="116" t="s">
        <v>227</v>
      </c>
      <c r="C468" s="116" t="s">
        <v>232</v>
      </c>
      <c r="D468" s="116" t="s">
        <v>14</v>
      </c>
      <c r="F468" s="116" t="s">
        <v>23</v>
      </c>
      <c r="G468" s="116">
        <f>'5高校'!D13</f>
        <v>0</v>
      </c>
    </row>
    <row r="469" spans="1:7">
      <c r="A469" s="116" t="s">
        <v>241</v>
      </c>
      <c r="B469" s="116" t="s">
        <v>227</v>
      </c>
      <c r="C469" s="116" t="s">
        <v>232</v>
      </c>
      <c r="D469" s="116" t="s">
        <v>14</v>
      </c>
      <c r="F469" s="116" t="s">
        <v>24</v>
      </c>
      <c r="G469" s="116">
        <f>'5高校'!D14</f>
        <v>0</v>
      </c>
    </row>
    <row r="470" spans="1:7">
      <c r="A470" s="116" t="s">
        <v>241</v>
      </c>
      <c r="B470" s="116" t="s">
        <v>227</v>
      </c>
      <c r="C470" s="116" t="s">
        <v>232</v>
      </c>
      <c r="D470" s="116" t="s">
        <v>14</v>
      </c>
      <c r="F470" s="116" t="s">
        <v>25</v>
      </c>
      <c r="G470" s="116">
        <f>'5高校'!D15</f>
        <v>0</v>
      </c>
    </row>
    <row r="471" spans="1:7">
      <c r="A471" s="116" t="s">
        <v>241</v>
      </c>
      <c r="B471" s="116" t="s">
        <v>227</v>
      </c>
      <c r="C471" s="116" t="s">
        <v>232</v>
      </c>
      <c r="D471" s="116" t="s">
        <v>14</v>
      </c>
      <c r="F471" s="116" t="s">
        <v>58</v>
      </c>
      <c r="G471" s="116">
        <f>'5高校'!D16</f>
        <v>0</v>
      </c>
    </row>
    <row r="472" spans="1:7">
      <c r="A472" s="116" t="s">
        <v>241</v>
      </c>
      <c r="B472" s="116" t="s">
        <v>227</v>
      </c>
      <c r="C472" s="116" t="s">
        <v>232</v>
      </c>
      <c r="D472" s="116" t="s">
        <v>14</v>
      </c>
      <c r="F472" s="116" t="s">
        <v>59</v>
      </c>
      <c r="G472" s="116">
        <f>'5高校'!D17</f>
        <v>0</v>
      </c>
    </row>
    <row r="473" spans="1:7">
      <c r="A473" s="116" t="s">
        <v>241</v>
      </c>
      <c r="B473" s="116" t="s">
        <v>227</v>
      </c>
      <c r="C473" s="116" t="s">
        <v>232</v>
      </c>
      <c r="D473" s="116" t="s">
        <v>14</v>
      </c>
      <c r="F473" s="116" t="s">
        <v>26</v>
      </c>
      <c r="G473" s="116">
        <f>'5高校'!D18</f>
        <v>0</v>
      </c>
    </row>
    <row r="474" spans="1:7">
      <c r="A474" s="116" t="s">
        <v>241</v>
      </c>
      <c r="B474" s="116" t="s">
        <v>227</v>
      </c>
      <c r="C474" s="116" t="s">
        <v>232</v>
      </c>
      <c r="D474" s="116" t="s">
        <v>14</v>
      </c>
      <c r="F474" s="116" t="s">
        <v>27</v>
      </c>
      <c r="G474" s="116">
        <f>'5高校'!D19</f>
        <v>0</v>
      </c>
    </row>
    <row r="475" spans="1:7">
      <c r="A475" s="116" t="s">
        <v>241</v>
      </c>
      <c r="B475" s="116" t="s">
        <v>227</v>
      </c>
      <c r="C475" s="116" t="s">
        <v>232</v>
      </c>
      <c r="D475" s="116" t="s">
        <v>14</v>
      </c>
      <c r="F475" s="116" t="s">
        <v>60</v>
      </c>
      <c r="G475" s="116">
        <f>'5高校'!D20</f>
        <v>0</v>
      </c>
    </row>
    <row r="476" spans="1:7">
      <c r="A476" s="116" t="s">
        <v>241</v>
      </c>
      <c r="B476" s="116" t="s">
        <v>227</v>
      </c>
      <c r="C476" s="116" t="s">
        <v>232</v>
      </c>
      <c r="D476" s="116" t="s">
        <v>14</v>
      </c>
      <c r="F476" s="116" t="s">
        <v>29</v>
      </c>
      <c r="G476" s="116">
        <f>'5高校'!D21</f>
        <v>0</v>
      </c>
    </row>
    <row r="477" spans="1:7">
      <c r="A477" s="116" t="s">
        <v>241</v>
      </c>
      <c r="B477" s="116" t="s">
        <v>227</v>
      </c>
      <c r="C477" s="116" t="s">
        <v>232</v>
      </c>
      <c r="D477" s="116" t="s">
        <v>14</v>
      </c>
      <c r="F477" s="116" t="s">
        <v>63</v>
      </c>
      <c r="G477" s="116">
        <f>'5高校'!D22</f>
        <v>0</v>
      </c>
    </row>
    <row r="478" spans="1:7">
      <c r="A478" s="116" t="s">
        <v>241</v>
      </c>
      <c r="B478" s="116" t="s">
        <v>227</v>
      </c>
      <c r="C478" s="116" t="s">
        <v>232</v>
      </c>
      <c r="D478" s="116" t="s">
        <v>14</v>
      </c>
      <c r="F478" s="116" t="s">
        <v>65</v>
      </c>
      <c r="G478" s="116">
        <f>'5高校'!D23</f>
        <v>0</v>
      </c>
    </row>
    <row r="479" spans="1:7">
      <c r="A479" s="116" t="s">
        <v>241</v>
      </c>
      <c r="B479" s="116" t="s">
        <v>227</v>
      </c>
      <c r="C479" s="116" t="s">
        <v>232</v>
      </c>
      <c r="D479" s="116" t="s">
        <v>14</v>
      </c>
      <c r="F479" s="116" t="s">
        <v>67</v>
      </c>
      <c r="G479" s="116">
        <f>'5高校'!D24</f>
        <v>0</v>
      </c>
    </row>
    <row r="480" spans="1:7">
      <c r="A480" s="116" t="s">
        <v>241</v>
      </c>
      <c r="B480" s="116" t="s">
        <v>227</v>
      </c>
      <c r="C480" s="116" t="s">
        <v>232</v>
      </c>
      <c r="D480" s="116" t="s">
        <v>14</v>
      </c>
      <c r="F480" s="116" t="s">
        <v>69</v>
      </c>
      <c r="G480" s="116">
        <f>'5高校'!D25</f>
        <v>0</v>
      </c>
    </row>
    <row r="481" spans="1:7">
      <c r="A481" s="116" t="s">
        <v>241</v>
      </c>
      <c r="B481" s="116" t="s">
        <v>227</v>
      </c>
      <c r="C481" s="116" t="s">
        <v>232</v>
      </c>
      <c r="D481" s="116" t="s">
        <v>14</v>
      </c>
      <c r="F481" s="116" t="s">
        <v>71</v>
      </c>
      <c r="G481" s="116">
        <f>'5高校'!D26</f>
        <v>0</v>
      </c>
    </row>
    <row r="482" spans="1:7">
      <c r="A482" s="116" t="s">
        <v>241</v>
      </c>
      <c r="B482" s="116" t="s">
        <v>227</v>
      </c>
      <c r="C482" s="116" t="s">
        <v>232</v>
      </c>
      <c r="D482" s="116" t="s">
        <v>14</v>
      </c>
      <c r="F482" s="116" t="s">
        <v>73</v>
      </c>
      <c r="G482" s="116">
        <f>'5高校'!D27</f>
        <v>0</v>
      </c>
    </row>
    <row r="483" spans="1:7">
      <c r="A483" s="116" t="s">
        <v>241</v>
      </c>
      <c r="B483" s="116" t="s">
        <v>227</v>
      </c>
      <c r="C483" s="116" t="s">
        <v>232</v>
      </c>
      <c r="D483" s="116" t="s">
        <v>14</v>
      </c>
      <c r="F483" s="116" t="s">
        <v>75</v>
      </c>
      <c r="G483" s="116">
        <f>'5高校'!D28</f>
        <v>0</v>
      </c>
    </row>
    <row r="484" spans="1:7">
      <c r="A484" s="116" t="s">
        <v>241</v>
      </c>
      <c r="B484" s="116" t="s">
        <v>227</v>
      </c>
      <c r="C484" s="116" t="s">
        <v>232</v>
      </c>
      <c r="D484" s="116" t="s">
        <v>14</v>
      </c>
      <c r="F484" s="116" t="s">
        <v>32</v>
      </c>
      <c r="G484" s="116">
        <f>'5高校'!D29</f>
        <v>0</v>
      </c>
    </row>
    <row r="485" spans="1:7">
      <c r="A485" s="116" t="s">
        <v>241</v>
      </c>
      <c r="B485" s="116" t="s">
        <v>227</v>
      </c>
      <c r="C485" s="116" t="s">
        <v>232</v>
      </c>
      <c r="D485" s="116" t="s">
        <v>14</v>
      </c>
      <c r="F485" s="116" t="s">
        <v>33</v>
      </c>
      <c r="G485" s="116">
        <f>'5高校'!D30</f>
        <v>0</v>
      </c>
    </row>
    <row r="486" spans="1:7">
      <c r="A486" s="116" t="s">
        <v>241</v>
      </c>
      <c r="B486" s="116" t="s">
        <v>227</v>
      </c>
      <c r="C486" s="116" t="s">
        <v>232</v>
      </c>
      <c r="D486" s="116" t="s">
        <v>14</v>
      </c>
      <c r="F486" s="116" t="s">
        <v>34</v>
      </c>
      <c r="G486" s="116">
        <f>'5高校'!D31</f>
        <v>0</v>
      </c>
    </row>
    <row r="487" spans="1:7">
      <c r="A487" s="116" t="s">
        <v>241</v>
      </c>
      <c r="B487" s="116" t="s">
        <v>227</v>
      </c>
      <c r="C487" s="116" t="s">
        <v>232</v>
      </c>
      <c r="D487" s="116" t="s">
        <v>15</v>
      </c>
      <c r="F487" s="116" t="s">
        <v>20</v>
      </c>
      <c r="G487" s="116">
        <f>'5高校'!E9</f>
        <v>0</v>
      </c>
    </row>
    <row r="488" spans="1:7">
      <c r="A488" s="116" t="s">
        <v>241</v>
      </c>
      <c r="B488" s="116" t="s">
        <v>227</v>
      </c>
      <c r="C488" s="116" t="s">
        <v>232</v>
      </c>
      <c r="D488" s="116" t="s">
        <v>15</v>
      </c>
      <c r="F488" s="116" t="s">
        <v>56</v>
      </c>
      <c r="G488" s="116">
        <f>'5高校'!E10</f>
        <v>0</v>
      </c>
    </row>
    <row r="489" spans="1:7">
      <c r="A489" s="116" t="s">
        <v>241</v>
      </c>
      <c r="B489" s="116" t="s">
        <v>227</v>
      </c>
      <c r="C489" s="116" t="s">
        <v>232</v>
      </c>
      <c r="D489" s="116" t="s">
        <v>15</v>
      </c>
      <c r="F489" s="116" t="s">
        <v>57</v>
      </c>
      <c r="G489" s="116">
        <f>'5高校'!E11</f>
        <v>0</v>
      </c>
    </row>
    <row r="490" spans="1:7">
      <c r="A490" s="116" t="s">
        <v>241</v>
      </c>
      <c r="B490" s="116" t="s">
        <v>227</v>
      </c>
      <c r="C490" s="116" t="s">
        <v>232</v>
      </c>
      <c r="D490" s="116" t="s">
        <v>15</v>
      </c>
      <c r="F490" s="116" t="s">
        <v>22</v>
      </c>
      <c r="G490" s="116">
        <f>'5高校'!E12</f>
        <v>0</v>
      </c>
    </row>
    <row r="491" spans="1:7">
      <c r="A491" s="116" t="s">
        <v>241</v>
      </c>
      <c r="B491" s="116" t="s">
        <v>227</v>
      </c>
      <c r="C491" s="116" t="s">
        <v>232</v>
      </c>
      <c r="D491" s="116" t="s">
        <v>15</v>
      </c>
      <c r="F491" s="116" t="s">
        <v>23</v>
      </c>
      <c r="G491" s="116">
        <f>'5高校'!E13</f>
        <v>0</v>
      </c>
    </row>
    <row r="492" spans="1:7">
      <c r="A492" s="116" t="s">
        <v>241</v>
      </c>
      <c r="B492" s="116" t="s">
        <v>227</v>
      </c>
      <c r="C492" s="116" t="s">
        <v>232</v>
      </c>
      <c r="D492" s="116" t="s">
        <v>15</v>
      </c>
      <c r="F492" s="116" t="s">
        <v>24</v>
      </c>
      <c r="G492" s="116">
        <f>'5高校'!E14</f>
        <v>0</v>
      </c>
    </row>
    <row r="493" spans="1:7">
      <c r="A493" s="116" t="s">
        <v>241</v>
      </c>
      <c r="B493" s="116" t="s">
        <v>227</v>
      </c>
      <c r="C493" s="116" t="s">
        <v>232</v>
      </c>
      <c r="D493" s="116" t="s">
        <v>15</v>
      </c>
      <c r="F493" s="116" t="s">
        <v>25</v>
      </c>
      <c r="G493" s="116">
        <f>'5高校'!E15</f>
        <v>0</v>
      </c>
    </row>
    <row r="494" spans="1:7">
      <c r="A494" s="116" t="s">
        <v>241</v>
      </c>
      <c r="B494" s="116" t="s">
        <v>227</v>
      </c>
      <c r="C494" s="116" t="s">
        <v>232</v>
      </c>
      <c r="D494" s="116" t="s">
        <v>15</v>
      </c>
      <c r="F494" s="116" t="s">
        <v>58</v>
      </c>
      <c r="G494" s="116">
        <f>'5高校'!E16</f>
        <v>0</v>
      </c>
    </row>
    <row r="495" spans="1:7">
      <c r="A495" s="116" t="s">
        <v>241</v>
      </c>
      <c r="B495" s="116" t="s">
        <v>227</v>
      </c>
      <c r="C495" s="116" t="s">
        <v>232</v>
      </c>
      <c r="D495" s="116" t="s">
        <v>15</v>
      </c>
      <c r="F495" s="116" t="s">
        <v>59</v>
      </c>
      <c r="G495" s="116">
        <f>'5高校'!E17</f>
        <v>0</v>
      </c>
    </row>
    <row r="496" spans="1:7">
      <c r="A496" s="116" t="s">
        <v>241</v>
      </c>
      <c r="B496" s="116" t="s">
        <v>227</v>
      </c>
      <c r="C496" s="116" t="s">
        <v>232</v>
      </c>
      <c r="D496" s="116" t="s">
        <v>15</v>
      </c>
      <c r="F496" s="116" t="s">
        <v>26</v>
      </c>
      <c r="G496" s="116">
        <f>'5高校'!E18</f>
        <v>0</v>
      </c>
    </row>
    <row r="497" spans="1:7">
      <c r="A497" s="116" t="s">
        <v>241</v>
      </c>
      <c r="B497" s="116" t="s">
        <v>227</v>
      </c>
      <c r="C497" s="116" t="s">
        <v>232</v>
      </c>
      <c r="D497" s="116" t="s">
        <v>15</v>
      </c>
      <c r="F497" s="116" t="s">
        <v>27</v>
      </c>
      <c r="G497" s="116">
        <f>'5高校'!E19</f>
        <v>0</v>
      </c>
    </row>
    <row r="498" spans="1:7">
      <c r="A498" s="116" t="s">
        <v>241</v>
      </c>
      <c r="B498" s="116" t="s">
        <v>227</v>
      </c>
      <c r="C498" s="116" t="s">
        <v>232</v>
      </c>
      <c r="D498" s="116" t="s">
        <v>15</v>
      </c>
      <c r="F498" s="116" t="s">
        <v>60</v>
      </c>
      <c r="G498" s="116">
        <f>'5高校'!E20</f>
        <v>0</v>
      </c>
    </row>
    <row r="499" spans="1:7">
      <c r="A499" s="116" t="s">
        <v>241</v>
      </c>
      <c r="B499" s="116" t="s">
        <v>227</v>
      </c>
      <c r="C499" s="116" t="s">
        <v>232</v>
      </c>
      <c r="D499" s="116" t="s">
        <v>15</v>
      </c>
      <c r="F499" s="116" t="s">
        <v>29</v>
      </c>
      <c r="G499" s="116">
        <f>'5高校'!E21</f>
        <v>0</v>
      </c>
    </row>
    <row r="500" spans="1:7">
      <c r="A500" s="116" t="s">
        <v>241</v>
      </c>
      <c r="B500" s="116" t="s">
        <v>227</v>
      </c>
      <c r="C500" s="116" t="s">
        <v>232</v>
      </c>
      <c r="D500" s="116" t="s">
        <v>15</v>
      </c>
      <c r="F500" s="116" t="s">
        <v>63</v>
      </c>
      <c r="G500" s="116">
        <f>'5高校'!E22</f>
        <v>0</v>
      </c>
    </row>
    <row r="501" spans="1:7">
      <c r="A501" s="116" t="s">
        <v>241</v>
      </c>
      <c r="B501" s="116" t="s">
        <v>227</v>
      </c>
      <c r="C501" s="116" t="s">
        <v>232</v>
      </c>
      <c r="D501" s="116" t="s">
        <v>15</v>
      </c>
      <c r="F501" s="116" t="s">
        <v>65</v>
      </c>
      <c r="G501" s="116">
        <f>'5高校'!E23</f>
        <v>0</v>
      </c>
    </row>
    <row r="502" spans="1:7">
      <c r="A502" s="116" t="s">
        <v>241</v>
      </c>
      <c r="B502" s="116" t="s">
        <v>227</v>
      </c>
      <c r="C502" s="116" t="s">
        <v>232</v>
      </c>
      <c r="D502" s="116" t="s">
        <v>15</v>
      </c>
      <c r="F502" s="116" t="s">
        <v>67</v>
      </c>
      <c r="G502" s="116">
        <f>'5高校'!E24</f>
        <v>0</v>
      </c>
    </row>
    <row r="503" spans="1:7">
      <c r="A503" s="116" t="s">
        <v>241</v>
      </c>
      <c r="B503" s="116" t="s">
        <v>227</v>
      </c>
      <c r="C503" s="116" t="s">
        <v>232</v>
      </c>
      <c r="D503" s="116" t="s">
        <v>15</v>
      </c>
      <c r="F503" s="116" t="s">
        <v>69</v>
      </c>
      <c r="G503" s="116">
        <f>'5高校'!E25</f>
        <v>0</v>
      </c>
    </row>
    <row r="504" spans="1:7">
      <c r="A504" s="116" t="s">
        <v>241</v>
      </c>
      <c r="B504" s="116" t="s">
        <v>227</v>
      </c>
      <c r="C504" s="116" t="s">
        <v>232</v>
      </c>
      <c r="D504" s="116" t="s">
        <v>15</v>
      </c>
      <c r="F504" s="116" t="s">
        <v>71</v>
      </c>
      <c r="G504" s="116">
        <f>'5高校'!E26</f>
        <v>0</v>
      </c>
    </row>
    <row r="505" spans="1:7">
      <c r="A505" s="116" t="s">
        <v>241</v>
      </c>
      <c r="B505" s="116" t="s">
        <v>227</v>
      </c>
      <c r="C505" s="116" t="s">
        <v>232</v>
      </c>
      <c r="D505" s="116" t="s">
        <v>15</v>
      </c>
      <c r="F505" s="116" t="s">
        <v>73</v>
      </c>
      <c r="G505" s="116">
        <f>'5高校'!E27</f>
        <v>0</v>
      </c>
    </row>
    <row r="506" spans="1:7">
      <c r="A506" s="116" t="s">
        <v>241</v>
      </c>
      <c r="B506" s="116" t="s">
        <v>227</v>
      </c>
      <c r="C506" s="116" t="s">
        <v>232</v>
      </c>
      <c r="D506" s="116" t="s">
        <v>15</v>
      </c>
      <c r="F506" s="116" t="s">
        <v>75</v>
      </c>
      <c r="G506" s="116">
        <f>'5高校'!E28</f>
        <v>0</v>
      </c>
    </row>
    <row r="507" spans="1:7">
      <c r="A507" s="116" t="s">
        <v>241</v>
      </c>
      <c r="B507" s="116" t="s">
        <v>227</v>
      </c>
      <c r="C507" s="116" t="s">
        <v>232</v>
      </c>
      <c r="D507" s="116" t="s">
        <v>15</v>
      </c>
      <c r="F507" s="116" t="s">
        <v>32</v>
      </c>
      <c r="G507" s="116">
        <f>'5高校'!E29</f>
        <v>0</v>
      </c>
    </row>
    <row r="508" spans="1:7">
      <c r="A508" s="116" t="s">
        <v>241</v>
      </c>
      <c r="B508" s="116" t="s">
        <v>227</v>
      </c>
      <c r="C508" s="116" t="s">
        <v>232</v>
      </c>
      <c r="D508" s="116" t="s">
        <v>15</v>
      </c>
      <c r="F508" s="116" t="s">
        <v>33</v>
      </c>
      <c r="G508" s="116">
        <f>'5高校'!E30</f>
        <v>0</v>
      </c>
    </row>
    <row r="509" spans="1:7">
      <c r="A509" s="116" t="s">
        <v>241</v>
      </c>
      <c r="B509" s="116" t="s">
        <v>227</v>
      </c>
      <c r="C509" s="116" t="s">
        <v>232</v>
      </c>
      <c r="D509" s="116" t="s">
        <v>15</v>
      </c>
      <c r="F509" s="116" t="s">
        <v>34</v>
      </c>
      <c r="G509" s="116">
        <f>'5高校'!E31</f>
        <v>0</v>
      </c>
    </row>
    <row r="510" spans="1:7">
      <c r="A510" s="116" t="s">
        <v>241</v>
      </c>
      <c r="B510" s="116" t="s">
        <v>227</v>
      </c>
      <c r="C510" s="116" t="s">
        <v>232</v>
      </c>
      <c r="D510" s="116" t="s">
        <v>15</v>
      </c>
      <c r="E510" s="116" t="s">
        <v>243</v>
      </c>
      <c r="F510" s="116" t="s">
        <v>20</v>
      </c>
      <c r="G510" s="116">
        <f>'5高校'!F9</f>
        <v>0</v>
      </c>
    </row>
    <row r="511" spans="1:7">
      <c r="A511" s="116" t="s">
        <v>241</v>
      </c>
      <c r="B511" s="116" t="s">
        <v>227</v>
      </c>
      <c r="C511" s="116" t="s">
        <v>232</v>
      </c>
      <c r="D511" s="116" t="s">
        <v>15</v>
      </c>
      <c r="E511" s="116" t="s">
        <v>243</v>
      </c>
      <c r="F511" s="116" t="s">
        <v>56</v>
      </c>
      <c r="G511" s="116">
        <f>'5高校'!F10</f>
        <v>0</v>
      </c>
    </row>
    <row r="512" spans="1:7">
      <c r="A512" s="116" t="s">
        <v>241</v>
      </c>
      <c r="B512" s="116" t="s">
        <v>227</v>
      </c>
      <c r="C512" s="116" t="s">
        <v>232</v>
      </c>
      <c r="D512" s="116" t="s">
        <v>15</v>
      </c>
      <c r="E512" s="116" t="s">
        <v>243</v>
      </c>
      <c r="F512" s="116" t="s">
        <v>57</v>
      </c>
      <c r="G512" s="116">
        <f>'5高校'!F11</f>
        <v>0</v>
      </c>
    </row>
    <row r="513" spans="1:7">
      <c r="A513" s="116" t="s">
        <v>241</v>
      </c>
      <c r="B513" s="116" t="s">
        <v>227</v>
      </c>
      <c r="C513" s="116" t="s">
        <v>232</v>
      </c>
      <c r="D513" s="116" t="s">
        <v>15</v>
      </c>
      <c r="E513" s="116" t="s">
        <v>243</v>
      </c>
      <c r="F513" s="116" t="s">
        <v>22</v>
      </c>
      <c r="G513" s="116">
        <f>'5高校'!F12</f>
        <v>0</v>
      </c>
    </row>
    <row r="514" spans="1:7">
      <c r="A514" s="116" t="s">
        <v>241</v>
      </c>
      <c r="B514" s="116" t="s">
        <v>227</v>
      </c>
      <c r="C514" s="116" t="s">
        <v>232</v>
      </c>
      <c r="D514" s="116" t="s">
        <v>15</v>
      </c>
      <c r="E514" s="116" t="s">
        <v>243</v>
      </c>
      <c r="F514" s="116" t="s">
        <v>23</v>
      </c>
      <c r="G514" s="116">
        <f>'5高校'!F13</f>
        <v>0</v>
      </c>
    </row>
    <row r="515" spans="1:7">
      <c r="A515" s="116" t="s">
        <v>241</v>
      </c>
      <c r="B515" s="116" t="s">
        <v>227</v>
      </c>
      <c r="C515" s="116" t="s">
        <v>232</v>
      </c>
      <c r="D515" s="116" t="s">
        <v>15</v>
      </c>
      <c r="E515" s="116" t="s">
        <v>243</v>
      </c>
      <c r="F515" s="116" t="s">
        <v>24</v>
      </c>
      <c r="G515" s="116">
        <f>'5高校'!F14</f>
        <v>0</v>
      </c>
    </row>
    <row r="516" spans="1:7">
      <c r="A516" s="116" t="s">
        <v>241</v>
      </c>
      <c r="B516" s="116" t="s">
        <v>227</v>
      </c>
      <c r="C516" s="116" t="s">
        <v>232</v>
      </c>
      <c r="D516" s="116" t="s">
        <v>15</v>
      </c>
      <c r="E516" s="116" t="s">
        <v>243</v>
      </c>
      <c r="F516" s="116" t="s">
        <v>25</v>
      </c>
      <c r="G516" s="116">
        <f>'5高校'!F15</f>
        <v>0</v>
      </c>
    </row>
    <row r="517" spans="1:7">
      <c r="A517" s="116" t="s">
        <v>241</v>
      </c>
      <c r="B517" s="116" t="s">
        <v>227</v>
      </c>
      <c r="C517" s="116" t="s">
        <v>232</v>
      </c>
      <c r="D517" s="116" t="s">
        <v>15</v>
      </c>
      <c r="E517" s="116" t="s">
        <v>243</v>
      </c>
      <c r="F517" s="116" t="s">
        <v>58</v>
      </c>
      <c r="G517" s="116">
        <f>'5高校'!F16</f>
        <v>0</v>
      </c>
    </row>
    <row r="518" spans="1:7">
      <c r="A518" s="116" t="s">
        <v>241</v>
      </c>
      <c r="B518" s="116" t="s">
        <v>227</v>
      </c>
      <c r="C518" s="116" t="s">
        <v>232</v>
      </c>
      <c r="D518" s="116" t="s">
        <v>15</v>
      </c>
      <c r="E518" s="116" t="s">
        <v>243</v>
      </c>
      <c r="F518" s="116" t="s">
        <v>59</v>
      </c>
      <c r="G518" s="116">
        <f>'5高校'!F17</f>
        <v>0</v>
      </c>
    </row>
    <row r="519" spans="1:7">
      <c r="A519" s="116" t="s">
        <v>241</v>
      </c>
      <c r="B519" s="116" t="s">
        <v>227</v>
      </c>
      <c r="C519" s="116" t="s">
        <v>232</v>
      </c>
      <c r="D519" s="116" t="s">
        <v>15</v>
      </c>
      <c r="E519" s="116" t="s">
        <v>243</v>
      </c>
      <c r="F519" s="116" t="s">
        <v>26</v>
      </c>
      <c r="G519" s="116">
        <f>'5高校'!F18</f>
        <v>0</v>
      </c>
    </row>
    <row r="520" spans="1:7">
      <c r="A520" s="116" t="s">
        <v>241</v>
      </c>
      <c r="B520" s="116" t="s">
        <v>227</v>
      </c>
      <c r="C520" s="116" t="s">
        <v>232</v>
      </c>
      <c r="D520" s="116" t="s">
        <v>15</v>
      </c>
      <c r="E520" s="116" t="s">
        <v>243</v>
      </c>
      <c r="F520" s="116" t="s">
        <v>27</v>
      </c>
      <c r="G520" s="116">
        <f>'5高校'!F19</f>
        <v>0</v>
      </c>
    </row>
    <row r="521" spans="1:7">
      <c r="A521" s="116" t="s">
        <v>241</v>
      </c>
      <c r="B521" s="116" t="s">
        <v>227</v>
      </c>
      <c r="C521" s="116" t="s">
        <v>232</v>
      </c>
      <c r="D521" s="116" t="s">
        <v>15</v>
      </c>
      <c r="E521" s="116" t="s">
        <v>243</v>
      </c>
      <c r="F521" s="116" t="s">
        <v>60</v>
      </c>
      <c r="G521" s="116">
        <f>'5高校'!F20</f>
        <v>0</v>
      </c>
    </row>
    <row r="522" spans="1:7">
      <c r="A522" s="116" t="s">
        <v>241</v>
      </c>
      <c r="B522" s="116" t="s">
        <v>227</v>
      </c>
      <c r="C522" s="116" t="s">
        <v>232</v>
      </c>
      <c r="D522" s="116" t="s">
        <v>15</v>
      </c>
      <c r="E522" s="116" t="s">
        <v>243</v>
      </c>
      <c r="F522" s="116" t="s">
        <v>29</v>
      </c>
      <c r="G522" s="116">
        <f>'5高校'!F21</f>
        <v>0</v>
      </c>
    </row>
    <row r="523" spans="1:7">
      <c r="A523" s="116" t="s">
        <v>241</v>
      </c>
      <c r="B523" s="116" t="s">
        <v>227</v>
      </c>
      <c r="C523" s="116" t="s">
        <v>232</v>
      </c>
      <c r="D523" s="116" t="s">
        <v>15</v>
      </c>
      <c r="E523" s="116" t="s">
        <v>243</v>
      </c>
      <c r="F523" s="116" t="s">
        <v>65</v>
      </c>
      <c r="G523" s="116">
        <f>'5高校'!F23</f>
        <v>0</v>
      </c>
    </row>
    <row r="524" spans="1:7">
      <c r="A524" s="116" t="s">
        <v>241</v>
      </c>
      <c r="B524" s="116" t="s">
        <v>227</v>
      </c>
      <c r="C524" s="116" t="s">
        <v>232</v>
      </c>
      <c r="D524" s="116" t="s">
        <v>15</v>
      </c>
      <c r="E524" s="116" t="s">
        <v>243</v>
      </c>
      <c r="F524" s="116" t="s">
        <v>67</v>
      </c>
      <c r="G524" s="116">
        <f>'5高校'!F24</f>
        <v>0</v>
      </c>
    </row>
    <row r="525" spans="1:7">
      <c r="A525" s="116" t="s">
        <v>241</v>
      </c>
      <c r="B525" s="116" t="s">
        <v>227</v>
      </c>
      <c r="C525" s="116" t="s">
        <v>232</v>
      </c>
      <c r="D525" s="116" t="s">
        <v>15</v>
      </c>
      <c r="E525" s="116" t="s">
        <v>243</v>
      </c>
      <c r="F525" s="116" t="s">
        <v>69</v>
      </c>
      <c r="G525" s="116">
        <f>'5高校'!F25</f>
        <v>0</v>
      </c>
    </row>
    <row r="526" spans="1:7">
      <c r="A526" s="116" t="s">
        <v>241</v>
      </c>
      <c r="B526" s="116" t="s">
        <v>227</v>
      </c>
      <c r="C526" s="116" t="s">
        <v>232</v>
      </c>
      <c r="D526" s="116" t="s">
        <v>15</v>
      </c>
      <c r="E526" s="116" t="s">
        <v>243</v>
      </c>
      <c r="F526" s="116" t="s">
        <v>71</v>
      </c>
      <c r="G526" s="116">
        <f>'5高校'!F26</f>
        <v>0</v>
      </c>
    </row>
    <row r="527" spans="1:7">
      <c r="A527" s="116" t="s">
        <v>241</v>
      </c>
      <c r="B527" s="116" t="s">
        <v>227</v>
      </c>
      <c r="C527" s="116" t="s">
        <v>232</v>
      </c>
      <c r="D527" s="116" t="s">
        <v>15</v>
      </c>
      <c r="E527" s="116" t="s">
        <v>243</v>
      </c>
      <c r="F527" s="116" t="s">
        <v>75</v>
      </c>
      <c r="G527" s="116">
        <f>'5高校'!F28</f>
        <v>0</v>
      </c>
    </row>
    <row r="528" spans="1:7">
      <c r="A528" s="116" t="s">
        <v>241</v>
      </c>
      <c r="B528" s="116" t="s">
        <v>227</v>
      </c>
      <c r="C528" s="116" t="s">
        <v>232</v>
      </c>
      <c r="D528" s="116" t="s">
        <v>15</v>
      </c>
      <c r="E528" s="116" t="s">
        <v>243</v>
      </c>
      <c r="F528" s="116" t="s">
        <v>32</v>
      </c>
      <c r="G528" s="116">
        <f>'5高校'!F29</f>
        <v>0</v>
      </c>
    </row>
    <row r="529" spans="1:7">
      <c r="A529" s="116" t="s">
        <v>241</v>
      </c>
      <c r="B529" s="116" t="s">
        <v>227</v>
      </c>
      <c r="C529" s="116" t="s">
        <v>232</v>
      </c>
      <c r="D529" s="116" t="s">
        <v>15</v>
      </c>
      <c r="E529" s="116" t="s">
        <v>243</v>
      </c>
      <c r="F529" s="116" t="s">
        <v>33</v>
      </c>
      <c r="G529" s="116">
        <f>'5高校'!F30</f>
        <v>0</v>
      </c>
    </row>
    <row r="530" spans="1:7">
      <c r="A530" s="116" t="s">
        <v>241</v>
      </c>
      <c r="B530" s="116" t="s">
        <v>227</v>
      </c>
      <c r="C530" s="116" t="s">
        <v>232</v>
      </c>
      <c r="D530" s="116" t="s">
        <v>15</v>
      </c>
      <c r="E530" s="116" t="s">
        <v>243</v>
      </c>
      <c r="F530" s="116" t="s">
        <v>34</v>
      </c>
      <c r="G530" s="116">
        <f>'5高校'!F31</f>
        <v>0</v>
      </c>
    </row>
    <row r="531" spans="1:7">
      <c r="A531" s="116" t="s">
        <v>241</v>
      </c>
      <c r="B531" s="116" t="s">
        <v>227</v>
      </c>
      <c r="C531" s="116" t="s">
        <v>232</v>
      </c>
      <c r="D531" s="116" t="s">
        <v>234</v>
      </c>
      <c r="F531" s="116" t="s">
        <v>20</v>
      </c>
      <c r="G531" s="116">
        <f>'5高校'!G9</f>
        <v>0</v>
      </c>
    </row>
    <row r="532" spans="1:7">
      <c r="A532" s="116" t="s">
        <v>241</v>
      </c>
      <c r="B532" s="116" t="s">
        <v>227</v>
      </c>
      <c r="C532" s="116" t="s">
        <v>232</v>
      </c>
      <c r="D532" s="116" t="s">
        <v>234</v>
      </c>
      <c r="F532" s="116" t="s">
        <v>56</v>
      </c>
      <c r="G532" s="116">
        <f>'5高校'!G10</f>
        <v>0</v>
      </c>
    </row>
    <row r="533" spans="1:7">
      <c r="A533" s="116" t="s">
        <v>241</v>
      </c>
      <c r="B533" s="116" t="s">
        <v>227</v>
      </c>
      <c r="C533" s="116" t="s">
        <v>232</v>
      </c>
      <c r="D533" s="116" t="s">
        <v>234</v>
      </c>
      <c r="F533" s="116" t="s">
        <v>57</v>
      </c>
      <c r="G533" s="116">
        <f>'5高校'!G11</f>
        <v>0</v>
      </c>
    </row>
    <row r="534" spans="1:7">
      <c r="A534" s="116" t="s">
        <v>241</v>
      </c>
      <c r="B534" s="116" t="s">
        <v>227</v>
      </c>
      <c r="C534" s="116" t="s">
        <v>232</v>
      </c>
      <c r="D534" s="116" t="s">
        <v>234</v>
      </c>
      <c r="F534" s="116" t="s">
        <v>22</v>
      </c>
      <c r="G534" s="116">
        <f>'5高校'!G12</f>
        <v>0</v>
      </c>
    </row>
    <row r="535" spans="1:7">
      <c r="A535" s="116" t="s">
        <v>241</v>
      </c>
      <c r="B535" s="116" t="s">
        <v>227</v>
      </c>
      <c r="C535" s="116" t="s">
        <v>232</v>
      </c>
      <c r="D535" s="116" t="s">
        <v>234</v>
      </c>
      <c r="F535" s="116" t="s">
        <v>23</v>
      </c>
      <c r="G535" s="116">
        <f>'5高校'!G13</f>
        <v>0</v>
      </c>
    </row>
    <row r="536" spans="1:7">
      <c r="A536" s="116" t="s">
        <v>241</v>
      </c>
      <c r="B536" s="116" t="s">
        <v>227</v>
      </c>
      <c r="C536" s="116" t="s">
        <v>232</v>
      </c>
      <c r="D536" s="116" t="s">
        <v>234</v>
      </c>
      <c r="F536" s="116" t="s">
        <v>24</v>
      </c>
      <c r="G536" s="116">
        <f>'5高校'!G14</f>
        <v>0</v>
      </c>
    </row>
    <row r="537" spans="1:7">
      <c r="A537" s="116" t="s">
        <v>241</v>
      </c>
      <c r="B537" s="116" t="s">
        <v>227</v>
      </c>
      <c r="C537" s="116" t="s">
        <v>232</v>
      </c>
      <c r="D537" s="116" t="s">
        <v>234</v>
      </c>
      <c r="F537" s="116" t="s">
        <v>25</v>
      </c>
      <c r="G537" s="116">
        <f>'5高校'!G15</f>
        <v>0</v>
      </c>
    </row>
    <row r="538" spans="1:7">
      <c r="A538" s="116" t="s">
        <v>241</v>
      </c>
      <c r="B538" s="116" t="s">
        <v>227</v>
      </c>
      <c r="C538" s="116" t="s">
        <v>232</v>
      </c>
      <c r="D538" s="116" t="s">
        <v>234</v>
      </c>
      <c r="F538" s="116" t="s">
        <v>58</v>
      </c>
      <c r="G538" s="116">
        <f>'5高校'!G16</f>
        <v>0</v>
      </c>
    </row>
    <row r="539" spans="1:7">
      <c r="A539" s="116" t="s">
        <v>241</v>
      </c>
      <c r="B539" s="116" t="s">
        <v>227</v>
      </c>
      <c r="C539" s="116" t="s">
        <v>232</v>
      </c>
      <c r="D539" s="116" t="s">
        <v>234</v>
      </c>
      <c r="F539" s="116" t="s">
        <v>59</v>
      </c>
      <c r="G539" s="116">
        <f>'5高校'!G17</f>
        <v>0</v>
      </c>
    </row>
    <row r="540" spans="1:7">
      <c r="A540" s="116" t="s">
        <v>241</v>
      </c>
      <c r="B540" s="116" t="s">
        <v>227</v>
      </c>
      <c r="C540" s="116" t="s">
        <v>232</v>
      </c>
      <c r="D540" s="116" t="s">
        <v>234</v>
      </c>
      <c r="F540" s="116" t="s">
        <v>26</v>
      </c>
      <c r="G540" s="116">
        <f>'5高校'!G18</f>
        <v>0</v>
      </c>
    </row>
    <row r="541" spans="1:7">
      <c r="A541" s="116" t="s">
        <v>241</v>
      </c>
      <c r="B541" s="116" t="s">
        <v>227</v>
      </c>
      <c r="C541" s="116" t="s">
        <v>232</v>
      </c>
      <c r="D541" s="116" t="s">
        <v>234</v>
      </c>
      <c r="F541" s="116" t="s">
        <v>27</v>
      </c>
      <c r="G541" s="116">
        <f>'5高校'!G19</f>
        <v>0</v>
      </c>
    </row>
    <row r="542" spans="1:7">
      <c r="A542" s="116" t="s">
        <v>241</v>
      </c>
      <c r="B542" s="116" t="s">
        <v>227</v>
      </c>
      <c r="C542" s="116" t="s">
        <v>232</v>
      </c>
      <c r="D542" s="116" t="s">
        <v>234</v>
      </c>
      <c r="F542" s="116" t="s">
        <v>60</v>
      </c>
      <c r="G542" s="116">
        <f>'5高校'!G20</f>
        <v>0</v>
      </c>
    </row>
    <row r="543" spans="1:7">
      <c r="A543" s="116" t="s">
        <v>241</v>
      </c>
      <c r="B543" s="116" t="s">
        <v>227</v>
      </c>
      <c r="C543" s="116" t="s">
        <v>232</v>
      </c>
      <c r="D543" s="116" t="s">
        <v>234</v>
      </c>
      <c r="F543" s="116" t="s">
        <v>29</v>
      </c>
      <c r="G543" s="116">
        <f>'5高校'!G21</f>
        <v>0</v>
      </c>
    </row>
    <row r="544" spans="1:7">
      <c r="A544" s="116" t="s">
        <v>241</v>
      </c>
      <c r="B544" s="116" t="s">
        <v>227</v>
      </c>
      <c r="C544" s="116" t="s">
        <v>232</v>
      </c>
      <c r="D544" s="116" t="s">
        <v>234</v>
      </c>
      <c r="F544" s="116" t="s">
        <v>63</v>
      </c>
      <c r="G544" s="116">
        <f>'5高校'!G22</f>
        <v>0</v>
      </c>
    </row>
    <row r="545" spans="1:7">
      <c r="A545" s="116" t="s">
        <v>241</v>
      </c>
      <c r="B545" s="116" t="s">
        <v>227</v>
      </c>
      <c r="C545" s="116" t="s">
        <v>232</v>
      </c>
      <c r="D545" s="116" t="s">
        <v>234</v>
      </c>
      <c r="F545" s="116" t="s">
        <v>65</v>
      </c>
      <c r="G545" s="116">
        <f>'5高校'!G23</f>
        <v>0</v>
      </c>
    </row>
    <row r="546" spans="1:7">
      <c r="A546" s="116" t="s">
        <v>241</v>
      </c>
      <c r="B546" s="116" t="s">
        <v>227</v>
      </c>
      <c r="C546" s="116" t="s">
        <v>232</v>
      </c>
      <c r="D546" s="116" t="s">
        <v>234</v>
      </c>
      <c r="F546" s="116" t="s">
        <v>67</v>
      </c>
      <c r="G546" s="116">
        <f>'5高校'!G24</f>
        <v>0</v>
      </c>
    </row>
    <row r="547" spans="1:7">
      <c r="A547" s="116" t="s">
        <v>241</v>
      </c>
      <c r="B547" s="116" t="s">
        <v>227</v>
      </c>
      <c r="C547" s="116" t="s">
        <v>232</v>
      </c>
      <c r="D547" s="116" t="s">
        <v>234</v>
      </c>
      <c r="F547" s="116" t="s">
        <v>69</v>
      </c>
      <c r="G547" s="116">
        <f>'5高校'!G25</f>
        <v>0</v>
      </c>
    </row>
    <row r="548" spans="1:7">
      <c r="A548" s="116" t="s">
        <v>241</v>
      </c>
      <c r="B548" s="116" t="s">
        <v>227</v>
      </c>
      <c r="C548" s="116" t="s">
        <v>232</v>
      </c>
      <c r="D548" s="116" t="s">
        <v>234</v>
      </c>
      <c r="F548" s="116" t="s">
        <v>71</v>
      </c>
      <c r="G548" s="116">
        <f>'5高校'!G26</f>
        <v>0</v>
      </c>
    </row>
    <row r="549" spans="1:7">
      <c r="A549" s="116" t="s">
        <v>241</v>
      </c>
      <c r="B549" s="116" t="s">
        <v>227</v>
      </c>
      <c r="C549" s="116" t="s">
        <v>232</v>
      </c>
      <c r="D549" s="116" t="s">
        <v>234</v>
      </c>
      <c r="F549" s="116" t="s">
        <v>73</v>
      </c>
      <c r="G549" s="116">
        <f>'5高校'!G27</f>
        <v>0</v>
      </c>
    </row>
    <row r="550" spans="1:7">
      <c r="A550" s="116" t="s">
        <v>241</v>
      </c>
      <c r="B550" s="116" t="s">
        <v>227</v>
      </c>
      <c r="C550" s="116" t="s">
        <v>232</v>
      </c>
      <c r="D550" s="116" t="s">
        <v>234</v>
      </c>
      <c r="F550" s="116" t="s">
        <v>75</v>
      </c>
      <c r="G550" s="116">
        <f>'5高校'!G28</f>
        <v>0</v>
      </c>
    </row>
    <row r="551" spans="1:7">
      <c r="A551" s="116" t="s">
        <v>241</v>
      </c>
      <c r="B551" s="116" t="s">
        <v>227</v>
      </c>
      <c r="C551" s="116" t="s">
        <v>232</v>
      </c>
      <c r="D551" s="116" t="s">
        <v>234</v>
      </c>
      <c r="F551" s="116" t="s">
        <v>32</v>
      </c>
      <c r="G551" s="116">
        <f>'5高校'!G29</f>
        <v>0</v>
      </c>
    </row>
    <row r="552" spans="1:7">
      <c r="A552" s="116" t="s">
        <v>241</v>
      </c>
      <c r="B552" s="116" t="s">
        <v>227</v>
      </c>
      <c r="C552" s="116" t="s">
        <v>232</v>
      </c>
      <c r="D552" s="116" t="s">
        <v>234</v>
      </c>
      <c r="F552" s="116" t="s">
        <v>33</v>
      </c>
      <c r="G552" s="116">
        <f>'5高校'!G30</f>
        <v>0</v>
      </c>
    </row>
    <row r="553" spans="1:7">
      <c r="A553" s="116" t="s">
        <v>241</v>
      </c>
      <c r="B553" s="116" t="s">
        <v>227</v>
      </c>
      <c r="C553" s="116" t="s">
        <v>232</v>
      </c>
      <c r="D553" s="116" t="s">
        <v>234</v>
      </c>
      <c r="F553" s="116" t="s">
        <v>34</v>
      </c>
      <c r="G553" s="116">
        <f>'5高校'!G31</f>
        <v>0</v>
      </c>
    </row>
    <row r="554" spans="1:7">
      <c r="A554" s="116" t="s">
        <v>241</v>
      </c>
      <c r="B554" s="116" t="s">
        <v>227</v>
      </c>
      <c r="C554" s="116" t="s">
        <v>232</v>
      </c>
      <c r="D554" s="116" t="s">
        <v>235</v>
      </c>
      <c r="F554" s="116" t="s">
        <v>61</v>
      </c>
      <c r="G554" s="116">
        <f>'5高校'!H32</f>
        <v>0</v>
      </c>
    </row>
    <row r="555" spans="1:7">
      <c r="A555" s="116" t="s">
        <v>241</v>
      </c>
      <c r="B555" s="116" t="s">
        <v>227</v>
      </c>
      <c r="C555" s="116" t="s">
        <v>232</v>
      </c>
      <c r="D555" s="116" t="s">
        <v>235</v>
      </c>
      <c r="F555" s="116" t="s">
        <v>62</v>
      </c>
      <c r="G555" s="116">
        <f>'5高校'!H33</f>
        <v>0</v>
      </c>
    </row>
    <row r="556" spans="1:7">
      <c r="A556" s="116" t="s">
        <v>241</v>
      </c>
      <c r="B556" s="116" t="s">
        <v>227</v>
      </c>
      <c r="C556" s="116" t="s">
        <v>232</v>
      </c>
      <c r="D556" s="116" t="s">
        <v>235</v>
      </c>
      <c r="F556" s="116" t="s">
        <v>64</v>
      </c>
      <c r="G556" s="116">
        <f>'5高校'!H34</f>
        <v>0</v>
      </c>
    </row>
    <row r="557" spans="1:7">
      <c r="A557" s="116" t="s">
        <v>241</v>
      </c>
      <c r="B557" s="116" t="s">
        <v>227</v>
      </c>
      <c r="C557" s="116" t="s">
        <v>232</v>
      </c>
      <c r="D557" s="116" t="s">
        <v>235</v>
      </c>
      <c r="F557" s="116" t="s">
        <v>66</v>
      </c>
      <c r="G557" s="116">
        <f>'5高校'!H35</f>
        <v>0</v>
      </c>
    </row>
    <row r="558" spans="1:7">
      <c r="A558" s="116" t="s">
        <v>241</v>
      </c>
      <c r="B558" s="116" t="s">
        <v>227</v>
      </c>
      <c r="C558" s="116" t="s">
        <v>232</v>
      </c>
      <c r="D558" s="116" t="s">
        <v>235</v>
      </c>
      <c r="F558" s="116" t="s">
        <v>68</v>
      </c>
      <c r="G558" s="116">
        <f>'5高校'!H36</f>
        <v>0</v>
      </c>
    </row>
    <row r="559" spans="1:7">
      <c r="A559" s="116" t="s">
        <v>241</v>
      </c>
      <c r="B559" s="116" t="s">
        <v>227</v>
      </c>
      <c r="C559" s="116" t="s">
        <v>232</v>
      </c>
      <c r="D559" s="116" t="s">
        <v>235</v>
      </c>
      <c r="F559" s="116" t="s">
        <v>70</v>
      </c>
      <c r="G559" s="116">
        <f>'5高校'!H37</f>
        <v>0</v>
      </c>
    </row>
    <row r="560" spans="1:7">
      <c r="A560" s="116" t="s">
        <v>241</v>
      </c>
      <c r="B560" s="116" t="s">
        <v>227</v>
      </c>
      <c r="C560" s="116" t="s">
        <v>232</v>
      </c>
      <c r="D560" s="116" t="s">
        <v>235</v>
      </c>
      <c r="F560" s="116" t="s">
        <v>72</v>
      </c>
      <c r="G560" s="116">
        <f>'5高校'!H38</f>
        <v>0</v>
      </c>
    </row>
    <row r="561" spans="1:7">
      <c r="A561" s="116" t="s">
        <v>241</v>
      </c>
      <c r="B561" s="116" t="s">
        <v>227</v>
      </c>
      <c r="C561" s="116" t="s">
        <v>232</v>
      </c>
      <c r="D561" s="116" t="s">
        <v>235</v>
      </c>
      <c r="F561" s="116" t="s">
        <v>74</v>
      </c>
      <c r="G561" s="116">
        <f>'5高校'!H39</f>
        <v>0</v>
      </c>
    </row>
    <row r="562" spans="1:7">
      <c r="A562" s="116" t="s">
        <v>241</v>
      </c>
      <c r="B562" s="116" t="s">
        <v>227</v>
      </c>
      <c r="C562" s="116" t="s">
        <v>232</v>
      </c>
      <c r="D562" s="116" t="s">
        <v>235</v>
      </c>
      <c r="F562" s="116" t="s">
        <v>76</v>
      </c>
      <c r="G562" s="116">
        <f>'5高校'!H40</f>
        <v>0</v>
      </c>
    </row>
    <row r="563" spans="1:7">
      <c r="A563" s="116" t="s">
        <v>241</v>
      </c>
      <c r="B563" s="116" t="s">
        <v>227</v>
      </c>
      <c r="C563" s="116" t="s">
        <v>232</v>
      </c>
      <c r="D563" s="116" t="s">
        <v>235</v>
      </c>
      <c r="E563" s="116" t="s">
        <v>243</v>
      </c>
      <c r="F563" s="116" t="s">
        <v>61</v>
      </c>
      <c r="G563" s="116">
        <f>'5高校'!I32</f>
        <v>0</v>
      </c>
    </row>
    <row r="564" spans="1:7">
      <c r="A564" s="116" t="s">
        <v>241</v>
      </c>
      <c r="B564" s="116" t="s">
        <v>227</v>
      </c>
      <c r="C564" s="116" t="s">
        <v>232</v>
      </c>
      <c r="D564" s="116" t="s">
        <v>235</v>
      </c>
      <c r="E564" s="116" t="s">
        <v>243</v>
      </c>
      <c r="F564" s="116" t="s">
        <v>62</v>
      </c>
      <c r="G564" s="116">
        <f>'5高校'!I33</f>
        <v>0</v>
      </c>
    </row>
    <row r="565" spans="1:7">
      <c r="A565" s="116" t="s">
        <v>241</v>
      </c>
      <c r="B565" s="116" t="s">
        <v>227</v>
      </c>
      <c r="C565" s="116" t="s">
        <v>232</v>
      </c>
      <c r="D565" s="116" t="s">
        <v>235</v>
      </c>
      <c r="E565" s="116" t="s">
        <v>243</v>
      </c>
      <c r="F565" s="116" t="s">
        <v>66</v>
      </c>
      <c r="G565" s="116">
        <f>'5高校'!I35</f>
        <v>0</v>
      </c>
    </row>
    <row r="566" spans="1:7">
      <c r="A566" s="116" t="s">
        <v>241</v>
      </c>
      <c r="B566" s="116" t="s">
        <v>227</v>
      </c>
      <c r="C566" s="116" t="s">
        <v>232</v>
      </c>
      <c r="D566" s="116" t="s">
        <v>235</v>
      </c>
      <c r="E566" s="116" t="s">
        <v>243</v>
      </c>
      <c r="F566" s="116" t="s">
        <v>68</v>
      </c>
      <c r="G566" s="116">
        <f>'5高校'!I36</f>
        <v>0</v>
      </c>
    </row>
    <row r="567" spans="1:7">
      <c r="A567" s="116" t="s">
        <v>241</v>
      </c>
      <c r="B567" s="116" t="s">
        <v>227</v>
      </c>
      <c r="C567" s="116" t="s">
        <v>232</v>
      </c>
      <c r="D567" s="116" t="s">
        <v>235</v>
      </c>
      <c r="E567" s="116" t="s">
        <v>243</v>
      </c>
      <c r="F567" s="116" t="s">
        <v>70</v>
      </c>
      <c r="G567" s="116">
        <f>'5高校'!I37</f>
        <v>0</v>
      </c>
    </row>
    <row r="568" spans="1:7">
      <c r="A568" s="116" t="s">
        <v>241</v>
      </c>
      <c r="B568" s="116" t="s">
        <v>227</v>
      </c>
      <c r="C568" s="116" t="s">
        <v>232</v>
      </c>
      <c r="D568" s="116" t="s">
        <v>235</v>
      </c>
      <c r="E568" s="116" t="s">
        <v>243</v>
      </c>
      <c r="F568" s="116" t="s">
        <v>72</v>
      </c>
      <c r="G568" s="116">
        <f>'5高校'!I38</f>
        <v>0</v>
      </c>
    </row>
    <row r="569" spans="1:7">
      <c r="A569" s="116" t="s">
        <v>241</v>
      </c>
      <c r="B569" s="116" t="s">
        <v>227</v>
      </c>
      <c r="C569" s="116" t="s">
        <v>232</v>
      </c>
      <c r="D569" s="116" t="s">
        <v>235</v>
      </c>
      <c r="E569" s="116" t="s">
        <v>243</v>
      </c>
      <c r="F569" s="116" t="s">
        <v>76</v>
      </c>
      <c r="G569" s="116">
        <f>'5高校'!I40</f>
        <v>0</v>
      </c>
    </row>
    <row r="570" spans="1:7">
      <c r="A570" s="116" t="s">
        <v>241</v>
      </c>
      <c r="B570" s="116" t="s">
        <v>227</v>
      </c>
      <c r="C570" s="116" t="s">
        <v>232</v>
      </c>
      <c r="D570" s="116" t="s">
        <v>237</v>
      </c>
      <c r="F570" s="116" t="s">
        <v>20</v>
      </c>
      <c r="G570" s="116">
        <f>'5高校'!J9</f>
        <v>0</v>
      </c>
    </row>
    <row r="571" spans="1:7">
      <c r="A571" s="116" t="s">
        <v>241</v>
      </c>
      <c r="B571" s="116" t="s">
        <v>227</v>
      </c>
      <c r="C571" s="116" t="s">
        <v>232</v>
      </c>
      <c r="D571" s="116" t="s">
        <v>237</v>
      </c>
      <c r="F571" s="116" t="s">
        <v>56</v>
      </c>
      <c r="G571" s="116">
        <f>'5高校'!J10</f>
        <v>0</v>
      </c>
    </row>
    <row r="572" spans="1:7">
      <c r="A572" s="116" t="s">
        <v>241</v>
      </c>
      <c r="B572" s="116" t="s">
        <v>227</v>
      </c>
      <c r="C572" s="116" t="s">
        <v>232</v>
      </c>
      <c r="D572" s="116" t="s">
        <v>237</v>
      </c>
      <c r="F572" s="116" t="s">
        <v>57</v>
      </c>
      <c r="G572" s="116">
        <f>'5高校'!J11</f>
        <v>0</v>
      </c>
    </row>
    <row r="573" spans="1:7">
      <c r="A573" s="116" t="s">
        <v>241</v>
      </c>
      <c r="B573" s="116" t="s">
        <v>227</v>
      </c>
      <c r="C573" s="116" t="s">
        <v>232</v>
      </c>
      <c r="D573" s="116" t="s">
        <v>237</v>
      </c>
      <c r="F573" s="116" t="s">
        <v>22</v>
      </c>
      <c r="G573" s="116">
        <f>'5高校'!J12</f>
        <v>0</v>
      </c>
    </row>
    <row r="574" spans="1:7">
      <c r="A574" s="116" t="s">
        <v>241</v>
      </c>
      <c r="B574" s="116" t="s">
        <v>227</v>
      </c>
      <c r="C574" s="116" t="s">
        <v>232</v>
      </c>
      <c r="D574" s="116" t="s">
        <v>237</v>
      </c>
      <c r="F574" s="116" t="s">
        <v>23</v>
      </c>
      <c r="G574" s="116">
        <f>'5高校'!J13</f>
        <v>0</v>
      </c>
    </row>
    <row r="575" spans="1:7">
      <c r="A575" s="116" t="s">
        <v>241</v>
      </c>
      <c r="B575" s="116" t="s">
        <v>227</v>
      </c>
      <c r="C575" s="116" t="s">
        <v>232</v>
      </c>
      <c r="D575" s="116" t="s">
        <v>237</v>
      </c>
      <c r="F575" s="116" t="s">
        <v>24</v>
      </c>
      <c r="G575" s="116">
        <f>'5高校'!J14</f>
        <v>0</v>
      </c>
    </row>
    <row r="576" spans="1:7">
      <c r="A576" s="116" t="s">
        <v>241</v>
      </c>
      <c r="B576" s="116" t="s">
        <v>227</v>
      </c>
      <c r="C576" s="116" t="s">
        <v>232</v>
      </c>
      <c r="D576" s="116" t="s">
        <v>237</v>
      </c>
      <c r="F576" s="116" t="s">
        <v>25</v>
      </c>
      <c r="G576" s="116">
        <f>'5高校'!J15</f>
        <v>0</v>
      </c>
    </row>
    <row r="577" spans="1:7">
      <c r="A577" s="116" t="s">
        <v>241</v>
      </c>
      <c r="B577" s="116" t="s">
        <v>227</v>
      </c>
      <c r="C577" s="116" t="s">
        <v>232</v>
      </c>
      <c r="D577" s="116" t="s">
        <v>237</v>
      </c>
      <c r="F577" s="116" t="s">
        <v>58</v>
      </c>
      <c r="G577" s="116">
        <f>'5高校'!J16</f>
        <v>0</v>
      </c>
    </row>
    <row r="578" spans="1:7">
      <c r="A578" s="116" t="s">
        <v>241</v>
      </c>
      <c r="B578" s="116" t="s">
        <v>227</v>
      </c>
      <c r="C578" s="116" t="s">
        <v>232</v>
      </c>
      <c r="D578" s="116" t="s">
        <v>237</v>
      </c>
      <c r="F578" s="116" t="s">
        <v>59</v>
      </c>
      <c r="G578" s="116">
        <f>'5高校'!J17</f>
        <v>0</v>
      </c>
    </row>
    <row r="579" spans="1:7">
      <c r="A579" s="116" t="s">
        <v>241</v>
      </c>
      <c r="B579" s="116" t="s">
        <v>227</v>
      </c>
      <c r="C579" s="116" t="s">
        <v>232</v>
      </c>
      <c r="D579" s="116" t="s">
        <v>237</v>
      </c>
      <c r="F579" s="116" t="s">
        <v>26</v>
      </c>
      <c r="G579" s="116">
        <f>'5高校'!J18</f>
        <v>0</v>
      </c>
    </row>
    <row r="580" spans="1:7">
      <c r="A580" s="116" t="s">
        <v>241</v>
      </c>
      <c r="B580" s="116" t="s">
        <v>227</v>
      </c>
      <c r="C580" s="116" t="s">
        <v>232</v>
      </c>
      <c r="D580" s="116" t="s">
        <v>237</v>
      </c>
      <c r="F580" s="116" t="s">
        <v>27</v>
      </c>
      <c r="G580" s="116">
        <f>'5高校'!J19</f>
        <v>0</v>
      </c>
    </row>
    <row r="581" spans="1:7">
      <c r="A581" s="116" t="s">
        <v>241</v>
      </c>
      <c r="B581" s="116" t="s">
        <v>227</v>
      </c>
      <c r="C581" s="116" t="s">
        <v>232</v>
      </c>
      <c r="D581" s="116" t="s">
        <v>237</v>
      </c>
      <c r="F581" s="116" t="s">
        <v>60</v>
      </c>
      <c r="G581" s="116">
        <f>'5高校'!J20</f>
        <v>0</v>
      </c>
    </row>
    <row r="582" spans="1:7">
      <c r="A582" s="116" t="s">
        <v>241</v>
      </c>
      <c r="B582" s="116" t="s">
        <v>227</v>
      </c>
      <c r="C582" s="116" t="s">
        <v>232</v>
      </c>
      <c r="D582" s="116" t="s">
        <v>237</v>
      </c>
      <c r="F582" s="116" t="s">
        <v>29</v>
      </c>
      <c r="G582" s="116">
        <f>'5高校'!J21</f>
        <v>0</v>
      </c>
    </row>
    <row r="583" spans="1:7">
      <c r="A583" s="116" t="s">
        <v>241</v>
      </c>
      <c r="B583" s="116" t="s">
        <v>227</v>
      </c>
      <c r="C583" s="116" t="s">
        <v>232</v>
      </c>
      <c r="D583" s="116" t="s">
        <v>237</v>
      </c>
      <c r="F583" s="116" t="s">
        <v>63</v>
      </c>
      <c r="G583" s="116">
        <f>'5高校'!J22</f>
        <v>0</v>
      </c>
    </row>
    <row r="584" spans="1:7">
      <c r="A584" s="116" t="s">
        <v>241</v>
      </c>
      <c r="B584" s="116" t="s">
        <v>227</v>
      </c>
      <c r="C584" s="116" t="s">
        <v>232</v>
      </c>
      <c r="D584" s="116" t="s">
        <v>237</v>
      </c>
      <c r="F584" s="116" t="s">
        <v>65</v>
      </c>
      <c r="G584" s="116">
        <f>'5高校'!J23</f>
        <v>0</v>
      </c>
    </row>
    <row r="585" spans="1:7">
      <c r="A585" s="116" t="s">
        <v>241</v>
      </c>
      <c r="B585" s="116" t="s">
        <v>227</v>
      </c>
      <c r="C585" s="116" t="s">
        <v>232</v>
      </c>
      <c r="D585" s="116" t="s">
        <v>237</v>
      </c>
      <c r="F585" s="116" t="s">
        <v>67</v>
      </c>
      <c r="G585" s="116">
        <f>'5高校'!J24</f>
        <v>0</v>
      </c>
    </row>
    <row r="586" spans="1:7">
      <c r="A586" s="116" t="s">
        <v>241</v>
      </c>
      <c r="B586" s="116" t="s">
        <v>227</v>
      </c>
      <c r="C586" s="116" t="s">
        <v>232</v>
      </c>
      <c r="D586" s="116" t="s">
        <v>237</v>
      </c>
      <c r="F586" s="116" t="s">
        <v>69</v>
      </c>
      <c r="G586" s="116">
        <f>'5高校'!J25</f>
        <v>0</v>
      </c>
    </row>
    <row r="587" spans="1:7">
      <c r="A587" s="116" t="s">
        <v>241</v>
      </c>
      <c r="B587" s="116" t="s">
        <v>227</v>
      </c>
      <c r="C587" s="116" t="s">
        <v>232</v>
      </c>
      <c r="D587" s="116" t="s">
        <v>237</v>
      </c>
      <c r="F587" s="116" t="s">
        <v>71</v>
      </c>
      <c r="G587" s="116">
        <f>'5高校'!J26</f>
        <v>0</v>
      </c>
    </row>
    <row r="588" spans="1:7">
      <c r="A588" s="116" t="s">
        <v>241</v>
      </c>
      <c r="B588" s="116" t="s">
        <v>227</v>
      </c>
      <c r="C588" s="116" t="s">
        <v>232</v>
      </c>
      <c r="D588" s="116" t="s">
        <v>237</v>
      </c>
      <c r="F588" s="116" t="s">
        <v>73</v>
      </c>
      <c r="G588" s="116">
        <f>'5高校'!J27</f>
        <v>0</v>
      </c>
    </row>
    <row r="589" spans="1:7">
      <c r="A589" s="116" t="s">
        <v>241</v>
      </c>
      <c r="B589" s="116" t="s">
        <v>227</v>
      </c>
      <c r="C589" s="116" t="s">
        <v>232</v>
      </c>
      <c r="D589" s="116" t="s">
        <v>237</v>
      </c>
      <c r="F589" s="116" t="s">
        <v>75</v>
      </c>
      <c r="G589" s="116">
        <f>'5高校'!J28</f>
        <v>0</v>
      </c>
    </row>
    <row r="590" spans="1:7">
      <c r="A590" s="116" t="s">
        <v>241</v>
      </c>
      <c r="B590" s="116" t="s">
        <v>227</v>
      </c>
      <c r="C590" s="116" t="s">
        <v>232</v>
      </c>
      <c r="D590" s="116" t="s">
        <v>237</v>
      </c>
      <c r="F590" s="116" t="s">
        <v>32</v>
      </c>
      <c r="G590" s="116">
        <f>'5高校'!J29</f>
        <v>0</v>
      </c>
    </row>
    <row r="591" spans="1:7">
      <c r="A591" s="116" t="s">
        <v>241</v>
      </c>
      <c r="B591" s="116" t="s">
        <v>227</v>
      </c>
      <c r="C591" s="116" t="s">
        <v>232</v>
      </c>
      <c r="D591" s="116" t="s">
        <v>237</v>
      </c>
      <c r="F591" s="116" t="s">
        <v>33</v>
      </c>
      <c r="G591" s="116">
        <f>'5高校'!J30</f>
        <v>0</v>
      </c>
    </row>
    <row r="592" spans="1:7">
      <c r="A592" s="116" t="s">
        <v>241</v>
      </c>
      <c r="B592" s="116" t="s">
        <v>227</v>
      </c>
      <c r="C592" s="116" t="s">
        <v>232</v>
      </c>
      <c r="D592" s="116" t="s">
        <v>237</v>
      </c>
      <c r="F592" s="116" t="s">
        <v>34</v>
      </c>
      <c r="G592" s="116">
        <f>'5高校'!J31</f>
        <v>0</v>
      </c>
    </row>
    <row r="593" spans="1:7">
      <c r="A593" s="116" t="s">
        <v>241</v>
      </c>
      <c r="B593" s="116" t="s">
        <v>227</v>
      </c>
      <c r="C593" s="116" t="s">
        <v>232</v>
      </c>
      <c r="D593" s="116" t="s">
        <v>237</v>
      </c>
      <c r="F593" s="116" t="s">
        <v>61</v>
      </c>
      <c r="G593" s="116">
        <f>'5高校'!J32</f>
        <v>0</v>
      </c>
    </row>
    <row r="594" spans="1:7">
      <c r="A594" s="116" t="s">
        <v>241</v>
      </c>
      <c r="B594" s="116" t="s">
        <v>227</v>
      </c>
      <c r="C594" s="116" t="s">
        <v>232</v>
      </c>
      <c r="D594" s="116" t="s">
        <v>237</v>
      </c>
      <c r="F594" s="116" t="s">
        <v>62</v>
      </c>
      <c r="G594" s="116">
        <f>'5高校'!J33</f>
        <v>0</v>
      </c>
    </row>
    <row r="595" spans="1:7">
      <c r="A595" s="116" t="s">
        <v>241</v>
      </c>
      <c r="B595" s="116" t="s">
        <v>227</v>
      </c>
      <c r="C595" s="116" t="s">
        <v>232</v>
      </c>
      <c r="D595" s="116" t="s">
        <v>237</v>
      </c>
      <c r="F595" s="116" t="s">
        <v>64</v>
      </c>
      <c r="G595" s="116">
        <f>'5高校'!J34</f>
        <v>0</v>
      </c>
    </row>
    <row r="596" spans="1:7">
      <c r="A596" s="116" t="s">
        <v>241</v>
      </c>
      <c r="B596" s="116" t="s">
        <v>227</v>
      </c>
      <c r="C596" s="116" t="s">
        <v>232</v>
      </c>
      <c r="D596" s="116" t="s">
        <v>237</v>
      </c>
      <c r="F596" s="116" t="s">
        <v>66</v>
      </c>
      <c r="G596" s="116">
        <f>'5高校'!J35</f>
        <v>0</v>
      </c>
    </row>
    <row r="597" spans="1:7">
      <c r="A597" s="116" t="s">
        <v>241</v>
      </c>
      <c r="B597" s="116" t="s">
        <v>227</v>
      </c>
      <c r="C597" s="116" t="s">
        <v>232</v>
      </c>
      <c r="D597" s="116" t="s">
        <v>237</v>
      </c>
      <c r="F597" s="116" t="s">
        <v>68</v>
      </c>
      <c r="G597" s="116">
        <f>'5高校'!J36</f>
        <v>0</v>
      </c>
    </row>
    <row r="598" spans="1:7">
      <c r="A598" s="116" t="s">
        <v>241</v>
      </c>
      <c r="B598" s="116" t="s">
        <v>227</v>
      </c>
      <c r="C598" s="116" t="s">
        <v>232</v>
      </c>
      <c r="D598" s="116" t="s">
        <v>237</v>
      </c>
      <c r="F598" s="116" t="s">
        <v>70</v>
      </c>
      <c r="G598" s="116">
        <f>'5高校'!J37</f>
        <v>0</v>
      </c>
    </row>
    <row r="599" spans="1:7">
      <c r="A599" s="116" t="s">
        <v>241</v>
      </c>
      <c r="B599" s="116" t="s">
        <v>227</v>
      </c>
      <c r="C599" s="116" t="s">
        <v>232</v>
      </c>
      <c r="D599" s="116" t="s">
        <v>237</v>
      </c>
      <c r="F599" s="116" t="s">
        <v>72</v>
      </c>
      <c r="G599" s="116">
        <f>'5高校'!J38</f>
        <v>0</v>
      </c>
    </row>
    <row r="600" spans="1:7">
      <c r="A600" s="116" t="s">
        <v>241</v>
      </c>
      <c r="B600" s="116" t="s">
        <v>227</v>
      </c>
      <c r="C600" s="116" t="s">
        <v>232</v>
      </c>
      <c r="D600" s="116" t="s">
        <v>237</v>
      </c>
      <c r="F600" s="116" t="s">
        <v>74</v>
      </c>
      <c r="G600" s="116">
        <f>'5高校'!J39</f>
        <v>0</v>
      </c>
    </row>
    <row r="601" spans="1:7">
      <c r="A601" s="116" t="s">
        <v>241</v>
      </c>
      <c r="B601" s="116" t="s">
        <v>227</v>
      </c>
      <c r="C601" s="116" t="s">
        <v>232</v>
      </c>
      <c r="D601" s="116" t="s">
        <v>237</v>
      </c>
      <c r="F601" s="116" t="s">
        <v>76</v>
      </c>
      <c r="G601" s="116">
        <f>'5高校'!J40</f>
        <v>0</v>
      </c>
    </row>
    <row r="602" spans="1:7">
      <c r="A602" s="116" t="s">
        <v>241</v>
      </c>
      <c r="B602" s="116" t="s">
        <v>227</v>
      </c>
      <c r="C602" s="116" t="s">
        <v>232</v>
      </c>
      <c r="D602" s="116" t="s">
        <v>221</v>
      </c>
      <c r="F602" s="116" t="s">
        <v>20</v>
      </c>
      <c r="G602" s="116">
        <f>'5高校'!K9</f>
        <v>0</v>
      </c>
    </row>
    <row r="603" spans="1:7">
      <c r="A603" s="116" t="s">
        <v>241</v>
      </c>
      <c r="B603" s="116" t="s">
        <v>227</v>
      </c>
      <c r="C603" s="116" t="s">
        <v>232</v>
      </c>
      <c r="D603" s="116" t="s">
        <v>221</v>
      </c>
      <c r="F603" s="116" t="s">
        <v>56</v>
      </c>
      <c r="G603" s="116">
        <f>'5高校'!K10</f>
        <v>0</v>
      </c>
    </row>
    <row r="604" spans="1:7">
      <c r="A604" s="116" t="s">
        <v>241</v>
      </c>
      <c r="B604" s="116" t="s">
        <v>227</v>
      </c>
      <c r="C604" s="116" t="s">
        <v>232</v>
      </c>
      <c r="D604" s="116" t="s">
        <v>221</v>
      </c>
      <c r="F604" s="116" t="s">
        <v>57</v>
      </c>
      <c r="G604" s="116">
        <f>'5高校'!K11</f>
        <v>0</v>
      </c>
    </row>
    <row r="605" spans="1:7">
      <c r="A605" s="116" t="s">
        <v>241</v>
      </c>
      <c r="B605" s="116" t="s">
        <v>227</v>
      </c>
      <c r="C605" s="116" t="s">
        <v>232</v>
      </c>
      <c r="D605" s="116" t="s">
        <v>221</v>
      </c>
      <c r="F605" s="116" t="s">
        <v>22</v>
      </c>
      <c r="G605" s="116">
        <f>'5高校'!K12</f>
        <v>0</v>
      </c>
    </row>
    <row r="606" spans="1:7">
      <c r="A606" s="116" t="s">
        <v>241</v>
      </c>
      <c r="B606" s="116" t="s">
        <v>227</v>
      </c>
      <c r="C606" s="116" t="s">
        <v>232</v>
      </c>
      <c r="D606" s="116" t="s">
        <v>221</v>
      </c>
      <c r="F606" s="116" t="s">
        <v>23</v>
      </c>
      <c r="G606" s="116">
        <f>'5高校'!K13</f>
        <v>0</v>
      </c>
    </row>
    <row r="607" spans="1:7">
      <c r="A607" s="116" t="s">
        <v>241</v>
      </c>
      <c r="B607" s="116" t="s">
        <v>227</v>
      </c>
      <c r="C607" s="116" t="s">
        <v>232</v>
      </c>
      <c r="D607" s="116" t="s">
        <v>221</v>
      </c>
      <c r="F607" s="116" t="s">
        <v>24</v>
      </c>
      <c r="G607" s="116">
        <f>'5高校'!K14</f>
        <v>0</v>
      </c>
    </row>
    <row r="608" spans="1:7">
      <c r="A608" s="116" t="s">
        <v>241</v>
      </c>
      <c r="B608" s="116" t="s">
        <v>227</v>
      </c>
      <c r="C608" s="116" t="s">
        <v>232</v>
      </c>
      <c r="D608" s="116" t="s">
        <v>221</v>
      </c>
      <c r="F608" s="116" t="s">
        <v>25</v>
      </c>
      <c r="G608" s="116">
        <f>'5高校'!K15</f>
        <v>0</v>
      </c>
    </row>
    <row r="609" spans="1:7">
      <c r="A609" s="116" t="s">
        <v>241</v>
      </c>
      <c r="B609" s="116" t="s">
        <v>227</v>
      </c>
      <c r="C609" s="116" t="s">
        <v>232</v>
      </c>
      <c r="D609" s="116" t="s">
        <v>221</v>
      </c>
      <c r="F609" s="116" t="s">
        <v>58</v>
      </c>
      <c r="G609" s="116">
        <f>'5高校'!K16</f>
        <v>0</v>
      </c>
    </row>
    <row r="610" spans="1:7">
      <c r="A610" s="116" t="s">
        <v>241</v>
      </c>
      <c r="B610" s="116" t="s">
        <v>227</v>
      </c>
      <c r="C610" s="116" t="s">
        <v>232</v>
      </c>
      <c r="D610" s="116" t="s">
        <v>221</v>
      </c>
      <c r="F610" s="116" t="s">
        <v>59</v>
      </c>
      <c r="G610" s="116">
        <f>'5高校'!K17</f>
        <v>0</v>
      </c>
    </row>
    <row r="611" spans="1:7">
      <c r="A611" s="116" t="s">
        <v>241</v>
      </c>
      <c r="B611" s="116" t="s">
        <v>227</v>
      </c>
      <c r="C611" s="116" t="s">
        <v>232</v>
      </c>
      <c r="D611" s="116" t="s">
        <v>221</v>
      </c>
      <c r="F611" s="116" t="s">
        <v>26</v>
      </c>
      <c r="G611" s="116">
        <f>'5高校'!K18</f>
        <v>0</v>
      </c>
    </row>
    <row r="612" spans="1:7">
      <c r="A612" s="116" t="s">
        <v>241</v>
      </c>
      <c r="B612" s="116" t="s">
        <v>227</v>
      </c>
      <c r="C612" s="116" t="s">
        <v>232</v>
      </c>
      <c r="D612" s="116" t="s">
        <v>221</v>
      </c>
      <c r="F612" s="116" t="s">
        <v>27</v>
      </c>
      <c r="G612" s="116">
        <f>'5高校'!K19</f>
        <v>0</v>
      </c>
    </row>
    <row r="613" spans="1:7">
      <c r="A613" s="116" t="s">
        <v>241</v>
      </c>
      <c r="B613" s="116" t="s">
        <v>227</v>
      </c>
      <c r="C613" s="116" t="s">
        <v>232</v>
      </c>
      <c r="D613" s="116" t="s">
        <v>221</v>
      </c>
      <c r="F613" s="116" t="s">
        <v>60</v>
      </c>
      <c r="G613" s="116">
        <f>'5高校'!K20</f>
        <v>0</v>
      </c>
    </row>
    <row r="614" spans="1:7">
      <c r="A614" s="116" t="s">
        <v>241</v>
      </c>
      <c r="B614" s="116" t="s">
        <v>227</v>
      </c>
      <c r="C614" s="116" t="s">
        <v>232</v>
      </c>
      <c r="D614" s="116" t="s">
        <v>221</v>
      </c>
      <c r="F614" s="116" t="s">
        <v>29</v>
      </c>
      <c r="G614" s="116">
        <f>'5高校'!K21</f>
        <v>0</v>
      </c>
    </row>
    <row r="615" spans="1:7">
      <c r="A615" s="116" t="s">
        <v>241</v>
      </c>
      <c r="B615" s="116" t="s">
        <v>227</v>
      </c>
      <c r="C615" s="116" t="s">
        <v>232</v>
      </c>
      <c r="D615" s="116" t="s">
        <v>221</v>
      </c>
      <c r="F615" s="116" t="s">
        <v>63</v>
      </c>
      <c r="G615" s="116">
        <f>'5高校'!K22</f>
        <v>0</v>
      </c>
    </row>
    <row r="616" spans="1:7">
      <c r="A616" s="116" t="s">
        <v>241</v>
      </c>
      <c r="B616" s="116" t="s">
        <v>227</v>
      </c>
      <c r="C616" s="116" t="s">
        <v>232</v>
      </c>
      <c r="D616" s="116" t="s">
        <v>221</v>
      </c>
      <c r="F616" s="116" t="s">
        <v>65</v>
      </c>
      <c r="G616" s="116">
        <f>'5高校'!K23</f>
        <v>0</v>
      </c>
    </row>
    <row r="617" spans="1:7">
      <c r="A617" s="116" t="s">
        <v>241</v>
      </c>
      <c r="B617" s="116" t="s">
        <v>227</v>
      </c>
      <c r="C617" s="116" t="s">
        <v>232</v>
      </c>
      <c r="D617" s="116" t="s">
        <v>221</v>
      </c>
      <c r="F617" s="116" t="s">
        <v>67</v>
      </c>
      <c r="G617" s="116">
        <f>'5高校'!K24</f>
        <v>0</v>
      </c>
    </row>
    <row r="618" spans="1:7">
      <c r="A618" s="116" t="s">
        <v>241</v>
      </c>
      <c r="B618" s="116" t="s">
        <v>227</v>
      </c>
      <c r="C618" s="116" t="s">
        <v>232</v>
      </c>
      <c r="D618" s="116" t="s">
        <v>221</v>
      </c>
      <c r="F618" s="116" t="s">
        <v>69</v>
      </c>
      <c r="G618" s="116">
        <f>'5高校'!K25</f>
        <v>0</v>
      </c>
    </row>
    <row r="619" spans="1:7">
      <c r="A619" s="116" t="s">
        <v>241</v>
      </c>
      <c r="B619" s="116" t="s">
        <v>227</v>
      </c>
      <c r="C619" s="116" t="s">
        <v>232</v>
      </c>
      <c r="D619" s="116" t="s">
        <v>221</v>
      </c>
      <c r="F619" s="116" t="s">
        <v>71</v>
      </c>
      <c r="G619" s="116">
        <f>'5高校'!K26</f>
        <v>0</v>
      </c>
    </row>
    <row r="620" spans="1:7">
      <c r="A620" s="116" t="s">
        <v>241</v>
      </c>
      <c r="B620" s="116" t="s">
        <v>227</v>
      </c>
      <c r="C620" s="116" t="s">
        <v>232</v>
      </c>
      <c r="D620" s="116" t="s">
        <v>221</v>
      </c>
      <c r="F620" s="116" t="s">
        <v>73</v>
      </c>
      <c r="G620" s="116">
        <f>'5高校'!K27</f>
        <v>0</v>
      </c>
    </row>
    <row r="621" spans="1:7">
      <c r="A621" s="116" t="s">
        <v>241</v>
      </c>
      <c r="B621" s="116" t="s">
        <v>227</v>
      </c>
      <c r="C621" s="116" t="s">
        <v>232</v>
      </c>
      <c r="D621" s="116" t="s">
        <v>221</v>
      </c>
      <c r="F621" s="116" t="s">
        <v>75</v>
      </c>
      <c r="G621" s="116">
        <f>'5高校'!K28</f>
        <v>0</v>
      </c>
    </row>
    <row r="622" spans="1:7">
      <c r="A622" s="116" t="s">
        <v>241</v>
      </c>
      <c r="B622" s="116" t="s">
        <v>227</v>
      </c>
      <c r="C622" s="116" t="s">
        <v>232</v>
      </c>
      <c r="D622" s="116" t="s">
        <v>221</v>
      </c>
      <c r="F622" s="116" t="s">
        <v>32</v>
      </c>
      <c r="G622" s="116">
        <f>'5高校'!K29</f>
        <v>0</v>
      </c>
    </row>
    <row r="623" spans="1:7">
      <c r="A623" s="116" t="s">
        <v>241</v>
      </c>
      <c r="B623" s="116" t="s">
        <v>227</v>
      </c>
      <c r="C623" s="116" t="s">
        <v>232</v>
      </c>
      <c r="D623" s="116" t="s">
        <v>221</v>
      </c>
      <c r="F623" s="116" t="s">
        <v>33</v>
      </c>
      <c r="G623" s="116">
        <f>'5高校'!K30</f>
        <v>0</v>
      </c>
    </row>
    <row r="624" spans="1:7">
      <c r="A624" s="116" t="s">
        <v>241</v>
      </c>
      <c r="B624" s="116" t="s">
        <v>227</v>
      </c>
      <c r="C624" s="116" t="s">
        <v>232</v>
      </c>
      <c r="D624" s="116" t="s">
        <v>221</v>
      </c>
      <c r="F624" s="116" t="s">
        <v>34</v>
      </c>
      <c r="G624" s="116">
        <f>'5高校'!K31</f>
        <v>0</v>
      </c>
    </row>
    <row r="625" spans="1:7">
      <c r="A625" s="116" t="s">
        <v>241</v>
      </c>
      <c r="B625" s="116" t="s">
        <v>227</v>
      </c>
      <c r="C625" s="116" t="s">
        <v>232</v>
      </c>
      <c r="D625" s="116" t="s">
        <v>221</v>
      </c>
      <c r="F625" s="116" t="s">
        <v>61</v>
      </c>
      <c r="G625" s="116">
        <f>'5高校'!K32</f>
        <v>0</v>
      </c>
    </row>
    <row r="626" spans="1:7">
      <c r="A626" s="116" t="s">
        <v>241</v>
      </c>
      <c r="B626" s="116" t="s">
        <v>227</v>
      </c>
      <c r="C626" s="116" t="s">
        <v>232</v>
      </c>
      <c r="D626" s="116" t="s">
        <v>221</v>
      </c>
      <c r="F626" s="116" t="s">
        <v>62</v>
      </c>
      <c r="G626" s="116">
        <f>'5高校'!K33</f>
        <v>0</v>
      </c>
    </row>
    <row r="627" spans="1:7">
      <c r="A627" s="116" t="s">
        <v>241</v>
      </c>
      <c r="B627" s="116" t="s">
        <v>227</v>
      </c>
      <c r="C627" s="116" t="s">
        <v>232</v>
      </c>
      <c r="D627" s="116" t="s">
        <v>221</v>
      </c>
      <c r="F627" s="116" t="s">
        <v>64</v>
      </c>
      <c r="G627" s="116">
        <f>'5高校'!K34</f>
        <v>0</v>
      </c>
    </row>
    <row r="628" spans="1:7">
      <c r="A628" s="116" t="s">
        <v>241</v>
      </c>
      <c r="B628" s="116" t="s">
        <v>227</v>
      </c>
      <c r="C628" s="116" t="s">
        <v>232</v>
      </c>
      <c r="D628" s="116" t="s">
        <v>221</v>
      </c>
      <c r="F628" s="116" t="s">
        <v>66</v>
      </c>
      <c r="G628" s="116">
        <f>'5高校'!K35</f>
        <v>0</v>
      </c>
    </row>
    <row r="629" spans="1:7">
      <c r="A629" s="116" t="s">
        <v>241</v>
      </c>
      <c r="B629" s="116" t="s">
        <v>227</v>
      </c>
      <c r="C629" s="116" t="s">
        <v>232</v>
      </c>
      <c r="D629" s="116" t="s">
        <v>221</v>
      </c>
      <c r="F629" s="116" t="s">
        <v>68</v>
      </c>
      <c r="G629" s="116">
        <f>'5高校'!K36</f>
        <v>0</v>
      </c>
    </row>
    <row r="630" spans="1:7">
      <c r="A630" s="116" t="s">
        <v>241</v>
      </c>
      <c r="B630" s="116" t="s">
        <v>227</v>
      </c>
      <c r="C630" s="116" t="s">
        <v>232</v>
      </c>
      <c r="D630" s="116" t="s">
        <v>221</v>
      </c>
      <c r="F630" s="116" t="s">
        <v>70</v>
      </c>
      <c r="G630" s="116">
        <f>'5高校'!K37</f>
        <v>0</v>
      </c>
    </row>
    <row r="631" spans="1:7">
      <c r="A631" s="116" t="s">
        <v>241</v>
      </c>
      <c r="B631" s="116" t="s">
        <v>227</v>
      </c>
      <c r="C631" s="116" t="s">
        <v>232</v>
      </c>
      <c r="D631" s="116" t="s">
        <v>221</v>
      </c>
      <c r="F631" s="116" t="s">
        <v>72</v>
      </c>
      <c r="G631" s="116">
        <f>'5高校'!K38</f>
        <v>0</v>
      </c>
    </row>
    <row r="632" spans="1:7">
      <c r="A632" s="116" t="s">
        <v>241</v>
      </c>
      <c r="B632" s="116" t="s">
        <v>227</v>
      </c>
      <c r="C632" s="116" t="s">
        <v>232</v>
      </c>
      <c r="D632" s="116" t="s">
        <v>221</v>
      </c>
      <c r="F632" s="116" t="s">
        <v>74</v>
      </c>
      <c r="G632" s="116">
        <f>'5高校'!K39</f>
        <v>0</v>
      </c>
    </row>
    <row r="633" spans="1:7">
      <c r="A633" s="116" t="s">
        <v>241</v>
      </c>
      <c r="B633" s="116" t="s">
        <v>227</v>
      </c>
      <c r="C633" s="116" t="s">
        <v>232</v>
      </c>
      <c r="D633" s="116" t="s">
        <v>221</v>
      </c>
      <c r="F633" s="116" t="s">
        <v>76</v>
      </c>
      <c r="G633" s="116">
        <f>'5高校'!K40</f>
        <v>0</v>
      </c>
    </row>
    <row r="634" spans="1:7">
      <c r="A634" s="116" t="s">
        <v>244</v>
      </c>
      <c r="B634" s="116" t="s">
        <v>227</v>
      </c>
      <c r="C634" s="116" t="s">
        <v>236</v>
      </c>
      <c r="D634" s="116" t="s">
        <v>571</v>
      </c>
      <c r="F634" s="116" t="s">
        <v>572</v>
      </c>
      <c r="G634" s="116">
        <f>'5高校'!O17</f>
        <v>0</v>
      </c>
    </row>
    <row r="635" spans="1:7">
      <c r="A635" s="116" t="s">
        <v>244</v>
      </c>
      <c r="B635" s="116" t="s">
        <v>227</v>
      </c>
      <c r="C635" s="116" t="s">
        <v>236</v>
      </c>
      <c r="D635" s="116" t="s">
        <v>571</v>
      </c>
      <c r="F635" s="116" t="s">
        <v>573</v>
      </c>
      <c r="G635" s="116">
        <f>'5高校'!O19</f>
        <v>0</v>
      </c>
    </row>
    <row r="636" spans="1:7">
      <c r="A636" s="116" t="s">
        <v>244</v>
      </c>
      <c r="B636" s="116" t="s">
        <v>227</v>
      </c>
      <c r="C636" s="116" t="s">
        <v>236</v>
      </c>
      <c r="D636" s="116" t="s">
        <v>571</v>
      </c>
      <c r="F636" s="116" t="s">
        <v>574</v>
      </c>
      <c r="G636" s="116">
        <f>'5高校'!O24</f>
        <v>0</v>
      </c>
    </row>
    <row r="637" spans="1:7">
      <c r="A637" s="116" t="s">
        <v>244</v>
      </c>
      <c r="B637" s="116" t="s">
        <v>227</v>
      </c>
      <c r="C637" s="116" t="s">
        <v>236</v>
      </c>
      <c r="D637" s="116" t="s">
        <v>571</v>
      </c>
      <c r="F637" s="116" t="s">
        <v>575</v>
      </c>
      <c r="G637" s="116">
        <f>'5高校'!O38</f>
        <v>0</v>
      </c>
    </row>
    <row r="638" spans="1:7">
      <c r="A638" s="116" t="s">
        <v>244</v>
      </c>
      <c r="B638" s="116" t="s">
        <v>227</v>
      </c>
      <c r="C638" s="116" t="s">
        <v>236</v>
      </c>
      <c r="D638" s="116" t="s">
        <v>571</v>
      </c>
      <c r="F638" s="116" t="s">
        <v>576</v>
      </c>
      <c r="G638" s="116">
        <f>'5高校'!O39</f>
        <v>0</v>
      </c>
    </row>
    <row r="639" spans="1:7">
      <c r="A639" s="116" t="s">
        <v>244</v>
      </c>
      <c r="B639" s="116" t="s">
        <v>227</v>
      </c>
      <c r="C639" s="116" t="s">
        <v>236</v>
      </c>
      <c r="D639" s="116" t="s">
        <v>571</v>
      </c>
      <c r="F639" s="116" t="s">
        <v>577</v>
      </c>
      <c r="G639" s="116">
        <f>'5高校'!O40</f>
        <v>0</v>
      </c>
    </row>
    <row r="640" spans="1:7">
      <c r="A640" s="116" t="s">
        <v>244</v>
      </c>
      <c r="B640" s="116" t="s">
        <v>227</v>
      </c>
      <c r="C640" s="116" t="s">
        <v>236</v>
      </c>
      <c r="D640" s="116" t="s">
        <v>571</v>
      </c>
      <c r="F640" s="116" t="s">
        <v>578</v>
      </c>
      <c r="G640" s="116">
        <f>'5高校'!O41</f>
        <v>0</v>
      </c>
    </row>
    <row r="641" spans="1:7">
      <c r="A641" s="116" t="s">
        <v>244</v>
      </c>
      <c r="B641" s="116" t="s">
        <v>227</v>
      </c>
      <c r="C641" s="116" t="s">
        <v>236</v>
      </c>
      <c r="D641" s="116" t="s">
        <v>571</v>
      </c>
      <c r="F641" s="116" t="s">
        <v>579</v>
      </c>
      <c r="G641" s="116">
        <f>'5高校'!O42</f>
        <v>0</v>
      </c>
    </row>
    <row r="642" spans="1:7">
      <c r="A642" s="116" t="s">
        <v>244</v>
      </c>
      <c r="B642" s="116" t="s">
        <v>227</v>
      </c>
      <c r="C642" s="116" t="s">
        <v>236</v>
      </c>
      <c r="D642" s="116" t="s">
        <v>571</v>
      </c>
      <c r="F642" s="116" t="s">
        <v>580</v>
      </c>
      <c r="G642" s="116">
        <f>'5高校'!O43</f>
        <v>0</v>
      </c>
    </row>
    <row r="643" spans="1:7">
      <c r="A643" s="116" t="s">
        <v>244</v>
      </c>
      <c r="B643" s="116" t="s">
        <v>227</v>
      </c>
      <c r="C643" s="116" t="s">
        <v>236</v>
      </c>
      <c r="D643" s="116" t="s">
        <v>571</v>
      </c>
      <c r="F643" s="116" t="s">
        <v>581</v>
      </c>
      <c r="G643" s="116">
        <f>'5高校'!O44</f>
        <v>0</v>
      </c>
    </row>
    <row r="644" spans="1:7">
      <c r="A644" s="116" t="s">
        <v>244</v>
      </c>
      <c r="B644" s="116" t="s">
        <v>227</v>
      </c>
      <c r="C644" s="116" t="s">
        <v>236</v>
      </c>
      <c r="D644" s="116" t="s">
        <v>571</v>
      </c>
      <c r="F644" s="116" t="s">
        <v>582</v>
      </c>
      <c r="G644" s="116">
        <f>'5高校'!O45</f>
        <v>0</v>
      </c>
    </row>
    <row r="645" spans="1:7" s="223" customFormat="1">
      <c r="A645" s="223" t="s">
        <v>244</v>
      </c>
      <c r="B645" s="223" t="s">
        <v>227</v>
      </c>
      <c r="C645" s="223" t="s">
        <v>236</v>
      </c>
      <c r="D645" s="223" t="s">
        <v>862</v>
      </c>
      <c r="F645" s="223" t="s">
        <v>20</v>
      </c>
      <c r="G645" s="223">
        <f>'5高校'!P6</f>
        <v>0</v>
      </c>
    </row>
    <row r="646" spans="1:7" s="223" customFormat="1">
      <c r="A646" s="223" t="s">
        <v>244</v>
      </c>
      <c r="B646" s="223" t="s">
        <v>227</v>
      </c>
      <c r="C646" s="223" t="s">
        <v>236</v>
      </c>
      <c r="D646" s="223" t="s">
        <v>862</v>
      </c>
      <c r="F646" s="223" t="s">
        <v>56</v>
      </c>
      <c r="G646" s="223">
        <f>'5高校'!P7</f>
        <v>0</v>
      </c>
    </row>
    <row r="647" spans="1:7" s="223" customFormat="1">
      <c r="A647" s="223" t="s">
        <v>244</v>
      </c>
      <c r="B647" s="223" t="s">
        <v>227</v>
      </c>
      <c r="C647" s="223" t="s">
        <v>236</v>
      </c>
      <c r="D647" s="223" t="s">
        <v>862</v>
      </c>
      <c r="F647" s="223" t="s">
        <v>57</v>
      </c>
      <c r="G647" s="223">
        <f>'5高校'!P8</f>
        <v>0</v>
      </c>
    </row>
    <row r="648" spans="1:7" s="223" customFormat="1">
      <c r="A648" s="223" t="s">
        <v>244</v>
      </c>
      <c r="B648" s="223" t="s">
        <v>227</v>
      </c>
      <c r="C648" s="223" t="s">
        <v>236</v>
      </c>
      <c r="D648" s="223" t="s">
        <v>862</v>
      </c>
      <c r="F648" s="223" t="s">
        <v>22</v>
      </c>
      <c r="G648" s="223">
        <f>'5高校'!P9</f>
        <v>0</v>
      </c>
    </row>
    <row r="649" spans="1:7" s="223" customFormat="1">
      <c r="A649" s="223" t="s">
        <v>244</v>
      </c>
      <c r="B649" s="223" t="s">
        <v>227</v>
      </c>
      <c r="C649" s="223" t="s">
        <v>236</v>
      </c>
      <c r="D649" s="223" t="s">
        <v>862</v>
      </c>
      <c r="F649" s="223" t="s">
        <v>23</v>
      </c>
      <c r="G649" s="223">
        <f>'5高校'!P10</f>
        <v>0</v>
      </c>
    </row>
    <row r="650" spans="1:7" s="223" customFormat="1">
      <c r="A650" s="223" t="s">
        <v>244</v>
      </c>
      <c r="B650" s="223" t="s">
        <v>227</v>
      </c>
      <c r="C650" s="223" t="s">
        <v>236</v>
      </c>
      <c r="D650" s="223" t="s">
        <v>862</v>
      </c>
      <c r="F650" s="223" t="s">
        <v>24</v>
      </c>
      <c r="G650" s="223">
        <f>'5高校'!P11</f>
        <v>0</v>
      </c>
    </row>
    <row r="651" spans="1:7" s="223" customFormat="1">
      <c r="A651" s="223" t="s">
        <v>244</v>
      </c>
      <c r="B651" s="223" t="s">
        <v>227</v>
      </c>
      <c r="C651" s="223" t="s">
        <v>236</v>
      </c>
      <c r="D651" s="223" t="s">
        <v>862</v>
      </c>
      <c r="F651" s="223" t="s">
        <v>25</v>
      </c>
      <c r="G651" s="223">
        <f>'5高校'!P12</f>
        <v>0</v>
      </c>
    </row>
    <row r="652" spans="1:7" s="223" customFormat="1">
      <c r="A652" s="223" t="s">
        <v>244</v>
      </c>
      <c r="B652" s="223" t="s">
        <v>227</v>
      </c>
      <c r="C652" s="223" t="s">
        <v>236</v>
      </c>
      <c r="D652" s="223" t="s">
        <v>862</v>
      </c>
      <c r="F652" s="223" t="s">
        <v>58</v>
      </c>
      <c r="G652" s="223">
        <f>'5高校'!P13</f>
        <v>0</v>
      </c>
    </row>
    <row r="653" spans="1:7" s="223" customFormat="1">
      <c r="A653" s="223" t="s">
        <v>244</v>
      </c>
      <c r="B653" s="223" t="s">
        <v>227</v>
      </c>
      <c r="C653" s="223" t="s">
        <v>236</v>
      </c>
      <c r="D653" s="223" t="s">
        <v>862</v>
      </c>
      <c r="F653" s="223" t="s">
        <v>59</v>
      </c>
      <c r="G653" s="223">
        <f>'5高校'!P14</f>
        <v>0</v>
      </c>
    </row>
    <row r="654" spans="1:7" s="223" customFormat="1">
      <c r="A654" s="223" t="s">
        <v>244</v>
      </c>
      <c r="B654" s="223" t="s">
        <v>227</v>
      </c>
      <c r="C654" s="223" t="s">
        <v>236</v>
      </c>
      <c r="D654" s="223" t="s">
        <v>862</v>
      </c>
      <c r="F654" s="223" t="s">
        <v>26</v>
      </c>
      <c r="G654" s="223">
        <f>'5高校'!P15</f>
        <v>0</v>
      </c>
    </row>
    <row r="655" spans="1:7" s="223" customFormat="1">
      <c r="A655" s="223" t="s">
        <v>244</v>
      </c>
      <c r="B655" s="223" t="s">
        <v>227</v>
      </c>
      <c r="C655" s="223" t="s">
        <v>236</v>
      </c>
      <c r="D655" s="223" t="s">
        <v>862</v>
      </c>
      <c r="F655" s="223" t="s">
        <v>27</v>
      </c>
      <c r="G655" s="223">
        <f>'5高校'!P16</f>
        <v>0</v>
      </c>
    </row>
    <row r="656" spans="1:7" s="223" customFormat="1">
      <c r="A656" s="223" t="s">
        <v>244</v>
      </c>
      <c r="B656" s="223" t="s">
        <v>227</v>
      </c>
      <c r="C656" s="223" t="s">
        <v>236</v>
      </c>
      <c r="D656" s="223" t="s">
        <v>862</v>
      </c>
      <c r="F656" s="223" t="s">
        <v>60</v>
      </c>
      <c r="G656" s="223">
        <f>'5高校'!P17</f>
        <v>0</v>
      </c>
    </row>
    <row r="657" spans="1:7" s="223" customFormat="1">
      <c r="A657" s="223" t="s">
        <v>244</v>
      </c>
      <c r="B657" s="223" t="s">
        <v>227</v>
      </c>
      <c r="C657" s="223" t="s">
        <v>236</v>
      </c>
      <c r="D657" s="223" t="s">
        <v>862</v>
      </c>
      <c r="F657" s="223" t="s">
        <v>29</v>
      </c>
      <c r="G657" s="223">
        <f>'5高校'!P18</f>
        <v>0</v>
      </c>
    </row>
    <row r="658" spans="1:7" s="223" customFormat="1">
      <c r="A658" s="223" t="s">
        <v>244</v>
      </c>
      <c r="B658" s="223" t="s">
        <v>227</v>
      </c>
      <c r="C658" s="223" t="s">
        <v>236</v>
      </c>
      <c r="D658" s="223" t="s">
        <v>862</v>
      </c>
      <c r="F658" s="223" t="s">
        <v>63</v>
      </c>
      <c r="G658" s="223">
        <f>'5高校'!P19</f>
        <v>0</v>
      </c>
    </row>
    <row r="659" spans="1:7" s="223" customFormat="1">
      <c r="A659" s="223" t="s">
        <v>244</v>
      </c>
      <c r="B659" s="223" t="s">
        <v>227</v>
      </c>
      <c r="C659" s="223" t="s">
        <v>236</v>
      </c>
      <c r="D659" s="223" t="s">
        <v>862</v>
      </c>
      <c r="F659" s="223" t="s">
        <v>65</v>
      </c>
      <c r="G659" s="223">
        <f>'5高校'!P20</f>
        <v>0</v>
      </c>
    </row>
    <row r="660" spans="1:7" s="223" customFormat="1">
      <c r="A660" s="223" t="s">
        <v>244</v>
      </c>
      <c r="B660" s="223" t="s">
        <v>227</v>
      </c>
      <c r="C660" s="223" t="s">
        <v>236</v>
      </c>
      <c r="D660" s="223" t="s">
        <v>862</v>
      </c>
      <c r="F660" s="223" t="s">
        <v>67</v>
      </c>
      <c r="G660" s="223">
        <f>'5高校'!P21</f>
        <v>0</v>
      </c>
    </row>
    <row r="661" spans="1:7" s="223" customFormat="1">
      <c r="A661" s="223" t="s">
        <v>244</v>
      </c>
      <c r="B661" s="223" t="s">
        <v>227</v>
      </c>
      <c r="C661" s="223" t="s">
        <v>236</v>
      </c>
      <c r="D661" s="223" t="s">
        <v>862</v>
      </c>
      <c r="F661" s="223" t="s">
        <v>69</v>
      </c>
      <c r="G661" s="223">
        <f>'5高校'!P22</f>
        <v>0</v>
      </c>
    </row>
    <row r="662" spans="1:7" s="223" customFormat="1">
      <c r="A662" s="223" t="s">
        <v>244</v>
      </c>
      <c r="B662" s="223" t="s">
        <v>227</v>
      </c>
      <c r="C662" s="223" t="s">
        <v>236</v>
      </c>
      <c r="D662" s="223" t="s">
        <v>862</v>
      </c>
      <c r="F662" s="223" t="s">
        <v>71</v>
      </c>
      <c r="G662" s="223">
        <f>'5高校'!P23</f>
        <v>0</v>
      </c>
    </row>
    <row r="663" spans="1:7" s="223" customFormat="1">
      <c r="A663" s="223" t="s">
        <v>244</v>
      </c>
      <c r="B663" s="223" t="s">
        <v>227</v>
      </c>
      <c r="C663" s="223" t="s">
        <v>236</v>
      </c>
      <c r="D663" s="223" t="s">
        <v>862</v>
      </c>
      <c r="F663" s="223" t="s">
        <v>73</v>
      </c>
      <c r="G663" s="223">
        <f>'5高校'!P24</f>
        <v>0</v>
      </c>
    </row>
    <row r="664" spans="1:7" s="223" customFormat="1">
      <c r="A664" s="223" t="s">
        <v>244</v>
      </c>
      <c r="B664" s="223" t="s">
        <v>227</v>
      </c>
      <c r="C664" s="223" t="s">
        <v>236</v>
      </c>
      <c r="D664" s="223" t="s">
        <v>862</v>
      </c>
      <c r="F664" s="223" t="s">
        <v>75</v>
      </c>
      <c r="G664" s="223">
        <f>'5高校'!P25</f>
        <v>0</v>
      </c>
    </row>
    <row r="665" spans="1:7" s="223" customFormat="1">
      <c r="A665" s="223" t="s">
        <v>244</v>
      </c>
      <c r="B665" s="223" t="s">
        <v>227</v>
      </c>
      <c r="C665" s="223" t="s">
        <v>236</v>
      </c>
      <c r="D665" s="223" t="s">
        <v>862</v>
      </c>
      <c r="F665" s="223" t="s">
        <v>32</v>
      </c>
      <c r="G665" s="223">
        <f>'5高校'!P26</f>
        <v>0</v>
      </c>
    </row>
    <row r="666" spans="1:7" s="223" customFormat="1">
      <c r="A666" s="223" t="s">
        <v>244</v>
      </c>
      <c r="B666" s="223" t="s">
        <v>227</v>
      </c>
      <c r="C666" s="223" t="s">
        <v>236</v>
      </c>
      <c r="D666" s="223" t="s">
        <v>862</v>
      </c>
      <c r="F666" s="223" t="s">
        <v>33</v>
      </c>
      <c r="G666" s="223">
        <f>'5高校'!P27</f>
        <v>0</v>
      </c>
    </row>
    <row r="667" spans="1:7" s="223" customFormat="1">
      <c r="A667" s="223" t="s">
        <v>244</v>
      </c>
      <c r="B667" s="223" t="s">
        <v>227</v>
      </c>
      <c r="C667" s="223" t="s">
        <v>236</v>
      </c>
      <c r="D667" s="223" t="s">
        <v>862</v>
      </c>
      <c r="F667" s="223" t="s">
        <v>34</v>
      </c>
      <c r="G667" s="223">
        <f>'5高校'!P28</f>
        <v>0</v>
      </c>
    </row>
    <row r="668" spans="1:7" s="223" customFormat="1">
      <c r="F668" s="223" t="s">
        <v>61</v>
      </c>
      <c r="G668" s="223">
        <f>'5高校'!P29</f>
        <v>0</v>
      </c>
    </row>
    <row r="669" spans="1:7" s="223" customFormat="1">
      <c r="F669" s="223" t="s">
        <v>62</v>
      </c>
      <c r="G669" s="223">
        <f>'5高校'!P30</f>
        <v>0</v>
      </c>
    </row>
    <row r="670" spans="1:7" s="223" customFormat="1">
      <c r="F670" s="223" t="s">
        <v>64</v>
      </c>
      <c r="G670" s="223">
        <f>'5高校'!P31</f>
        <v>0</v>
      </c>
    </row>
    <row r="671" spans="1:7" s="223" customFormat="1">
      <c r="F671" s="223" t="s">
        <v>66</v>
      </c>
      <c r="G671" s="223">
        <f>'5高校'!P32</f>
        <v>0</v>
      </c>
    </row>
    <row r="672" spans="1:7" s="223" customFormat="1">
      <c r="F672" s="223" t="s">
        <v>68</v>
      </c>
      <c r="G672" s="223">
        <f>'5高校'!P33</f>
        <v>0</v>
      </c>
    </row>
    <row r="673" spans="1:7" s="223" customFormat="1">
      <c r="F673" s="223" t="s">
        <v>70</v>
      </c>
      <c r="G673" s="223">
        <f>'5高校'!P34</f>
        <v>0</v>
      </c>
    </row>
    <row r="674" spans="1:7" s="223" customFormat="1">
      <c r="F674" s="223" t="s">
        <v>72</v>
      </c>
      <c r="G674" s="223">
        <f>'5高校'!P35</f>
        <v>0</v>
      </c>
    </row>
    <row r="675" spans="1:7" s="223" customFormat="1">
      <c r="F675" s="223" t="s">
        <v>74</v>
      </c>
      <c r="G675" s="223">
        <f>'5高校'!P36</f>
        <v>0</v>
      </c>
    </row>
    <row r="676" spans="1:7" s="223" customFormat="1">
      <c r="F676" s="223" t="s">
        <v>76</v>
      </c>
      <c r="G676" s="223">
        <f>'5高校'!P37</f>
        <v>0</v>
      </c>
    </row>
    <row r="677" spans="1:7" s="223" customFormat="1">
      <c r="A677" s="223" t="s">
        <v>244</v>
      </c>
      <c r="B677" s="223" t="s">
        <v>227</v>
      </c>
      <c r="C677" s="223" t="s">
        <v>236</v>
      </c>
      <c r="D677" s="223" t="s">
        <v>862</v>
      </c>
      <c r="F677" s="223" t="s">
        <v>78</v>
      </c>
      <c r="G677" s="223">
        <f>'5高校'!P38</f>
        <v>0</v>
      </c>
    </row>
    <row r="678" spans="1:7" s="223" customFormat="1">
      <c r="A678" s="223" t="s">
        <v>244</v>
      </c>
      <c r="B678" s="223" t="s">
        <v>227</v>
      </c>
      <c r="C678" s="223" t="s">
        <v>236</v>
      </c>
      <c r="D678" s="223" t="s">
        <v>862</v>
      </c>
      <c r="F678" s="223" t="s">
        <v>79</v>
      </c>
      <c r="G678" s="223">
        <f>'5高校'!P39</f>
        <v>0</v>
      </c>
    </row>
    <row r="679" spans="1:7" s="223" customFormat="1">
      <c r="A679" s="223" t="s">
        <v>244</v>
      </c>
      <c r="B679" s="223" t="s">
        <v>227</v>
      </c>
      <c r="C679" s="223" t="s">
        <v>236</v>
      </c>
      <c r="D679" s="223" t="s">
        <v>862</v>
      </c>
      <c r="F679" s="223" t="s">
        <v>80</v>
      </c>
      <c r="G679" s="223">
        <f>'5高校'!P40</f>
        <v>0</v>
      </c>
    </row>
    <row r="680" spans="1:7" s="223" customFormat="1">
      <c r="A680" s="223" t="s">
        <v>244</v>
      </c>
      <c r="B680" s="223" t="s">
        <v>227</v>
      </c>
      <c r="C680" s="223" t="s">
        <v>236</v>
      </c>
      <c r="D680" s="223" t="s">
        <v>862</v>
      </c>
      <c r="F680" s="223" t="s">
        <v>81</v>
      </c>
      <c r="G680" s="223">
        <f>'5高校'!P41</f>
        <v>0</v>
      </c>
    </row>
    <row r="681" spans="1:7" s="223" customFormat="1">
      <c r="A681" s="223" t="s">
        <v>244</v>
      </c>
      <c r="B681" s="223" t="s">
        <v>227</v>
      </c>
      <c r="C681" s="223" t="s">
        <v>236</v>
      </c>
      <c r="D681" s="223" t="s">
        <v>862</v>
      </c>
      <c r="F681" s="223" t="s">
        <v>495</v>
      </c>
      <c r="G681" s="223">
        <f>'5高校'!P42</f>
        <v>0</v>
      </c>
    </row>
    <row r="682" spans="1:7" s="223" customFormat="1">
      <c r="A682" s="223" t="s">
        <v>244</v>
      </c>
      <c r="B682" s="223" t="s">
        <v>227</v>
      </c>
      <c r="C682" s="223" t="s">
        <v>236</v>
      </c>
      <c r="D682" s="223" t="s">
        <v>862</v>
      </c>
      <c r="F682" s="223" t="s">
        <v>496</v>
      </c>
      <c r="G682" s="223">
        <f>'5高校'!P43</f>
        <v>0</v>
      </c>
    </row>
    <row r="683" spans="1:7" s="223" customFormat="1">
      <c r="A683" s="223" t="s">
        <v>244</v>
      </c>
      <c r="B683" s="223" t="s">
        <v>227</v>
      </c>
      <c r="C683" s="223" t="s">
        <v>236</v>
      </c>
      <c r="D683" s="223" t="s">
        <v>862</v>
      </c>
      <c r="F683" s="223" t="s">
        <v>84</v>
      </c>
      <c r="G683" s="223">
        <f>'5高校'!P44</f>
        <v>0</v>
      </c>
    </row>
    <row r="684" spans="1:7" s="223" customFormat="1">
      <c r="A684" s="223" t="s">
        <v>244</v>
      </c>
      <c r="B684" s="223" t="s">
        <v>227</v>
      </c>
      <c r="C684" s="223" t="s">
        <v>236</v>
      </c>
      <c r="D684" s="223" t="s">
        <v>862</v>
      </c>
      <c r="F684" s="223" t="s">
        <v>85</v>
      </c>
      <c r="G684" s="223">
        <f>'5高校'!P45</f>
        <v>0</v>
      </c>
    </row>
    <row r="685" spans="1:7">
      <c r="A685" s="116" t="s">
        <v>244</v>
      </c>
      <c r="B685" s="116" t="s">
        <v>227</v>
      </c>
      <c r="C685" s="116" t="s">
        <v>236</v>
      </c>
      <c r="D685" s="116" t="s">
        <v>14</v>
      </c>
      <c r="F685" s="116" t="s">
        <v>20</v>
      </c>
      <c r="G685" s="116">
        <f>'5高校'!Q6</f>
        <v>0</v>
      </c>
    </row>
    <row r="686" spans="1:7">
      <c r="A686" s="116" t="s">
        <v>244</v>
      </c>
      <c r="B686" s="116" t="s">
        <v>227</v>
      </c>
      <c r="C686" s="116" t="s">
        <v>236</v>
      </c>
      <c r="D686" s="116" t="s">
        <v>14</v>
      </c>
      <c r="F686" s="116" t="s">
        <v>56</v>
      </c>
      <c r="G686" s="116">
        <f>'5高校'!Q7</f>
        <v>0</v>
      </c>
    </row>
    <row r="687" spans="1:7">
      <c r="A687" s="116" t="s">
        <v>244</v>
      </c>
      <c r="B687" s="116" t="s">
        <v>227</v>
      </c>
      <c r="C687" s="116" t="s">
        <v>236</v>
      </c>
      <c r="D687" s="116" t="s">
        <v>14</v>
      </c>
      <c r="F687" s="116" t="s">
        <v>57</v>
      </c>
      <c r="G687" s="116">
        <f>'5高校'!Q8</f>
        <v>0</v>
      </c>
    </row>
    <row r="688" spans="1:7">
      <c r="A688" s="116" t="s">
        <v>244</v>
      </c>
      <c r="B688" s="116" t="s">
        <v>227</v>
      </c>
      <c r="C688" s="116" t="s">
        <v>236</v>
      </c>
      <c r="D688" s="116" t="s">
        <v>14</v>
      </c>
      <c r="F688" s="116" t="s">
        <v>22</v>
      </c>
      <c r="G688" s="116">
        <f>'5高校'!Q9</f>
        <v>0</v>
      </c>
    </row>
    <row r="689" spans="1:7">
      <c r="A689" s="116" t="s">
        <v>244</v>
      </c>
      <c r="B689" s="116" t="s">
        <v>227</v>
      </c>
      <c r="C689" s="116" t="s">
        <v>236</v>
      </c>
      <c r="D689" s="116" t="s">
        <v>14</v>
      </c>
      <c r="F689" s="116" t="s">
        <v>23</v>
      </c>
      <c r="G689" s="116">
        <f>'5高校'!Q10</f>
        <v>0</v>
      </c>
    </row>
    <row r="690" spans="1:7">
      <c r="A690" s="116" t="s">
        <v>244</v>
      </c>
      <c r="B690" s="116" t="s">
        <v>227</v>
      </c>
      <c r="C690" s="116" t="s">
        <v>236</v>
      </c>
      <c r="D690" s="116" t="s">
        <v>14</v>
      </c>
      <c r="F690" s="116" t="s">
        <v>24</v>
      </c>
      <c r="G690" s="116">
        <f>'5高校'!Q11</f>
        <v>0</v>
      </c>
    </row>
    <row r="691" spans="1:7">
      <c r="A691" s="116" t="s">
        <v>244</v>
      </c>
      <c r="B691" s="116" t="s">
        <v>227</v>
      </c>
      <c r="C691" s="116" t="s">
        <v>236</v>
      </c>
      <c r="D691" s="116" t="s">
        <v>14</v>
      </c>
      <c r="F691" s="116" t="s">
        <v>25</v>
      </c>
      <c r="G691" s="116">
        <f>'5高校'!Q12</f>
        <v>0</v>
      </c>
    </row>
    <row r="692" spans="1:7">
      <c r="A692" s="116" t="s">
        <v>244</v>
      </c>
      <c r="B692" s="116" t="s">
        <v>227</v>
      </c>
      <c r="C692" s="116" t="s">
        <v>236</v>
      </c>
      <c r="D692" s="116" t="s">
        <v>14</v>
      </c>
      <c r="F692" s="116" t="s">
        <v>58</v>
      </c>
      <c r="G692" s="116">
        <f>'5高校'!Q13</f>
        <v>0</v>
      </c>
    </row>
    <row r="693" spans="1:7">
      <c r="A693" s="116" t="s">
        <v>244</v>
      </c>
      <c r="B693" s="116" t="s">
        <v>227</v>
      </c>
      <c r="C693" s="116" t="s">
        <v>236</v>
      </c>
      <c r="D693" s="116" t="s">
        <v>14</v>
      </c>
      <c r="F693" s="116" t="s">
        <v>59</v>
      </c>
      <c r="G693" s="116">
        <f>'5高校'!Q14</f>
        <v>0</v>
      </c>
    </row>
    <row r="694" spans="1:7">
      <c r="A694" s="116" t="s">
        <v>244</v>
      </c>
      <c r="B694" s="116" t="s">
        <v>227</v>
      </c>
      <c r="C694" s="116" t="s">
        <v>236</v>
      </c>
      <c r="D694" s="116" t="s">
        <v>14</v>
      </c>
      <c r="F694" s="116" t="s">
        <v>26</v>
      </c>
      <c r="G694" s="116">
        <f>'5高校'!Q15</f>
        <v>0</v>
      </c>
    </row>
    <row r="695" spans="1:7">
      <c r="A695" s="116" t="s">
        <v>244</v>
      </c>
      <c r="B695" s="116" t="s">
        <v>227</v>
      </c>
      <c r="C695" s="116" t="s">
        <v>236</v>
      </c>
      <c r="D695" s="116" t="s">
        <v>14</v>
      </c>
      <c r="F695" s="116" t="s">
        <v>27</v>
      </c>
      <c r="G695" s="116">
        <f>'5高校'!Q16</f>
        <v>0</v>
      </c>
    </row>
    <row r="696" spans="1:7">
      <c r="A696" s="116" t="s">
        <v>244</v>
      </c>
      <c r="B696" s="116" t="s">
        <v>227</v>
      </c>
      <c r="C696" s="116" t="s">
        <v>236</v>
      </c>
      <c r="D696" s="116" t="s">
        <v>14</v>
      </c>
      <c r="F696" s="116" t="s">
        <v>60</v>
      </c>
      <c r="G696" s="116">
        <f>'5高校'!Q17</f>
        <v>0</v>
      </c>
    </row>
    <row r="697" spans="1:7">
      <c r="A697" s="116" t="s">
        <v>244</v>
      </c>
      <c r="B697" s="116" t="s">
        <v>227</v>
      </c>
      <c r="C697" s="116" t="s">
        <v>236</v>
      </c>
      <c r="D697" s="116" t="s">
        <v>14</v>
      </c>
      <c r="F697" s="116" t="s">
        <v>29</v>
      </c>
      <c r="G697" s="116">
        <f>'5高校'!Q18</f>
        <v>0</v>
      </c>
    </row>
    <row r="698" spans="1:7">
      <c r="A698" s="116" t="s">
        <v>244</v>
      </c>
      <c r="B698" s="116" t="s">
        <v>227</v>
      </c>
      <c r="C698" s="116" t="s">
        <v>236</v>
      </c>
      <c r="D698" s="116" t="s">
        <v>14</v>
      </c>
      <c r="F698" s="116" t="s">
        <v>63</v>
      </c>
      <c r="G698" s="116">
        <f>'5高校'!Q19</f>
        <v>0</v>
      </c>
    </row>
    <row r="699" spans="1:7">
      <c r="A699" s="116" t="s">
        <v>244</v>
      </c>
      <c r="B699" s="116" t="s">
        <v>227</v>
      </c>
      <c r="C699" s="116" t="s">
        <v>236</v>
      </c>
      <c r="D699" s="116" t="s">
        <v>14</v>
      </c>
      <c r="F699" s="116" t="s">
        <v>65</v>
      </c>
      <c r="G699" s="116">
        <f>'5高校'!Q20</f>
        <v>0</v>
      </c>
    </row>
    <row r="700" spans="1:7">
      <c r="A700" s="116" t="s">
        <v>244</v>
      </c>
      <c r="B700" s="116" t="s">
        <v>227</v>
      </c>
      <c r="C700" s="116" t="s">
        <v>236</v>
      </c>
      <c r="D700" s="116" t="s">
        <v>14</v>
      </c>
      <c r="F700" s="116" t="s">
        <v>67</v>
      </c>
      <c r="G700" s="116">
        <f>'5高校'!Q21</f>
        <v>0</v>
      </c>
    </row>
    <row r="701" spans="1:7">
      <c r="A701" s="116" t="s">
        <v>244</v>
      </c>
      <c r="B701" s="116" t="s">
        <v>227</v>
      </c>
      <c r="C701" s="116" t="s">
        <v>236</v>
      </c>
      <c r="D701" s="116" t="s">
        <v>14</v>
      </c>
      <c r="F701" s="116" t="s">
        <v>69</v>
      </c>
      <c r="G701" s="116">
        <f>'5高校'!Q22</f>
        <v>0</v>
      </c>
    </row>
    <row r="702" spans="1:7">
      <c r="A702" s="116" t="s">
        <v>244</v>
      </c>
      <c r="B702" s="116" t="s">
        <v>227</v>
      </c>
      <c r="C702" s="116" t="s">
        <v>236</v>
      </c>
      <c r="D702" s="116" t="s">
        <v>14</v>
      </c>
      <c r="F702" s="116" t="s">
        <v>71</v>
      </c>
      <c r="G702" s="116">
        <f>'5高校'!Q23</f>
        <v>0</v>
      </c>
    </row>
    <row r="703" spans="1:7">
      <c r="A703" s="116" t="s">
        <v>244</v>
      </c>
      <c r="B703" s="116" t="s">
        <v>227</v>
      </c>
      <c r="C703" s="116" t="s">
        <v>236</v>
      </c>
      <c r="D703" s="116" t="s">
        <v>14</v>
      </c>
      <c r="F703" s="116" t="s">
        <v>73</v>
      </c>
      <c r="G703" s="116">
        <f>'5高校'!Q24</f>
        <v>0</v>
      </c>
    </row>
    <row r="704" spans="1:7">
      <c r="A704" s="116" t="s">
        <v>244</v>
      </c>
      <c r="B704" s="116" t="s">
        <v>227</v>
      </c>
      <c r="C704" s="116" t="s">
        <v>236</v>
      </c>
      <c r="D704" s="116" t="s">
        <v>14</v>
      </c>
      <c r="F704" s="116" t="s">
        <v>75</v>
      </c>
      <c r="G704" s="116">
        <f>'5高校'!Q25</f>
        <v>0</v>
      </c>
    </row>
    <row r="705" spans="1:9">
      <c r="A705" s="116" t="s">
        <v>244</v>
      </c>
      <c r="B705" s="116" t="s">
        <v>227</v>
      </c>
      <c r="C705" s="116" t="s">
        <v>236</v>
      </c>
      <c r="D705" s="116" t="s">
        <v>14</v>
      </c>
      <c r="F705" s="116" t="s">
        <v>32</v>
      </c>
      <c r="G705" s="116">
        <f>'5高校'!Q26</f>
        <v>0</v>
      </c>
    </row>
    <row r="706" spans="1:9">
      <c r="A706" s="116" t="s">
        <v>244</v>
      </c>
      <c r="B706" s="116" t="s">
        <v>227</v>
      </c>
      <c r="C706" s="116" t="s">
        <v>236</v>
      </c>
      <c r="D706" s="116" t="s">
        <v>14</v>
      </c>
      <c r="F706" s="116" t="s">
        <v>33</v>
      </c>
      <c r="G706" s="116">
        <f>'5高校'!Q27</f>
        <v>0</v>
      </c>
    </row>
    <row r="707" spans="1:9">
      <c r="A707" s="116" t="s">
        <v>244</v>
      </c>
      <c r="B707" s="116" t="s">
        <v>227</v>
      </c>
      <c r="C707" s="116" t="s">
        <v>236</v>
      </c>
      <c r="D707" s="116" t="s">
        <v>14</v>
      </c>
      <c r="F707" s="116" t="s">
        <v>34</v>
      </c>
      <c r="G707" s="116">
        <f>'5高校'!Q28</f>
        <v>0</v>
      </c>
      <c r="I707" s="223"/>
    </row>
    <row r="708" spans="1:9">
      <c r="A708" s="116" t="s">
        <v>244</v>
      </c>
      <c r="B708" s="116" t="s">
        <v>227</v>
      </c>
      <c r="C708" s="116" t="s">
        <v>236</v>
      </c>
      <c r="D708" s="116" t="s">
        <v>14</v>
      </c>
      <c r="E708" s="116" t="s">
        <v>276</v>
      </c>
      <c r="F708" s="116" t="s">
        <v>22</v>
      </c>
      <c r="G708" s="116">
        <f>'5高校'!R9</f>
        <v>0</v>
      </c>
    </row>
    <row r="709" spans="1:9">
      <c r="A709" s="116" t="s">
        <v>244</v>
      </c>
      <c r="B709" s="116" t="s">
        <v>227</v>
      </c>
      <c r="C709" s="116" t="s">
        <v>236</v>
      </c>
      <c r="D709" s="116" t="s">
        <v>14</v>
      </c>
      <c r="E709" s="116" t="s">
        <v>276</v>
      </c>
      <c r="F709" s="116" t="s">
        <v>23</v>
      </c>
      <c r="G709" s="116">
        <f>'5高校'!R10</f>
        <v>0</v>
      </c>
    </row>
    <row r="710" spans="1:9">
      <c r="A710" s="116" t="s">
        <v>244</v>
      </c>
      <c r="B710" s="116" t="s">
        <v>227</v>
      </c>
      <c r="C710" s="116" t="s">
        <v>236</v>
      </c>
      <c r="D710" s="116" t="s">
        <v>14</v>
      </c>
      <c r="E710" s="116" t="s">
        <v>276</v>
      </c>
      <c r="F710" s="116" t="s">
        <v>24</v>
      </c>
      <c r="G710" s="116">
        <f>'5高校'!R11</f>
        <v>0</v>
      </c>
    </row>
    <row r="711" spans="1:9">
      <c r="A711" s="116" t="s">
        <v>244</v>
      </c>
      <c r="B711" s="116" t="s">
        <v>227</v>
      </c>
      <c r="C711" s="116" t="s">
        <v>236</v>
      </c>
      <c r="D711" s="116" t="s">
        <v>14</v>
      </c>
      <c r="E711" s="116" t="s">
        <v>276</v>
      </c>
      <c r="F711" s="116" t="s">
        <v>25</v>
      </c>
      <c r="G711" s="116">
        <f>'5高校'!R12</f>
        <v>0</v>
      </c>
    </row>
    <row r="712" spans="1:9">
      <c r="A712" s="116" t="s">
        <v>244</v>
      </c>
      <c r="B712" s="116" t="s">
        <v>227</v>
      </c>
      <c r="C712" s="116" t="s">
        <v>236</v>
      </c>
      <c r="D712" s="116" t="s">
        <v>14</v>
      </c>
      <c r="E712" s="116" t="s">
        <v>276</v>
      </c>
      <c r="F712" s="116" t="s">
        <v>58</v>
      </c>
      <c r="G712" s="116">
        <f>'5高校'!R13</f>
        <v>0</v>
      </c>
    </row>
    <row r="713" spans="1:9">
      <c r="A713" s="116" t="s">
        <v>244</v>
      </c>
      <c r="B713" s="116" t="s">
        <v>227</v>
      </c>
      <c r="C713" s="116" t="s">
        <v>236</v>
      </c>
      <c r="D713" s="116" t="s">
        <v>14</v>
      </c>
      <c r="E713" s="116" t="s">
        <v>276</v>
      </c>
      <c r="F713" s="116" t="s">
        <v>59</v>
      </c>
      <c r="G713" s="116">
        <f>'5高校'!R14</f>
        <v>0</v>
      </c>
    </row>
    <row r="714" spans="1:9">
      <c r="A714" s="116" t="s">
        <v>244</v>
      </c>
      <c r="B714" s="116" t="s">
        <v>227</v>
      </c>
      <c r="C714" s="116" t="s">
        <v>236</v>
      </c>
      <c r="D714" s="116" t="s">
        <v>14</v>
      </c>
      <c r="E714" s="116" t="s">
        <v>276</v>
      </c>
      <c r="F714" s="116" t="s">
        <v>65</v>
      </c>
      <c r="G714" s="116">
        <f>'5高校'!R20</f>
        <v>0</v>
      </c>
    </row>
    <row r="715" spans="1:9">
      <c r="A715" s="116" t="s">
        <v>244</v>
      </c>
      <c r="B715" s="116" t="s">
        <v>227</v>
      </c>
      <c r="C715" s="116" t="s">
        <v>236</v>
      </c>
      <c r="D715" s="116" t="s">
        <v>14</v>
      </c>
      <c r="E715" s="116" t="s">
        <v>276</v>
      </c>
      <c r="F715" s="116" t="s">
        <v>67</v>
      </c>
      <c r="G715" s="116">
        <f>'5高校'!R21</f>
        <v>0</v>
      </c>
    </row>
    <row r="716" spans="1:9">
      <c r="A716" s="116" t="s">
        <v>244</v>
      </c>
      <c r="B716" s="116" t="s">
        <v>227</v>
      </c>
      <c r="C716" s="116" t="s">
        <v>236</v>
      </c>
      <c r="D716" s="116" t="s">
        <v>14</v>
      </c>
      <c r="E716" s="116" t="s">
        <v>276</v>
      </c>
      <c r="F716" s="116" t="s">
        <v>69</v>
      </c>
      <c r="G716" s="116">
        <f>'5高校'!R22</f>
        <v>0</v>
      </c>
    </row>
    <row r="717" spans="1:9">
      <c r="A717" s="116" t="s">
        <v>244</v>
      </c>
      <c r="B717" s="116" t="s">
        <v>227</v>
      </c>
      <c r="C717" s="116" t="s">
        <v>236</v>
      </c>
      <c r="D717" s="116" t="s">
        <v>14</v>
      </c>
      <c r="E717" s="116" t="s">
        <v>276</v>
      </c>
      <c r="F717" s="116" t="s">
        <v>71</v>
      </c>
      <c r="G717" s="116">
        <f>'5高校'!R23</f>
        <v>0</v>
      </c>
    </row>
    <row r="718" spans="1:9">
      <c r="A718" s="116" t="s">
        <v>244</v>
      </c>
      <c r="B718" s="116" t="s">
        <v>227</v>
      </c>
      <c r="C718" s="116" t="s">
        <v>236</v>
      </c>
      <c r="D718" s="116" t="s">
        <v>14</v>
      </c>
      <c r="E718" s="116" t="s">
        <v>276</v>
      </c>
      <c r="F718" s="116" t="s">
        <v>75</v>
      </c>
      <c r="G718" s="116">
        <f>'5高校'!R25</f>
        <v>0</v>
      </c>
    </row>
    <row r="719" spans="1:9">
      <c r="A719" s="116" t="s">
        <v>244</v>
      </c>
      <c r="B719" s="116" t="s">
        <v>227</v>
      </c>
      <c r="C719" s="116" t="s">
        <v>236</v>
      </c>
      <c r="D719" s="116" t="s">
        <v>14</v>
      </c>
      <c r="E719" s="116" t="s">
        <v>277</v>
      </c>
      <c r="F719" s="116" t="s">
        <v>67</v>
      </c>
      <c r="G719" s="116">
        <f>'5高校'!S21</f>
        <v>0</v>
      </c>
    </row>
    <row r="720" spans="1:9">
      <c r="A720" s="116" t="s">
        <v>244</v>
      </c>
      <c r="B720" s="116" t="s">
        <v>227</v>
      </c>
      <c r="C720" s="116" t="s">
        <v>236</v>
      </c>
      <c r="D720" s="116" t="s">
        <v>15</v>
      </c>
      <c r="F720" s="116" t="s">
        <v>20</v>
      </c>
      <c r="G720" s="116">
        <f>'5高校'!T6</f>
        <v>0</v>
      </c>
    </row>
    <row r="721" spans="1:7">
      <c r="A721" s="116" t="s">
        <v>244</v>
      </c>
      <c r="B721" s="116" t="s">
        <v>227</v>
      </c>
      <c r="C721" s="116" t="s">
        <v>236</v>
      </c>
      <c r="D721" s="116" t="s">
        <v>15</v>
      </c>
      <c r="F721" s="116" t="s">
        <v>56</v>
      </c>
      <c r="G721" s="116">
        <f>'5高校'!T7</f>
        <v>0</v>
      </c>
    </row>
    <row r="722" spans="1:7">
      <c r="A722" s="116" t="s">
        <v>244</v>
      </c>
      <c r="B722" s="116" t="s">
        <v>227</v>
      </c>
      <c r="C722" s="116" t="s">
        <v>236</v>
      </c>
      <c r="D722" s="116" t="s">
        <v>15</v>
      </c>
      <c r="F722" s="116" t="s">
        <v>57</v>
      </c>
      <c r="G722" s="116">
        <f>'5高校'!T8</f>
        <v>0</v>
      </c>
    </row>
    <row r="723" spans="1:7">
      <c r="A723" s="116" t="s">
        <v>244</v>
      </c>
      <c r="B723" s="116" t="s">
        <v>227</v>
      </c>
      <c r="C723" s="116" t="s">
        <v>236</v>
      </c>
      <c r="D723" s="116" t="s">
        <v>15</v>
      </c>
      <c r="F723" s="116" t="s">
        <v>22</v>
      </c>
      <c r="G723" s="116">
        <f>'5高校'!T9</f>
        <v>0</v>
      </c>
    </row>
    <row r="724" spans="1:7">
      <c r="A724" s="116" t="s">
        <v>244</v>
      </c>
      <c r="B724" s="116" t="s">
        <v>227</v>
      </c>
      <c r="C724" s="116" t="s">
        <v>236</v>
      </c>
      <c r="D724" s="116" t="s">
        <v>15</v>
      </c>
      <c r="F724" s="116" t="s">
        <v>23</v>
      </c>
      <c r="G724" s="116">
        <f>'5高校'!T10</f>
        <v>0</v>
      </c>
    </row>
    <row r="725" spans="1:7">
      <c r="A725" s="116" t="s">
        <v>244</v>
      </c>
      <c r="B725" s="116" t="s">
        <v>227</v>
      </c>
      <c r="C725" s="116" t="s">
        <v>236</v>
      </c>
      <c r="D725" s="116" t="s">
        <v>15</v>
      </c>
      <c r="F725" s="116" t="s">
        <v>24</v>
      </c>
      <c r="G725" s="116">
        <f>'5高校'!T11</f>
        <v>0</v>
      </c>
    </row>
    <row r="726" spans="1:7">
      <c r="A726" s="116" t="s">
        <v>244</v>
      </c>
      <c r="B726" s="116" t="s">
        <v>227</v>
      </c>
      <c r="C726" s="116" t="s">
        <v>236</v>
      </c>
      <c r="D726" s="116" t="s">
        <v>15</v>
      </c>
      <c r="F726" s="116" t="s">
        <v>25</v>
      </c>
      <c r="G726" s="116">
        <f>'5高校'!T12</f>
        <v>0</v>
      </c>
    </row>
    <row r="727" spans="1:7">
      <c r="A727" s="116" t="s">
        <v>244</v>
      </c>
      <c r="B727" s="116" t="s">
        <v>227</v>
      </c>
      <c r="C727" s="116" t="s">
        <v>236</v>
      </c>
      <c r="D727" s="116" t="s">
        <v>15</v>
      </c>
      <c r="F727" s="116" t="s">
        <v>58</v>
      </c>
      <c r="G727" s="116">
        <f>'5高校'!T13</f>
        <v>0</v>
      </c>
    </row>
    <row r="728" spans="1:7">
      <c r="A728" s="116" t="s">
        <v>244</v>
      </c>
      <c r="B728" s="116" t="s">
        <v>227</v>
      </c>
      <c r="C728" s="116" t="s">
        <v>236</v>
      </c>
      <c r="D728" s="116" t="s">
        <v>15</v>
      </c>
      <c r="F728" s="116" t="s">
        <v>59</v>
      </c>
      <c r="G728" s="116">
        <f>'5高校'!T14</f>
        <v>0</v>
      </c>
    </row>
    <row r="729" spans="1:7">
      <c r="A729" s="116" t="s">
        <v>244</v>
      </c>
      <c r="B729" s="116" t="s">
        <v>227</v>
      </c>
      <c r="C729" s="116" t="s">
        <v>236</v>
      </c>
      <c r="D729" s="116" t="s">
        <v>15</v>
      </c>
      <c r="F729" s="116" t="s">
        <v>26</v>
      </c>
      <c r="G729" s="116">
        <f>'5高校'!T15</f>
        <v>0</v>
      </c>
    </row>
    <row r="730" spans="1:7">
      <c r="A730" s="116" t="s">
        <v>244</v>
      </c>
      <c r="B730" s="116" t="s">
        <v>227</v>
      </c>
      <c r="C730" s="116" t="s">
        <v>236</v>
      </c>
      <c r="D730" s="116" t="s">
        <v>15</v>
      </c>
      <c r="F730" s="116" t="s">
        <v>27</v>
      </c>
      <c r="G730" s="116">
        <f>'5高校'!T16</f>
        <v>0</v>
      </c>
    </row>
    <row r="731" spans="1:7">
      <c r="A731" s="116" t="s">
        <v>244</v>
      </c>
      <c r="B731" s="116" t="s">
        <v>227</v>
      </c>
      <c r="C731" s="116" t="s">
        <v>236</v>
      </c>
      <c r="D731" s="116" t="s">
        <v>15</v>
      </c>
      <c r="F731" s="116" t="s">
        <v>60</v>
      </c>
      <c r="G731" s="116">
        <f>'5高校'!T17</f>
        <v>0</v>
      </c>
    </row>
    <row r="732" spans="1:7">
      <c r="A732" s="116" t="s">
        <v>244</v>
      </c>
      <c r="B732" s="116" t="s">
        <v>227</v>
      </c>
      <c r="C732" s="116" t="s">
        <v>236</v>
      </c>
      <c r="D732" s="116" t="s">
        <v>15</v>
      </c>
      <c r="F732" s="116" t="s">
        <v>29</v>
      </c>
      <c r="G732" s="116">
        <f>'5高校'!T18</f>
        <v>0</v>
      </c>
    </row>
    <row r="733" spans="1:7">
      <c r="A733" s="116" t="s">
        <v>244</v>
      </c>
      <c r="B733" s="116" t="s">
        <v>227</v>
      </c>
      <c r="C733" s="116" t="s">
        <v>236</v>
      </c>
      <c r="D733" s="116" t="s">
        <v>15</v>
      </c>
      <c r="F733" s="116" t="s">
        <v>63</v>
      </c>
      <c r="G733" s="116">
        <f>'5高校'!T19</f>
        <v>0</v>
      </c>
    </row>
    <row r="734" spans="1:7">
      <c r="A734" s="116" t="s">
        <v>244</v>
      </c>
      <c r="B734" s="116" t="s">
        <v>227</v>
      </c>
      <c r="C734" s="116" t="s">
        <v>236</v>
      </c>
      <c r="D734" s="116" t="s">
        <v>15</v>
      </c>
      <c r="F734" s="116" t="s">
        <v>65</v>
      </c>
      <c r="G734" s="116">
        <f>'5高校'!T20</f>
        <v>0</v>
      </c>
    </row>
    <row r="735" spans="1:7">
      <c r="A735" s="116" t="s">
        <v>244</v>
      </c>
      <c r="B735" s="116" t="s">
        <v>227</v>
      </c>
      <c r="C735" s="116" t="s">
        <v>236</v>
      </c>
      <c r="D735" s="116" t="s">
        <v>15</v>
      </c>
      <c r="F735" s="116" t="s">
        <v>67</v>
      </c>
      <c r="G735" s="116">
        <f>'5高校'!T21</f>
        <v>0</v>
      </c>
    </row>
    <row r="736" spans="1:7">
      <c r="A736" s="116" t="s">
        <v>244</v>
      </c>
      <c r="B736" s="116" t="s">
        <v>227</v>
      </c>
      <c r="C736" s="116" t="s">
        <v>236</v>
      </c>
      <c r="D736" s="116" t="s">
        <v>15</v>
      </c>
      <c r="F736" s="116" t="s">
        <v>69</v>
      </c>
      <c r="G736" s="116">
        <f>'5高校'!T22</f>
        <v>0</v>
      </c>
    </row>
    <row r="737" spans="1:7">
      <c r="A737" s="116" t="s">
        <v>244</v>
      </c>
      <c r="B737" s="116" t="s">
        <v>227</v>
      </c>
      <c r="C737" s="116" t="s">
        <v>236</v>
      </c>
      <c r="D737" s="116" t="s">
        <v>15</v>
      </c>
      <c r="F737" s="116" t="s">
        <v>71</v>
      </c>
      <c r="G737" s="116">
        <f>'5高校'!T23</f>
        <v>0</v>
      </c>
    </row>
    <row r="738" spans="1:7">
      <c r="A738" s="116" t="s">
        <v>244</v>
      </c>
      <c r="B738" s="116" t="s">
        <v>227</v>
      </c>
      <c r="C738" s="116" t="s">
        <v>236</v>
      </c>
      <c r="D738" s="116" t="s">
        <v>15</v>
      </c>
      <c r="F738" s="116" t="s">
        <v>73</v>
      </c>
      <c r="G738" s="116">
        <f>'5高校'!T24</f>
        <v>0</v>
      </c>
    </row>
    <row r="739" spans="1:7">
      <c r="A739" s="116" t="s">
        <v>244</v>
      </c>
      <c r="B739" s="116" t="s">
        <v>227</v>
      </c>
      <c r="C739" s="116" t="s">
        <v>236</v>
      </c>
      <c r="D739" s="116" t="s">
        <v>15</v>
      </c>
      <c r="F739" s="116" t="s">
        <v>75</v>
      </c>
      <c r="G739" s="116">
        <f>'5高校'!T25</f>
        <v>0</v>
      </c>
    </row>
    <row r="740" spans="1:7">
      <c r="A740" s="116" t="s">
        <v>244</v>
      </c>
      <c r="B740" s="116" t="s">
        <v>227</v>
      </c>
      <c r="C740" s="116" t="s">
        <v>236</v>
      </c>
      <c r="D740" s="116" t="s">
        <v>15</v>
      </c>
      <c r="F740" s="116" t="s">
        <v>32</v>
      </c>
      <c r="G740" s="116">
        <f>'5高校'!T26</f>
        <v>0</v>
      </c>
    </row>
    <row r="741" spans="1:7">
      <c r="A741" s="116" t="s">
        <v>244</v>
      </c>
      <c r="B741" s="116" t="s">
        <v>227</v>
      </c>
      <c r="C741" s="116" t="s">
        <v>236</v>
      </c>
      <c r="D741" s="116" t="s">
        <v>15</v>
      </c>
      <c r="F741" s="116" t="s">
        <v>33</v>
      </c>
      <c r="G741" s="116">
        <f>'5高校'!T27</f>
        <v>0</v>
      </c>
    </row>
    <row r="742" spans="1:7">
      <c r="A742" s="116" t="s">
        <v>244</v>
      </c>
      <c r="B742" s="116" t="s">
        <v>227</v>
      </c>
      <c r="C742" s="116" t="s">
        <v>236</v>
      </c>
      <c r="D742" s="116" t="s">
        <v>15</v>
      </c>
      <c r="F742" s="116" t="s">
        <v>34</v>
      </c>
      <c r="G742" s="116">
        <f>'5高校'!T28</f>
        <v>0</v>
      </c>
    </row>
    <row r="743" spans="1:7">
      <c r="A743" s="116" t="s">
        <v>244</v>
      </c>
      <c r="B743" s="116" t="s">
        <v>227</v>
      </c>
      <c r="C743" s="116" t="s">
        <v>236</v>
      </c>
      <c r="D743" s="116" t="s">
        <v>234</v>
      </c>
      <c r="F743" s="116" t="s">
        <v>20</v>
      </c>
      <c r="G743" s="116">
        <f>'5高校'!U6</f>
        <v>0</v>
      </c>
    </row>
    <row r="744" spans="1:7">
      <c r="A744" s="116" t="s">
        <v>244</v>
      </c>
      <c r="B744" s="116" t="s">
        <v>227</v>
      </c>
      <c r="C744" s="116" t="s">
        <v>236</v>
      </c>
      <c r="D744" s="116" t="s">
        <v>234</v>
      </c>
      <c r="F744" s="116" t="s">
        <v>56</v>
      </c>
      <c r="G744" s="116">
        <f>'5高校'!U7</f>
        <v>0</v>
      </c>
    </row>
    <row r="745" spans="1:7">
      <c r="A745" s="116" t="s">
        <v>244</v>
      </c>
      <c r="B745" s="116" t="s">
        <v>227</v>
      </c>
      <c r="C745" s="116" t="s">
        <v>236</v>
      </c>
      <c r="D745" s="116" t="s">
        <v>234</v>
      </c>
      <c r="F745" s="116" t="s">
        <v>57</v>
      </c>
      <c r="G745" s="116">
        <f>'5高校'!U8</f>
        <v>0</v>
      </c>
    </row>
    <row r="746" spans="1:7">
      <c r="A746" s="116" t="s">
        <v>244</v>
      </c>
      <c r="B746" s="116" t="s">
        <v>227</v>
      </c>
      <c r="C746" s="116" t="s">
        <v>236</v>
      </c>
      <c r="D746" s="116" t="s">
        <v>234</v>
      </c>
      <c r="F746" s="116" t="s">
        <v>22</v>
      </c>
      <c r="G746" s="116">
        <f>'5高校'!U9</f>
        <v>0</v>
      </c>
    </row>
    <row r="747" spans="1:7">
      <c r="A747" s="116" t="s">
        <v>244</v>
      </c>
      <c r="B747" s="116" t="s">
        <v>227</v>
      </c>
      <c r="C747" s="116" t="s">
        <v>236</v>
      </c>
      <c r="D747" s="116" t="s">
        <v>234</v>
      </c>
      <c r="F747" s="116" t="s">
        <v>23</v>
      </c>
      <c r="G747" s="116">
        <f>'5高校'!U10</f>
        <v>0</v>
      </c>
    </row>
    <row r="748" spans="1:7">
      <c r="A748" s="116" t="s">
        <v>244</v>
      </c>
      <c r="B748" s="116" t="s">
        <v>227</v>
      </c>
      <c r="C748" s="116" t="s">
        <v>236</v>
      </c>
      <c r="D748" s="116" t="s">
        <v>234</v>
      </c>
      <c r="F748" s="116" t="s">
        <v>24</v>
      </c>
      <c r="G748" s="116">
        <f>'5高校'!U11</f>
        <v>0</v>
      </c>
    </row>
    <row r="749" spans="1:7">
      <c r="A749" s="116" t="s">
        <v>244</v>
      </c>
      <c r="B749" s="116" t="s">
        <v>227</v>
      </c>
      <c r="C749" s="116" t="s">
        <v>236</v>
      </c>
      <c r="D749" s="116" t="s">
        <v>234</v>
      </c>
      <c r="F749" s="116" t="s">
        <v>25</v>
      </c>
      <c r="G749" s="116">
        <f>'5高校'!U12</f>
        <v>0</v>
      </c>
    </row>
    <row r="750" spans="1:7">
      <c r="A750" s="116" t="s">
        <v>244</v>
      </c>
      <c r="B750" s="116" t="s">
        <v>227</v>
      </c>
      <c r="C750" s="116" t="s">
        <v>236</v>
      </c>
      <c r="D750" s="116" t="s">
        <v>234</v>
      </c>
      <c r="F750" s="116" t="s">
        <v>58</v>
      </c>
      <c r="G750" s="116">
        <f>'5高校'!U13</f>
        <v>0</v>
      </c>
    </row>
    <row r="751" spans="1:7">
      <c r="A751" s="116" t="s">
        <v>244</v>
      </c>
      <c r="B751" s="116" t="s">
        <v>227</v>
      </c>
      <c r="C751" s="116" t="s">
        <v>236</v>
      </c>
      <c r="D751" s="116" t="s">
        <v>234</v>
      </c>
      <c r="F751" s="116" t="s">
        <v>59</v>
      </c>
      <c r="G751" s="116">
        <f>'5高校'!U14</f>
        <v>0</v>
      </c>
    </row>
    <row r="752" spans="1:7">
      <c r="A752" s="116" t="s">
        <v>244</v>
      </c>
      <c r="B752" s="116" t="s">
        <v>227</v>
      </c>
      <c r="C752" s="116" t="s">
        <v>236</v>
      </c>
      <c r="D752" s="116" t="s">
        <v>234</v>
      </c>
      <c r="F752" s="116" t="s">
        <v>26</v>
      </c>
      <c r="G752" s="116">
        <f>'5高校'!U15</f>
        <v>0</v>
      </c>
    </row>
    <row r="753" spans="1:7">
      <c r="A753" s="116" t="s">
        <v>244</v>
      </c>
      <c r="B753" s="116" t="s">
        <v>227</v>
      </c>
      <c r="C753" s="116" t="s">
        <v>236</v>
      </c>
      <c r="D753" s="116" t="s">
        <v>234</v>
      </c>
      <c r="F753" s="116" t="s">
        <v>27</v>
      </c>
      <c r="G753" s="116">
        <f>'5高校'!U16</f>
        <v>0</v>
      </c>
    </row>
    <row r="754" spans="1:7">
      <c r="A754" s="116" t="s">
        <v>244</v>
      </c>
      <c r="B754" s="116" t="s">
        <v>227</v>
      </c>
      <c r="C754" s="116" t="s">
        <v>236</v>
      </c>
      <c r="D754" s="116" t="s">
        <v>234</v>
      </c>
      <c r="F754" s="116" t="s">
        <v>60</v>
      </c>
      <c r="G754" s="116">
        <f>'5高校'!U17</f>
        <v>0</v>
      </c>
    </row>
    <row r="755" spans="1:7">
      <c r="A755" s="116" t="s">
        <v>244</v>
      </c>
      <c r="B755" s="116" t="s">
        <v>227</v>
      </c>
      <c r="C755" s="116" t="s">
        <v>236</v>
      </c>
      <c r="D755" s="116" t="s">
        <v>234</v>
      </c>
      <c r="F755" s="116" t="s">
        <v>29</v>
      </c>
      <c r="G755" s="116">
        <f>'5高校'!U18</f>
        <v>0</v>
      </c>
    </row>
    <row r="756" spans="1:7">
      <c r="A756" s="116" t="s">
        <v>244</v>
      </c>
      <c r="B756" s="116" t="s">
        <v>227</v>
      </c>
      <c r="C756" s="116" t="s">
        <v>236</v>
      </c>
      <c r="D756" s="116" t="s">
        <v>234</v>
      </c>
      <c r="F756" s="116" t="s">
        <v>63</v>
      </c>
      <c r="G756" s="116">
        <f>'5高校'!U19</f>
        <v>0</v>
      </c>
    </row>
    <row r="757" spans="1:7">
      <c r="A757" s="116" t="s">
        <v>244</v>
      </c>
      <c r="B757" s="116" t="s">
        <v>227</v>
      </c>
      <c r="C757" s="116" t="s">
        <v>236</v>
      </c>
      <c r="D757" s="116" t="s">
        <v>234</v>
      </c>
      <c r="F757" s="116" t="s">
        <v>65</v>
      </c>
      <c r="G757" s="116">
        <f>'5高校'!U20</f>
        <v>0</v>
      </c>
    </row>
    <row r="758" spans="1:7">
      <c r="A758" s="116" t="s">
        <v>244</v>
      </c>
      <c r="B758" s="116" t="s">
        <v>227</v>
      </c>
      <c r="C758" s="116" t="s">
        <v>236</v>
      </c>
      <c r="D758" s="116" t="s">
        <v>234</v>
      </c>
      <c r="F758" s="116" t="s">
        <v>67</v>
      </c>
      <c r="G758" s="116">
        <f>'5高校'!U21</f>
        <v>0</v>
      </c>
    </row>
    <row r="759" spans="1:7">
      <c r="A759" s="116" t="s">
        <v>244</v>
      </c>
      <c r="B759" s="116" t="s">
        <v>227</v>
      </c>
      <c r="C759" s="116" t="s">
        <v>236</v>
      </c>
      <c r="D759" s="116" t="s">
        <v>234</v>
      </c>
      <c r="F759" s="116" t="s">
        <v>69</v>
      </c>
      <c r="G759" s="116">
        <f>'5高校'!U22</f>
        <v>0</v>
      </c>
    </row>
    <row r="760" spans="1:7">
      <c r="A760" s="116" t="s">
        <v>244</v>
      </c>
      <c r="B760" s="116" t="s">
        <v>227</v>
      </c>
      <c r="C760" s="116" t="s">
        <v>236</v>
      </c>
      <c r="D760" s="116" t="s">
        <v>234</v>
      </c>
      <c r="F760" s="116" t="s">
        <v>71</v>
      </c>
      <c r="G760" s="116">
        <f>'5高校'!U23</f>
        <v>0</v>
      </c>
    </row>
    <row r="761" spans="1:7">
      <c r="A761" s="116" t="s">
        <v>244</v>
      </c>
      <c r="B761" s="116" t="s">
        <v>227</v>
      </c>
      <c r="C761" s="116" t="s">
        <v>236</v>
      </c>
      <c r="D761" s="116" t="s">
        <v>234</v>
      </c>
      <c r="F761" s="116" t="s">
        <v>73</v>
      </c>
      <c r="G761" s="116">
        <f>'5高校'!U24</f>
        <v>0</v>
      </c>
    </row>
    <row r="762" spans="1:7">
      <c r="A762" s="116" t="s">
        <v>244</v>
      </c>
      <c r="B762" s="116" t="s">
        <v>227</v>
      </c>
      <c r="C762" s="116" t="s">
        <v>236</v>
      </c>
      <c r="D762" s="116" t="s">
        <v>234</v>
      </c>
      <c r="F762" s="116" t="s">
        <v>75</v>
      </c>
      <c r="G762" s="116">
        <f>'5高校'!U25</f>
        <v>0</v>
      </c>
    </row>
    <row r="763" spans="1:7">
      <c r="A763" s="116" t="s">
        <v>244</v>
      </c>
      <c r="B763" s="116" t="s">
        <v>227</v>
      </c>
      <c r="C763" s="116" t="s">
        <v>236</v>
      </c>
      <c r="D763" s="116" t="s">
        <v>234</v>
      </c>
      <c r="F763" s="116" t="s">
        <v>32</v>
      </c>
      <c r="G763" s="116">
        <f>'5高校'!U26</f>
        <v>0</v>
      </c>
    </row>
    <row r="764" spans="1:7">
      <c r="A764" s="116" t="s">
        <v>244</v>
      </c>
      <c r="B764" s="116" t="s">
        <v>227</v>
      </c>
      <c r="C764" s="116" t="s">
        <v>236</v>
      </c>
      <c r="D764" s="116" t="s">
        <v>234</v>
      </c>
      <c r="F764" s="116" t="s">
        <v>33</v>
      </c>
      <c r="G764" s="116">
        <f>'5高校'!U27</f>
        <v>0</v>
      </c>
    </row>
    <row r="765" spans="1:7">
      <c r="A765" s="116" t="s">
        <v>244</v>
      </c>
      <c r="B765" s="116" t="s">
        <v>227</v>
      </c>
      <c r="C765" s="116" t="s">
        <v>236</v>
      </c>
      <c r="D765" s="116" t="s">
        <v>234</v>
      </c>
      <c r="F765" s="116" t="s">
        <v>34</v>
      </c>
      <c r="G765" s="116">
        <f>'5高校'!U28</f>
        <v>0</v>
      </c>
    </row>
    <row r="766" spans="1:7">
      <c r="A766" s="116" t="s">
        <v>244</v>
      </c>
      <c r="B766" s="116" t="s">
        <v>227</v>
      </c>
      <c r="C766" s="116" t="s">
        <v>236</v>
      </c>
      <c r="D766" s="116" t="s">
        <v>235</v>
      </c>
      <c r="E766" s="116" t="s">
        <v>50</v>
      </c>
      <c r="F766" s="116" t="s">
        <v>61</v>
      </c>
      <c r="G766" s="116">
        <f>'5高校'!V29</f>
        <v>0</v>
      </c>
    </row>
    <row r="767" spans="1:7">
      <c r="A767" s="116" t="s">
        <v>244</v>
      </c>
      <c r="B767" s="116" t="s">
        <v>227</v>
      </c>
      <c r="C767" s="116" t="s">
        <v>236</v>
      </c>
      <c r="D767" s="116" t="s">
        <v>235</v>
      </c>
      <c r="E767" s="116" t="s">
        <v>50</v>
      </c>
      <c r="F767" s="116" t="s">
        <v>62</v>
      </c>
      <c r="G767" s="116">
        <f>'5高校'!V30</f>
        <v>0</v>
      </c>
    </row>
    <row r="768" spans="1:7">
      <c r="A768" s="116" t="s">
        <v>244</v>
      </c>
      <c r="B768" s="116" t="s">
        <v>227</v>
      </c>
      <c r="C768" s="116" t="s">
        <v>236</v>
      </c>
      <c r="D768" s="116" t="s">
        <v>235</v>
      </c>
      <c r="E768" s="116" t="s">
        <v>50</v>
      </c>
      <c r="F768" s="116" t="s">
        <v>64</v>
      </c>
      <c r="G768" s="116">
        <f>'5高校'!V31</f>
        <v>0</v>
      </c>
    </row>
    <row r="769" spans="1:7">
      <c r="A769" s="116" t="s">
        <v>244</v>
      </c>
      <c r="B769" s="116" t="s">
        <v>227</v>
      </c>
      <c r="C769" s="116" t="s">
        <v>236</v>
      </c>
      <c r="D769" s="116" t="s">
        <v>235</v>
      </c>
      <c r="E769" s="116" t="s">
        <v>50</v>
      </c>
      <c r="F769" s="116" t="s">
        <v>66</v>
      </c>
      <c r="G769" s="116">
        <f>'5高校'!V32</f>
        <v>0</v>
      </c>
    </row>
    <row r="770" spans="1:7">
      <c r="A770" s="116" t="s">
        <v>244</v>
      </c>
      <c r="B770" s="116" t="s">
        <v>227</v>
      </c>
      <c r="C770" s="116" t="s">
        <v>236</v>
      </c>
      <c r="D770" s="116" t="s">
        <v>235</v>
      </c>
      <c r="E770" s="116" t="s">
        <v>50</v>
      </c>
      <c r="F770" s="116" t="s">
        <v>68</v>
      </c>
      <c r="G770" s="116">
        <f>'5高校'!V33</f>
        <v>0</v>
      </c>
    </row>
    <row r="771" spans="1:7">
      <c r="A771" s="116" t="s">
        <v>244</v>
      </c>
      <c r="B771" s="116" t="s">
        <v>227</v>
      </c>
      <c r="C771" s="116" t="s">
        <v>236</v>
      </c>
      <c r="D771" s="116" t="s">
        <v>235</v>
      </c>
      <c r="E771" s="116" t="s">
        <v>50</v>
      </c>
      <c r="F771" s="116" t="s">
        <v>70</v>
      </c>
      <c r="G771" s="116">
        <f>'5高校'!V34</f>
        <v>0</v>
      </c>
    </row>
    <row r="772" spans="1:7">
      <c r="A772" s="116" t="s">
        <v>244</v>
      </c>
      <c r="B772" s="116" t="s">
        <v>227</v>
      </c>
      <c r="C772" s="116" t="s">
        <v>236</v>
      </c>
      <c r="D772" s="116" t="s">
        <v>235</v>
      </c>
      <c r="E772" s="116" t="s">
        <v>50</v>
      </c>
      <c r="F772" s="116" t="s">
        <v>72</v>
      </c>
      <c r="G772" s="116">
        <f>'5高校'!V35</f>
        <v>0</v>
      </c>
    </row>
    <row r="773" spans="1:7">
      <c r="A773" s="116" t="s">
        <v>244</v>
      </c>
      <c r="B773" s="116" t="s">
        <v>227</v>
      </c>
      <c r="C773" s="116" t="s">
        <v>236</v>
      </c>
      <c r="D773" s="116" t="s">
        <v>235</v>
      </c>
      <c r="E773" s="116" t="s">
        <v>50</v>
      </c>
      <c r="F773" s="116" t="s">
        <v>74</v>
      </c>
      <c r="G773" s="116">
        <f>'5高校'!V36</f>
        <v>0</v>
      </c>
    </row>
    <row r="774" spans="1:7">
      <c r="A774" s="116" t="s">
        <v>244</v>
      </c>
      <c r="B774" s="116" t="s">
        <v>227</v>
      </c>
      <c r="C774" s="116" t="s">
        <v>236</v>
      </c>
      <c r="D774" s="116" t="s">
        <v>235</v>
      </c>
      <c r="E774" s="116" t="s">
        <v>50</v>
      </c>
      <c r="F774" s="116" t="s">
        <v>76</v>
      </c>
      <c r="G774" s="116">
        <f>'5高校'!V37</f>
        <v>0</v>
      </c>
    </row>
    <row r="775" spans="1:7">
      <c r="A775" s="116" t="s">
        <v>244</v>
      </c>
      <c r="B775" s="116" t="s">
        <v>227</v>
      </c>
      <c r="C775" s="116" t="s">
        <v>236</v>
      </c>
      <c r="D775" s="116" t="s">
        <v>235</v>
      </c>
      <c r="E775" s="116" t="s">
        <v>51</v>
      </c>
      <c r="F775" s="116" t="s">
        <v>61</v>
      </c>
      <c r="G775" s="116">
        <f>'5高校'!W29</f>
        <v>0</v>
      </c>
    </row>
    <row r="776" spans="1:7">
      <c r="A776" s="116" t="s">
        <v>244</v>
      </c>
      <c r="B776" s="116" t="s">
        <v>227</v>
      </c>
      <c r="C776" s="116" t="s">
        <v>236</v>
      </c>
      <c r="D776" s="116" t="s">
        <v>235</v>
      </c>
      <c r="E776" s="116" t="s">
        <v>51</v>
      </c>
      <c r="F776" s="116" t="s">
        <v>62</v>
      </c>
      <c r="G776" s="116">
        <f>'5高校'!W30</f>
        <v>0</v>
      </c>
    </row>
    <row r="777" spans="1:7">
      <c r="A777" s="116" t="s">
        <v>244</v>
      </c>
      <c r="B777" s="116" t="s">
        <v>227</v>
      </c>
      <c r="C777" s="116" t="s">
        <v>236</v>
      </c>
      <c r="D777" s="116" t="s">
        <v>235</v>
      </c>
      <c r="E777" s="116" t="s">
        <v>51</v>
      </c>
      <c r="F777" s="116" t="s">
        <v>64</v>
      </c>
      <c r="G777" s="116">
        <f>'5高校'!W31</f>
        <v>0</v>
      </c>
    </row>
    <row r="778" spans="1:7">
      <c r="A778" s="116" t="s">
        <v>244</v>
      </c>
      <c r="B778" s="116" t="s">
        <v>227</v>
      </c>
      <c r="C778" s="116" t="s">
        <v>236</v>
      </c>
      <c r="D778" s="116" t="s">
        <v>235</v>
      </c>
      <c r="E778" s="116" t="s">
        <v>51</v>
      </c>
      <c r="F778" s="116" t="s">
        <v>66</v>
      </c>
      <c r="G778" s="116">
        <f>'5高校'!W32</f>
        <v>0</v>
      </c>
    </row>
    <row r="779" spans="1:7">
      <c r="A779" s="116" t="s">
        <v>244</v>
      </c>
      <c r="B779" s="116" t="s">
        <v>227</v>
      </c>
      <c r="C779" s="116" t="s">
        <v>236</v>
      </c>
      <c r="D779" s="116" t="s">
        <v>235</v>
      </c>
      <c r="E779" s="116" t="s">
        <v>51</v>
      </c>
      <c r="F779" s="116" t="s">
        <v>68</v>
      </c>
      <c r="G779" s="116">
        <f>'5高校'!W33</f>
        <v>0</v>
      </c>
    </row>
    <row r="780" spans="1:7">
      <c r="A780" s="116" t="s">
        <v>244</v>
      </c>
      <c r="B780" s="116" t="s">
        <v>227</v>
      </c>
      <c r="C780" s="116" t="s">
        <v>236</v>
      </c>
      <c r="D780" s="116" t="s">
        <v>235</v>
      </c>
      <c r="E780" s="116" t="s">
        <v>51</v>
      </c>
      <c r="F780" s="116" t="s">
        <v>70</v>
      </c>
      <c r="G780" s="116">
        <f>'5高校'!W34</f>
        <v>0</v>
      </c>
    </row>
    <row r="781" spans="1:7">
      <c r="A781" s="116" t="s">
        <v>244</v>
      </c>
      <c r="B781" s="116" t="s">
        <v>227</v>
      </c>
      <c r="C781" s="116" t="s">
        <v>236</v>
      </c>
      <c r="D781" s="116" t="s">
        <v>235</v>
      </c>
      <c r="E781" s="116" t="s">
        <v>51</v>
      </c>
      <c r="F781" s="116" t="s">
        <v>72</v>
      </c>
      <c r="G781" s="116">
        <f>'5高校'!W35</f>
        <v>0</v>
      </c>
    </row>
    <row r="782" spans="1:7">
      <c r="A782" s="116" t="s">
        <v>244</v>
      </c>
      <c r="B782" s="116" t="s">
        <v>227</v>
      </c>
      <c r="C782" s="116" t="s">
        <v>236</v>
      </c>
      <c r="D782" s="116" t="s">
        <v>235</v>
      </c>
      <c r="E782" s="116" t="s">
        <v>51</v>
      </c>
      <c r="F782" s="116" t="s">
        <v>74</v>
      </c>
      <c r="G782" s="116">
        <f>'5高校'!W36</f>
        <v>0</v>
      </c>
    </row>
    <row r="783" spans="1:7">
      <c r="A783" s="116" t="s">
        <v>244</v>
      </c>
      <c r="B783" s="116" t="s">
        <v>227</v>
      </c>
      <c r="C783" s="116" t="s">
        <v>236</v>
      </c>
      <c r="D783" s="116" t="s">
        <v>235</v>
      </c>
      <c r="E783" s="116" t="s">
        <v>51</v>
      </c>
      <c r="F783" s="116" t="s">
        <v>76</v>
      </c>
      <c r="G783" s="116">
        <f>'5高校'!W37</f>
        <v>0</v>
      </c>
    </row>
    <row r="784" spans="1:7">
      <c r="A784" s="116" t="s">
        <v>244</v>
      </c>
      <c r="B784" s="116" t="s">
        <v>227</v>
      </c>
      <c r="C784" s="116" t="s">
        <v>236</v>
      </c>
      <c r="D784" s="116" t="s">
        <v>139</v>
      </c>
      <c r="F784" s="116" t="s">
        <v>20</v>
      </c>
      <c r="G784" s="116">
        <f>'5高校'!X6</f>
        <v>0</v>
      </c>
    </row>
    <row r="785" spans="1:7">
      <c r="A785" s="116" t="s">
        <v>244</v>
      </c>
      <c r="B785" s="116" t="s">
        <v>227</v>
      </c>
      <c r="C785" s="116" t="s">
        <v>236</v>
      </c>
      <c r="D785" s="116" t="s">
        <v>139</v>
      </c>
      <c r="F785" s="116" t="s">
        <v>56</v>
      </c>
      <c r="G785" s="116">
        <f>'5高校'!X7</f>
        <v>0</v>
      </c>
    </row>
    <row r="786" spans="1:7">
      <c r="A786" s="116" t="s">
        <v>244</v>
      </c>
      <c r="B786" s="116" t="s">
        <v>227</v>
      </c>
      <c r="C786" s="116" t="s">
        <v>236</v>
      </c>
      <c r="D786" s="116" t="s">
        <v>139</v>
      </c>
      <c r="F786" s="116" t="s">
        <v>57</v>
      </c>
      <c r="G786" s="116">
        <f>'5高校'!X8</f>
        <v>0</v>
      </c>
    </row>
    <row r="787" spans="1:7">
      <c r="A787" s="116" t="s">
        <v>244</v>
      </c>
      <c r="B787" s="116" t="s">
        <v>227</v>
      </c>
      <c r="C787" s="116" t="s">
        <v>236</v>
      </c>
      <c r="D787" s="116" t="s">
        <v>139</v>
      </c>
      <c r="F787" s="116" t="s">
        <v>22</v>
      </c>
      <c r="G787" s="116">
        <f>'5高校'!X9</f>
        <v>0</v>
      </c>
    </row>
    <row r="788" spans="1:7">
      <c r="A788" s="116" t="s">
        <v>244</v>
      </c>
      <c r="B788" s="116" t="s">
        <v>227</v>
      </c>
      <c r="C788" s="116" t="s">
        <v>236</v>
      </c>
      <c r="D788" s="116" t="s">
        <v>139</v>
      </c>
      <c r="F788" s="116" t="s">
        <v>23</v>
      </c>
      <c r="G788" s="116">
        <f>'5高校'!X10</f>
        <v>0</v>
      </c>
    </row>
    <row r="789" spans="1:7">
      <c r="A789" s="116" t="s">
        <v>244</v>
      </c>
      <c r="B789" s="116" t="s">
        <v>227</v>
      </c>
      <c r="C789" s="116" t="s">
        <v>236</v>
      </c>
      <c r="D789" s="116" t="s">
        <v>139</v>
      </c>
      <c r="F789" s="116" t="s">
        <v>24</v>
      </c>
      <c r="G789" s="116">
        <f>'5高校'!X11</f>
        <v>0</v>
      </c>
    </row>
    <row r="790" spans="1:7">
      <c r="A790" s="116" t="s">
        <v>244</v>
      </c>
      <c r="B790" s="116" t="s">
        <v>227</v>
      </c>
      <c r="C790" s="116" t="s">
        <v>236</v>
      </c>
      <c r="D790" s="116" t="s">
        <v>139</v>
      </c>
      <c r="F790" s="116" t="s">
        <v>25</v>
      </c>
      <c r="G790" s="116">
        <f>'5高校'!X12</f>
        <v>0</v>
      </c>
    </row>
    <row r="791" spans="1:7">
      <c r="A791" s="116" t="s">
        <v>244</v>
      </c>
      <c r="B791" s="116" t="s">
        <v>227</v>
      </c>
      <c r="C791" s="116" t="s">
        <v>236</v>
      </c>
      <c r="D791" s="116" t="s">
        <v>139</v>
      </c>
      <c r="F791" s="116" t="s">
        <v>58</v>
      </c>
      <c r="G791" s="116">
        <f>'5高校'!X13</f>
        <v>0</v>
      </c>
    </row>
    <row r="792" spans="1:7">
      <c r="A792" s="116" t="s">
        <v>244</v>
      </c>
      <c r="B792" s="116" t="s">
        <v>227</v>
      </c>
      <c r="C792" s="116" t="s">
        <v>236</v>
      </c>
      <c r="D792" s="116" t="s">
        <v>139</v>
      </c>
      <c r="F792" s="116" t="s">
        <v>59</v>
      </c>
      <c r="G792" s="116">
        <f>'5高校'!X14</f>
        <v>0</v>
      </c>
    </row>
    <row r="793" spans="1:7">
      <c r="A793" s="116" t="s">
        <v>244</v>
      </c>
      <c r="B793" s="116" t="s">
        <v>227</v>
      </c>
      <c r="C793" s="116" t="s">
        <v>236</v>
      </c>
      <c r="D793" s="116" t="s">
        <v>139</v>
      </c>
      <c r="F793" s="116" t="s">
        <v>26</v>
      </c>
      <c r="G793" s="116">
        <f>'5高校'!X15</f>
        <v>0</v>
      </c>
    </row>
    <row r="794" spans="1:7">
      <c r="A794" s="116" t="s">
        <v>244</v>
      </c>
      <c r="B794" s="116" t="s">
        <v>227</v>
      </c>
      <c r="C794" s="116" t="s">
        <v>236</v>
      </c>
      <c r="D794" s="116" t="s">
        <v>139</v>
      </c>
      <c r="F794" s="116" t="s">
        <v>27</v>
      </c>
      <c r="G794" s="116">
        <f>'5高校'!X16</f>
        <v>0</v>
      </c>
    </row>
    <row r="795" spans="1:7">
      <c r="A795" s="116" t="s">
        <v>244</v>
      </c>
      <c r="B795" s="116" t="s">
        <v>227</v>
      </c>
      <c r="C795" s="116" t="s">
        <v>236</v>
      </c>
      <c r="D795" s="116" t="s">
        <v>139</v>
      </c>
      <c r="F795" s="116" t="s">
        <v>60</v>
      </c>
      <c r="G795" s="116">
        <f>'5高校'!X17</f>
        <v>0</v>
      </c>
    </row>
    <row r="796" spans="1:7">
      <c r="A796" s="116" t="s">
        <v>244</v>
      </c>
      <c r="B796" s="116" t="s">
        <v>227</v>
      </c>
      <c r="C796" s="116" t="s">
        <v>236</v>
      </c>
      <c r="D796" s="116" t="s">
        <v>139</v>
      </c>
      <c r="F796" s="116" t="s">
        <v>29</v>
      </c>
      <c r="G796" s="116">
        <f>'5高校'!X18</f>
        <v>0</v>
      </c>
    </row>
    <row r="797" spans="1:7">
      <c r="A797" s="116" t="s">
        <v>244</v>
      </c>
      <c r="B797" s="116" t="s">
        <v>227</v>
      </c>
      <c r="C797" s="116" t="s">
        <v>236</v>
      </c>
      <c r="D797" s="116" t="s">
        <v>139</v>
      </c>
      <c r="F797" s="116" t="s">
        <v>63</v>
      </c>
      <c r="G797" s="116">
        <f>'5高校'!X19</f>
        <v>0</v>
      </c>
    </row>
    <row r="798" spans="1:7">
      <c r="A798" s="116" t="s">
        <v>244</v>
      </c>
      <c r="B798" s="116" t="s">
        <v>227</v>
      </c>
      <c r="C798" s="116" t="s">
        <v>236</v>
      </c>
      <c r="D798" s="116" t="s">
        <v>139</v>
      </c>
      <c r="F798" s="116" t="s">
        <v>65</v>
      </c>
      <c r="G798" s="116">
        <f>'5高校'!X20</f>
        <v>0</v>
      </c>
    </row>
    <row r="799" spans="1:7">
      <c r="A799" s="116" t="s">
        <v>244</v>
      </c>
      <c r="B799" s="116" t="s">
        <v>227</v>
      </c>
      <c r="C799" s="116" t="s">
        <v>236</v>
      </c>
      <c r="D799" s="116" t="s">
        <v>139</v>
      </c>
      <c r="F799" s="116" t="s">
        <v>67</v>
      </c>
      <c r="G799" s="116">
        <f>'5高校'!X21</f>
        <v>0</v>
      </c>
    </row>
    <row r="800" spans="1:7">
      <c r="A800" s="116" t="s">
        <v>244</v>
      </c>
      <c r="B800" s="116" t="s">
        <v>227</v>
      </c>
      <c r="C800" s="116" t="s">
        <v>236</v>
      </c>
      <c r="D800" s="116" t="s">
        <v>139</v>
      </c>
      <c r="F800" s="116" t="s">
        <v>69</v>
      </c>
      <c r="G800" s="116">
        <f>'5高校'!X22</f>
        <v>0</v>
      </c>
    </row>
    <row r="801" spans="1:7">
      <c r="A801" s="116" t="s">
        <v>244</v>
      </c>
      <c r="B801" s="116" t="s">
        <v>227</v>
      </c>
      <c r="C801" s="116" t="s">
        <v>236</v>
      </c>
      <c r="D801" s="116" t="s">
        <v>139</v>
      </c>
      <c r="F801" s="116" t="s">
        <v>71</v>
      </c>
      <c r="G801" s="116">
        <f>'5高校'!X23</f>
        <v>0</v>
      </c>
    </row>
    <row r="802" spans="1:7">
      <c r="A802" s="116" t="s">
        <v>244</v>
      </c>
      <c r="B802" s="116" t="s">
        <v>227</v>
      </c>
      <c r="C802" s="116" t="s">
        <v>236</v>
      </c>
      <c r="D802" s="116" t="s">
        <v>139</v>
      </c>
      <c r="F802" s="116" t="s">
        <v>73</v>
      </c>
      <c r="G802" s="116">
        <f>'5高校'!X24</f>
        <v>0</v>
      </c>
    </row>
    <row r="803" spans="1:7">
      <c r="A803" s="116" t="s">
        <v>244</v>
      </c>
      <c r="B803" s="116" t="s">
        <v>227</v>
      </c>
      <c r="C803" s="116" t="s">
        <v>236</v>
      </c>
      <c r="D803" s="116" t="s">
        <v>139</v>
      </c>
      <c r="F803" s="116" t="s">
        <v>75</v>
      </c>
      <c r="G803" s="116">
        <f>'5高校'!X25</f>
        <v>0</v>
      </c>
    </row>
    <row r="804" spans="1:7">
      <c r="A804" s="116" t="s">
        <v>244</v>
      </c>
      <c r="B804" s="116" t="s">
        <v>227</v>
      </c>
      <c r="C804" s="116" t="s">
        <v>236</v>
      </c>
      <c r="D804" s="116" t="s">
        <v>139</v>
      </c>
      <c r="F804" s="116" t="s">
        <v>32</v>
      </c>
      <c r="G804" s="116">
        <f>'5高校'!X26</f>
        <v>0</v>
      </c>
    </row>
    <row r="805" spans="1:7">
      <c r="A805" s="116" t="s">
        <v>244</v>
      </c>
      <c r="B805" s="116" t="s">
        <v>227</v>
      </c>
      <c r="C805" s="116" t="s">
        <v>236</v>
      </c>
      <c r="D805" s="116" t="s">
        <v>139</v>
      </c>
      <c r="F805" s="116" t="s">
        <v>33</v>
      </c>
      <c r="G805" s="116">
        <f>'5高校'!X27</f>
        <v>0</v>
      </c>
    </row>
    <row r="806" spans="1:7">
      <c r="A806" s="116" t="s">
        <v>244</v>
      </c>
      <c r="B806" s="116" t="s">
        <v>227</v>
      </c>
      <c r="C806" s="116" t="s">
        <v>236</v>
      </c>
      <c r="D806" s="116" t="s">
        <v>139</v>
      </c>
      <c r="F806" s="116" t="s">
        <v>34</v>
      </c>
      <c r="G806" s="116">
        <f>'5高校'!X28</f>
        <v>0</v>
      </c>
    </row>
    <row r="807" spans="1:7">
      <c r="A807" s="116" t="s">
        <v>244</v>
      </c>
      <c r="B807" s="116" t="s">
        <v>227</v>
      </c>
      <c r="C807" s="116" t="s">
        <v>236</v>
      </c>
      <c r="D807" s="116" t="s">
        <v>245</v>
      </c>
      <c r="E807" s="116" t="s">
        <v>50</v>
      </c>
      <c r="F807" s="116" t="s">
        <v>61</v>
      </c>
      <c r="G807" s="116">
        <f>'5高校'!Y29</f>
        <v>0</v>
      </c>
    </row>
    <row r="808" spans="1:7">
      <c r="A808" s="116" t="s">
        <v>244</v>
      </c>
      <c r="B808" s="116" t="s">
        <v>227</v>
      </c>
      <c r="C808" s="116" t="s">
        <v>236</v>
      </c>
      <c r="D808" s="116" t="s">
        <v>245</v>
      </c>
      <c r="E808" s="116" t="s">
        <v>50</v>
      </c>
      <c r="F808" s="116" t="s">
        <v>62</v>
      </c>
      <c r="G808" s="116">
        <f>'5高校'!Y30</f>
        <v>0</v>
      </c>
    </row>
    <row r="809" spans="1:7">
      <c r="A809" s="116" t="s">
        <v>244</v>
      </c>
      <c r="B809" s="116" t="s">
        <v>227</v>
      </c>
      <c r="C809" s="116" t="s">
        <v>236</v>
      </c>
      <c r="D809" s="116" t="s">
        <v>245</v>
      </c>
      <c r="E809" s="116" t="s">
        <v>50</v>
      </c>
      <c r="F809" s="116" t="s">
        <v>64</v>
      </c>
      <c r="G809" s="116">
        <f>'5高校'!Y31</f>
        <v>0</v>
      </c>
    </row>
    <row r="810" spans="1:7">
      <c r="A810" s="116" t="s">
        <v>244</v>
      </c>
      <c r="B810" s="116" t="s">
        <v>227</v>
      </c>
      <c r="C810" s="116" t="s">
        <v>236</v>
      </c>
      <c r="D810" s="116" t="s">
        <v>245</v>
      </c>
      <c r="E810" s="116" t="s">
        <v>50</v>
      </c>
      <c r="F810" s="116" t="s">
        <v>66</v>
      </c>
      <c r="G810" s="116">
        <f>'5高校'!Y32</f>
        <v>0</v>
      </c>
    </row>
    <row r="811" spans="1:7">
      <c r="A811" s="116" t="s">
        <v>244</v>
      </c>
      <c r="B811" s="116" t="s">
        <v>227</v>
      </c>
      <c r="C811" s="116" t="s">
        <v>236</v>
      </c>
      <c r="D811" s="116" t="s">
        <v>245</v>
      </c>
      <c r="E811" s="116" t="s">
        <v>50</v>
      </c>
      <c r="F811" s="116" t="s">
        <v>68</v>
      </c>
      <c r="G811" s="116">
        <f>'5高校'!Y33</f>
        <v>0</v>
      </c>
    </row>
    <row r="812" spans="1:7">
      <c r="A812" s="116" t="s">
        <v>244</v>
      </c>
      <c r="B812" s="116" t="s">
        <v>227</v>
      </c>
      <c r="C812" s="116" t="s">
        <v>236</v>
      </c>
      <c r="D812" s="116" t="s">
        <v>245</v>
      </c>
      <c r="E812" s="116" t="s">
        <v>50</v>
      </c>
      <c r="F812" s="116" t="s">
        <v>70</v>
      </c>
      <c r="G812" s="116">
        <f>'5高校'!Y34</f>
        <v>0</v>
      </c>
    </row>
    <row r="813" spans="1:7">
      <c r="A813" s="116" t="s">
        <v>244</v>
      </c>
      <c r="B813" s="116" t="s">
        <v>227</v>
      </c>
      <c r="C813" s="116" t="s">
        <v>236</v>
      </c>
      <c r="D813" s="116" t="s">
        <v>245</v>
      </c>
      <c r="E813" s="116" t="s">
        <v>50</v>
      </c>
      <c r="F813" s="116" t="s">
        <v>72</v>
      </c>
      <c r="G813" s="116">
        <f>'5高校'!Y35</f>
        <v>0</v>
      </c>
    </row>
    <row r="814" spans="1:7">
      <c r="A814" s="116" t="s">
        <v>244</v>
      </c>
      <c r="B814" s="116" t="s">
        <v>227</v>
      </c>
      <c r="C814" s="116" t="s">
        <v>236</v>
      </c>
      <c r="D814" s="116" t="s">
        <v>245</v>
      </c>
      <c r="E814" s="116" t="s">
        <v>50</v>
      </c>
      <c r="F814" s="116" t="s">
        <v>74</v>
      </c>
      <c r="G814" s="116">
        <f>'5高校'!Y36</f>
        <v>0</v>
      </c>
    </row>
    <row r="815" spans="1:7">
      <c r="A815" s="116" t="s">
        <v>244</v>
      </c>
      <c r="B815" s="116" t="s">
        <v>227</v>
      </c>
      <c r="C815" s="116" t="s">
        <v>236</v>
      </c>
      <c r="D815" s="116" t="s">
        <v>245</v>
      </c>
      <c r="E815" s="116" t="s">
        <v>50</v>
      </c>
      <c r="F815" s="116" t="s">
        <v>76</v>
      </c>
      <c r="G815" s="116">
        <f>'5高校'!Y37</f>
        <v>0</v>
      </c>
    </row>
    <row r="816" spans="1:7">
      <c r="A816" s="116" t="s">
        <v>244</v>
      </c>
      <c r="B816" s="116" t="s">
        <v>227</v>
      </c>
      <c r="C816" s="116" t="s">
        <v>236</v>
      </c>
      <c r="D816" s="116" t="s">
        <v>245</v>
      </c>
      <c r="E816" s="116" t="s">
        <v>51</v>
      </c>
      <c r="F816" s="116" t="s">
        <v>61</v>
      </c>
      <c r="G816" s="116">
        <f>'5高校'!Z29</f>
        <v>0</v>
      </c>
    </row>
    <row r="817" spans="1:7">
      <c r="A817" s="116" t="s">
        <v>244</v>
      </c>
      <c r="B817" s="116" t="s">
        <v>227</v>
      </c>
      <c r="C817" s="116" t="s">
        <v>236</v>
      </c>
      <c r="D817" s="116" t="s">
        <v>245</v>
      </c>
      <c r="E817" s="116" t="s">
        <v>51</v>
      </c>
      <c r="F817" s="116" t="s">
        <v>62</v>
      </c>
      <c r="G817" s="116">
        <f>'5高校'!Z30</f>
        <v>0</v>
      </c>
    </row>
    <row r="818" spans="1:7">
      <c r="A818" s="116" t="s">
        <v>244</v>
      </c>
      <c r="B818" s="116" t="s">
        <v>227</v>
      </c>
      <c r="C818" s="116" t="s">
        <v>236</v>
      </c>
      <c r="D818" s="116" t="s">
        <v>245</v>
      </c>
      <c r="E818" s="116" t="s">
        <v>51</v>
      </c>
      <c r="F818" s="116" t="s">
        <v>64</v>
      </c>
      <c r="G818" s="116">
        <f>'5高校'!Z31</f>
        <v>0</v>
      </c>
    </row>
    <row r="819" spans="1:7">
      <c r="A819" s="116" t="s">
        <v>244</v>
      </c>
      <c r="B819" s="116" t="s">
        <v>227</v>
      </c>
      <c r="C819" s="116" t="s">
        <v>236</v>
      </c>
      <c r="D819" s="116" t="s">
        <v>245</v>
      </c>
      <c r="E819" s="116" t="s">
        <v>51</v>
      </c>
      <c r="F819" s="116" t="s">
        <v>66</v>
      </c>
      <c r="G819" s="116">
        <f>'5高校'!Z32</f>
        <v>0</v>
      </c>
    </row>
    <row r="820" spans="1:7">
      <c r="A820" s="116" t="s">
        <v>244</v>
      </c>
      <c r="B820" s="116" t="s">
        <v>227</v>
      </c>
      <c r="C820" s="116" t="s">
        <v>236</v>
      </c>
      <c r="D820" s="116" t="s">
        <v>245</v>
      </c>
      <c r="E820" s="116" t="s">
        <v>51</v>
      </c>
      <c r="F820" s="116" t="s">
        <v>68</v>
      </c>
      <c r="G820" s="116">
        <f>'5高校'!Z33</f>
        <v>0</v>
      </c>
    </row>
    <row r="821" spans="1:7">
      <c r="A821" s="116" t="s">
        <v>244</v>
      </c>
      <c r="B821" s="116" t="s">
        <v>227</v>
      </c>
      <c r="C821" s="116" t="s">
        <v>236</v>
      </c>
      <c r="D821" s="116" t="s">
        <v>245</v>
      </c>
      <c r="E821" s="116" t="s">
        <v>51</v>
      </c>
      <c r="F821" s="116" t="s">
        <v>70</v>
      </c>
      <c r="G821" s="116">
        <f>'5高校'!Z34</f>
        <v>0</v>
      </c>
    </row>
    <row r="822" spans="1:7">
      <c r="A822" s="116" t="s">
        <v>244</v>
      </c>
      <c r="B822" s="116" t="s">
        <v>227</v>
      </c>
      <c r="C822" s="116" t="s">
        <v>236</v>
      </c>
      <c r="D822" s="116" t="s">
        <v>245</v>
      </c>
      <c r="E822" s="116" t="s">
        <v>51</v>
      </c>
      <c r="F822" s="116" t="s">
        <v>72</v>
      </c>
      <c r="G822" s="116">
        <f>'5高校'!Z35</f>
        <v>0</v>
      </c>
    </row>
    <row r="823" spans="1:7">
      <c r="A823" s="116" t="s">
        <v>244</v>
      </c>
      <c r="B823" s="116" t="s">
        <v>227</v>
      </c>
      <c r="C823" s="116" t="s">
        <v>236</v>
      </c>
      <c r="D823" s="116" t="s">
        <v>245</v>
      </c>
      <c r="E823" s="116" t="s">
        <v>51</v>
      </c>
      <c r="F823" s="116" t="s">
        <v>74</v>
      </c>
      <c r="G823" s="116">
        <f>'5高校'!Z36</f>
        <v>0</v>
      </c>
    </row>
    <row r="824" spans="1:7">
      <c r="A824" s="116" t="s">
        <v>244</v>
      </c>
      <c r="B824" s="116" t="s">
        <v>227</v>
      </c>
      <c r="C824" s="116" t="s">
        <v>236</v>
      </c>
      <c r="D824" s="116" t="s">
        <v>245</v>
      </c>
      <c r="E824" s="116" t="s">
        <v>51</v>
      </c>
      <c r="F824" s="116" t="s">
        <v>76</v>
      </c>
      <c r="G824" s="116">
        <f>'5高校'!Z37</f>
        <v>0</v>
      </c>
    </row>
    <row r="825" spans="1:7">
      <c r="A825" s="116" t="s">
        <v>244</v>
      </c>
      <c r="B825" s="116" t="s">
        <v>227</v>
      </c>
      <c r="C825" s="116" t="s">
        <v>236</v>
      </c>
      <c r="D825" s="116" t="s">
        <v>245</v>
      </c>
      <c r="E825" s="116" t="s">
        <v>52</v>
      </c>
      <c r="F825" s="116" t="s">
        <v>61</v>
      </c>
      <c r="G825" s="116">
        <f>'5高校'!AA29</f>
        <v>0</v>
      </c>
    </row>
    <row r="826" spans="1:7">
      <c r="A826" s="116" t="s">
        <v>244</v>
      </c>
      <c r="B826" s="116" t="s">
        <v>227</v>
      </c>
      <c r="C826" s="116" t="s">
        <v>236</v>
      </c>
      <c r="D826" s="116" t="s">
        <v>245</v>
      </c>
      <c r="E826" s="116" t="s">
        <v>52</v>
      </c>
      <c r="F826" s="116" t="s">
        <v>62</v>
      </c>
      <c r="G826" s="116">
        <f>'5高校'!AA30</f>
        <v>0</v>
      </c>
    </row>
    <row r="827" spans="1:7">
      <c r="A827" s="116" t="s">
        <v>244</v>
      </c>
      <c r="B827" s="116" t="s">
        <v>227</v>
      </c>
      <c r="C827" s="116" t="s">
        <v>236</v>
      </c>
      <c r="D827" s="116" t="s">
        <v>245</v>
      </c>
      <c r="E827" s="116" t="s">
        <v>52</v>
      </c>
      <c r="F827" s="116" t="s">
        <v>64</v>
      </c>
      <c r="G827" s="116">
        <f>'5高校'!AA31</f>
        <v>0</v>
      </c>
    </row>
    <row r="828" spans="1:7">
      <c r="A828" s="116" t="s">
        <v>244</v>
      </c>
      <c r="B828" s="116" t="s">
        <v>227</v>
      </c>
      <c r="C828" s="116" t="s">
        <v>236</v>
      </c>
      <c r="D828" s="116" t="s">
        <v>245</v>
      </c>
      <c r="E828" s="116" t="s">
        <v>52</v>
      </c>
      <c r="F828" s="116" t="s">
        <v>66</v>
      </c>
      <c r="G828" s="116">
        <f>'5高校'!AA32</f>
        <v>0</v>
      </c>
    </row>
    <row r="829" spans="1:7">
      <c r="A829" s="116" t="s">
        <v>244</v>
      </c>
      <c r="B829" s="116" t="s">
        <v>227</v>
      </c>
      <c r="C829" s="116" t="s">
        <v>236</v>
      </c>
      <c r="D829" s="116" t="s">
        <v>245</v>
      </c>
      <c r="E829" s="116" t="s">
        <v>52</v>
      </c>
      <c r="F829" s="116" t="s">
        <v>68</v>
      </c>
      <c r="G829" s="116">
        <f>'5高校'!AA33</f>
        <v>0</v>
      </c>
    </row>
    <row r="830" spans="1:7">
      <c r="A830" s="116" t="s">
        <v>244</v>
      </c>
      <c r="B830" s="116" t="s">
        <v>227</v>
      </c>
      <c r="C830" s="116" t="s">
        <v>236</v>
      </c>
      <c r="D830" s="116" t="s">
        <v>245</v>
      </c>
      <c r="E830" s="116" t="s">
        <v>52</v>
      </c>
      <c r="F830" s="116" t="s">
        <v>70</v>
      </c>
      <c r="G830" s="116">
        <f>'5高校'!AA34</f>
        <v>0</v>
      </c>
    </row>
    <row r="831" spans="1:7">
      <c r="A831" s="116" t="s">
        <v>244</v>
      </c>
      <c r="B831" s="116" t="s">
        <v>227</v>
      </c>
      <c r="C831" s="116" t="s">
        <v>236</v>
      </c>
      <c r="D831" s="116" t="s">
        <v>245</v>
      </c>
      <c r="E831" s="116" t="s">
        <v>52</v>
      </c>
      <c r="F831" s="116" t="s">
        <v>72</v>
      </c>
      <c r="G831" s="116">
        <f>'5高校'!AA35</f>
        <v>0</v>
      </c>
    </row>
    <row r="832" spans="1:7">
      <c r="A832" s="116" t="s">
        <v>244</v>
      </c>
      <c r="B832" s="116" t="s">
        <v>227</v>
      </c>
      <c r="C832" s="116" t="s">
        <v>236</v>
      </c>
      <c r="D832" s="116" t="s">
        <v>245</v>
      </c>
      <c r="E832" s="116" t="s">
        <v>52</v>
      </c>
      <c r="F832" s="116" t="s">
        <v>74</v>
      </c>
      <c r="G832" s="116">
        <f>'5高校'!AA36</f>
        <v>0</v>
      </c>
    </row>
    <row r="833" spans="1:7">
      <c r="A833" s="116" t="s">
        <v>244</v>
      </c>
      <c r="B833" s="116" t="s">
        <v>227</v>
      </c>
      <c r="C833" s="116" t="s">
        <v>236</v>
      </c>
      <c r="D833" s="116" t="s">
        <v>245</v>
      </c>
      <c r="E833" s="116" t="s">
        <v>52</v>
      </c>
      <c r="F833" s="116" t="s">
        <v>76</v>
      </c>
      <c r="G833" s="116">
        <f>'5高校'!AA37</f>
        <v>0</v>
      </c>
    </row>
    <row r="834" spans="1:7">
      <c r="A834" s="116" t="s">
        <v>244</v>
      </c>
      <c r="B834" s="116" t="s">
        <v>227</v>
      </c>
      <c r="C834" s="116" t="s">
        <v>236</v>
      </c>
      <c r="D834" s="116" t="s">
        <v>245</v>
      </c>
      <c r="E834" s="116" t="s">
        <v>246</v>
      </c>
      <c r="F834" s="116" t="s">
        <v>61</v>
      </c>
      <c r="G834" s="116">
        <f>'5高校'!AB29</f>
        <v>0</v>
      </c>
    </row>
    <row r="835" spans="1:7">
      <c r="A835" s="116" t="s">
        <v>244</v>
      </c>
      <c r="B835" s="116" t="s">
        <v>227</v>
      </c>
      <c r="C835" s="116" t="s">
        <v>236</v>
      </c>
      <c r="D835" s="116" t="s">
        <v>245</v>
      </c>
      <c r="E835" s="116" t="s">
        <v>246</v>
      </c>
      <c r="F835" s="116" t="s">
        <v>62</v>
      </c>
      <c r="G835" s="116">
        <f>'5高校'!AB30</f>
        <v>0</v>
      </c>
    </row>
    <row r="836" spans="1:7">
      <c r="A836" s="116" t="s">
        <v>244</v>
      </c>
      <c r="B836" s="116" t="s">
        <v>227</v>
      </c>
      <c r="C836" s="116" t="s">
        <v>236</v>
      </c>
      <c r="D836" s="116" t="s">
        <v>245</v>
      </c>
      <c r="E836" s="116" t="s">
        <v>246</v>
      </c>
      <c r="F836" s="116" t="s">
        <v>64</v>
      </c>
      <c r="G836" s="116">
        <f>'5高校'!AB31</f>
        <v>0</v>
      </c>
    </row>
    <row r="837" spans="1:7">
      <c r="A837" s="116" t="s">
        <v>244</v>
      </c>
      <c r="B837" s="116" t="s">
        <v>227</v>
      </c>
      <c r="C837" s="116" t="s">
        <v>236</v>
      </c>
      <c r="D837" s="116" t="s">
        <v>245</v>
      </c>
      <c r="E837" s="116" t="s">
        <v>246</v>
      </c>
      <c r="F837" s="116" t="s">
        <v>66</v>
      </c>
      <c r="G837" s="116">
        <f>'5高校'!AB32</f>
        <v>0</v>
      </c>
    </row>
    <row r="838" spans="1:7">
      <c r="A838" s="116" t="s">
        <v>244</v>
      </c>
      <c r="B838" s="116" t="s">
        <v>227</v>
      </c>
      <c r="C838" s="116" t="s">
        <v>236</v>
      </c>
      <c r="D838" s="116" t="s">
        <v>245</v>
      </c>
      <c r="E838" s="116" t="s">
        <v>246</v>
      </c>
      <c r="F838" s="116" t="s">
        <v>68</v>
      </c>
      <c r="G838" s="116">
        <f>'5高校'!AB33</f>
        <v>0</v>
      </c>
    </row>
    <row r="839" spans="1:7">
      <c r="A839" s="116" t="s">
        <v>244</v>
      </c>
      <c r="B839" s="116" t="s">
        <v>227</v>
      </c>
      <c r="C839" s="116" t="s">
        <v>236</v>
      </c>
      <c r="D839" s="116" t="s">
        <v>245</v>
      </c>
      <c r="E839" s="116" t="s">
        <v>246</v>
      </c>
      <c r="F839" s="116" t="s">
        <v>70</v>
      </c>
      <c r="G839" s="116">
        <f>'5高校'!AB34</f>
        <v>0</v>
      </c>
    </row>
    <row r="840" spans="1:7">
      <c r="A840" s="116" t="s">
        <v>244</v>
      </c>
      <c r="B840" s="116" t="s">
        <v>227</v>
      </c>
      <c r="C840" s="116" t="s">
        <v>236</v>
      </c>
      <c r="D840" s="116" t="s">
        <v>245</v>
      </c>
      <c r="E840" s="116" t="s">
        <v>246</v>
      </c>
      <c r="F840" s="116" t="s">
        <v>72</v>
      </c>
      <c r="G840" s="116">
        <f>'5高校'!AB35</f>
        <v>0</v>
      </c>
    </row>
    <row r="841" spans="1:7">
      <c r="A841" s="116" t="s">
        <v>244</v>
      </c>
      <c r="B841" s="116" t="s">
        <v>227</v>
      </c>
      <c r="C841" s="116" t="s">
        <v>236</v>
      </c>
      <c r="D841" s="116" t="s">
        <v>245</v>
      </c>
      <c r="E841" s="116" t="s">
        <v>246</v>
      </c>
      <c r="F841" s="116" t="s">
        <v>74</v>
      </c>
      <c r="G841" s="116">
        <f>'5高校'!AB36</f>
        <v>0</v>
      </c>
    </row>
    <row r="842" spans="1:7">
      <c r="A842" s="116" t="s">
        <v>244</v>
      </c>
      <c r="B842" s="116" t="s">
        <v>227</v>
      </c>
      <c r="C842" s="116" t="s">
        <v>236</v>
      </c>
      <c r="D842" s="116" t="s">
        <v>245</v>
      </c>
      <c r="E842" s="116" t="s">
        <v>246</v>
      </c>
      <c r="F842" s="116" t="s">
        <v>76</v>
      </c>
      <c r="G842" s="116">
        <f>'5高校'!AB37</f>
        <v>0</v>
      </c>
    </row>
    <row r="843" spans="1:7">
      <c r="A843" s="116" t="s">
        <v>244</v>
      </c>
      <c r="B843" s="116" t="s">
        <v>227</v>
      </c>
      <c r="C843" s="116" t="s">
        <v>236</v>
      </c>
      <c r="D843" s="116" t="s">
        <v>247</v>
      </c>
      <c r="E843" s="116" t="s">
        <v>86</v>
      </c>
      <c r="F843" s="116" t="s">
        <v>63</v>
      </c>
      <c r="G843" s="116">
        <f>'5高校'!AC19</f>
        <v>0</v>
      </c>
    </row>
    <row r="844" spans="1:7">
      <c r="A844" s="116" t="s">
        <v>244</v>
      </c>
      <c r="B844" s="116" t="s">
        <v>227</v>
      </c>
      <c r="C844" s="116" t="s">
        <v>236</v>
      </c>
      <c r="D844" s="116" t="s">
        <v>247</v>
      </c>
      <c r="E844" s="116" t="s">
        <v>248</v>
      </c>
      <c r="F844" s="116" t="s">
        <v>73</v>
      </c>
      <c r="G844" s="116">
        <f>'5高校'!AC24</f>
        <v>0</v>
      </c>
    </row>
    <row r="845" spans="1:7">
      <c r="A845" s="116" t="s">
        <v>244</v>
      </c>
      <c r="B845" s="116" t="s">
        <v>227</v>
      </c>
      <c r="C845" s="116" t="s">
        <v>236</v>
      </c>
      <c r="D845" s="116" t="s">
        <v>237</v>
      </c>
      <c r="F845" s="116" t="s">
        <v>20</v>
      </c>
      <c r="G845" s="116">
        <f>'5高校'!AD6</f>
        <v>0</v>
      </c>
    </row>
    <row r="846" spans="1:7">
      <c r="A846" s="116" t="s">
        <v>244</v>
      </c>
      <c r="B846" s="116" t="s">
        <v>227</v>
      </c>
      <c r="C846" s="116" t="s">
        <v>236</v>
      </c>
      <c r="D846" s="116" t="s">
        <v>237</v>
      </c>
      <c r="F846" s="116" t="s">
        <v>56</v>
      </c>
      <c r="G846" s="116">
        <f>'5高校'!AD7</f>
        <v>0</v>
      </c>
    </row>
    <row r="847" spans="1:7">
      <c r="A847" s="116" t="s">
        <v>244</v>
      </c>
      <c r="B847" s="116" t="s">
        <v>227</v>
      </c>
      <c r="C847" s="116" t="s">
        <v>236</v>
      </c>
      <c r="D847" s="116" t="s">
        <v>237</v>
      </c>
      <c r="F847" s="116" t="s">
        <v>57</v>
      </c>
      <c r="G847" s="116">
        <f>'5高校'!AD8</f>
        <v>0</v>
      </c>
    </row>
    <row r="848" spans="1:7">
      <c r="A848" s="116" t="s">
        <v>244</v>
      </c>
      <c r="B848" s="116" t="s">
        <v>227</v>
      </c>
      <c r="C848" s="116" t="s">
        <v>236</v>
      </c>
      <c r="D848" s="116" t="s">
        <v>237</v>
      </c>
      <c r="F848" s="116" t="s">
        <v>22</v>
      </c>
      <c r="G848" s="116">
        <f>'5高校'!AD9</f>
        <v>0</v>
      </c>
    </row>
    <row r="849" spans="1:7">
      <c r="A849" s="116" t="s">
        <v>244</v>
      </c>
      <c r="B849" s="116" t="s">
        <v>227</v>
      </c>
      <c r="C849" s="116" t="s">
        <v>236</v>
      </c>
      <c r="D849" s="116" t="s">
        <v>237</v>
      </c>
      <c r="F849" s="116" t="s">
        <v>23</v>
      </c>
      <c r="G849" s="116">
        <f>'5高校'!AD10</f>
        <v>0</v>
      </c>
    </row>
    <row r="850" spans="1:7">
      <c r="A850" s="116" t="s">
        <v>244</v>
      </c>
      <c r="B850" s="116" t="s">
        <v>227</v>
      </c>
      <c r="C850" s="116" t="s">
        <v>236</v>
      </c>
      <c r="D850" s="116" t="s">
        <v>237</v>
      </c>
      <c r="F850" s="116" t="s">
        <v>24</v>
      </c>
      <c r="G850" s="116">
        <f>'5高校'!AD11</f>
        <v>0</v>
      </c>
    </row>
    <row r="851" spans="1:7">
      <c r="A851" s="116" t="s">
        <v>244</v>
      </c>
      <c r="B851" s="116" t="s">
        <v>227</v>
      </c>
      <c r="C851" s="116" t="s">
        <v>236</v>
      </c>
      <c r="D851" s="116" t="s">
        <v>237</v>
      </c>
      <c r="F851" s="116" t="s">
        <v>25</v>
      </c>
      <c r="G851" s="116">
        <f>'5高校'!AD12</f>
        <v>0</v>
      </c>
    </row>
    <row r="852" spans="1:7">
      <c r="A852" s="116" t="s">
        <v>244</v>
      </c>
      <c r="B852" s="116" t="s">
        <v>227</v>
      </c>
      <c r="C852" s="116" t="s">
        <v>236</v>
      </c>
      <c r="D852" s="116" t="s">
        <v>237</v>
      </c>
      <c r="F852" s="116" t="s">
        <v>58</v>
      </c>
      <c r="G852" s="116">
        <f>'5高校'!AD13</f>
        <v>0</v>
      </c>
    </row>
    <row r="853" spans="1:7">
      <c r="A853" s="116" t="s">
        <v>244</v>
      </c>
      <c r="B853" s="116" t="s">
        <v>227</v>
      </c>
      <c r="C853" s="116" t="s">
        <v>236</v>
      </c>
      <c r="D853" s="116" t="s">
        <v>237</v>
      </c>
      <c r="F853" s="116" t="s">
        <v>59</v>
      </c>
      <c r="G853" s="116">
        <f>'5高校'!AD14</f>
        <v>0</v>
      </c>
    </row>
    <row r="854" spans="1:7">
      <c r="A854" s="116" t="s">
        <v>244</v>
      </c>
      <c r="B854" s="116" t="s">
        <v>227</v>
      </c>
      <c r="C854" s="116" t="s">
        <v>236</v>
      </c>
      <c r="D854" s="116" t="s">
        <v>237</v>
      </c>
      <c r="F854" s="116" t="s">
        <v>26</v>
      </c>
      <c r="G854" s="116">
        <f>'5高校'!AD15</f>
        <v>0</v>
      </c>
    </row>
    <row r="855" spans="1:7">
      <c r="A855" s="116" t="s">
        <v>244</v>
      </c>
      <c r="B855" s="116" t="s">
        <v>227</v>
      </c>
      <c r="C855" s="116" t="s">
        <v>236</v>
      </c>
      <c r="D855" s="116" t="s">
        <v>237</v>
      </c>
      <c r="F855" s="116" t="s">
        <v>27</v>
      </c>
      <c r="G855" s="116">
        <f>'5高校'!AD16</f>
        <v>0</v>
      </c>
    </row>
    <row r="856" spans="1:7">
      <c r="A856" s="116" t="s">
        <v>244</v>
      </c>
      <c r="B856" s="116" t="s">
        <v>227</v>
      </c>
      <c r="C856" s="116" t="s">
        <v>236</v>
      </c>
      <c r="D856" s="116" t="s">
        <v>237</v>
      </c>
      <c r="F856" s="116" t="s">
        <v>60</v>
      </c>
      <c r="G856" s="116">
        <f>'5高校'!AD17</f>
        <v>0</v>
      </c>
    </row>
    <row r="857" spans="1:7">
      <c r="A857" s="116" t="s">
        <v>244</v>
      </c>
      <c r="B857" s="116" t="s">
        <v>227</v>
      </c>
      <c r="C857" s="116" t="s">
        <v>236</v>
      </c>
      <c r="D857" s="116" t="s">
        <v>237</v>
      </c>
      <c r="F857" s="116" t="s">
        <v>29</v>
      </c>
      <c r="G857" s="116">
        <f>'5高校'!AD18</f>
        <v>0</v>
      </c>
    </row>
    <row r="858" spans="1:7">
      <c r="A858" s="116" t="s">
        <v>244</v>
      </c>
      <c r="B858" s="116" t="s">
        <v>227</v>
      </c>
      <c r="C858" s="116" t="s">
        <v>236</v>
      </c>
      <c r="D858" s="116" t="s">
        <v>237</v>
      </c>
      <c r="F858" s="116" t="s">
        <v>63</v>
      </c>
      <c r="G858" s="116">
        <f>'5高校'!AD19</f>
        <v>0</v>
      </c>
    </row>
    <row r="859" spans="1:7">
      <c r="A859" s="116" t="s">
        <v>244</v>
      </c>
      <c r="B859" s="116" t="s">
        <v>227</v>
      </c>
      <c r="C859" s="116" t="s">
        <v>236</v>
      </c>
      <c r="D859" s="116" t="s">
        <v>237</v>
      </c>
      <c r="F859" s="116" t="s">
        <v>65</v>
      </c>
      <c r="G859" s="116">
        <f>'5高校'!AD20</f>
        <v>0</v>
      </c>
    </row>
    <row r="860" spans="1:7">
      <c r="A860" s="116" t="s">
        <v>244</v>
      </c>
      <c r="B860" s="116" t="s">
        <v>227</v>
      </c>
      <c r="C860" s="116" t="s">
        <v>236</v>
      </c>
      <c r="D860" s="116" t="s">
        <v>237</v>
      </c>
      <c r="F860" s="116" t="s">
        <v>67</v>
      </c>
      <c r="G860" s="116">
        <f>'5高校'!AD21</f>
        <v>0</v>
      </c>
    </row>
    <row r="861" spans="1:7">
      <c r="A861" s="116" t="s">
        <v>244</v>
      </c>
      <c r="B861" s="116" t="s">
        <v>227</v>
      </c>
      <c r="C861" s="116" t="s">
        <v>236</v>
      </c>
      <c r="D861" s="116" t="s">
        <v>237</v>
      </c>
      <c r="F861" s="116" t="s">
        <v>69</v>
      </c>
      <c r="G861" s="116">
        <f>'5高校'!AD22</f>
        <v>0</v>
      </c>
    </row>
    <row r="862" spans="1:7">
      <c r="A862" s="116" t="s">
        <v>244</v>
      </c>
      <c r="B862" s="116" t="s">
        <v>227</v>
      </c>
      <c r="C862" s="116" t="s">
        <v>236</v>
      </c>
      <c r="D862" s="116" t="s">
        <v>237</v>
      </c>
      <c r="F862" s="116" t="s">
        <v>71</v>
      </c>
      <c r="G862" s="116">
        <f>'5高校'!AD23</f>
        <v>0</v>
      </c>
    </row>
    <row r="863" spans="1:7">
      <c r="A863" s="116" t="s">
        <v>244</v>
      </c>
      <c r="B863" s="116" t="s">
        <v>227</v>
      </c>
      <c r="C863" s="116" t="s">
        <v>236</v>
      </c>
      <c r="D863" s="116" t="s">
        <v>237</v>
      </c>
      <c r="F863" s="116" t="s">
        <v>73</v>
      </c>
      <c r="G863" s="116">
        <f>'5高校'!AD24</f>
        <v>0</v>
      </c>
    </row>
    <row r="864" spans="1:7">
      <c r="A864" s="116" t="s">
        <v>244</v>
      </c>
      <c r="B864" s="116" t="s">
        <v>227</v>
      </c>
      <c r="C864" s="116" t="s">
        <v>236</v>
      </c>
      <c r="D864" s="116" t="s">
        <v>237</v>
      </c>
      <c r="F864" s="116" t="s">
        <v>75</v>
      </c>
      <c r="G864" s="116">
        <f>'5高校'!AD25</f>
        <v>0</v>
      </c>
    </row>
    <row r="865" spans="1:7">
      <c r="A865" s="116" t="s">
        <v>244</v>
      </c>
      <c r="B865" s="116" t="s">
        <v>227</v>
      </c>
      <c r="C865" s="116" t="s">
        <v>236</v>
      </c>
      <c r="D865" s="116" t="s">
        <v>237</v>
      </c>
      <c r="F865" s="116" t="s">
        <v>32</v>
      </c>
      <c r="G865" s="116">
        <f>'5高校'!AD26</f>
        <v>0</v>
      </c>
    </row>
    <row r="866" spans="1:7">
      <c r="A866" s="116" t="s">
        <v>244</v>
      </c>
      <c r="B866" s="116" t="s">
        <v>227</v>
      </c>
      <c r="C866" s="116" t="s">
        <v>236</v>
      </c>
      <c r="D866" s="116" t="s">
        <v>237</v>
      </c>
      <c r="F866" s="116" t="s">
        <v>33</v>
      </c>
      <c r="G866" s="116">
        <f>'5高校'!AD27</f>
        <v>0</v>
      </c>
    </row>
    <row r="867" spans="1:7">
      <c r="A867" s="116" t="s">
        <v>244</v>
      </c>
      <c r="B867" s="116" t="s">
        <v>227</v>
      </c>
      <c r="C867" s="116" t="s">
        <v>236</v>
      </c>
      <c r="D867" s="116" t="s">
        <v>237</v>
      </c>
      <c r="F867" s="116" t="s">
        <v>34</v>
      </c>
      <c r="G867" s="116">
        <f>'5高校'!AD28</f>
        <v>0</v>
      </c>
    </row>
    <row r="868" spans="1:7">
      <c r="A868" s="116" t="s">
        <v>244</v>
      </c>
      <c r="B868" s="116" t="s">
        <v>227</v>
      </c>
      <c r="C868" s="116" t="s">
        <v>236</v>
      </c>
      <c r="D868" s="116" t="s">
        <v>237</v>
      </c>
      <c r="F868" s="116" t="s">
        <v>61</v>
      </c>
      <c r="G868" s="116">
        <f>'5高校'!AD29</f>
        <v>0</v>
      </c>
    </row>
    <row r="869" spans="1:7">
      <c r="A869" s="116" t="s">
        <v>244</v>
      </c>
      <c r="B869" s="116" t="s">
        <v>227</v>
      </c>
      <c r="C869" s="116" t="s">
        <v>236</v>
      </c>
      <c r="D869" s="116" t="s">
        <v>237</v>
      </c>
      <c r="F869" s="116" t="s">
        <v>62</v>
      </c>
      <c r="G869" s="116">
        <f>'5高校'!AD30</f>
        <v>0</v>
      </c>
    </row>
    <row r="870" spans="1:7">
      <c r="A870" s="116" t="s">
        <v>244</v>
      </c>
      <c r="B870" s="116" t="s">
        <v>227</v>
      </c>
      <c r="C870" s="116" t="s">
        <v>236</v>
      </c>
      <c r="D870" s="116" t="s">
        <v>237</v>
      </c>
      <c r="F870" s="116" t="s">
        <v>64</v>
      </c>
      <c r="G870" s="116">
        <f>'5高校'!AD31</f>
        <v>0</v>
      </c>
    </row>
    <row r="871" spans="1:7">
      <c r="A871" s="116" t="s">
        <v>244</v>
      </c>
      <c r="B871" s="116" t="s">
        <v>227</v>
      </c>
      <c r="C871" s="116" t="s">
        <v>236</v>
      </c>
      <c r="D871" s="116" t="s">
        <v>237</v>
      </c>
      <c r="F871" s="116" t="s">
        <v>66</v>
      </c>
      <c r="G871" s="116">
        <f>'5高校'!AD32</f>
        <v>0</v>
      </c>
    </row>
    <row r="872" spans="1:7">
      <c r="A872" s="116" t="s">
        <v>244</v>
      </c>
      <c r="B872" s="116" t="s">
        <v>227</v>
      </c>
      <c r="C872" s="116" t="s">
        <v>236</v>
      </c>
      <c r="D872" s="116" t="s">
        <v>237</v>
      </c>
      <c r="F872" s="116" t="s">
        <v>68</v>
      </c>
      <c r="G872" s="116">
        <f>'5高校'!AD33</f>
        <v>0</v>
      </c>
    </row>
    <row r="873" spans="1:7">
      <c r="A873" s="116" t="s">
        <v>244</v>
      </c>
      <c r="B873" s="116" t="s">
        <v>227</v>
      </c>
      <c r="C873" s="116" t="s">
        <v>236</v>
      </c>
      <c r="D873" s="116" t="s">
        <v>237</v>
      </c>
      <c r="F873" s="116" t="s">
        <v>70</v>
      </c>
      <c r="G873" s="116">
        <f>'5高校'!AD34</f>
        <v>0</v>
      </c>
    </row>
    <row r="874" spans="1:7">
      <c r="A874" s="116" t="s">
        <v>244</v>
      </c>
      <c r="B874" s="116" t="s">
        <v>227</v>
      </c>
      <c r="C874" s="116" t="s">
        <v>236</v>
      </c>
      <c r="D874" s="116" t="s">
        <v>237</v>
      </c>
      <c r="F874" s="116" t="s">
        <v>72</v>
      </c>
      <c r="G874" s="116">
        <f>'5高校'!AD35</f>
        <v>0</v>
      </c>
    </row>
    <row r="875" spans="1:7">
      <c r="A875" s="116" t="s">
        <v>244</v>
      </c>
      <c r="B875" s="116" t="s">
        <v>227</v>
      </c>
      <c r="C875" s="116" t="s">
        <v>236</v>
      </c>
      <c r="D875" s="116" t="s">
        <v>237</v>
      </c>
      <c r="F875" s="116" t="s">
        <v>74</v>
      </c>
      <c r="G875" s="116">
        <f>'5高校'!AD36</f>
        <v>0</v>
      </c>
    </row>
    <row r="876" spans="1:7">
      <c r="A876" s="116" t="s">
        <v>244</v>
      </c>
      <c r="B876" s="116" t="s">
        <v>227</v>
      </c>
      <c r="C876" s="116" t="s">
        <v>236</v>
      </c>
      <c r="D876" s="116" t="s">
        <v>237</v>
      </c>
      <c r="F876" s="116" t="s">
        <v>76</v>
      </c>
      <c r="G876" s="116">
        <f>'5高校'!AD37</f>
        <v>0</v>
      </c>
    </row>
    <row r="877" spans="1:7">
      <c r="A877" s="116" t="s">
        <v>244</v>
      </c>
      <c r="B877" s="116" t="s">
        <v>227</v>
      </c>
      <c r="C877" s="116" t="s">
        <v>236</v>
      </c>
      <c r="D877" s="116" t="s">
        <v>221</v>
      </c>
      <c r="F877" s="116" t="s">
        <v>20</v>
      </c>
      <c r="G877" s="116">
        <f>'5高校'!AE6</f>
        <v>0</v>
      </c>
    </row>
    <row r="878" spans="1:7">
      <c r="A878" s="116" t="s">
        <v>244</v>
      </c>
      <c r="B878" s="116" t="s">
        <v>227</v>
      </c>
      <c r="C878" s="116" t="s">
        <v>236</v>
      </c>
      <c r="D878" s="116" t="s">
        <v>221</v>
      </c>
      <c r="F878" s="116" t="s">
        <v>56</v>
      </c>
      <c r="G878" s="116">
        <f>'5高校'!AE7</f>
        <v>0</v>
      </c>
    </row>
    <row r="879" spans="1:7">
      <c r="A879" s="116" t="s">
        <v>244</v>
      </c>
      <c r="B879" s="116" t="s">
        <v>227</v>
      </c>
      <c r="C879" s="116" t="s">
        <v>236</v>
      </c>
      <c r="D879" s="116" t="s">
        <v>221</v>
      </c>
      <c r="F879" s="116" t="s">
        <v>57</v>
      </c>
      <c r="G879" s="116">
        <f>'5高校'!AE8</f>
        <v>0</v>
      </c>
    </row>
    <row r="880" spans="1:7">
      <c r="A880" s="116" t="s">
        <v>244</v>
      </c>
      <c r="B880" s="116" t="s">
        <v>227</v>
      </c>
      <c r="C880" s="116" t="s">
        <v>236</v>
      </c>
      <c r="D880" s="116" t="s">
        <v>221</v>
      </c>
      <c r="F880" s="116" t="s">
        <v>22</v>
      </c>
      <c r="G880" s="116">
        <f>'5高校'!AE9</f>
        <v>0</v>
      </c>
    </row>
    <row r="881" spans="1:7">
      <c r="A881" s="116" t="s">
        <v>244</v>
      </c>
      <c r="B881" s="116" t="s">
        <v>227</v>
      </c>
      <c r="C881" s="116" t="s">
        <v>236</v>
      </c>
      <c r="D881" s="116" t="s">
        <v>221</v>
      </c>
      <c r="F881" s="116" t="s">
        <v>23</v>
      </c>
      <c r="G881" s="116">
        <f>'5高校'!AE10</f>
        <v>0</v>
      </c>
    </row>
    <row r="882" spans="1:7">
      <c r="A882" s="116" t="s">
        <v>244</v>
      </c>
      <c r="B882" s="116" t="s">
        <v>227</v>
      </c>
      <c r="C882" s="116" t="s">
        <v>236</v>
      </c>
      <c r="D882" s="116" t="s">
        <v>221</v>
      </c>
      <c r="F882" s="116" t="s">
        <v>24</v>
      </c>
      <c r="G882" s="116">
        <f>'5高校'!AE11</f>
        <v>0</v>
      </c>
    </row>
    <row r="883" spans="1:7">
      <c r="A883" s="116" t="s">
        <v>244</v>
      </c>
      <c r="B883" s="116" t="s">
        <v>227</v>
      </c>
      <c r="C883" s="116" t="s">
        <v>236</v>
      </c>
      <c r="D883" s="116" t="s">
        <v>221</v>
      </c>
      <c r="F883" s="116" t="s">
        <v>25</v>
      </c>
      <c r="G883" s="116">
        <f>'5高校'!AE12</f>
        <v>0</v>
      </c>
    </row>
    <row r="884" spans="1:7">
      <c r="A884" s="116" t="s">
        <v>244</v>
      </c>
      <c r="B884" s="116" t="s">
        <v>227</v>
      </c>
      <c r="C884" s="116" t="s">
        <v>236</v>
      </c>
      <c r="D884" s="116" t="s">
        <v>221</v>
      </c>
      <c r="F884" s="116" t="s">
        <v>58</v>
      </c>
      <c r="G884" s="116">
        <f>'5高校'!AE13</f>
        <v>0</v>
      </c>
    </row>
    <row r="885" spans="1:7">
      <c r="A885" s="116" t="s">
        <v>244</v>
      </c>
      <c r="B885" s="116" t="s">
        <v>227</v>
      </c>
      <c r="C885" s="116" t="s">
        <v>236</v>
      </c>
      <c r="D885" s="116" t="s">
        <v>221</v>
      </c>
      <c r="F885" s="116" t="s">
        <v>59</v>
      </c>
      <c r="G885" s="116">
        <f>'5高校'!AE14</f>
        <v>0</v>
      </c>
    </row>
    <row r="886" spans="1:7">
      <c r="A886" s="116" t="s">
        <v>244</v>
      </c>
      <c r="B886" s="116" t="s">
        <v>227</v>
      </c>
      <c r="C886" s="116" t="s">
        <v>236</v>
      </c>
      <c r="D886" s="116" t="s">
        <v>221</v>
      </c>
      <c r="F886" s="116" t="s">
        <v>26</v>
      </c>
      <c r="G886" s="116">
        <f>'5高校'!AE15</f>
        <v>0</v>
      </c>
    </row>
    <row r="887" spans="1:7">
      <c r="A887" s="116" t="s">
        <v>244</v>
      </c>
      <c r="B887" s="116" t="s">
        <v>227</v>
      </c>
      <c r="C887" s="116" t="s">
        <v>236</v>
      </c>
      <c r="D887" s="116" t="s">
        <v>221</v>
      </c>
      <c r="F887" s="116" t="s">
        <v>27</v>
      </c>
      <c r="G887" s="116">
        <f>'5高校'!AE16</f>
        <v>0</v>
      </c>
    </row>
    <row r="888" spans="1:7">
      <c r="A888" s="116" t="s">
        <v>244</v>
      </c>
      <c r="B888" s="116" t="s">
        <v>227</v>
      </c>
      <c r="C888" s="116" t="s">
        <v>236</v>
      </c>
      <c r="D888" s="116" t="s">
        <v>221</v>
      </c>
      <c r="F888" s="116" t="s">
        <v>60</v>
      </c>
      <c r="G888" s="116">
        <f>'5高校'!AE17</f>
        <v>0</v>
      </c>
    </row>
    <row r="889" spans="1:7">
      <c r="A889" s="116" t="s">
        <v>244</v>
      </c>
      <c r="B889" s="116" t="s">
        <v>227</v>
      </c>
      <c r="C889" s="116" t="s">
        <v>236</v>
      </c>
      <c r="D889" s="116" t="s">
        <v>221</v>
      </c>
      <c r="F889" s="116" t="s">
        <v>29</v>
      </c>
      <c r="G889" s="116">
        <f>'5高校'!AE18</f>
        <v>0</v>
      </c>
    </row>
    <row r="890" spans="1:7">
      <c r="A890" s="116" t="s">
        <v>244</v>
      </c>
      <c r="B890" s="116" t="s">
        <v>227</v>
      </c>
      <c r="C890" s="116" t="s">
        <v>236</v>
      </c>
      <c r="D890" s="116" t="s">
        <v>221</v>
      </c>
      <c r="F890" s="116" t="s">
        <v>63</v>
      </c>
      <c r="G890" s="116">
        <f>'5高校'!AE19</f>
        <v>0</v>
      </c>
    </row>
    <row r="891" spans="1:7">
      <c r="A891" s="116" t="s">
        <v>244</v>
      </c>
      <c r="B891" s="116" t="s">
        <v>227</v>
      </c>
      <c r="C891" s="116" t="s">
        <v>236</v>
      </c>
      <c r="D891" s="116" t="s">
        <v>221</v>
      </c>
      <c r="F891" s="116" t="s">
        <v>65</v>
      </c>
      <c r="G891" s="116">
        <f>'5高校'!AE20</f>
        <v>0</v>
      </c>
    </row>
    <row r="892" spans="1:7">
      <c r="A892" s="116" t="s">
        <v>244</v>
      </c>
      <c r="B892" s="116" t="s">
        <v>227</v>
      </c>
      <c r="C892" s="116" t="s">
        <v>236</v>
      </c>
      <c r="D892" s="116" t="s">
        <v>221</v>
      </c>
      <c r="F892" s="116" t="s">
        <v>67</v>
      </c>
      <c r="G892" s="116">
        <f>'5高校'!AE21</f>
        <v>0</v>
      </c>
    </row>
    <row r="893" spans="1:7">
      <c r="A893" s="116" t="s">
        <v>244</v>
      </c>
      <c r="B893" s="116" t="s">
        <v>227</v>
      </c>
      <c r="C893" s="116" t="s">
        <v>236</v>
      </c>
      <c r="D893" s="116" t="s">
        <v>221</v>
      </c>
      <c r="F893" s="116" t="s">
        <v>69</v>
      </c>
      <c r="G893" s="116">
        <f>'5高校'!AE22</f>
        <v>0</v>
      </c>
    </row>
    <row r="894" spans="1:7">
      <c r="A894" s="116" t="s">
        <v>244</v>
      </c>
      <c r="B894" s="116" t="s">
        <v>227</v>
      </c>
      <c r="C894" s="116" t="s">
        <v>236</v>
      </c>
      <c r="D894" s="116" t="s">
        <v>221</v>
      </c>
      <c r="F894" s="116" t="s">
        <v>71</v>
      </c>
      <c r="G894" s="116">
        <f>'5高校'!AE23</f>
        <v>0</v>
      </c>
    </row>
    <row r="895" spans="1:7">
      <c r="A895" s="116" t="s">
        <v>244</v>
      </c>
      <c r="B895" s="116" t="s">
        <v>227</v>
      </c>
      <c r="C895" s="116" t="s">
        <v>236</v>
      </c>
      <c r="D895" s="116" t="s">
        <v>221</v>
      </c>
      <c r="F895" s="116" t="s">
        <v>73</v>
      </c>
      <c r="G895" s="116">
        <f>'5高校'!AE24</f>
        <v>0</v>
      </c>
    </row>
    <row r="896" spans="1:7">
      <c r="A896" s="116" t="s">
        <v>244</v>
      </c>
      <c r="B896" s="116" t="s">
        <v>227</v>
      </c>
      <c r="C896" s="116" t="s">
        <v>236</v>
      </c>
      <c r="D896" s="116" t="s">
        <v>221</v>
      </c>
      <c r="F896" s="116" t="s">
        <v>75</v>
      </c>
      <c r="G896" s="116">
        <f>'5高校'!AE25</f>
        <v>0</v>
      </c>
    </row>
    <row r="897" spans="1:7">
      <c r="A897" s="116" t="s">
        <v>244</v>
      </c>
      <c r="B897" s="116" t="s">
        <v>227</v>
      </c>
      <c r="C897" s="116" t="s">
        <v>236</v>
      </c>
      <c r="D897" s="116" t="s">
        <v>221</v>
      </c>
      <c r="F897" s="116" t="s">
        <v>32</v>
      </c>
      <c r="G897" s="116">
        <f>'5高校'!AE26</f>
        <v>0</v>
      </c>
    </row>
    <row r="898" spans="1:7">
      <c r="A898" s="116" t="s">
        <v>244</v>
      </c>
      <c r="B898" s="116" t="s">
        <v>227</v>
      </c>
      <c r="C898" s="116" t="s">
        <v>236</v>
      </c>
      <c r="D898" s="116" t="s">
        <v>221</v>
      </c>
      <c r="F898" s="116" t="s">
        <v>33</v>
      </c>
      <c r="G898" s="116">
        <f>'5高校'!AE27</f>
        <v>0</v>
      </c>
    </row>
    <row r="899" spans="1:7">
      <c r="A899" s="116" t="s">
        <v>244</v>
      </c>
      <c r="B899" s="116" t="s">
        <v>227</v>
      </c>
      <c r="C899" s="116" t="s">
        <v>236</v>
      </c>
      <c r="D899" s="116" t="s">
        <v>221</v>
      </c>
      <c r="F899" s="116" t="s">
        <v>34</v>
      </c>
      <c r="G899" s="116">
        <f>'5高校'!AE28</f>
        <v>0</v>
      </c>
    </row>
    <row r="900" spans="1:7">
      <c r="A900" s="116" t="s">
        <v>244</v>
      </c>
      <c r="B900" s="116" t="s">
        <v>227</v>
      </c>
      <c r="C900" s="116" t="s">
        <v>236</v>
      </c>
      <c r="D900" s="116" t="s">
        <v>221</v>
      </c>
      <c r="F900" s="116" t="s">
        <v>61</v>
      </c>
      <c r="G900" s="116">
        <f>'5高校'!AE29</f>
        <v>0</v>
      </c>
    </row>
    <row r="901" spans="1:7">
      <c r="A901" s="116" t="s">
        <v>244</v>
      </c>
      <c r="B901" s="116" t="s">
        <v>227</v>
      </c>
      <c r="C901" s="116" t="s">
        <v>236</v>
      </c>
      <c r="D901" s="116" t="s">
        <v>221</v>
      </c>
      <c r="F901" s="116" t="s">
        <v>62</v>
      </c>
      <c r="G901" s="116">
        <f>'5高校'!AE30</f>
        <v>0</v>
      </c>
    </row>
    <row r="902" spans="1:7">
      <c r="A902" s="116" t="s">
        <v>244</v>
      </c>
      <c r="B902" s="116" t="s">
        <v>227</v>
      </c>
      <c r="C902" s="116" t="s">
        <v>236</v>
      </c>
      <c r="D902" s="116" t="s">
        <v>221</v>
      </c>
      <c r="F902" s="116" t="s">
        <v>64</v>
      </c>
      <c r="G902" s="116">
        <f>'5高校'!AE31</f>
        <v>0</v>
      </c>
    </row>
    <row r="903" spans="1:7">
      <c r="A903" s="116" t="s">
        <v>244</v>
      </c>
      <c r="B903" s="116" t="s">
        <v>227</v>
      </c>
      <c r="C903" s="116" t="s">
        <v>236</v>
      </c>
      <c r="D903" s="116" t="s">
        <v>221</v>
      </c>
      <c r="F903" s="116" t="s">
        <v>66</v>
      </c>
      <c r="G903" s="116">
        <f>'5高校'!AE32</f>
        <v>0</v>
      </c>
    </row>
    <row r="904" spans="1:7">
      <c r="A904" s="116" t="s">
        <v>244</v>
      </c>
      <c r="B904" s="116" t="s">
        <v>227</v>
      </c>
      <c r="C904" s="116" t="s">
        <v>236</v>
      </c>
      <c r="D904" s="116" t="s">
        <v>221</v>
      </c>
      <c r="F904" s="116" t="s">
        <v>68</v>
      </c>
      <c r="G904" s="116">
        <f>'5高校'!AE33</f>
        <v>0</v>
      </c>
    </row>
    <row r="905" spans="1:7">
      <c r="A905" s="116" t="s">
        <v>244</v>
      </c>
      <c r="B905" s="116" t="s">
        <v>227</v>
      </c>
      <c r="C905" s="116" t="s">
        <v>236</v>
      </c>
      <c r="D905" s="116" t="s">
        <v>221</v>
      </c>
      <c r="F905" s="116" t="s">
        <v>70</v>
      </c>
      <c r="G905" s="116">
        <f>'5高校'!AE34</f>
        <v>0</v>
      </c>
    </row>
    <row r="906" spans="1:7">
      <c r="A906" s="116" t="s">
        <v>244</v>
      </c>
      <c r="B906" s="116" t="s">
        <v>227</v>
      </c>
      <c r="C906" s="116" t="s">
        <v>236</v>
      </c>
      <c r="D906" s="116" t="s">
        <v>221</v>
      </c>
      <c r="F906" s="116" t="s">
        <v>72</v>
      </c>
      <c r="G906" s="116">
        <f>'5高校'!AE35</f>
        <v>0</v>
      </c>
    </row>
    <row r="907" spans="1:7">
      <c r="A907" s="116" t="s">
        <v>244</v>
      </c>
      <c r="B907" s="116" t="s">
        <v>227</v>
      </c>
      <c r="C907" s="116" t="s">
        <v>236</v>
      </c>
      <c r="D907" s="116" t="s">
        <v>221</v>
      </c>
      <c r="F907" s="116" t="s">
        <v>74</v>
      </c>
      <c r="G907" s="116">
        <f>'5高校'!AE36</f>
        <v>0</v>
      </c>
    </row>
    <row r="908" spans="1:7">
      <c r="A908" s="116" t="s">
        <v>244</v>
      </c>
      <c r="B908" s="116" t="s">
        <v>227</v>
      </c>
      <c r="C908" s="116" t="s">
        <v>236</v>
      </c>
      <c r="D908" s="116" t="s">
        <v>221</v>
      </c>
      <c r="F908" s="116" t="s">
        <v>76</v>
      </c>
      <c r="G908" s="116">
        <f>'5高校'!AE37</f>
        <v>0</v>
      </c>
    </row>
    <row r="909" spans="1:7">
      <c r="A909" s="116" t="s">
        <v>249</v>
      </c>
      <c r="B909" s="116" t="s">
        <v>240</v>
      </c>
      <c r="D909" s="116" t="s">
        <v>250</v>
      </c>
      <c r="F909" s="116" t="s">
        <v>20</v>
      </c>
      <c r="G909" s="116">
        <f>'5高校'!AH6</f>
        <v>0</v>
      </c>
    </row>
    <row r="910" spans="1:7">
      <c r="A910" s="116" t="s">
        <v>249</v>
      </c>
      <c r="B910" s="116" t="s">
        <v>240</v>
      </c>
      <c r="D910" s="116" t="s">
        <v>250</v>
      </c>
      <c r="F910" s="116" t="s">
        <v>56</v>
      </c>
      <c r="G910" s="116">
        <f>'5高校'!AH7</f>
        <v>0</v>
      </c>
    </row>
    <row r="911" spans="1:7">
      <c r="A911" s="116" t="s">
        <v>249</v>
      </c>
      <c r="B911" s="116" t="s">
        <v>240</v>
      </c>
      <c r="D911" s="116" t="s">
        <v>250</v>
      </c>
      <c r="F911" s="116" t="s">
        <v>57</v>
      </c>
      <c r="G911" s="116">
        <f>'5高校'!AH8</f>
        <v>0</v>
      </c>
    </row>
    <row r="912" spans="1:7">
      <c r="A912" s="116" t="s">
        <v>249</v>
      </c>
      <c r="B912" s="116" t="s">
        <v>240</v>
      </c>
      <c r="D912" s="116" t="s">
        <v>250</v>
      </c>
      <c r="F912" s="116" t="s">
        <v>22</v>
      </c>
      <c r="G912" s="116">
        <f>'5高校'!AH9</f>
        <v>0</v>
      </c>
    </row>
    <row r="913" spans="1:7">
      <c r="A913" s="116" t="s">
        <v>249</v>
      </c>
      <c r="B913" s="116" t="s">
        <v>240</v>
      </c>
      <c r="D913" s="116" t="s">
        <v>250</v>
      </c>
      <c r="F913" s="116" t="s">
        <v>23</v>
      </c>
      <c r="G913" s="116">
        <f>'5高校'!AH10</f>
        <v>0</v>
      </c>
    </row>
    <row r="914" spans="1:7">
      <c r="A914" s="116" t="s">
        <v>249</v>
      </c>
      <c r="B914" s="116" t="s">
        <v>240</v>
      </c>
      <c r="D914" s="116" t="s">
        <v>250</v>
      </c>
      <c r="F914" s="116" t="s">
        <v>24</v>
      </c>
      <c r="G914" s="116">
        <f>'5高校'!AH11</f>
        <v>0</v>
      </c>
    </row>
    <row r="915" spans="1:7">
      <c r="A915" s="116" t="s">
        <v>249</v>
      </c>
      <c r="B915" s="116" t="s">
        <v>240</v>
      </c>
      <c r="D915" s="116" t="s">
        <v>250</v>
      </c>
      <c r="F915" s="116" t="s">
        <v>25</v>
      </c>
      <c r="G915" s="116">
        <f>'5高校'!AH12</f>
        <v>0</v>
      </c>
    </row>
    <row r="916" spans="1:7">
      <c r="A916" s="116" t="s">
        <v>249</v>
      </c>
      <c r="B916" s="116" t="s">
        <v>240</v>
      </c>
      <c r="D916" s="116" t="s">
        <v>250</v>
      </c>
      <c r="F916" s="116" t="s">
        <v>58</v>
      </c>
      <c r="G916" s="116">
        <f>'5高校'!AH13</f>
        <v>0</v>
      </c>
    </row>
    <row r="917" spans="1:7">
      <c r="A917" s="116" t="s">
        <v>249</v>
      </c>
      <c r="B917" s="116" t="s">
        <v>240</v>
      </c>
      <c r="D917" s="116" t="s">
        <v>250</v>
      </c>
      <c r="F917" s="116" t="s">
        <v>59</v>
      </c>
      <c r="G917" s="116">
        <f>'5高校'!AH14</f>
        <v>0</v>
      </c>
    </row>
    <row r="918" spans="1:7">
      <c r="A918" s="116" t="s">
        <v>249</v>
      </c>
      <c r="B918" s="116" t="s">
        <v>240</v>
      </c>
      <c r="D918" s="116" t="s">
        <v>250</v>
      </c>
      <c r="F918" s="116" t="s">
        <v>26</v>
      </c>
      <c r="G918" s="116">
        <f>'5高校'!AH15</f>
        <v>0</v>
      </c>
    </row>
    <row r="919" spans="1:7">
      <c r="A919" s="116" t="s">
        <v>249</v>
      </c>
      <c r="B919" s="116" t="s">
        <v>240</v>
      </c>
      <c r="D919" s="116" t="s">
        <v>250</v>
      </c>
      <c r="F919" s="116" t="s">
        <v>27</v>
      </c>
      <c r="G919" s="116">
        <f>'5高校'!AH16</f>
        <v>0</v>
      </c>
    </row>
    <row r="920" spans="1:7">
      <c r="A920" s="116" t="s">
        <v>249</v>
      </c>
      <c r="B920" s="116" t="s">
        <v>240</v>
      </c>
      <c r="D920" s="116" t="s">
        <v>250</v>
      </c>
      <c r="F920" s="116" t="s">
        <v>60</v>
      </c>
      <c r="G920" s="116">
        <f>'5高校'!AH17</f>
        <v>0</v>
      </c>
    </row>
    <row r="921" spans="1:7">
      <c r="A921" s="116" t="s">
        <v>249</v>
      </c>
      <c r="B921" s="116" t="s">
        <v>240</v>
      </c>
      <c r="D921" s="116" t="s">
        <v>250</v>
      </c>
      <c r="F921" s="116" t="s">
        <v>29</v>
      </c>
      <c r="G921" s="116">
        <f>'5高校'!AH18</f>
        <v>0</v>
      </c>
    </row>
    <row r="922" spans="1:7">
      <c r="A922" s="116" t="s">
        <v>249</v>
      </c>
      <c r="B922" s="116" t="s">
        <v>240</v>
      </c>
      <c r="D922" s="116" t="s">
        <v>250</v>
      </c>
      <c r="F922" s="116" t="s">
        <v>63</v>
      </c>
      <c r="G922" s="116">
        <f>'5高校'!AH19</f>
        <v>0</v>
      </c>
    </row>
    <row r="923" spans="1:7">
      <c r="A923" s="116" t="s">
        <v>249</v>
      </c>
      <c r="B923" s="116" t="s">
        <v>240</v>
      </c>
      <c r="D923" s="116" t="s">
        <v>250</v>
      </c>
      <c r="F923" s="116" t="s">
        <v>65</v>
      </c>
      <c r="G923" s="116">
        <f>'5高校'!AH20</f>
        <v>0</v>
      </c>
    </row>
    <row r="924" spans="1:7">
      <c r="A924" s="116" t="s">
        <v>249</v>
      </c>
      <c r="B924" s="116" t="s">
        <v>240</v>
      </c>
      <c r="D924" s="116" t="s">
        <v>250</v>
      </c>
      <c r="F924" s="116" t="s">
        <v>67</v>
      </c>
      <c r="G924" s="116">
        <f>'5高校'!AH21</f>
        <v>0</v>
      </c>
    </row>
    <row r="925" spans="1:7">
      <c r="A925" s="116" t="s">
        <v>249</v>
      </c>
      <c r="B925" s="116" t="s">
        <v>240</v>
      </c>
      <c r="D925" s="116" t="s">
        <v>250</v>
      </c>
      <c r="F925" s="116" t="s">
        <v>69</v>
      </c>
      <c r="G925" s="116">
        <f>'5高校'!AH22</f>
        <v>0</v>
      </c>
    </row>
    <row r="926" spans="1:7">
      <c r="A926" s="116" t="s">
        <v>249</v>
      </c>
      <c r="B926" s="116" t="s">
        <v>240</v>
      </c>
      <c r="D926" s="116" t="s">
        <v>250</v>
      </c>
      <c r="F926" s="116" t="s">
        <v>71</v>
      </c>
      <c r="G926" s="116">
        <f>'5高校'!AH23</f>
        <v>0</v>
      </c>
    </row>
    <row r="927" spans="1:7">
      <c r="A927" s="116" t="s">
        <v>249</v>
      </c>
      <c r="B927" s="116" t="s">
        <v>240</v>
      </c>
      <c r="D927" s="116" t="s">
        <v>250</v>
      </c>
      <c r="F927" s="116" t="s">
        <v>73</v>
      </c>
      <c r="G927" s="116">
        <f>'5高校'!AH24</f>
        <v>0</v>
      </c>
    </row>
    <row r="928" spans="1:7">
      <c r="A928" s="116" t="s">
        <v>249</v>
      </c>
      <c r="B928" s="116" t="s">
        <v>240</v>
      </c>
      <c r="D928" s="116" t="s">
        <v>250</v>
      </c>
      <c r="F928" s="116" t="s">
        <v>75</v>
      </c>
      <c r="G928" s="116">
        <f>'5高校'!AH25</f>
        <v>0</v>
      </c>
    </row>
    <row r="929" spans="1:7">
      <c r="A929" s="116" t="s">
        <v>249</v>
      </c>
      <c r="B929" s="116" t="s">
        <v>240</v>
      </c>
      <c r="D929" s="116" t="s">
        <v>250</v>
      </c>
      <c r="F929" s="116" t="s">
        <v>32</v>
      </c>
      <c r="G929" s="116">
        <f>'5高校'!AH26</f>
        <v>0</v>
      </c>
    </row>
    <row r="930" spans="1:7">
      <c r="A930" s="116" t="s">
        <v>249</v>
      </c>
      <c r="B930" s="116" t="s">
        <v>240</v>
      </c>
      <c r="D930" s="116" t="s">
        <v>250</v>
      </c>
      <c r="F930" s="116" t="s">
        <v>33</v>
      </c>
      <c r="G930" s="116">
        <f>'5高校'!AH27</f>
        <v>0</v>
      </c>
    </row>
    <row r="931" spans="1:7">
      <c r="A931" s="116" t="s">
        <v>249</v>
      </c>
      <c r="B931" s="116" t="s">
        <v>240</v>
      </c>
      <c r="D931" s="116" t="s">
        <v>250</v>
      </c>
      <c r="F931" s="116" t="s">
        <v>34</v>
      </c>
      <c r="G931" s="116">
        <f>'5高校'!AH28</f>
        <v>0</v>
      </c>
    </row>
    <row r="932" spans="1:7">
      <c r="A932" s="116" t="s">
        <v>249</v>
      </c>
      <c r="B932" s="116" t="s">
        <v>240</v>
      </c>
      <c r="D932" s="116" t="s">
        <v>250</v>
      </c>
      <c r="F932" s="116" t="s">
        <v>61</v>
      </c>
      <c r="G932" s="116">
        <f>'5高校'!AH29</f>
        <v>0</v>
      </c>
    </row>
    <row r="933" spans="1:7">
      <c r="A933" s="116" t="s">
        <v>249</v>
      </c>
      <c r="B933" s="116" t="s">
        <v>240</v>
      </c>
      <c r="D933" s="116" t="s">
        <v>250</v>
      </c>
      <c r="F933" s="116" t="s">
        <v>62</v>
      </c>
      <c r="G933" s="116">
        <f>'5高校'!AH30</f>
        <v>0</v>
      </c>
    </row>
    <row r="934" spans="1:7">
      <c r="A934" s="116" t="s">
        <v>249</v>
      </c>
      <c r="B934" s="116" t="s">
        <v>240</v>
      </c>
      <c r="D934" s="116" t="s">
        <v>250</v>
      </c>
      <c r="F934" s="116" t="s">
        <v>64</v>
      </c>
      <c r="G934" s="116">
        <f>'5高校'!AH31</f>
        <v>0</v>
      </c>
    </row>
    <row r="935" spans="1:7">
      <c r="A935" s="116" t="s">
        <v>249</v>
      </c>
      <c r="B935" s="116" t="s">
        <v>240</v>
      </c>
      <c r="D935" s="116" t="s">
        <v>250</v>
      </c>
      <c r="F935" s="116" t="s">
        <v>66</v>
      </c>
      <c r="G935" s="116">
        <f>'5高校'!AH32</f>
        <v>0</v>
      </c>
    </row>
    <row r="936" spans="1:7">
      <c r="A936" s="116" t="s">
        <v>249</v>
      </c>
      <c r="B936" s="116" t="s">
        <v>240</v>
      </c>
      <c r="D936" s="116" t="s">
        <v>250</v>
      </c>
      <c r="F936" s="116" t="s">
        <v>68</v>
      </c>
      <c r="G936" s="116">
        <f>'5高校'!AH33</f>
        <v>0</v>
      </c>
    </row>
    <row r="937" spans="1:7">
      <c r="A937" s="116" t="s">
        <v>249</v>
      </c>
      <c r="B937" s="116" t="s">
        <v>240</v>
      </c>
      <c r="D937" s="116" t="s">
        <v>250</v>
      </c>
      <c r="F937" s="116" t="s">
        <v>70</v>
      </c>
      <c r="G937" s="116">
        <f>'5高校'!AH34</f>
        <v>0</v>
      </c>
    </row>
    <row r="938" spans="1:7">
      <c r="A938" s="116" t="s">
        <v>249</v>
      </c>
      <c r="B938" s="116" t="s">
        <v>240</v>
      </c>
      <c r="D938" s="116" t="s">
        <v>250</v>
      </c>
      <c r="F938" s="116" t="s">
        <v>72</v>
      </c>
      <c r="G938" s="116">
        <f>'5高校'!AH35</f>
        <v>0</v>
      </c>
    </row>
    <row r="939" spans="1:7">
      <c r="A939" s="116" t="s">
        <v>249</v>
      </c>
      <c r="B939" s="116" t="s">
        <v>240</v>
      </c>
      <c r="D939" s="116" t="s">
        <v>250</v>
      </c>
      <c r="F939" s="116" t="s">
        <v>74</v>
      </c>
      <c r="G939" s="116">
        <f>'5高校'!AH36</f>
        <v>0</v>
      </c>
    </row>
    <row r="940" spans="1:7">
      <c r="A940" s="116" t="s">
        <v>249</v>
      </c>
      <c r="B940" s="116" t="s">
        <v>240</v>
      </c>
      <c r="D940" s="116" t="s">
        <v>250</v>
      </c>
      <c r="F940" s="116" t="s">
        <v>76</v>
      </c>
      <c r="G940" s="116">
        <f>'5高校'!AH37</f>
        <v>0</v>
      </c>
    </row>
    <row r="941" spans="1:7">
      <c r="A941" s="116" t="s">
        <v>249</v>
      </c>
      <c r="B941" s="116" t="s">
        <v>240</v>
      </c>
      <c r="D941" s="116" t="s">
        <v>250</v>
      </c>
      <c r="E941" s="116" t="s">
        <v>251</v>
      </c>
      <c r="F941" s="116" t="s">
        <v>20</v>
      </c>
      <c r="G941" s="116">
        <f>'5高校'!AI6</f>
        <v>0</v>
      </c>
    </row>
    <row r="942" spans="1:7">
      <c r="A942" s="116" t="s">
        <v>249</v>
      </c>
      <c r="B942" s="116" t="s">
        <v>240</v>
      </c>
      <c r="D942" s="116" t="s">
        <v>250</v>
      </c>
      <c r="E942" s="116" t="s">
        <v>251</v>
      </c>
      <c r="F942" s="116" t="s">
        <v>56</v>
      </c>
      <c r="G942" s="116">
        <f>'5高校'!AI7</f>
        <v>0</v>
      </c>
    </row>
    <row r="943" spans="1:7">
      <c r="A943" s="116" t="s">
        <v>249</v>
      </c>
      <c r="B943" s="116" t="s">
        <v>240</v>
      </c>
      <c r="D943" s="116" t="s">
        <v>250</v>
      </c>
      <c r="E943" s="116" t="s">
        <v>251</v>
      </c>
      <c r="F943" s="116" t="s">
        <v>57</v>
      </c>
      <c r="G943" s="116">
        <f>'5高校'!AI8</f>
        <v>0</v>
      </c>
    </row>
    <row r="944" spans="1:7">
      <c r="A944" s="116" t="s">
        <v>249</v>
      </c>
      <c r="B944" s="116" t="s">
        <v>240</v>
      </c>
      <c r="D944" s="116" t="s">
        <v>250</v>
      </c>
      <c r="E944" s="116" t="s">
        <v>251</v>
      </c>
      <c r="F944" s="116" t="s">
        <v>22</v>
      </c>
      <c r="G944" s="116">
        <f>'5高校'!AI9</f>
        <v>0</v>
      </c>
    </row>
    <row r="945" spans="1:7">
      <c r="A945" s="116" t="s">
        <v>249</v>
      </c>
      <c r="B945" s="116" t="s">
        <v>240</v>
      </c>
      <c r="D945" s="116" t="s">
        <v>250</v>
      </c>
      <c r="E945" s="116" t="s">
        <v>251</v>
      </c>
      <c r="F945" s="116" t="s">
        <v>23</v>
      </c>
      <c r="G945" s="116">
        <f>'5高校'!AI10</f>
        <v>0</v>
      </c>
    </row>
    <row r="946" spans="1:7">
      <c r="A946" s="116" t="s">
        <v>249</v>
      </c>
      <c r="B946" s="116" t="s">
        <v>240</v>
      </c>
      <c r="D946" s="116" t="s">
        <v>250</v>
      </c>
      <c r="E946" s="116" t="s">
        <v>251</v>
      </c>
      <c r="F946" s="116" t="s">
        <v>24</v>
      </c>
      <c r="G946" s="116">
        <f>'5高校'!AI11</f>
        <v>0</v>
      </c>
    </row>
    <row r="947" spans="1:7">
      <c r="A947" s="116" t="s">
        <v>249</v>
      </c>
      <c r="B947" s="116" t="s">
        <v>240</v>
      </c>
      <c r="D947" s="116" t="s">
        <v>250</v>
      </c>
      <c r="E947" s="116" t="s">
        <v>251</v>
      </c>
      <c r="F947" s="116" t="s">
        <v>25</v>
      </c>
      <c r="G947" s="116">
        <f>'5高校'!AI12</f>
        <v>0</v>
      </c>
    </row>
    <row r="948" spans="1:7">
      <c r="A948" s="116" t="s">
        <v>249</v>
      </c>
      <c r="B948" s="116" t="s">
        <v>240</v>
      </c>
      <c r="D948" s="116" t="s">
        <v>250</v>
      </c>
      <c r="E948" s="116" t="s">
        <v>251</v>
      </c>
      <c r="F948" s="116" t="s">
        <v>58</v>
      </c>
      <c r="G948" s="116">
        <f>'5高校'!AI13</f>
        <v>0</v>
      </c>
    </row>
    <row r="949" spans="1:7">
      <c r="A949" s="116" t="s">
        <v>249</v>
      </c>
      <c r="B949" s="116" t="s">
        <v>240</v>
      </c>
      <c r="D949" s="116" t="s">
        <v>250</v>
      </c>
      <c r="E949" s="116" t="s">
        <v>251</v>
      </c>
      <c r="F949" s="116" t="s">
        <v>59</v>
      </c>
      <c r="G949" s="116">
        <f>'5高校'!AI14</f>
        <v>0</v>
      </c>
    </row>
    <row r="950" spans="1:7">
      <c r="A950" s="116" t="s">
        <v>249</v>
      </c>
      <c r="B950" s="116" t="s">
        <v>240</v>
      </c>
      <c r="D950" s="116" t="s">
        <v>250</v>
      </c>
      <c r="E950" s="116" t="s">
        <v>251</v>
      </c>
      <c r="F950" s="116" t="s">
        <v>26</v>
      </c>
      <c r="G950" s="116">
        <f>'5高校'!AI15</f>
        <v>0</v>
      </c>
    </row>
    <row r="951" spans="1:7">
      <c r="A951" s="116" t="s">
        <v>249</v>
      </c>
      <c r="B951" s="116" t="s">
        <v>240</v>
      </c>
      <c r="D951" s="116" t="s">
        <v>250</v>
      </c>
      <c r="E951" s="116" t="s">
        <v>251</v>
      </c>
      <c r="F951" s="116" t="s">
        <v>27</v>
      </c>
      <c r="G951" s="116">
        <f>'5高校'!AI16</f>
        <v>0</v>
      </c>
    </row>
    <row r="952" spans="1:7">
      <c r="A952" s="116" t="s">
        <v>249</v>
      </c>
      <c r="B952" s="116" t="s">
        <v>240</v>
      </c>
      <c r="D952" s="116" t="s">
        <v>250</v>
      </c>
      <c r="E952" s="116" t="s">
        <v>251</v>
      </c>
      <c r="F952" s="116" t="s">
        <v>60</v>
      </c>
      <c r="G952" s="116">
        <f>'5高校'!AI17</f>
        <v>0</v>
      </c>
    </row>
    <row r="953" spans="1:7">
      <c r="A953" s="116" t="s">
        <v>249</v>
      </c>
      <c r="B953" s="116" t="s">
        <v>240</v>
      </c>
      <c r="D953" s="116" t="s">
        <v>250</v>
      </c>
      <c r="E953" s="116" t="s">
        <v>251</v>
      </c>
      <c r="F953" s="116" t="s">
        <v>29</v>
      </c>
      <c r="G953" s="116">
        <f>'5高校'!AI18</f>
        <v>0</v>
      </c>
    </row>
    <row r="954" spans="1:7">
      <c r="A954" s="116" t="s">
        <v>249</v>
      </c>
      <c r="B954" s="116" t="s">
        <v>240</v>
      </c>
      <c r="D954" s="116" t="s">
        <v>250</v>
      </c>
      <c r="E954" s="116" t="s">
        <v>251</v>
      </c>
      <c r="F954" s="116" t="s">
        <v>63</v>
      </c>
      <c r="G954" s="116">
        <f>'5高校'!AI19</f>
        <v>0</v>
      </c>
    </row>
    <row r="955" spans="1:7">
      <c r="A955" s="116" t="s">
        <v>249</v>
      </c>
      <c r="B955" s="116" t="s">
        <v>240</v>
      </c>
      <c r="D955" s="116" t="s">
        <v>250</v>
      </c>
      <c r="E955" s="116" t="s">
        <v>251</v>
      </c>
      <c r="F955" s="116" t="s">
        <v>65</v>
      </c>
      <c r="G955" s="116">
        <f>'5高校'!AI20</f>
        <v>0</v>
      </c>
    </row>
    <row r="956" spans="1:7">
      <c r="A956" s="116" t="s">
        <v>249</v>
      </c>
      <c r="B956" s="116" t="s">
        <v>240</v>
      </c>
      <c r="D956" s="116" t="s">
        <v>250</v>
      </c>
      <c r="E956" s="116" t="s">
        <v>251</v>
      </c>
      <c r="F956" s="116" t="s">
        <v>67</v>
      </c>
      <c r="G956" s="116">
        <f>'5高校'!AI21</f>
        <v>0</v>
      </c>
    </row>
    <row r="957" spans="1:7">
      <c r="A957" s="116" t="s">
        <v>249</v>
      </c>
      <c r="B957" s="116" t="s">
        <v>240</v>
      </c>
      <c r="D957" s="116" t="s">
        <v>250</v>
      </c>
      <c r="E957" s="116" t="s">
        <v>251</v>
      </c>
      <c r="F957" s="116" t="s">
        <v>69</v>
      </c>
      <c r="G957" s="116">
        <f>'5高校'!AI22</f>
        <v>0</v>
      </c>
    </row>
    <row r="958" spans="1:7">
      <c r="A958" s="116" t="s">
        <v>249</v>
      </c>
      <c r="B958" s="116" t="s">
        <v>240</v>
      </c>
      <c r="D958" s="116" t="s">
        <v>250</v>
      </c>
      <c r="E958" s="116" t="s">
        <v>251</v>
      </c>
      <c r="F958" s="116" t="s">
        <v>71</v>
      </c>
      <c r="G958" s="116">
        <f>'5高校'!AI23</f>
        <v>0</v>
      </c>
    </row>
    <row r="959" spans="1:7">
      <c r="A959" s="116" t="s">
        <v>249</v>
      </c>
      <c r="B959" s="116" t="s">
        <v>240</v>
      </c>
      <c r="D959" s="116" t="s">
        <v>250</v>
      </c>
      <c r="E959" s="116" t="s">
        <v>251</v>
      </c>
      <c r="F959" s="116" t="s">
        <v>73</v>
      </c>
      <c r="G959" s="116">
        <f>'5高校'!AI24</f>
        <v>0</v>
      </c>
    </row>
    <row r="960" spans="1:7">
      <c r="A960" s="116" t="s">
        <v>249</v>
      </c>
      <c r="B960" s="116" t="s">
        <v>240</v>
      </c>
      <c r="D960" s="116" t="s">
        <v>250</v>
      </c>
      <c r="E960" s="116" t="s">
        <v>251</v>
      </c>
      <c r="F960" s="116" t="s">
        <v>75</v>
      </c>
      <c r="G960" s="116">
        <f>'5高校'!AI25</f>
        <v>0</v>
      </c>
    </row>
    <row r="961" spans="1:9">
      <c r="A961" s="116" t="s">
        <v>249</v>
      </c>
      <c r="B961" s="116" t="s">
        <v>240</v>
      </c>
      <c r="D961" s="116" t="s">
        <v>250</v>
      </c>
      <c r="E961" s="116" t="s">
        <v>251</v>
      </c>
      <c r="F961" s="116" t="s">
        <v>32</v>
      </c>
      <c r="G961" s="116">
        <f>'5高校'!AI26</f>
        <v>0</v>
      </c>
    </row>
    <row r="962" spans="1:9">
      <c r="A962" s="116" t="s">
        <v>249</v>
      </c>
      <c r="B962" s="116" t="s">
        <v>240</v>
      </c>
      <c r="D962" s="116" t="s">
        <v>250</v>
      </c>
      <c r="E962" s="116" t="s">
        <v>251</v>
      </c>
      <c r="F962" s="116" t="s">
        <v>33</v>
      </c>
      <c r="G962" s="116">
        <f>'5高校'!AI27</f>
        <v>0</v>
      </c>
    </row>
    <row r="963" spans="1:9">
      <c r="A963" s="116" t="s">
        <v>249</v>
      </c>
      <c r="B963" s="116" t="s">
        <v>240</v>
      </c>
      <c r="D963" s="116" t="s">
        <v>250</v>
      </c>
      <c r="E963" s="116" t="s">
        <v>251</v>
      </c>
      <c r="F963" s="116" t="s">
        <v>34</v>
      </c>
      <c r="G963" s="116">
        <f>'5高校'!AI28</f>
        <v>0</v>
      </c>
    </row>
    <row r="964" spans="1:9">
      <c r="A964" s="116" t="s">
        <v>249</v>
      </c>
      <c r="B964" s="116" t="s">
        <v>240</v>
      </c>
      <c r="D964" s="116" t="s">
        <v>250</v>
      </c>
      <c r="E964" s="116" t="s">
        <v>251</v>
      </c>
      <c r="F964" s="116" t="s">
        <v>61</v>
      </c>
      <c r="G964" s="116">
        <f>'5高校'!AI29</f>
        <v>0</v>
      </c>
    </row>
    <row r="965" spans="1:9">
      <c r="A965" s="116" t="s">
        <v>249</v>
      </c>
      <c r="B965" s="116" t="s">
        <v>240</v>
      </c>
      <c r="D965" s="116" t="s">
        <v>250</v>
      </c>
      <c r="E965" s="116" t="s">
        <v>251</v>
      </c>
      <c r="F965" s="116" t="s">
        <v>62</v>
      </c>
      <c r="G965" s="116">
        <f>'5高校'!AI30</f>
        <v>0</v>
      </c>
    </row>
    <row r="966" spans="1:9">
      <c r="A966" s="116" t="s">
        <v>249</v>
      </c>
      <c r="B966" s="116" t="s">
        <v>240</v>
      </c>
      <c r="D966" s="116" t="s">
        <v>250</v>
      </c>
      <c r="E966" s="116" t="s">
        <v>251</v>
      </c>
      <c r="F966" s="116" t="s">
        <v>64</v>
      </c>
      <c r="G966" s="116">
        <f>'5高校'!AI31</f>
        <v>0</v>
      </c>
    </row>
    <row r="967" spans="1:9">
      <c r="A967" s="116" t="s">
        <v>249</v>
      </c>
      <c r="B967" s="116" t="s">
        <v>240</v>
      </c>
      <c r="D967" s="116" t="s">
        <v>250</v>
      </c>
      <c r="E967" s="116" t="s">
        <v>251</v>
      </c>
      <c r="F967" s="116" t="s">
        <v>66</v>
      </c>
      <c r="G967" s="116">
        <f>'5高校'!AI32</f>
        <v>0</v>
      </c>
    </row>
    <row r="968" spans="1:9">
      <c r="A968" s="116" t="s">
        <v>249</v>
      </c>
      <c r="B968" s="116" t="s">
        <v>240</v>
      </c>
      <c r="D968" s="116" t="s">
        <v>250</v>
      </c>
      <c r="E968" s="116" t="s">
        <v>251</v>
      </c>
      <c r="F968" s="116" t="s">
        <v>68</v>
      </c>
      <c r="G968" s="116">
        <f>'5高校'!AI33</f>
        <v>0</v>
      </c>
    </row>
    <row r="969" spans="1:9">
      <c r="A969" s="116" t="s">
        <v>249</v>
      </c>
      <c r="B969" s="116" t="s">
        <v>240</v>
      </c>
      <c r="D969" s="116" t="s">
        <v>250</v>
      </c>
      <c r="E969" s="116" t="s">
        <v>251</v>
      </c>
      <c r="F969" s="116" t="s">
        <v>70</v>
      </c>
      <c r="G969" s="116">
        <f>'5高校'!AI34</f>
        <v>0</v>
      </c>
    </row>
    <row r="970" spans="1:9">
      <c r="A970" s="116" t="s">
        <v>249</v>
      </c>
      <c r="B970" s="116" t="s">
        <v>240</v>
      </c>
      <c r="D970" s="116" t="s">
        <v>250</v>
      </c>
      <c r="E970" s="116" t="s">
        <v>251</v>
      </c>
      <c r="F970" s="116" t="s">
        <v>72</v>
      </c>
      <c r="G970" s="116">
        <f>'5高校'!AI35</f>
        <v>0</v>
      </c>
    </row>
    <row r="971" spans="1:9">
      <c r="A971" s="116" t="s">
        <v>249</v>
      </c>
      <c r="B971" s="116" t="s">
        <v>240</v>
      </c>
      <c r="D971" s="116" t="s">
        <v>250</v>
      </c>
      <c r="E971" s="116" t="s">
        <v>251</v>
      </c>
      <c r="F971" s="116" t="s">
        <v>74</v>
      </c>
      <c r="G971" s="116">
        <f>'5高校'!AI36</f>
        <v>0</v>
      </c>
    </row>
    <row r="972" spans="1:9">
      <c r="A972" s="116" t="s">
        <v>249</v>
      </c>
      <c r="B972" s="116" t="s">
        <v>240</v>
      </c>
      <c r="D972" s="116" t="s">
        <v>250</v>
      </c>
      <c r="E972" s="116" t="s">
        <v>251</v>
      </c>
      <c r="F972" s="116" t="s">
        <v>76</v>
      </c>
      <c r="G972" s="116">
        <f>'5高校'!AI37</f>
        <v>0</v>
      </c>
      <c r="I972" s="223"/>
    </row>
    <row r="973" spans="1:9">
      <c r="A973" s="116" t="s">
        <v>564</v>
      </c>
      <c r="B973" s="116" t="s">
        <v>240</v>
      </c>
      <c r="D973" s="116" t="s">
        <v>250</v>
      </c>
      <c r="E973" s="116" t="s">
        <v>565</v>
      </c>
      <c r="F973" s="116" t="s">
        <v>61</v>
      </c>
      <c r="G973" s="116">
        <f>'5高校'!AJ29</f>
        <v>0</v>
      </c>
      <c r="I973" s="223"/>
    </row>
    <row r="974" spans="1:9">
      <c r="A974" s="116" t="s">
        <v>564</v>
      </c>
      <c r="B974" s="116" t="s">
        <v>240</v>
      </c>
      <c r="D974" s="116" t="s">
        <v>250</v>
      </c>
      <c r="E974" s="116" t="s">
        <v>565</v>
      </c>
      <c r="F974" s="116" t="s">
        <v>62</v>
      </c>
      <c r="G974" s="116">
        <f>'5高校'!AJ30</f>
        <v>0</v>
      </c>
      <c r="I974" s="223"/>
    </row>
    <row r="975" spans="1:9">
      <c r="A975" s="116" t="s">
        <v>564</v>
      </c>
      <c r="B975" s="116" t="s">
        <v>240</v>
      </c>
      <c r="D975" s="116" t="s">
        <v>250</v>
      </c>
      <c r="E975" s="116" t="s">
        <v>565</v>
      </c>
      <c r="F975" s="116" t="s">
        <v>64</v>
      </c>
      <c r="G975" s="116">
        <f>'5高校'!AJ31</f>
        <v>0</v>
      </c>
      <c r="I975" s="223"/>
    </row>
    <row r="976" spans="1:9">
      <c r="A976" s="116" t="s">
        <v>564</v>
      </c>
      <c r="B976" s="116" t="s">
        <v>240</v>
      </c>
      <c r="D976" s="116" t="s">
        <v>250</v>
      </c>
      <c r="E976" s="116" t="s">
        <v>565</v>
      </c>
      <c r="F976" s="116" t="s">
        <v>66</v>
      </c>
      <c r="G976" s="116">
        <f>'5高校'!AJ32</f>
        <v>0</v>
      </c>
      <c r="I976" s="223"/>
    </row>
    <row r="977" spans="1:9">
      <c r="A977" s="116" t="s">
        <v>564</v>
      </c>
      <c r="B977" s="116" t="s">
        <v>240</v>
      </c>
      <c r="D977" s="116" t="s">
        <v>250</v>
      </c>
      <c r="E977" s="116" t="s">
        <v>565</v>
      </c>
      <c r="F977" s="116" t="s">
        <v>68</v>
      </c>
      <c r="G977" s="116">
        <f>'5高校'!AJ33</f>
        <v>0</v>
      </c>
      <c r="I977" s="223"/>
    </row>
    <row r="978" spans="1:9">
      <c r="A978" s="116" t="s">
        <v>564</v>
      </c>
      <c r="B978" s="116" t="s">
        <v>240</v>
      </c>
      <c r="D978" s="116" t="s">
        <v>250</v>
      </c>
      <c r="E978" s="116" t="s">
        <v>565</v>
      </c>
      <c r="F978" s="116" t="s">
        <v>70</v>
      </c>
      <c r="G978" s="116">
        <f>'5高校'!AJ34</f>
        <v>0</v>
      </c>
      <c r="I978" s="223"/>
    </row>
    <row r="979" spans="1:9">
      <c r="A979" s="116" t="s">
        <v>564</v>
      </c>
      <c r="B979" s="116" t="s">
        <v>240</v>
      </c>
      <c r="D979" s="116" t="s">
        <v>250</v>
      </c>
      <c r="E979" s="116" t="s">
        <v>565</v>
      </c>
      <c r="F979" s="116" t="s">
        <v>72</v>
      </c>
      <c r="G979" s="116">
        <f>'5高校'!AJ35</f>
        <v>0</v>
      </c>
      <c r="I979" s="223"/>
    </row>
    <row r="980" spans="1:9">
      <c r="A980" s="116" t="s">
        <v>564</v>
      </c>
      <c r="B980" s="116" t="s">
        <v>240</v>
      </c>
      <c r="D980" s="116" t="s">
        <v>250</v>
      </c>
      <c r="E980" s="116" t="s">
        <v>565</v>
      </c>
      <c r="F980" s="116" t="s">
        <v>74</v>
      </c>
      <c r="G980" s="116">
        <f>'5高校'!AJ36</f>
        <v>0</v>
      </c>
      <c r="I980" s="223"/>
    </row>
    <row r="981" spans="1:9">
      <c r="A981" s="116" t="s">
        <v>564</v>
      </c>
      <c r="B981" s="116" t="s">
        <v>240</v>
      </c>
      <c r="D981" s="116" t="s">
        <v>250</v>
      </c>
      <c r="E981" s="116" t="s">
        <v>565</v>
      </c>
      <c r="F981" s="116" t="s">
        <v>76</v>
      </c>
      <c r="G981" s="116">
        <f>'5高校'!AJ37</f>
        <v>0</v>
      </c>
      <c r="I981" s="223"/>
    </row>
    <row r="982" spans="1:9" s="223" customFormat="1">
      <c r="A982" s="223" t="s">
        <v>564</v>
      </c>
      <c r="B982" s="223" t="s">
        <v>240</v>
      </c>
      <c r="D982" s="223" t="s">
        <v>862</v>
      </c>
      <c r="F982" s="223" t="s">
        <v>20</v>
      </c>
      <c r="G982" s="223">
        <f>'5高校'!AK6</f>
        <v>0</v>
      </c>
    </row>
    <row r="983" spans="1:9" s="223" customFormat="1">
      <c r="A983" s="223" t="s">
        <v>564</v>
      </c>
      <c r="B983" s="223" t="s">
        <v>240</v>
      </c>
      <c r="D983" s="223" t="s">
        <v>862</v>
      </c>
      <c r="F983" s="223" t="s">
        <v>56</v>
      </c>
      <c r="G983" s="223">
        <f>'5高校'!AK7</f>
        <v>0</v>
      </c>
    </row>
    <row r="984" spans="1:9" s="223" customFormat="1">
      <c r="A984" s="223" t="s">
        <v>564</v>
      </c>
      <c r="B984" s="223" t="s">
        <v>240</v>
      </c>
      <c r="D984" s="223" t="s">
        <v>862</v>
      </c>
      <c r="F984" s="223" t="s">
        <v>57</v>
      </c>
      <c r="G984" s="223">
        <f>'5高校'!AK8</f>
        <v>0</v>
      </c>
    </row>
    <row r="985" spans="1:9" s="223" customFormat="1">
      <c r="A985" s="223" t="s">
        <v>564</v>
      </c>
      <c r="B985" s="223" t="s">
        <v>240</v>
      </c>
      <c r="D985" s="223" t="s">
        <v>862</v>
      </c>
      <c r="F985" s="223" t="s">
        <v>22</v>
      </c>
      <c r="G985" s="223">
        <f>'5高校'!AK9</f>
        <v>0</v>
      </c>
    </row>
    <row r="986" spans="1:9" s="223" customFormat="1">
      <c r="A986" s="223" t="s">
        <v>564</v>
      </c>
      <c r="B986" s="223" t="s">
        <v>240</v>
      </c>
      <c r="D986" s="223" t="s">
        <v>862</v>
      </c>
      <c r="F986" s="223" t="s">
        <v>23</v>
      </c>
      <c r="G986" s="223">
        <f>'5高校'!AK10</f>
        <v>0</v>
      </c>
    </row>
    <row r="987" spans="1:9" s="223" customFormat="1">
      <c r="A987" s="223" t="s">
        <v>564</v>
      </c>
      <c r="B987" s="223" t="s">
        <v>240</v>
      </c>
      <c r="D987" s="223" t="s">
        <v>862</v>
      </c>
      <c r="F987" s="223" t="s">
        <v>24</v>
      </c>
      <c r="G987" s="223">
        <f>'5高校'!AK11</f>
        <v>0</v>
      </c>
    </row>
    <row r="988" spans="1:9" s="223" customFormat="1">
      <c r="A988" s="223" t="s">
        <v>564</v>
      </c>
      <c r="B988" s="223" t="s">
        <v>240</v>
      </c>
      <c r="D988" s="223" t="s">
        <v>862</v>
      </c>
      <c r="F988" s="223" t="s">
        <v>25</v>
      </c>
      <c r="G988" s="223">
        <f>'5高校'!AK12</f>
        <v>0</v>
      </c>
    </row>
    <row r="989" spans="1:9" s="223" customFormat="1">
      <c r="A989" s="223" t="s">
        <v>564</v>
      </c>
      <c r="B989" s="223" t="s">
        <v>240</v>
      </c>
      <c r="D989" s="223" t="s">
        <v>862</v>
      </c>
      <c r="F989" s="223" t="s">
        <v>58</v>
      </c>
      <c r="G989" s="223">
        <f>'5高校'!AK13</f>
        <v>0</v>
      </c>
    </row>
    <row r="990" spans="1:9" s="223" customFormat="1">
      <c r="A990" s="223" t="s">
        <v>564</v>
      </c>
      <c r="B990" s="223" t="s">
        <v>240</v>
      </c>
      <c r="D990" s="223" t="s">
        <v>862</v>
      </c>
      <c r="F990" s="223" t="s">
        <v>59</v>
      </c>
      <c r="G990" s="223">
        <f>'5高校'!AK14</f>
        <v>0</v>
      </c>
    </row>
    <row r="991" spans="1:9" s="223" customFormat="1">
      <c r="A991" s="223" t="s">
        <v>564</v>
      </c>
      <c r="B991" s="223" t="s">
        <v>240</v>
      </c>
      <c r="D991" s="223" t="s">
        <v>862</v>
      </c>
      <c r="F991" s="223" t="s">
        <v>26</v>
      </c>
      <c r="G991" s="223">
        <f>'5高校'!AK15</f>
        <v>0</v>
      </c>
    </row>
    <row r="992" spans="1:9" s="223" customFormat="1">
      <c r="A992" s="223" t="s">
        <v>564</v>
      </c>
      <c r="B992" s="223" t="s">
        <v>240</v>
      </c>
      <c r="D992" s="223" t="s">
        <v>862</v>
      </c>
      <c r="F992" s="223" t="s">
        <v>27</v>
      </c>
      <c r="G992" s="223">
        <f>'5高校'!AK16</f>
        <v>0</v>
      </c>
    </row>
    <row r="993" spans="1:7" s="223" customFormat="1">
      <c r="A993" s="223" t="s">
        <v>564</v>
      </c>
      <c r="B993" s="223" t="s">
        <v>240</v>
      </c>
      <c r="D993" s="223" t="s">
        <v>862</v>
      </c>
      <c r="F993" s="223" t="s">
        <v>60</v>
      </c>
      <c r="G993" s="223">
        <f>'5高校'!AK17</f>
        <v>0</v>
      </c>
    </row>
    <row r="994" spans="1:7" s="223" customFormat="1">
      <c r="A994" s="223" t="s">
        <v>564</v>
      </c>
      <c r="B994" s="223" t="s">
        <v>240</v>
      </c>
      <c r="D994" s="223" t="s">
        <v>862</v>
      </c>
      <c r="F994" s="223" t="s">
        <v>29</v>
      </c>
      <c r="G994" s="223">
        <f>'5高校'!AK18</f>
        <v>0</v>
      </c>
    </row>
    <row r="995" spans="1:7" s="223" customFormat="1">
      <c r="A995" s="223" t="s">
        <v>564</v>
      </c>
      <c r="B995" s="223" t="s">
        <v>240</v>
      </c>
      <c r="D995" s="223" t="s">
        <v>862</v>
      </c>
      <c r="F995" s="223" t="s">
        <v>63</v>
      </c>
      <c r="G995" s="223">
        <f>'5高校'!AK19</f>
        <v>0</v>
      </c>
    </row>
    <row r="996" spans="1:7" s="223" customFormat="1">
      <c r="A996" s="223" t="s">
        <v>564</v>
      </c>
      <c r="B996" s="223" t="s">
        <v>240</v>
      </c>
      <c r="D996" s="223" t="s">
        <v>862</v>
      </c>
      <c r="F996" s="223" t="s">
        <v>65</v>
      </c>
      <c r="G996" s="223">
        <f>'5高校'!AK20</f>
        <v>0</v>
      </c>
    </row>
    <row r="997" spans="1:7" s="223" customFormat="1">
      <c r="A997" s="223" t="s">
        <v>564</v>
      </c>
      <c r="B997" s="223" t="s">
        <v>240</v>
      </c>
      <c r="D997" s="223" t="s">
        <v>862</v>
      </c>
      <c r="F997" s="223" t="s">
        <v>67</v>
      </c>
      <c r="G997" s="223">
        <f>'5高校'!AK21</f>
        <v>0</v>
      </c>
    </row>
    <row r="998" spans="1:7" s="223" customFormat="1">
      <c r="A998" s="223" t="s">
        <v>564</v>
      </c>
      <c r="B998" s="223" t="s">
        <v>240</v>
      </c>
      <c r="D998" s="223" t="s">
        <v>862</v>
      </c>
      <c r="F998" s="223" t="s">
        <v>69</v>
      </c>
      <c r="G998" s="223">
        <f>'5高校'!AK22</f>
        <v>0</v>
      </c>
    </row>
    <row r="999" spans="1:7" s="223" customFormat="1">
      <c r="A999" s="223" t="s">
        <v>564</v>
      </c>
      <c r="B999" s="223" t="s">
        <v>240</v>
      </c>
      <c r="D999" s="223" t="s">
        <v>862</v>
      </c>
      <c r="F999" s="223" t="s">
        <v>71</v>
      </c>
      <c r="G999" s="223">
        <f>'5高校'!AK23</f>
        <v>0</v>
      </c>
    </row>
    <row r="1000" spans="1:7" s="223" customFormat="1">
      <c r="A1000" s="223" t="s">
        <v>564</v>
      </c>
      <c r="B1000" s="223" t="s">
        <v>240</v>
      </c>
      <c r="D1000" s="223" t="s">
        <v>862</v>
      </c>
      <c r="F1000" s="223" t="s">
        <v>73</v>
      </c>
      <c r="G1000" s="223">
        <f>'5高校'!AK24</f>
        <v>0</v>
      </c>
    </row>
    <row r="1001" spans="1:7" s="223" customFormat="1">
      <c r="A1001" s="223" t="s">
        <v>564</v>
      </c>
      <c r="B1001" s="223" t="s">
        <v>240</v>
      </c>
      <c r="D1001" s="223" t="s">
        <v>862</v>
      </c>
      <c r="F1001" s="223" t="s">
        <v>75</v>
      </c>
      <c r="G1001" s="223">
        <f>'5高校'!AK25</f>
        <v>0</v>
      </c>
    </row>
    <row r="1002" spans="1:7" s="223" customFormat="1">
      <c r="A1002" s="223" t="s">
        <v>564</v>
      </c>
      <c r="B1002" s="223" t="s">
        <v>240</v>
      </c>
      <c r="D1002" s="223" t="s">
        <v>862</v>
      </c>
      <c r="F1002" s="223" t="s">
        <v>32</v>
      </c>
      <c r="G1002" s="223">
        <f>'5高校'!AK26</f>
        <v>0</v>
      </c>
    </row>
    <row r="1003" spans="1:7" s="223" customFormat="1">
      <c r="A1003" s="223" t="s">
        <v>564</v>
      </c>
      <c r="B1003" s="223" t="s">
        <v>240</v>
      </c>
      <c r="D1003" s="223" t="s">
        <v>862</v>
      </c>
      <c r="F1003" s="223" t="s">
        <v>33</v>
      </c>
      <c r="G1003" s="223">
        <f>'5高校'!AK27</f>
        <v>0</v>
      </c>
    </row>
    <row r="1004" spans="1:7" s="223" customFormat="1">
      <c r="A1004" s="223" t="s">
        <v>564</v>
      </c>
      <c r="B1004" s="223" t="s">
        <v>240</v>
      </c>
      <c r="D1004" s="223" t="s">
        <v>862</v>
      </c>
      <c r="F1004" s="223" t="s">
        <v>34</v>
      </c>
      <c r="G1004" s="223">
        <f>'5高校'!AK28</f>
        <v>0</v>
      </c>
    </row>
    <row r="1005" spans="1:7" s="223" customFormat="1">
      <c r="A1005" s="223" t="s">
        <v>564</v>
      </c>
      <c r="B1005" s="223" t="s">
        <v>240</v>
      </c>
      <c r="D1005" s="223" t="s">
        <v>862</v>
      </c>
      <c r="F1005" s="223" t="s">
        <v>61</v>
      </c>
      <c r="G1005" s="223">
        <f>'5高校'!AK29</f>
        <v>0</v>
      </c>
    </row>
    <row r="1006" spans="1:7" s="223" customFormat="1">
      <c r="A1006" s="223" t="s">
        <v>564</v>
      </c>
      <c r="B1006" s="223" t="s">
        <v>240</v>
      </c>
      <c r="D1006" s="223" t="s">
        <v>862</v>
      </c>
      <c r="F1006" s="223" t="s">
        <v>62</v>
      </c>
      <c r="G1006" s="223">
        <f>'5高校'!AK30</f>
        <v>0</v>
      </c>
    </row>
    <row r="1007" spans="1:7" s="223" customFormat="1">
      <c r="A1007" s="223" t="s">
        <v>564</v>
      </c>
      <c r="B1007" s="223" t="s">
        <v>240</v>
      </c>
      <c r="D1007" s="223" t="s">
        <v>862</v>
      </c>
      <c r="F1007" s="223" t="s">
        <v>64</v>
      </c>
      <c r="G1007" s="223">
        <f>'5高校'!AK31</f>
        <v>0</v>
      </c>
    </row>
    <row r="1008" spans="1:7" s="223" customFormat="1">
      <c r="A1008" s="223" t="s">
        <v>564</v>
      </c>
      <c r="B1008" s="223" t="s">
        <v>240</v>
      </c>
      <c r="D1008" s="223" t="s">
        <v>862</v>
      </c>
      <c r="F1008" s="223" t="s">
        <v>66</v>
      </c>
      <c r="G1008" s="223">
        <f>'5高校'!AK32</f>
        <v>0</v>
      </c>
    </row>
    <row r="1009" spans="1:9" s="223" customFormat="1">
      <c r="A1009" s="223" t="s">
        <v>564</v>
      </c>
      <c r="B1009" s="223" t="s">
        <v>240</v>
      </c>
      <c r="D1009" s="223" t="s">
        <v>862</v>
      </c>
      <c r="F1009" s="223" t="s">
        <v>68</v>
      </c>
      <c r="G1009" s="223">
        <f>'5高校'!AK33</f>
        <v>0</v>
      </c>
    </row>
    <row r="1010" spans="1:9" s="223" customFormat="1">
      <c r="A1010" s="223" t="s">
        <v>564</v>
      </c>
      <c r="B1010" s="223" t="s">
        <v>240</v>
      </c>
      <c r="D1010" s="223" t="s">
        <v>862</v>
      </c>
      <c r="F1010" s="223" t="s">
        <v>70</v>
      </c>
      <c r="G1010" s="223">
        <f>'5高校'!AK34</f>
        <v>0</v>
      </c>
    </row>
    <row r="1011" spans="1:9" s="223" customFormat="1">
      <c r="A1011" s="223" t="s">
        <v>564</v>
      </c>
      <c r="B1011" s="223" t="s">
        <v>240</v>
      </c>
      <c r="D1011" s="223" t="s">
        <v>862</v>
      </c>
      <c r="F1011" s="223" t="s">
        <v>72</v>
      </c>
      <c r="G1011" s="223">
        <f>'5高校'!AK35</f>
        <v>0</v>
      </c>
    </row>
    <row r="1012" spans="1:9" s="223" customFormat="1">
      <c r="A1012" s="223" t="s">
        <v>564</v>
      </c>
      <c r="B1012" s="223" t="s">
        <v>240</v>
      </c>
      <c r="D1012" s="223" t="s">
        <v>862</v>
      </c>
      <c r="F1012" s="223" t="s">
        <v>74</v>
      </c>
      <c r="G1012" s="223">
        <f>'5高校'!AK36</f>
        <v>0</v>
      </c>
    </row>
    <row r="1013" spans="1:9" s="223" customFormat="1">
      <c r="A1013" s="223" t="s">
        <v>564</v>
      </c>
      <c r="B1013" s="223" t="s">
        <v>240</v>
      </c>
      <c r="D1013" s="223" t="s">
        <v>862</v>
      </c>
      <c r="F1013" s="223" t="s">
        <v>76</v>
      </c>
      <c r="G1013" s="223">
        <f>'5高校'!AK37</f>
        <v>0</v>
      </c>
    </row>
    <row r="1014" spans="1:9">
      <c r="A1014" s="116" t="s">
        <v>564</v>
      </c>
      <c r="B1014" s="116" t="s">
        <v>240</v>
      </c>
      <c r="D1014" s="116" t="s">
        <v>566</v>
      </c>
      <c r="F1014" s="116" t="s">
        <v>20</v>
      </c>
      <c r="G1014" s="116">
        <f>'5高校'!AL6</f>
        <v>0</v>
      </c>
      <c r="I1014" s="223"/>
    </row>
    <row r="1015" spans="1:9">
      <c r="A1015" s="116" t="s">
        <v>564</v>
      </c>
      <c r="B1015" s="116" t="s">
        <v>240</v>
      </c>
      <c r="D1015" s="116" t="s">
        <v>566</v>
      </c>
      <c r="F1015" s="116" t="s">
        <v>56</v>
      </c>
      <c r="G1015" s="116">
        <f>'5高校'!AL7</f>
        <v>0</v>
      </c>
      <c r="I1015" s="223"/>
    </row>
    <row r="1016" spans="1:9">
      <c r="A1016" s="116" t="s">
        <v>564</v>
      </c>
      <c r="B1016" s="116" t="s">
        <v>240</v>
      </c>
      <c r="D1016" s="116" t="s">
        <v>566</v>
      </c>
      <c r="F1016" s="116" t="s">
        <v>57</v>
      </c>
      <c r="G1016" s="116">
        <f>'5高校'!AL8</f>
        <v>0</v>
      </c>
      <c r="I1016" s="223"/>
    </row>
    <row r="1017" spans="1:9">
      <c r="A1017" s="116" t="s">
        <v>564</v>
      </c>
      <c r="B1017" s="116" t="s">
        <v>240</v>
      </c>
      <c r="D1017" s="116" t="s">
        <v>566</v>
      </c>
      <c r="F1017" s="116" t="s">
        <v>22</v>
      </c>
      <c r="G1017" s="116">
        <f>'5高校'!AL9</f>
        <v>0</v>
      </c>
      <c r="I1017" s="223"/>
    </row>
    <row r="1018" spans="1:9">
      <c r="A1018" s="116" t="s">
        <v>564</v>
      </c>
      <c r="B1018" s="116" t="s">
        <v>240</v>
      </c>
      <c r="D1018" s="116" t="s">
        <v>566</v>
      </c>
      <c r="F1018" s="116" t="s">
        <v>23</v>
      </c>
      <c r="G1018" s="116">
        <f>'5高校'!AL10</f>
        <v>0</v>
      </c>
      <c r="I1018" s="223"/>
    </row>
    <row r="1019" spans="1:9">
      <c r="A1019" s="116" t="s">
        <v>564</v>
      </c>
      <c r="B1019" s="116" t="s">
        <v>240</v>
      </c>
      <c r="D1019" s="116" t="s">
        <v>566</v>
      </c>
      <c r="F1019" s="116" t="s">
        <v>24</v>
      </c>
      <c r="G1019" s="116">
        <f>'5高校'!AL11</f>
        <v>0</v>
      </c>
      <c r="I1019" s="223"/>
    </row>
    <row r="1020" spans="1:9">
      <c r="A1020" s="116" t="s">
        <v>564</v>
      </c>
      <c r="B1020" s="116" t="s">
        <v>240</v>
      </c>
      <c r="D1020" s="116" t="s">
        <v>566</v>
      </c>
      <c r="F1020" s="116" t="s">
        <v>25</v>
      </c>
      <c r="G1020" s="116">
        <f>'5高校'!AL12</f>
        <v>0</v>
      </c>
      <c r="I1020" s="223"/>
    </row>
    <row r="1021" spans="1:9">
      <c r="A1021" s="116" t="s">
        <v>564</v>
      </c>
      <c r="B1021" s="116" t="s">
        <v>240</v>
      </c>
      <c r="D1021" s="116" t="s">
        <v>566</v>
      </c>
      <c r="F1021" s="116" t="s">
        <v>58</v>
      </c>
      <c r="G1021" s="116">
        <f>'5高校'!AL13</f>
        <v>0</v>
      </c>
      <c r="I1021" s="223"/>
    </row>
    <row r="1022" spans="1:9">
      <c r="A1022" s="116" t="s">
        <v>564</v>
      </c>
      <c r="B1022" s="116" t="s">
        <v>240</v>
      </c>
      <c r="D1022" s="116" t="s">
        <v>566</v>
      </c>
      <c r="F1022" s="116" t="s">
        <v>59</v>
      </c>
      <c r="G1022" s="116">
        <f>'5高校'!AL14</f>
        <v>0</v>
      </c>
      <c r="I1022" s="223"/>
    </row>
    <row r="1023" spans="1:9">
      <c r="A1023" s="116" t="s">
        <v>564</v>
      </c>
      <c r="B1023" s="116" t="s">
        <v>240</v>
      </c>
      <c r="D1023" s="116" t="s">
        <v>566</v>
      </c>
      <c r="F1023" s="116" t="s">
        <v>26</v>
      </c>
      <c r="G1023" s="116">
        <f>'5高校'!AL15</f>
        <v>0</v>
      </c>
      <c r="I1023" s="223"/>
    </row>
    <row r="1024" spans="1:9">
      <c r="A1024" s="116" t="s">
        <v>564</v>
      </c>
      <c r="B1024" s="116" t="s">
        <v>240</v>
      </c>
      <c r="D1024" s="116" t="s">
        <v>566</v>
      </c>
      <c r="F1024" s="116" t="s">
        <v>27</v>
      </c>
      <c r="G1024" s="116">
        <f>'5高校'!AL16</f>
        <v>0</v>
      </c>
      <c r="I1024" s="223"/>
    </row>
    <row r="1025" spans="1:9">
      <c r="A1025" s="116" t="s">
        <v>564</v>
      </c>
      <c r="B1025" s="116" t="s">
        <v>240</v>
      </c>
      <c r="D1025" s="116" t="s">
        <v>566</v>
      </c>
      <c r="F1025" s="116" t="s">
        <v>60</v>
      </c>
      <c r="G1025" s="116">
        <f>'5高校'!AL17</f>
        <v>0</v>
      </c>
      <c r="I1025" s="223"/>
    </row>
    <row r="1026" spans="1:9">
      <c r="A1026" s="116" t="s">
        <v>564</v>
      </c>
      <c r="B1026" s="116" t="s">
        <v>240</v>
      </c>
      <c r="D1026" s="116" t="s">
        <v>566</v>
      </c>
      <c r="F1026" s="116" t="s">
        <v>29</v>
      </c>
      <c r="G1026" s="116">
        <f>'5高校'!AL18</f>
        <v>0</v>
      </c>
      <c r="I1026" s="223"/>
    </row>
    <row r="1027" spans="1:9">
      <c r="A1027" s="116" t="s">
        <v>564</v>
      </c>
      <c r="B1027" s="116" t="s">
        <v>240</v>
      </c>
      <c r="D1027" s="116" t="s">
        <v>566</v>
      </c>
      <c r="F1027" s="116" t="s">
        <v>63</v>
      </c>
      <c r="G1027" s="116">
        <f>'5高校'!AL19</f>
        <v>0</v>
      </c>
      <c r="I1027" s="223"/>
    </row>
    <row r="1028" spans="1:9">
      <c r="A1028" s="116" t="s">
        <v>564</v>
      </c>
      <c r="B1028" s="116" t="s">
        <v>240</v>
      </c>
      <c r="D1028" s="116" t="s">
        <v>566</v>
      </c>
      <c r="F1028" s="116" t="s">
        <v>65</v>
      </c>
      <c r="G1028" s="116">
        <f>'5高校'!AL20</f>
        <v>0</v>
      </c>
      <c r="I1028" s="223"/>
    </row>
    <row r="1029" spans="1:9">
      <c r="A1029" s="116" t="s">
        <v>564</v>
      </c>
      <c r="B1029" s="116" t="s">
        <v>240</v>
      </c>
      <c r="D1029" s="116" t="s">
        <v>566</v>
      </c>
      <c r="F1029" s="116" t="s">
        <v>67</v>
      </c>
      <c r="G1029" s="116">
        <f>'5高校'!AL21</f>
        <v>0</v>
      </c>
      <c r="I1029" s="223"/>
    </row>
    <row r="1030" spans="1:9">
      <c r="A1030" s="116" t="s">
        <v>564</v>
      </c>
      <c r="B1030" s="116" t="s">
        <v>240</v>
      </c>
      <c r="D1030" s="116" t="s">
        <v>566</v>
      </c>
      <c r="F1030" s="116" t="s">
        <v>69</v>
      </c>
      <c r="G1030" s="116">
        <f>'5高校'!AL22</f>
        <v>0</v>
      </c>
      <c r="I1030" s="223"/>
    </row>
    <row r="1031" spans="1:9">
      <c r="A1031" s="116" t="s">
        <v>564</v>
      </c>
      <c r="B1031" s="116" t="s">
        <v>240</v>
      </c>
      <c r="D1031" s="116" t="s">
        <v>566</v>
      </c>
      <c r="F1031" s="116" t="s">
        <v>71</v>
      </c>
      <c r="G1031" s="116">
        <f>'5高校'!AL23</f>
        <v>0</v>
      </c>
      <c r="I1031" s="223"/>
    </row>
    <row r="1032" spans="1:9">
      <c r="A1032" s="116" t="s">
        <v>564</v>
      </c>
      <c r="B1032" s="116" t="s">
        <v>240</v>
      </c>
      <c r="D1032" s="116" t="s">
        <v>566</v>
      </c>
      <c r="F1032" s="116" t="s">
        <v>73</v>
      </c>
      <c r="G1032" s="116">
        <f>'5高校'!AL24</f>
        <v>0</v>
      </c>
      <c r="I1032" s="223"/>
    </row>
    <row r="1033" spans="1:9">
      <c r="A1033" s="116" t="s">
        <v>564</v>
      </c>
      <c r="B1033" s="116" t="s">
        <v>240</v>
      </c>
      <c r="D1033" s="116" t="s">
        <v>566</v>
      </c>
      <c r="F1033" s="116" t="s">
        <v>75</v>
      </c>
      <c r="G1033" s="116">
        <f>'5高校'!AL25</f>
        <v>0</v>
      </c>
      <c r="I1033" s="223"/>
    </row>
    <row r="1034" spans="1:9">
      <c r="A1034" s="116" t="s">
        <v>564</v>
      </c>
      <c r="B1034" s="116" t="s">
        <v>240</v>
      </c>
      <c r="D1034" s="116" t="s">
        <v>566</v>
      </c>
      <c r="F1034" s="116" t="s">
        <v>32</v>
      </c>
      <c r="G1034" s="116">
        <f>'5高校'!AL26</f>
        <v>0</v>
      </c>
      <c r="I1034" s="223"/>
    </row>
    <row r="1035" spans="1:9">
      <c r="A1035" s="116" t="s">
        <v>564</v>
      </c>
      <c r="B1035" s="116" t="s">
        <v>240</v>
      </c>
      <c r="D1035" s="116" t="s">
        <v>566</v>
      </c>
      <c r="F1035" s="116" t="s">
        <v>33</v>
      </c>
      <c r="G1035" s="116">
        <f>'5高校'!AL27</f>
        <v>0</v>
      </c>
      <c r="I1035" s="223"/>
    </row>
    <row r="1036" spans="1:9">
      <c r="A1036" s="116" t="s">
        <v>564</v>
      </c>
      <c r="B1036" s="116" t="s">
        <v>240</v>
      </c>
      <c r="D1036" s="116" t="s">
        <v>566</v>
      </c>
      <c r="F1036" s="116" t="s">
        <v>34</v>
      </c>
      <c r="G1036" s="116">
        <f>'5高校'!AL28</f>
        <v>0</v>
      </c>
      <c r="I1036" s="223"/>
    </row>
    <row r="1037" spans="1:9">
      <c r="A1037" s="116" t="s">
        <v>564</v>
      </c>
      <c r="B1037" s="116" t="s">
        <v>240</v>
      </c>
      <c r="D1037" s="116" t="s">
        <v>566</v>
      </c>
      <c r="F1037" s="116" t="s">
        <v>61</v>
      </c>
      <c r="G1037" s="116">
        <f>'5高校'!AL29</f>
        <v>0</v>
      </c>
      <c r="I1037" s="223"/>
    </row>
    <row r="1038" spans="1:9">
      <c r="A1038" s="116" t="s">
        <v>564</v>
      </c>
      <c r="B1038" s="116" t="s">
        <v>240</v>
      </c>
      <c r="D1038" s="116" t="s">
        <v>566</v>
      </c>
      <c r="F1038" s="116" t="s">
        <v>62</v>
      </c>
      <c r="G1038" s="116">
        <f>'5高校'!AL30</f>
        <v>0</v>
      </c>
      <c r="I1038" s="223"/>
    </row>
    <row r="1039" spans="1:9">
      <c r="A1039" s="116" t="s">
        <v>564</v>
      </c>
      <c r="B1039" s="116" t="s">
        <v>240</v>
      </c>
      <c r="D1039" s="116" t="s">
        <v>566</v>
      </c>
      <c r="F1039" s="116" t="s">
        <v>64</v>
      </c>
      <c r="G1039" s="116">
        <f>'5高校'!AL31</f>
        <v>0</v>
      </c>
      <c r="I1039" s="223"/>
    </row>
    <row r="1040" spans="1:9">
      <c r="A1040" s="116" t="s">
        <v>564</v>
      </c>
      <c r="B1040" s="116" t="s">
        <v>240</v>
      </c>
      <c r="D1040" s="116" t="s">
        <v>566</v>
      </c>
      <c r="F1040" s="116" t="s">
        <v>66</v>
      </c>
      <c r="G1040" s="116">
        <f>'5高校'!AL32</f>
        <v>0</v>
      </c>
      <c r="I1040" s="223"/>
    </row>
    <row r="1041" spans="1:9">
      <c r="A1041" s="116" t="s">
        <v>564</v>
      </c>
      <c r="B1041" s="116" t="s">
        <v>240</v>
      </c>
      <c r="D1041" s="116" t="s">
        <v>566</v>
      </c>
      <c r="F1041" s="116" t="s">
        <v>68</v>
      </c>
      <c r="G1041" s="116">
        <f>'5高校'!AL33</f>
        <v>0</v>
      </c>
      <c r="I1041" s="223"/>
    </row>
    <row r="1042" spans="1:9">
      <c r="A1042" s="116" t="s">
        <v>564</v>
      </c>
      <c r="B1042" s="116" t="s">
        <v>240</v>
      </c>
      <c r="D1042" s="116" t="s">
        <v>566</v>
      </c>
      <c r="F1042" s="116" t="s">
        <v>70</v>
      </c>
      <c r="G1042" s="116">
        <f>'5高校'!AL34</f>
        <v>0</v>
      </c>
      <c r="I1042" s="223"/>
    </row>
    <row r="1043" spans="1:9">
      <c r="A1043" s="116" t="s">
        <v>564</v>
      </c>
      <c r="B1043" s="116" t="s">
        <v>240</v>
      </c>
      <c r="D1043" s="116" t="s">
        <v>566</v>
      </c>
      <c r="F1043" s="116" t="s">
        <v>72</v>
      </c>
      <c r="G1043" s="116">
        <f>'5高校'!AL35</f>
        <v>0</v>
      </c>
      <c r="I1043" s="223"/>
    </row>
    <row r="1044" spans="1:9">
      <c r="A1044" s="116" t="s">
        <v>564</v>
      </c>
      <c r="B1044" s="116" t="s">
        <v>240</v>
      </c>
      <c r="D1044" s="116" t="s">
        <v>566</v>
      </c>
      <c r="F1044" s="116" t="s">
        <v>74</v>
      </c>
      <c r="G1044" s="116">
        <f>'5高校'!AL36</f>
        <v>0</v>
      </c>
      <c r="I1044" s="223"/>
    </row>
    <row r="1045" spans="1:9">
      <c r="A1045" s="116" t="s">
        <v>564</v>
      </c>
      <c r="B1045" s="116" t="s">
        <v>240</v>
      </c>
      <c r="D1045" s="116" t="s">
        <v>566</v>
      </c>
      <c r="F1045" s="116" t="s">
        <v>76</v>
      </c>
      <c r="G1045" s="116">
        <f>'5高校'!AL37</f>
        <v>0</v>
      </c>
      <c r="I1045" s="223"/>
    </row>
    <row r="1046" spans="1:9" s="223" customFormat="1">
      <c r="A1046" s="223" t="s">
        <v>252</v>
      </c>
      <c r="B1046" s="223" t="s">
        <v>227</v>
      </c>
      <c r="C1046" s="223" t="s">
        <v>232</v>
      </c>
      <c r="D1046" s="223" t="s">
        <v>862</v>
      </c>
      <c r="G1046" s="223">
        <f>'6特別支援学校'!C6</f>
        <v>0</v>
      </c>
    </row>
    <row r="1047" spans="1:9">
      <c r="A1047" s="116" t="s">
        <v>252</v>
      </c>
      <c r="B1047" s="116" t="s">
        <v>227</v>
      </c>
      <c r="C1047" s="116" t="s">
        <v>232</v>
      </c>
      <c r="D1047" s="116" t="s">
        <v>201</v>
      </c>
      <c r="G1047" s="116">
        <f>'6特別支援学校'!C7</f>
        <v>0</v>
      </c>
    </row>
    <row r="1048" spans="1:9">
      <c r="A1048" s="116" t="s">
        <v>252</v>
      </c>
      <c r="B1048" s="116" t="s">
        <v>227</v>
      </c>
      <c r="C1048" s="116" t="s">
        <v>232</v>
      </c>
      <c r="D1048" s="116" t="s">
        <v>202</v>
      </c>
      <c r="G1048" s="116">
        <f>'6特別支援学校'!C8</f>
        <v>0</v>
      </c>
    </row>
    <row r="1049" spans="1:9" s="223" customFormat="1">
      <c r="A1049" s="223" t="s">
        <v>252</v>
      </c>
      <c r="B1049" s="223" t="s">
        <v>227</v>
      </c>
      <c r="C1049" s="223" t="s">
        <v>236</v>
      </c>
      <c r="D1049" s="223" t="s">
        <v>862</v>
      </c>
      <c r="G1049" s="223">
        <f>'6特別支援学校'!D6</f>
        <v>0</v>
      </c>
    </row>
    <row r="1050" spans="1:9">
      <c r="A1050" s="116" t="s">
        <v>252</v>
      </c>
      <c r="B1050" s="116" t="s">
        <v>227</v>
      </c>
      <c r="C1050" s="116" t="s">
        <v>236</v>
      </c>
      <c r="D1050" s="116" t="s">
        <v>201</v>
      </c>
      <c r="G1050" s="116">
        <f>'6特別支援学校'!D7</f>
        <v>0</v>
      </c>
    </row>
    <row r="1051" spans="1:9">
      <c r="A1051" s="116" t="s">
        <v>252</v>
      </c>
      <c r="B1051" s="116" t="s">
        <v>227</v>
      </c>
      <c r="C1051" s="116" t="s">
        <v>236</v>
      </c>
      <c r="D1051" s="116" t="s">
        <v>202</v>
      </c>
      <c r="G1051" s="116">
        <f>'6特別支援学校'!D8</f>
        <v>0</v>
      </c>
    </row>
    <row r="1052" spans="1:9" s="223" customFormat="1">
      <c r="A1052" s="223" t="s">
        <v>252</v>
      </c>
      <c r="B1052" s="223" t="s">
        <v>227</v>
      </c>
      <c r="C1052" s="223" t="s">
        <v>9</v>
      </c>
      <c r="D1052" s="223" t="s">
        <v>862</v>
      </c>
      <c r="G1052" s="223">
        <f>'6特別支援学校'!E6</f>
        <v>0</v>
      </c>
    </row>
    <row r="1053" spans="1:9">
      <c r="A1053" s="116" t="s">
        <v>252</v>
      </c>
      <c r="B1053" s="116" t="s">
        <v>227</v>
      </c>
      <c r="C1053" s="116" t="s">
        <v>9</v>
      </c>
      <c r="D1053" s="116" t="s">
        <v>201</v>
      </c>
      <c r="G1053" s="116">
        <f>'6特別支援学校'!E7</f>
        <v>0</v>
      </c>
    </row>
    <row r="1054" spans="1:9">
      <c r="A1054" s="116" t="s">
        <v>252</v>
      </c>
      <c r="B1054" s="116" t="s">
        <v>227</v>
      </c>
      <c r="C1054" s="116" t="s">
        <v>9</v>
      </c>
      <c r="D1054" s="116" t="s">
        <v>202</v>
      </c>
      <c r="G1054" s="116">
        <f>'6特別支援学校'!E8</f>
        <v>0</v>
      </c>
    </row>
    <row r="1055" spans="1:9">
      <c r="A1055" s="116" t="s">
        <v>252</v>
      </c>
      <c r="B1055" s="116" t="s">
        <v>227</v>
      </c>
      <c r="C1055" s="116" t="s">
        <v>9</v>
      </c>
      <c r="D1055" s="116" t="s">
        <v>253</v>
      </c>
      <c r="G1055" s="116">
        <f>'6特別支援学校'!E9</f>
        <v>0</v>
      </c>
    </row>
    <row r="1056" spans="1:9" s="1077" customFormat="1">
      <c r="A1056" s="1077" t="s">
        <v>252</v>
      </c>
      <c r="B1056" s="1077" t="s">
        <v>240</v>
      </c>
      <c r="D1056" s="1077" t="s">
        <v>254</v>
      </c>
      <c r="G1056" s="1077">
        <f>'6特別支援学校'!F5</f>
        <v>0</v>
      </c>
    </row>
    <row r="1057" spans="1:7" s="223" customFormat="1">
      <c r="A1057" s="223" t="s">
        <v>252</v>
      </c>
      <c r="B1057" s="223" t="s">
        <v>240</v>
      </c>
      <c r="D1057" s="223" t="s">
        <v>862</v>
      </c>
      <c r="G1057" s="223">
        <f>'6特別支援学校'!F6</f>
        <v>0</v>
      </c>
    </row>
    <row r="1058" spans="1:7">
      <c r="A1058" s="116" t="s">
        <v>252</v>
      </c>
      <c r="B1058" s="116" t="s">
        <v>240</v>
      </c>
      <c r="D1058" s="116" t="s">
        <v>253</v>
      </c>
      <c r="G1058" s="116">
        <f>'6特別支援学校'!F9</f>
        <v>0</v>
      </c>
    </row>
    <row r="1059" spans="1:7" s="223" customFormat="1">
      <c r="A1059" s="223" t="s">
        <v>255</v>
      </c>
      <c r="B1059" s="223" t="s">
        <v>227</v>
      </c>
      <c r="C1059" s="223" t="s">
        <v>232</v>
      </c>
      <c r="D1059" s="223" t="s">
        <v>862</v>
      </c>
      <c r="G1059" s="223">
        <f>'7養教、8栄教'!B8</f>
        <v>0</v>
      </c>
    </row>
    <row r="1060" spans="1:7">
      <c r="A1060" s="116" t="s">
        <v>255</v>
      </c>
      <c r="B1060" s="116" t="s">
        <v>227</v>
      </c>
      <c r="C1060" s="116" t="s">
        <v>232</v>
      </c>
      <c r="D1060" s="116" t="s">
        <v>100</v>
      </c>
      <c r="G1060" s="116">
        <f>'7養教、8栄教'!B9</f>
        <v>0</v>
      </c>
    </row>
    <row r="1061" spans="1:7">
      <c r="A1061" s="116" t="s">
        <v>255</v>
      </c>
      <c r="B1061" s="116" t="s">
        <v>227</v>
      </c>
      <c r="C1061" s="116" t="s">
        <v>232</v>
      </c>
      <c r="D1061" s="116" t="s">
        <v>101</v>
      </c>
      <c r="G1061" s="116">
        <f>'7養教、8栄教'!B10</f>
        <v>0</v>
      </c>
    </row>
    <row r="1062" spans="1:7">
      <c r="A1062" s="116" t="s">
        <v>255</v>
      </c>
      <c r="B1062" s="116" t="s">
        <v>227</v>
      </c>
      <c r="C1062" s="116" t="s">
        <v>232</v>
      </c>
      <c r="D1062" s="116" t="s">
        <v>157</v>
      </c>
      <c r="G1062" s="116">
        <f>'7養教、8栄教'!B12</f>
        <v>0</v>
      </c>
    </row>
    <row r="1063" spans="1:7" s="223" customFormat="1">
      <c r="A1063" s="223" t="s">
        <v>255</v>
      </c>
      <c r="B1063" s="223" t="s">
        <v>227</v>
      </c>
      <c r="C1063" s="223" t="s">
        <v>236</v>
      </c>
      <c r="D1063" s="223" t="s">
        <v>862</v>
      </c>
      <c r="G1063" s="223">
        <f>'7養教、8栄教'!F8</f>
        <v>0</v>
      </c>
    </row>
    <row r="1064" spans="1:7">
      <c r="A1064" s="116" t="s">
        <v>255</v>
      </c>
      <c r="B1064" s="116" t="s">
        <v>227</v>
      </c>
      <c r="C1064" s="116" t="s">
        <v>236</v>
      </c>
      <c r="D1064" s="116" t="s">
        <v>100</v>
      </c>
      <c r="E1064" s="116" t="s">
        <v>50</v>
      </c>
      <c r="G1064" s="116">
        <f>'7養教、8栄教'!C9</f>
        <v>0</v>
      </c>
    </row>
    <row r="1065" spans="1:7">
      <c r="A1065" s="116" t="s">
        <v>255</v>
      </c>
      <c r="B1065" s="116" t="s">
        <v>227</v>
      </c>
      <c r="C1065" s="116" t="s">
        <v>236</v>
      </c>
      <c r="D1065" s="116" t="s">
        <v>100</v>
      </c>
      <c r="E1065" s="116" t="s">
        <v>51</v>
      </c>
      <c r="G1065" s="116">
        <f>'7養教、8栄教'!D9</f>
        <v>0</v>
      </c>
    </row>
    <row r="1066" spans="1:7">
      <c r="A1066" s="116" t="s">
        <v>255</v>
      </c>
      <c r="B1066" s="116" t="s">
        <v>227</v>
      </c>
      <c r="C1066" s="116" t="s">
        <v>236</v>
      </c>
      <c r="D1066" s="116" t="s">
        <v>100</v>
      </c>
      <c r="E1066" s="116" t="s">
        <v>52</v>
      </c>
      <c r="G1066" s="116">
        <f>'7養教、8栄教'!E9</f>
        <v>0</v>
      </c>
    </row>
    <row r="1067" spans="1:7">
      <c r="A1067" s="116" t="s">
        <v>255</v>
      </c>
      <c r="B1067" s="116" t="s">
        <v>227</v>
      </c>
      <c r="C1067" s="116" t="s">
        <v>236</v>
      </c>
      <c r="D1067" s="116" t="s">
        <v>101</v>
      </c>
      <c r="G1067" s="116">
        <f>'7養教、8栄教'!C10</f>
        <v>0</v>
      </c>
    </row>
    <row r="1068" spans="1:7">
      <c r="A1068" s="116" t="s">
        <v>255</v>
      </c>
      <c r="B1068" s="116" t="s">
        <v>227</v>
      </c>
      <c r="C1068" s="116" t="s">
        <v>236</v>
      </c>
      <c r="D1068" s="116" t="s">
        <v>101</v>
      </c>
      <c r="E1068" s="116" t="s">
        <v>228</v>
      </c>
      <c r="G1068" s="116">
        <f>'7養教、8栄教'!F10</f>
        <v>0</v>
      </c>
    </row>
    <row r="1069" spans="1:7" s="223" customFormat="1">
      <c r="A1069" s="223" t="s">
        <v>255</v>
      </c>
      <c r="B1069" s="223" t="s">
        <v>227</v>
      </c>
      <c r="C1069" s="223" t="s">
        <v>9</v>
      </c>
      <c r="D1069" s="223" t="s">
        <v>862</v>
      </c>
      <c r="G1069" s="223">
        <f>'7養教、8栄教'!G8:J8</f>
        <v>0</v>
      </c>
    </row>
    <row r="1070" spans="1:7">
      <c r="A1070" s="116" t="s">
        <v>255</v>
      </c>
      <c r="B1070" s="116" t="s">
        <v>227</v>
      </c>
      <c r="C1070" s="116" t="s">
        <v>9</v>
      </c>
      <c r="D1070" s="116" t="s">
        <v>100</v>
      </c>
      <c r="E1070" s="116" t="s">
        <v>50</v>
      </c>
      <c r="G1070" s="116">
        <f>'7養教、8栄教'!G9</f>
        <v>0</v>
      </c>
    </row>
    <row r="1071" spans="1:7">
      <c r="A1071" s="116" t="s">
        <v>255</v>
      </c>
      <c r="B1071" s="116" t="s">
        <v>227</v>
      </c>
      <c r="C1071" s="116" t="s">
        <v>9</v>
      </c>
      <c r="D1071" s="116" t="s">
        <v>100</v>
      </c>
      <c r="E1071" s="116" t="s">
        <v>51</v>
      </c>
      <c r="G1071" s="116">
        <f>'7養教、8栄教'!H9</f>
        <v>0</v>
      </c>
    </row>
    <row r="1072" spans="1:7">
      <c r="A1072" s="116" t="s">
        <v>255</v>
      </c>
      <c r="B1072" s="116" t="s">
        <v>227</v>
      </c>
      <c r="C1072" s="116" t="s">
        <v>9</v>
      </c>
      <c r="D1072" s="116" t="s">
        <v>100</v>
      </c>
      <c r="E1072" s="116" t="s">
        <v>52</v>
      </c>
      <c r="G1072" s="116">
        <f>'7養教、8栄教'!I9</f>
        <v>0</v>
      </c>
    </row>
    <row r="1073" spans="1:7">
      <c r="A1073" s="116" t="s">
        <v>255</v>
      </c>
      <c r="B1073" s="116" t="s">
        <v>227</v>
      </c>
      <c r="C1073" s="116" t="s">
        <v>9</v>
      </c>
      <c r="D1073" s="116" t="s">
        <v>101</v>
      </c>
      <c r="G1073" s="116">
        <f>'7養教、8栄教'!G10</f>
        <v>0</v>
      </c>
    </row>
    <row r="1074" spans="1:7">
      <c r="A1074" s="116" t="s">
        <v>255</v>
      </c>
      <c r="B1074" s="116" t="s">
        <v>227</v>
      </c>
      <c r="C1074" s="116" t="s">
        <v>9</v>
      </c>
      <c r="D1074" s="116" t="s">
        <v>101</v>
      </c>
      <c r="E1074" s="116" t="s">
        <v>256</v>
      </c>
      <c r="G1074" s="116">
        <f>'7養教、8栄教'!J10</f>
        <v>0</v>
      </c>
    </row>
    <row r="1075" spans="1:7">
      <c r="A1075" s="116" t="s">
        <v>255</v>
      </c>
      <c r="B1075" s="116" t="s">
        <v>227</v>
      </c>
      <c r="C1075" s="116" t="s">
        <v>9</v>
      </c>
      <c r="D1075" s="116" t="s">
        <v>226</v>
      </c>
      <c r="G1075" s="116">
        <f>'7養教、8栄教'!G11</f>
        <v>0</v>
      </c>
    </row>
    <row r="1076" spans="1:7">
      <c r="A1076" s="116" t="s">
        <v>255</v>
      </c>
      <c r="B1076" s="116" t="s">
        <v>227</v>
      </c>
      <c r="C1076" s="116" t="s">
        <v>9</v>
      </c>
      <c r="D1076" s="116" t="s">
        <v>157</v>
      </c>
      <c r="G1076" s="116">
        <f>'7養教、8栄教'!G12</f>
        <v>0</v>
      </c>
    </row>
    <row r="1077" spans="1:7">
      <c r="A1077" s="116" t="s">
        <v>255</v>
      </c>
      <c r="B1077" s="116" t="s">
        <v>227</v>
      </c>
      <c r="C1077" s="116" t="s">
        <v>9</v>
      </c>
      <c r="D1077" s="116" t="s">
        <v>16</v>
      </c>
      <c r="G1077" s="116">
        <f>'7養教、8栄教'!G13</f>
        <v>0</v>
      </c>
    </row>
    <row r="1078" spans="1:7">
      <c r="A1078" s="116" t="s">
        <v>255</v>
      </c>
      <c r="B1078" s="116" t="s">
        <v>227</v>
      </c>
      <c r="C1078" s="116" t="s">
        <v>9</v>
      </c>
      <c r="D1078" s="116" t="s">
        <v>17</v>
      </c>
      <c r="G1078" s="116">
        <f>'7養教、8栄教'!G14</f>
        <v>0</v>
      </c>
    </row>
    <row r="1079" spans="1:7">
      <c r="A1079" s="116" t="s">
        <v>255</v>
      </c>
      <c r="B1079" s="116" t="s">
        <v>240</v>
      </c>
      <c r="D1079" s="116" t="s">
        <v>225</v>
      </c>
      <c r="G1079" s="116">
        <f>'7養教、8栄教'!K7</f>
        <v>0</v>
      </c>
    </row>
    <row r="1080" spans="1:7">
      <c r="A1080" s="116" t="s">
        <v>255</v>
      </c>
      <c r="B1080" s="116" t="s">
        <v>240</v>
      </c>
      <c r="D1080" s="116" t="s">
        <v>225</v>
      </c>
      <c r="E1080" s="116" t="s">
        <v>176</v>
      </c>
      <c r="G1080" s="116">
        <f>'7養教、8栄教'!L7</f>
        <v>0</v>
      </c>
    </row>
    <row r="1081" spans="1:7">
      <c r="A1081" s="116" t="s">
        <v>255</v>
      </c>
      <c r="B1081" s="116" t="s">
        <v>240</v>
      </c>
      <c r="D1081" s="116" t="s">
        <v>225</v>
      </c>
      <c r="E1081" s="116" t="s">
        <v>177</v>
      </c>
      <c r="G1081" s="116">
        <f>'7養教、8栄教'!M7</f>
        <v>0</v>
      </c>
    </row>
    <row r="1082" spans="1:7">
      <c r="A1082" s="116" t="s">
        <v>255</v>
      </c>
      <c r="B1082" s="116" t="s">
        <v>240</v>
      </c>
      <c r="D1082" s="116" t="s">
        <v>17</v>
      </c>
      <c r="G1082" s="116">
        <f>'7養教、8栄教'!K14</f>
        <v>0</v>
      </c>
    </row>
    <row r="1083" spans="1:7" s="223" customFormat="1">
      <c r="A1083" s="223" t="s">
        <v>194</v>
      </c>
      <c r="B1083" s="223" t="s">
        <v>227</v>
      </c>
      <c r="C1083" s="223" t="s">
        <v>232</v>
      </c>
      <c r="D1083" s="223" t="s">
        <v>862</v>
      </c>
      <c r="G1083" s="223">
        <f>'7養教、8栄教'!B33</f>
        <v>0</v>
      </c>
    </row>
    <row r="1084" spans="1:7">
      <c r="A1084" s="116" t="s">
        <v>194</v>
      </c>
      <c r="B1084" s="116" t="s">
        <v>227</v>
      </c>
      <c r="C1084" s="116" t="s">
        <v>232</v>
      </c>
      <c r="D1084" s="116" t="s">
        <v>168</v>
      </c>
      <c r="G1084" s="116">
        <f>'7養教、8栄教'!B34</f>
        <v>0</v>
      </c>
    </row>
    <row r="1085" spans="1:7">
      <c r="A1085" s="116" t="s">
        <v>194</v>
      </c>
      <c r="B1085" s="116" t="s">
        <v>227</v>
      </c>
      <c r="C1085" s="116" t="s">
        <v>232</v>
      </c>
      <c r="D1085" s="116" t="s">
        <v>169</v>
      </c>
      <c r="G1085" s="116">
        <f>'7養教、8栄教'!B35</f>
        <v>0</v>
      </c>
    </row>
    <row r="1086" spans="1:7" s="223" customFormat="1">
      <c r="A1086" s="223" t="s">
        <v>194</v>
      </c>
      <c r="B1086" s="223" t="s">
        <v>227</v>
      </c>
      <c r="C1086" s="223" t="s">
        <v>236</v>
      </c>
      <c r="D1086" s="223" t="s">
        <v>862</v>
      </c>
      <c r="G1086" s="223">
        <f>'7養教、8栄教'!C33</f>
        <v>0</v>
      </c>
    </row>
    <row r="1087" spans="1:7" s="1077" customFormat="1">
      <c r="A1087" s="1077" t="s">
        <v>194</v>
      </c>
      <c r="B1087" s="1077" t="s">
        <v>227</v>
      </c>
      <c r="C1087" s="1077" t="s">
        <v>236</v>
      </c>
      <c r="D1087" s="1077" t="s">
        <v>168</v>
      </c>
      <c r="G1087" s="1077">
        <f>'7養教、8栄教'!C34</f>
        <v>0</v>
      </c>
    </row>
    <row r="1088" spans="1:7">
      <c r="A1088" s="116" t="s">
        <v>194</v>
      </c>
      <c r="B1088" s="116" t="s">
        <v>227</v>
      </c>
      <c r="C1088" s="116" t="s">
        <v>236</v>
      </c>
      <c r="D1088" s="116" t="s">
        <v>169</v>
      </c>
      <c r="G1088" s="116">
        <f>'7養教、8栄教'!C35</f>
        <v>0</v>
      </c>
    </row>
    <row r="1089" spans="1:7">
      <c r="A1089" s="116" t="s">
        <v>194</v>
      </c>
      <c r="B1089" s="116" t="s">
        <v>227</v>
      </c>
      <c r="C1089" s="116" t="s">
        <v>236</v>
      </c>
      <c r="D1089" s="116" t="s">
        <v>224</v>
      </c>
      <c r="G1089" s="116">
        <f>'7養教、8栄教'!C36</f>
        <v>0</v>
      </c>
    </row>
    <row r="1090" spans="1:7" s="223" customFormat="1">
      <c r="A1090" s="223" t="s">
        <v>194</v>
      </c>
      <c r="B1090" s="223" t="s">
        <v>227</v>
      </c>
      <c r="C1090" s="223" t="s">
        <v>9</v>
      </c>
      <c r="D1090" s="223" t="s">
        <v>862</v>
      </c>
      <c r="G1090" s="223">
        <f>'7養教、8栄教'!F33</f>
        <v>0</v>
      </c>
    </row>
    <row r="1091" spans="1:7" s="1077" customFormat="1">
      <c r="A1091" s="1077" t="s">
        <v>194</v>
      </c>
      <c r="B1091" s="1077" t="s">
        <v>227</v>
      </c>
      <c r="C1091" s="1077" t="s">
        <v>9</v>
      </c>
      <c r="D1091" s="1077" t="s">
        <v>168</v>
      </c>
      <c r="G1091" s="1077">
        <f>'7養教、8栄教'!F34</f>
        <v>0</v>
      </c>
    </row>
    <row r="1092" spans="1:7">
      <c r="A1092" s="116" t="s">
        <v>194</v>
      </c>
      <c r="B1092" s="116" t="s">
        <v>227</v>
      </c>
      <c r="C1092" s="116" t="s">
        <v>9</v>
      </c>
      <c r="D1092" s="116" t="s">
        <v>224</v>
      </c>
      <c r="G1092" s="116">
        <f>'7養教、8栄教'!F36</f>
        <v>0</v>
      </c>
    </row>
    <row r="1093" spans="1:7">
      <c r="A1093" s="116" t="s">
        <v>257</v>
      </c>
      <c r="B1093" s="116" t="s">
        <v>227</v>
      </c>
      <c r="C1093" s="116" t="s">
        <v>236</v>
      </c>
      <c r="D1093" s="116" t="s">
        <v>102</v>
      </c>
      <c r="E1093" s="116" t="s">
        <v>105</v>
      </c>
      <c r="G1093" s="116">
        <f>'9,10,11自立教科等'!C6</f>
        <v>0</v>
      </c>
    </row>
    <row r="1094" spans="1:7">
      <c r="A1094" s="116" t="s">
        <v>257</v>
      </c>
      <c r="B1094" s="116" t="s">
        <v>227</v>
      </c>
      <c r="C1094" s="116" t="s">
        <v>236</v>
      </c>
      <c r="D1094" s="116" t="s">
        <v>102</v>
      </c>
      <c r="E1094" s="116" t="s">
        <v>167</v>
      </c>
      <c r="G1094" s="116">
        <f>'9,10,11自立教科等'!D6</f>
        <v>0</v>
      </c>
    </row>
    <row r="1095" spans="1:7">
      <c r="A1095" s="116" t="s">
        <v>257</v>
      </c>
      <c r="B1095" s="116" t="s">
        <v>227</v>
      </c>
      <c r="C1095" s="116" t="s">
        <v>236</v>
      </c>
      <c r="D1095" s="116" t="s">
        <v>102</v>
      </c>
      <c r="E1095" s="116" t="s">
        <v>106</v>
      </c>
      <c r="G1095" s="116">
        <f>'9,10,11自立教科等'!E6</f>
        <v>0</v>
      </c>
    </row>
    <row r="1096" spans="1:7">
      <c r="A1096" s="116" t="s">
        <v>257</v>
      </c>
      <c r="B1096" s="116" t="s">
        <v>227</v>
      </c>
      <c r="C1096" s="116" t="s">
        <v>236</v>
      </c>
      <c r="D1096" s="116" t="s">
        <v>103</v>
      </c>
      <c r="E1096" s="116" t="s">
        <v>105</v>
      </c>
      <c r="G1096" s="116">
        <f>'9,10,11自立教科等'!C7</f>
        <v>0</v>
      </c>
    </row>
    <row r="1097" spans="1:7">
      <c r="A1097" s="116" t="s">
        <v>257</v>
      </c>
      <c r="B1097" s="116" t="s">
        <v>227</v>
      </c>
      <c r="C1097" s="116" t="s">
        <v>236</v>
      </c>
      <c r="D1097" s="116" t="s">
        <v>103</v>
      </c>
      <c r="E1097" s="116" t="s">
        <v>167</v>
      </c>
      <c r="G1097" s="116">
        <f>'9,10,11自立教科等'!D7</f>
        <v>0</v>
      </c>
    </row>
    <row r="1098" spans="1:7">
      <c r="A1098" s="116" t="s">
        <v>257</v>
      </c>
      <c r="B1098" s="116" t="s">
        <v>227</v>
      </c>
      <c r="C1098" s="116" t="s">
        <v>236</v>
      </c>
      <c r="D1098" s="116" t="s">
        <v>103</v>
      </c>
      <c r="E1098" s="116" t="s">
        <v>106</v>
      </c>
      <c r="G1098" s="116">
        <f>'9,10,11自立教科等'!E7</f>
        <v>0</v>
      </c>
    </row>
    <row r="1099" spans="1:7">
      <c r="A1099" s="116" t="s">
        <v>257</v>
      </c>
      <c r="B1099" s="116" t="s">
        <v>227</v>
      </c>
      <c r="C1099" s="116" t="s">
        <v>9</v>
      </c>
      <c r="D1099" s="116" t="s">
        <v>102</v>
      </c>
      <c r="E1099" s="116" t="s">
        <v>105</v>
      </c>
      <c r="G1099" s="116">
        <f>'9,10,11自立教科等'!G6</f>
        <v>0</v>
      </c>
    </row>
    <row r="1100" spans="1:7">
      <c r="A1100" s="116" t="s">
        <v>257</v>
      </c>
      <c r="B1100" s="116" t="s">
        <v>227</v>
      </c>
      <c r="C1100" s="116" t="s">
        <v>9</v>
      </c>
      <c r="D1100" s="116" t="s">
        <v>102</v>
      </c>
      <c r="E1100" s="116" t="s">
        <v>167</v>
      </c>
      <c r="G1100" s="116">
        <f>'9,10,11自立教科等'!H6</f>
        <v>0</v>
      </c>
    </row>
    <row r="1101" spans="1:7">
      <c r="A1101" s="116" t="s">
        <v>257</v>
      </c>
      <c r="B1101" s="116" t="s">
        <v>227</v>
      </c>
      <c r="C1101" s="116" t="s">
        <v>9</v>
      </c>
      <c r="D1101" s="116" t="s">
        <v>102</v>
      </c>
      <c r="E1101" s="116" t="s">
        <v>106</v>
      </c>
      <c r="G1101" s="116">
        <f>'9,10,11自立教科等'!I6</f>
        <v>0</v>
      </c>
    </row>
    <row r="1102" spans="1:7">
      <c r="A1102" s="116" t="s">
        <v>257</v>
      </c>
      <c r="B1102" s="116" t="s">
        <v>227</v>
      </c>
      <c r="C1102" s="116" t="s">
        <v>9</v>
      </c>
      <c r="D1102" s="116" t="s">
        <v>103</v>
      </c>
      <c r="E1102" s="116" t="s">
        <v>105</v>
      </c>
      <c r="G1102" s="116">
        <f>'9,10,11自立教科等'!G7</f>
        <v>0</v>
      </c>
    </row>
    <row r="1103" spans="1:7">
      <c r="A1103" s="116" t="s">
        <v>257</v>
      </c>
      <c r="B1103" s="116" t="s">
        <v>227</v>
      </c>
      <c r="C1103" s="116" t="s">
        <v>9</v>
      </c>
      <c r="D1103" s="116" t="s">
        <v>103</v>
      </c>
      <c r="E1103" s="116" t="s">
        <v>167</v>
      </c>
      <c r="G1103" s="116">
        <f>'9,10,11自立教科等'!H7</f>
        <v>0</v>
      </c>
    </row>
    <row r="1104" spans="1:7">
      <c r="A1104" s="116" t="s">
        <v>257</v>
      </c>
      <c r="B1104" s="116" t="s">
        <v>227</v>
      </c>
      <c r="C1104" s="116" t="s">
        <v>9</v>
      </c>
      <c r="D1104" s="116" t="s">
        <v>103</v>
      </c>
      <c r="E1104" s="116" t="s">
        <v>106</v>
      </c>
      <c r="G1104" s="116">
        <f>'9,10,11自立教科等'!I7</f>
        <v>0</v>
      </c>
    </row>
    <row r="1105" spans="1:7">
      <c r="A1105" s="116" t="s">
        <v>257</v>
      </c>
      <c r="B1105" s="116" t="s">
        <v>240</v>
      </c>
      <c r="D1105" s="116" t="s">
        <v>104</v>
      </c>
      <c r="E1105" s="116" t="s">
        <v>105</v>
      </c>
      <c r="G1105" s="116">
        <f>'9,10,11自立教科等'!K8</f>
        <v>0</v>
      </c>
    </row>
    <row r="1106" spans="1:7">
      <c r="A1106" s="116" t="s">
        <v>257</v>
      </c>
      <c r="B1106" s="116" t="s">
        <v>240</v>
      </c>
      <c r="D1106" s="116" t="s">
        <v>104</v>
      </c>
      <c r="E1106" s="116" t="s">
        <v>167</v>
      </c>
      <c r="G1106" s="116">
        <f>'9,10,11自立教科等'!L8</f>
        <v>0</v>
      </c>
    </row>
    <row r="1107" spans="1:7">
      <c r="A1107" s="116" t="s">
        <v>257</v>
      </c>
      <c r="B1107" s="116" t="s">
        <v>240</v>
      </c>
      <c r="D1107" s="116" t="s">
        <v>104</v>
      </c>
      <c r="E1107" s="116" t="s">
        <v>106</v>
      </c>
      <c r="G1107" s="116">
        <f>'9,10,11自立教科等'!M8</f>
        <v>0</v>
      </c>
    </row>
    <row r="1108" spans="1:7">
      <c r="A1108" s="116" t="s">
        <v>205</v>
      </c>
      <c r="B1108" s="116" t="s">
        <v>227</v>
      </c>
      <c r="C1108" s="116" t="s">
        <v>236</v>
      </c>
      <c r="D1108" s="116" t="s">
        <v>102</v>
      </c>
      <c r="E1108" s="116" t="s">
        <v>142</v>
      </c>
      <c r="G1108" s="116">
        <f>'9,10,11自立教科等'!D16</f>
        <v>0</v>
      </c>
    </row>
    <row r="1109" spans="1:7">
      <c r="A1109" s="116" t="s">
        <v>205</v>
      </c>
      <c r="B1109" s="116" t="s">
        <v>227</v>
      </c>
      <c r="C1109" s="116" t="s">
        <v>236</v>
      </c>
      <c r="D1109" s="116" t="s">
        <v>102</v>
      </c>
      <c r="E1109" s="116" t="s">
        <v>143</v>
      </c>
      <c r="G1109" s="116">
        <f>'9,10,11自立教科等'!E16</f>
        <v>0</v>
      </c>
    </row>
    <row r="1110" spans="1:7">
      <c r="A1110" s="116" t="s">
        <v>205</v>
      </c>
      <c r="B1110" s="116" t="s">
        <v>227</v>
      </c>
      <c r="C1110" s="116" t="s">
        <v>236</v>
      </c>
      <c r="D1110" s="116" t="s">
        <v>102</v>
      </c>
      <c r="E1110" s="116" t="s">
        <v>144</v>
      </c>
      <c r="G1110" s="116">
        <f>'9,10,11自立教科等'!F16</f>
        <v>0</v>
      </c>
    </row>
    <row r="1111" spans="1:7">
      <c r="A1111" s="116" t="s">
        <v>205</v>
      </c>
      <c r="B1111" s="116" t="s">
        <v>227</v>
      </c>
      <c r="C1111" s="116" t="s">
        <v>236</v>
      </c>
      <c r="D1111" s="116" t="s">
        <v>103</v>
      </c>
      <c r="E1111" s="116" t="s">
        <v>141</v>
      </c>
      <c r="G1111" s="116">
        <f>'9,10,11自立教科等'!C17</f>
        <v>0</v>
      </c>
    </row>
    <row r="1112" spans="1:7">
      <c r="A1112" s="116" t="s">
        <v>205</v>
      </c>
      <c r="B1112" s="116" t="s">
        <v>227</v>
      </c>
      <c r="C1112" s="116" t="s">
        <v>236</v>
      </c>
      <c r="D1112" s="116" t="s">
        <v>103</v>
      </c>
      <c r="E1112" s="116" t="s">
        <v>142</v>
      </c>
      <c r="G1112" s="116">
        <f>'9,10,11自立教科等'!D17</f>
        <v>0</v>
      </c>
    </row>
    <row r="1113" spans="1:7">
      <c r="A1113" s="116" t="s">
        <v>205</v>
      </c>
      <c r="B1113" s="116" t="s">
        <v>227</v>
      </c>
      <c r="C1113" s="116" t="s">
        <v>236</v>
      </c>
      <c r="D1113" s="116" t="s">
        <v>103</v>
      </c>
      <c r="E1113" s="116" t="s">
        <v>143</v>
      </c>
      <c r="G1113" s="116">
        <f>'9,10,11自立教科等'!E17</f>
        <v>0</v>
      </c>
    </row>
    <row r="1114" spans="1:7">
      <c r="A1114" s="116" t="s">
        <v>205</v>
      </c>
      <c r="B1114" s="116" t="s">
        <v>227</v>
      </c>
      <c r="C1114" s="116" t="s">
        <v>236</v>
      </c>
      <c r="D1114" s="116" t="s">
        <v>103</v>
      </c>
      <c r="E1114" s="116" t="s">
        <v>144</v>
      </c>
      <c r="G1114" s="116">
        <f>'9,10,11自立教科等'!F17</f>
        <v>0</v>
      </c>
    </row>
    <row r="1115" spans="1:7">
      <c r="A1115" s="116" t="s">
        <v>205</v>
      </c>
      <c r="B1115" s="116" t="s">
        <v>227</v>
      </c>
      <c r="C1115" s="116" t="s">
        <v>9</v>
      </c>
      <c r="D1115" s="116" t="s">
        <v>102</v>
      </c>
      <c r="E1115" s="116" t="s">
        <v>142</v>
      </c>
      <c r="G1115" s="116">
        <f>'9,10,11自立教科等'!I16</f>
        <v>0</v>
      </c>
    </row>
    <row r="1116" spans="1:7">
      <c r="A1116" s="116" t="s">
        <v>205</v>
      </c>
      <c r="B1116" s="116" t="s">
        <v>227</v>
      </c>
      <c r="C1116" s="116" t="s">
        <v>9</v>
      </c>
      <c r="D1116" s="116" t="s">
        <v>102</v>
      </c>
      <c r="E1116" s="116" t="s">
        <v>143</v>
      </c>
      <c r="G1116" s="116">
        <f>'9,10,11自立教科等'!J16</f>
        <v>0</v>
      </c>
    </row>
    <row r="1117" spans="1:7">
      <c r="A1117" s="116" t="s">
        <v>205</v>
      </c>
      <c r="B1117" s="116" t="s">
        <v>227</v>
      </c>
      <c r="C1117" s="116" t="s">
        <v>9</v>
      </c>
      <c r="D1117" s="116" t="s">
        <v>102</v>
      </c>
      <c r="E1117" s="116" t="s">
        <v>144</v>
      </c>
      <c r="G1117" s="116">
        <f>'9,10,11自立教科等'!K16</f>
        <v>0</v>
      </c>
    </row>
    <row r="1118" spans="1:7">
      <c r="A1118" s="116" t="s">
        <v>205</v>
      </c>
      <c r="B1118" s="116" t="s">
        <v>227</v>
      </c>
      <c r="C1118" s="116" t="s">
        <v>9</v>
      </c>
      <c r="D1118" s="116" t="s">
        <v>103</v>
      </c>
      <c r="E1118" s="116" t="s">
        <v>141</v>
      </c>
      <c r="G1118" s="116">
        <f>'9,10,11自立教科等'!H17</f>
        <v>0</v>
      </c>
    </row>
    <row r="1119" spans="1:7">
      <c r="A1119" s="116" t="s">
        <v>205</v>
      </c>
      <c r="B1119" s="116" t="s">
        <v>227</v>
      </c>
      <c r="C1119" s="116" t="s">
        <v>9</v>
      </c>
      <c r="D1119" s="116" t="s">
        <v>103</v>
      </c>
      <c r="E1119" s="116" t="s">
        <v>142</v>
      </c>
      <c r="G1119" s="116">
        <f>'9,10,11自立教科等'!I17</f>
        <v>0</v>
      </c>
    </row>
    <row r="1120" spans="1:7">
      <c r="A1120" s="116" t="s">
        <v>205</v>
      </c>
      <c r="B1120" s="116" t="s">
        <v>227</v>
      </c>
      <c r="C1120" s="116" t="s">
        <v>9</v>
      </c>
      <c r="D1120" s="116" t="s">
        <v>103</v>
      </c>
      <c r="E1120" s="116" t="s">
        <v>143</v>
      </c>
      <c r="G1120" s="116">
        <f>'9,10,11自立教科等'!J17</f>
        <v>0</v>
      </c>
    </row>
    <row r="1121" spans="1:7">
      <c r="A1121" s="116" t="s">
        <v>205</v>
      </c>
      <c r="B1121" s="116" t="s">
        <v>227</v>
      </c>
      <c r="C1121" s="116" t="s">
        <v>9</v>
      </c>
      <c r="D1121" s="116" t="s">
        <v>103</v>
      </c>
      <c r="E1121" s="116" t="s">
        <v>144</v>
      </c>
      <c r="G1121" s="116">
        <f>'9,10,11自立教科等'!K17</f>
        <v>0</v>
      </c>
    </row>
    <row r="1122" spans="1:7">
      <c r="A1122" s="116" t="s">
        <v>205</v>
      </c>
      <c r="B1122" s="116" t="s">
        <v>240</v>
      </c>
      <c r="D1122" s="116" t="s">
        <v>104</v>
      </c>
      <c r="E1122" s="116" t="s">
        <v>141</v>
      </c>
      <c r="G1122" s="116">
        <f>'9,10,11自立教科等'!M18</f>
        <v>0</v>
      </c>
    </row>
    <row r="1123" spans="1:7">
      <c r="A1123" s="116" t="s">
        <v>205</v>
      </c>
      <c r="B1123" s="116" t="s">
        <v>240</v>
      </c>
      <c r="D1123" s="116" t="s">
        <v>104</v>
      </c>
      <c r="E1123" s="116" t="s">
        <v>142</v>
      </c>
      <c r="G1123" s="116">
        <f>'9,10,11自立教科等'!N18</f>
        <v>0</v>
      </c>
    </row>
    <row r="1124" spans="1:7">
      <c r="A1124" s="116" t="s">
        <v>205</v>
      </c>
      <c r="B1124" s="116" t="s">
        <v>240</v>
      </c>
      <c r="D1124" s="116" t="s">
        <v>104</v>
      </c>
      <c r="E1124" s="116" t="s">
        <v>143</v>
      </c>
      <c r="G1124" s="116">
        <f>'9,10,11自立教科等'!O18</f>
        <v>0</v>
      </c>
    </row>
    <row r="1125" spans="1:7">
      <c r="A1125" s="116" t="s">
        <v>205</v>
      </c>
      <c r="B1125" s="116" t="s">
        <v>240</v>
      </c>
      <c r="D1125" s="116" t="s">
        <v>104</v>
      </c>
      <c r="E1125" s="116" t="s">
        <v>144</v>
      </c>
      <c r="G1125" s="116">
        <f>'9,10,11自立教科等'!P18</f>
        <v>0</v>
      </c>
    </row>
    <row r="1126" spans="1:7">
      <c r="A1126" s="116" t="s">
        <v>192</v>
      </c>
      <c r="B1126" s="116" t="s">
        <v>227</v>
      </c>
      <c r="C1126" s="116" t="s">
        <v>236</v>
      </c>
      <c r="D1126" s="116" t="s">
        <v>166</v>
      </c>
      <c r="E1126" s="116" t="s">
        <v>258</v>
      </c>
      <c r="G1126" s="116">
        <f>'9,10,11自立教科等'!C29</f>
        <v>0</v>
      </c>
    </row>
    <row r="1127" spans="1:7">
      <c r="A1127" s="116" t="s">
        <v>192</v>
      </c>
      <c r="B1127" s="116" t="s">
        <v>227</v>
      </c>
      <c r="C1127" s="116" t="s">
        <v>236</v>
      </c>
      <c r="D1127" s="116" t="s">
        <v>166</v>
      </c>
      <c r="E1127" s="116" t="s">
        <v>259</v>
      </c>
      <c r="G1127" s="116">
        <f>'9,10,11自立教科等'!D29</f>
        <v>0</v>
      </c>
    </row>
    <row r="1128" spans="1:7">
      <c r="A1128" s="116" t="s">
        <v>192</v>
      </c>
      <c r="B1128" s="116" t="s">
        <v>227</v>
      </c>
      <c r="C1128" s="116" t="s">
        <v>236</v>
      </c>
      <c r="D1128" s="116" t="s">
        <v>166</v>
      </c>
      <c r="E1128" s="116" t="s">
        <v>260</v>
      </c>
      <c r="G1128" s="116">
        <f>'9,10,11自立教科等'!E29</f>
        <v>0</v>
      </c>
    </row>
    <row r="1129" spans="1:7">
      <c r="A1129" s="116" t="s">
        <v>192</v>
      </c>
      <c r="B1129" s="116" t="s">
        <v>227</v>
      </c>
      <c r="C1129" s="116" t="s">
        <v>236</v>
      </c>
      <c r="D1129" s="116" t="s">
        <v>166</v>
      </c>
      <c r="E1129" s="116" t="s">
        <v>261</v>
      </c>
      <c r="G1129" s="116">
        <f>'9,10,11自立教科等'!F29</f>
        <v>0</v>
      </c>
    </row>
  </sheetData>
  <autoFilter ref="A3:J1129"/>
  <phoneticPr fontId="4"/>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7"/>
  <sheetViews>
    <sheetView view="pageBreakPreview" zoomScaleNormal="75" zoomScaleSheetLayoutView="100" workbookViewId="0">
      <selection activeCell="F16" sqref="F16"/>
    </sheetView>
  </sheetViews>
  <sheetFormatPr defaultRowHeight="13.5"/>
  <cols>
    <col min="1" max="1" width="3.75" style="297" customWidth="1"/>
    <col min="2" max="2" width="14.25" style="297" bestFit="1" customWidth="1"/>
    <col min="3" max="7" width="8" style="297" customWidth="1"/>
    <col min="8" max="11" width="9.375" style="297" customWidth="1"/>
    <col min="12" max="16384" width="9" style="297"/>
  </cols>
  <sheetData>
    <row r="1" spans="1:11">
      <c r="A1" s="322" t="s">
        <v>781</v>
      </c>
      <c r="B1" s="322"/>
      <c r="C1" s="322"/>
      <c r="D1" s="322"/>
      <c r="E1" s="322"/>
      <c r="F1" s="322"/>
      <c r="G1" s="322"/>
      <c r="H1" s="322"/>
      <c r="I1" s="322"/>
      <c r="J1" s="322"/>
      <c r="K1" s="322"/>
    </row>
    <row r="2" spans="1:11">
      <c r="A2" s="322"/>
      <c r="B2" s="322"/>
      <c r="C2" s="322"/>
      <c r="D2" s="322"/>
      <c r="E2" s="322"/>
      <c r="F2" s="322"/>
      <c r="G2" s="322"/>
      <c r="H2" s="322"/>
      <c r="I2" s="322"/>
      <c r="J2" s="322"/>
      <c r="K2" s="322"/>
    </row>
    <row r="3" spans="1:11">
      <c r="A3" s="322"/>
      <c r="B3" s="322"/>
      <c r="C3" s="322"/>
      <c r="D3" s="322"/>
      <c r="E3" s="322"/>
      <c r="F3" s="322"/>
      <c r="G3" s="322"/>
      <c r="H3" s="1179" t="s">
        <v>138</v>
      </c>
      <c r="I3" s="1180"/>
      <c r="J3" s="1269">
        <f>'1総授与件数'!H4</f>
        <v>0</v>
      </c>
      <c r="K3" s="1270">
        <v>0</v>
      </c>
    </row>
    <row r="4" spans="1:11" ht="18.75" customHeight="1">
      <c r="A4" s="1185" t="s">
        <v>19</v>
      </c>
      <c r="B4" s="1187"/>
      <c r="C4" s="1179" t="s">
        <v>110</v>
      </c>
      <c r="D4" s="1271"/>
      <c r="E4" s="1271"/>
      <c r="F4" s="1271"/>
      <c r="G4" s="1180"/>
      <c r="H4" s="1271" t="s">
        <v>111</v>
      </c>
      <c r="I4" s="1271"/>
      <c r="J4" s="1271"/>
      <c r="K4" s="1180"/>
    </row>
    <row r="5" spans="1:11" ht="18.75" customHeight="1">
      <c r="A5" s="1177"/>
      <c r="B5" s="1171"/>
      <c r="C5" s="391" t="s">
        <v>96</v>
      </c>
      <c r="D5" s="391" t="s">
        <v>97</v>
      </c>
      <c r="E5" s="391" t="s">
        <v>98</v>
      </c>
      <c r="F5" s="391" t="s">
        <v>99</v>
      </c>
      <c r="G5" s="1163" t="s">
        <v>12</v>
      </c>
      <c r="H5" s="392" t="s">
        <v>96</v>
      </c>
      <c r="I5" s="391" t="s">
        <v>97</v>
      </c>
      <c r="J5" s="391" t="s">
        <v>99</v>
      </c>
      <c r="K5" s="1163" t="s">
        <v>12</v>
      </c>
    </row>
    <row r="6" spans="1:11" ht="18.75" customHeight="1" thickBot="1">
      <c r="A6" s="1274"/>
      <c r="B6" s="1275"/>
      <c r="C6" s="341" t="s">
        <v>95</v>
      </c>
      <c r="D6" s="341" t="s">
        <v>95</v>
      </c>
      <c r="E6" s="341" t="s">
        <v>95</v>
      </c>
      <c r="F6" s="341" t="s">
        <v>95</v>
      </c>
      <c r="G6" s="1165"/>
      <c r="H6" s="393" t="s">
        <v>95</v>
      </c>
      <c r="I6" s="341" t="s">
        <v>95</v>
      </c>
      <c r="J6" s="341" t="s">
        <v>95</v>
      </c>
      <c r="K6" s="1165"/>
    </row>
    <row r="7" spans="1:11" ht="18.75" customHeight="1">
      <c r="A7" s="1272" t="s">
        <v>112</v>
      </c>
      <c r="B7" s="1273"/>
      <c r="C7" s="136"/>
      <c r="D7" s="134"/>
      <c r="E7" s="134"/>
      <c r="F7" s="139"/>
      <c r="G7" s="343">
        <f t="shared" ref="G7:G29" si="0">SUM(C7:F7)</f>
        <v>0</v>
      </c>
      <c r="H7" s="136"/>
      <c r="I7" s="134"/>
      <c r="J7" s="139"/>
      <c r="K7" s="343">
        <f t="shared" ref="K7:K29" si="1">SUM(H7:J7)</f>
        <v>0</v>
      </c>
    </row>
    <row r="8" spans="1:11" ht="18.75" customHeight="1">
      <c r="A8" s="1272" t="s">
        <v>115</v>
      </c>
      <c r="B8" s="1273"/>
      <c r="C8" s="140"/>
      <c r="D8" s="135"/>
      <c r="E8" s="135"/>
      <c r="F8" s="143"/>
      <c r="G8" s="343">
        <f t="shared" si="0"/>
        <v>0</v>
      </c>
      <c r="H8" s="140"/>
      <c r="I8" s="135"/>
      <c r="J8" s="143"/>
      <c r="K8" s="343">
        <f t="shared" si="1"/>
        <v>0</v>
      </c>
    </row>
    <row r="9" spans="1:11" ht="18.75" customHeight="1">
      <c r="A9" s="1272" t="s">
        <v>113</v>
      </c>
      <c r="B9" s="1273"/>
      <c r="C9" s="140"/>
      <c r="D9" s="135"/>
      <c r="E9" s="135"/>
      <c r="F9" s="143"/>
      <c r="G9" s="343">
        <f t="shared" si="0"/>
        <v>0</v>
      </c>
      <c r="H9" s="140"/>
      <c r="I9" s="135"/>
      <c r="J9" s="143"/>
      <c r="K9" s="343">
        <f t="shared" si="1"/>
        <v>0</v>
      </c>
    </row>
    <row r="10" spans="1:11" ht="18.75" customHeight="1">
      <c r="A10" s="1272" t="s">
        <v>114</v>
      </c>
      <c r="B10" s="1273"/>
      <c r="C10" s="140"/>
      <c r="D10" s="135"/>
      <c r="E10" s="135"/>
      <c r="F10" s="143"/>
      <c r="G10" s="343">
        <f t="shared" si="0"/>
        <v>0</v>
      </c>
      <c r="H10" s="140"/>
      <c r="I10" s="135"/>
      <c r="J10" s="143"/>
      <c r="K10" s="343">
        <f t="shared" si="1"/>
        <v>0</v>
      </c>
    </row>
    <row r="11" spans="1:11" ht="18.75" customHeight="1">
      <c r="A11" s="1272" t="s">
        <v>116</v>
      </c>
      <c r="B11" s="1273"/>
      <c r="C11" s="140"/>
      <c r="D11" s="135"/>
      <c r="E11" s="135"/>
      <c r="F11" s="143"/>
      <c r="G11" s="343">
        <f t="shared" si="0"/>
        <v>0</v>
      </c>
      <c r="H11" s="140"/>
      <c r="I11" s="135"/>
      <c r="J11" s="143"/>
      <c r="K11" s="343">
        <f t="shared" si="1"/>
        <v>0</v>
      </c>
    </row>
    <row r="12" spans="1:11" ht="18.75" customHeight="1">
      <c r="A12" s="1279" t="s">
        <v>567</v>
      </c>
      <c r="B12" s="1280"/>
      <c r="C12" s="140"/>
      <c r="D12" s="135"/>
      <c r="E12" s="135"/>
      <c r="F12" s="143"/>
      <c r="G12" s="343">
        <f t="shared" si="0"/>
        <v>0</v>
      </c>
      <c r="H12" s="140"/>
      <c r="I12" s="135"/>
      <c r="J12" s="143"/>
      <c r="K12" s="343">
        <f t="shared" si="1"/>
        <v>0</v>
      </c>
    </row>
    <row r="13" spans="1:11" ht="18.75" customHeight="1">
      <c r="A13" s="1279" t="s">
        <v>625</v>
      </c>
      <c r="B13" s="1280"/>
      <c r="C13" s="140"/>
      <c r="D13" s="135"/>
      <c r="E13" s="135"/>
      <c r="F13" s="143"/>
      <c r="G13" s="343">
        <f t="shared" si="0"/>
        <v>0</v>
      </c>
      <c r="H13" s="140"/>
      <c r="I13" s="135"/>
      <c r="J13" s="143"/>
      <c r="K13" s="343">
        <f t="shared" si="1"/>
        <v>0</v>
      </c>
    </row>
    <row r="14" spans="1:11" ht="18.75" customHeight="1">
      <c r="A14" s="1279" t="s">
        <v>627</v>
      </c>
      <c r="B14" s="1280"/>
      <c r="C14" s="140"/>
      <c r="D14" s="135"/>
      <c r="E14" s="135"/>
      <c r="F14" s="143"/>
      <c r="G14" s="343">
        <f t="shared" si="0"/>
        <v>0</v>
      </c>
      <c r="H14" s="140"/>
      <c r="I14" s="135"/>
      <c r="J14" s="143"/>
      <c r="K14" s="343">
        <f t="shared" si="1"/>
        <v>0</v>
      </c>
    </row>
    <row r="15" spans="1:11" ht="18.75" customHeight="1">
      <c r="A15" s="1279" t="s">
        <v>629</v>
      </c>
      <c r="B15" s="1280"/>
      <c r="C15" s="140"/>
      <c r="D15" s="135"/>
      <c r="E15" s="135"/>
      <c r="F15" s="143"/>
      <c r="G15" s="343">
        <f t="shared" si="0"/>
        <v>0</v>
      </c>
      <c r="H15" s="140"/>
      <c r="I15" s="135"/>
      <c r="J15" s="143"/>
      <c r="K15" s="343">
        <f t="shared" si="1"/>
        <v>0</v>
      </c>
    </row>
    <row r="16" spans="1:11" ht="18.75" customHeight="1">
      <c r="A16" s="1279" t="s">
        <v>628</v>
      </c>
      <c r="B16" s="1280"/>
      <c r="C16" s="140"/>
      <c r="D16" s="135"/>
      <c r="E16" s="135"/>
      <c r="F16" s="143"/>
      <c r="G16" s="343">
        <f t="shared" si="0"/>
        <v>0</v>
      </c>
      <c r="H16" s="140"/>
      <c r="I16" s="135"/>
      <c r="J16" s="143"/>
      <c r="K16" s="343">
        <f t="shared" si="1"/>
        <v>0</v>
      </c>
    </row>
    <row r="17" spans="1:11" ht="18.75" customHeight="1">
      <c r="A17" s="1279" t="s">
        <v>568</v>
      </c>
      <c r="B17" s="1280"/>
      <c r="C17" s="140"/>
      <c r="D17" s="135"/>
      <c r="E17" s="135"/>
      <c r="F17" s="143"/>
      <c r="G17" s="343">
        <f t="shared" si="0"/>
        <v>0</v>
      </c>
      <c r="H17" s="140"/>
      <c r="I17" s="135"/>
      <c r="J17" s="143"/>
      <c r="K17" s="343">
        <f t="shared" si="1"/>
        <v>0</v>
      </c>
    </row>
    <row r="18" spans="1:11" ht="18.75" customHeight="1">
      <c r="A18" s="1279" t="s">
        <v>626</v>
      </c>
      <c r="B18" s="1280"/>
      <c r="C18" s="140"/>
      <c r="D18" s="135"/>
      <c r="E18" s="135"/>
      <c r="F18" s="143"/>
      <c r="G18" s="343">
        <f t="shared" si="0"/>
        <v>0</v>
      </c>
      <c r="H18" s="140"/>
      <c r="I18" s="135"/>
      <c r="J18" s="143"/>
      <c r="K18" s="343">
        <f t="shared" si="1"/>
        <v>0</v>
      </c>
    </row>
    <row r="19" spans="1:11" ht="18.75" customHeight="1">
      <c r="A19" s="1276" t="s">
        <v>569</v>
      </c>
      <c r="B19" s="390"/>
      <c r="C19" s="140"/>
      <c r="D19" s="135"/>
      <c r="E19" s="135"/>
      <c r="F19" s="143"/>
      <c r="G19" s="343">
        <f t="shared" si="0"/>
        <v>0</v>
      </c>
      <c r="H19" s="140"/>
      <c r="I19" s="135"/>
      <c r="J19" s="143"/>
      <c r="K19" s="343">
        <f t="shared" si="1"/>
        <v>0</v>
      </c>
    </row>
    <row r="20" spans="1:11" ht="18.75" customHeight="1">
      <c r="A20" s="1277"/>
      <c r="B20" s="317"/>
      <c r="C20" s="140"/>
      <c r="D20" s="135"/>
      <c r="E20" s="135"/>
      <c r="F20" s="143"/>
      <c r="G20" s="343">
        <f t="shared" si="0"/>
        <v>0</v>
      </c>
      <c r="H20" s="140"/>
      <c r="I20" s="135"/>
      <c r="J20" s="143"/>
      <c r="K20" s="343">
        <f t="shared" si="1"/>
        <v>0</v>
      </c>
    </row>
    <row r="21" spans="1:11" ht="18.75" customHeight="1">
      <c r="A21" s="1277"/>
      <c r="B21" s="317"/>
      <c r="C21" s="147"/>
      <c r="D21" s="149"/>
      <c r="E21" s="149"/>
      <c r="F21" s="150"/>
      <c r="G21" s="343">
        <f t="shared" si="0"/>
        <v>0</v>
      </c>
      <c r="H21" s="147"/>
      <c r="I21" s="149"/>
      <c r="J21" s="150"/>
      <c r="K21" s="343">
        <f t="shared" si="1"/>
        <v>0</v>
      </c>
    </row>
    <row r="22" spans="1:11" ht="18.75" customHeight="1">
      <c r="A22" s="1277"/>
      <c r="B22" s="317"/>
      <c r="C22" s="147"/>
      <c r="D22" s="149"/>
      <c r="E22" s="149"/>
      <c r="F22" s="150"/>
      <c r="G22" s="343">
        <f t="shared" si="0"/>
        <v>0</v>
      </c>
      <c r="H22" s="147"/>
      <c r="I22" s="149"/>
      <c r="J22" s="150"/>
      <c r="K22" s="343">
        <f t="shared" si="1"/>
        <v>0</v>
      </c>
    </row>
    <row r="23" spans="1:11" ht="18.75" customHeight="1">
      <c r="A23" s="1277"/>
      <c r="B23" s="317"/>
      <c r="C23" s="147"/>
      <c r="D23" s="149"/>
      <c r="E23" s="149"/>
      <c r="F23" s="150"/>
      <c r="G23" s="343">
        <f t="shared" si="0"/>
        <v>0</v>
      </c>
      <c r="H23" s="147"/>
      <c r="I23" s="149"/>
      <c r="J23" s="150"/>
      <c r="K23" s="343">
        <f t="shared" si="1"/>
        <v>0</v>
      </c>
    </row>
    <row r="24" spans="1:11" ht="18.75" customHeight="1">
      <c r="A24" s="1277"/>
      <c r="B24" s="317"/>
      <c r="C24" s="147"/>
      <c r="D24" s="149"/>
      <c r="E24" s="149"/>
      <c r="F24" s="150"/>
      <c r="G24" s="343">
        <f t="shared" si="0"/>
        <v>0</v>
      </c>
      <c r="H24" s="147"/>
      <c r="I24" s="149"/>
      <c r="J24" s="150"/>
      <c r="K24" s="343">
        <f t="shared" si="1"/>
        <v>0</v>
      </c>
    </row>
    <row r="25" spans="1:11" ht="18.75" customHeight="1">
      <c r="A25" s="1277"/>
      <c r="B25" s="317"/>
      <c r="C25" s="147"/>
      <c r="D25" s="149"/>
      <c r="E25" s="149"/>
      <c r="F25" s="150"/>
      <c r="G25" s="343">
        <f t="shared" si="0"/>
        <v>0</v>
      </c>
      <c r="H25" s="147"/>
      <c r="I25" s="149"/>
      <c r="J25" s="150"/>
      <c r="K25" s="343">
        <f t="shared" si="1"/>
        <v>0</v>
      </c>
    </row>
    <row r="26" spans="1:11" ht="18.75" customHeight="1">
      <c r="A26" s="1277"/>
      <c r="B26" s="317"/>
      <c r="C26" s="147"/>
      <c r="D26" s="149"/>
      <c r="E26" s="149"/>
      <c r="F26" s="150"/>
      <c r="G26" s="343">
        <f t="shared" si="0"/>
        <v>0</v>
      </c>
      <c r="H26" s="147"/>
      <c r="I26" s="149"/>
      <c r="J26" s="150"/>
      <c r="K26" s="343">
        <f t="shared" si="1"/>
        <v>0</v>
      </c>
    </row>
    <row r="27" spans="1:11" ht="18.75" customHeight="1">
      <c r="A27" s="1277"/>
      <c r="B27" s="317"/>
      <c r="C27" s="147"/>
      <c r="D27" s="149"/>
      <c r="E27" s="149"/>
      <c r="F27" s="150"/>
      <c r="G27" s="343">
        <f t="shared" si="0"/>
        <v>0</v>
      </c>
      <c r="H27" s="147"/>
      <c r="I27" s="149"/>
      <c r="J27" s="150"/>
      <c r="K27" s="343">
        <f t="shared" si="1"/>
        <v>0</v>
      </c>
    </row>
    <row r="28" spans="1:11" ht="18.75" customHeight="1">
      <c r="A28" s="1277"/>
      <c r="B28" s="317"/>
      <c r="C28" s="147"/>
      <c r="D28" s="149"/>
      <c r="E28" s="149"/>
      <c r="F28" s="150"/>
      <c r="G28" s="343">
        <f t="shared" si="0"/>
        <v>0</v>
      </c>
      <c r="H28" s="147"/>
      <c r="I28" s="149"/>
      <c r="J28" s="150"/>
      <c r="K28" s="343">
        <f t="shared" si="1"/>
        <v>0</v>
      </c>
    </row>
    <row r="29" spans="1:11" ht="18.75" customHeight="1" thickBot="1">
      <c r="A29" s="1278"/>
      <c r="B29" s="317"/>
      <c r="C29" s="184"/>
      <c r="D29" s="153"/>
      <c r="E29" s="153"/>
      <c r="F29" s="154"/>
      <c r="G29" s="343">
        <f t="shared" si="0"/>
        <v>0</v>
      </c>
      <c r="H29" s="184"/>
      <c r="I29" s="153"/>
      <c r="J29" s="154"/>
      <c r="K29" s="343">
        <f t="shared" si="1"/>
        <v>0</v>
      </c>
    </row>
    <row r="30" spans="1:11" ht="18.75" customHeight="1">
      <c r="A30" s="1179" t="s">
        <v>12</v>
      </c>
      <c r="B30" s="1180"/>
      <c r="C30" s="332">
        <f t="shared" ref="C30:J30" si="2">SUM(C7:C29)</f>
        <v>0</v>
      </c>
      <c r="D30" s="332">
        <f t="shared" si="2"/>
        <v>0</v>
      </c>
      <c r="E30" s="332">
        <f t="shared" si="2"/>
        <v>0</v>
      </c>
      <c r="F30" s="332">
        <f t="shared" si="2"/>
        <v>0</v>
      </c>
      <c r="G30" s="382">
        <f t="shared" si="2"/>
        <v>0</v>
      </c>
      <c r="H30" s="395">
        <f t="shared" si="2"/>
        <v>0</v>
      </c>
      <c r="I30" s="395">
        <f t="shared" si="2"/>
        <v>0</v>
      </c>
      <c r="J30" s="395">
        <f t="shared" si="2"/>
        <v>0</v>
      </c>
      <c r="K30" s="382"/>
    </row>
    <row r="31" spans="1:11">
      <c r="A31" s="322"/>
      <c r="B31" s="322"/>
      <c r="C31" s="322"/>
      <c r="D31" s="322"/>
      <c r="E31" s="322"/>
      <c r="F31" s="322"/>
      <c r="G31" s="322"/>
      <c r="H31" s="322"/>
      <c r="I31" s="322"/>
      <c r="J31" s="322"/>
      <c r="K31" s="322"/>
    </row>
    <row r="32" spans="1:11">
      <c r="A32" s="322" t="s">
        <v>117</v>
      </c>
      <c r="B32" s="322"/>
      <c r="C32" s="322"/>
      <c r="D32" s="322"/>
      <c r="E32" s="322"/>
      <c r="F32" s="322"/>
      <c r="G32" s="322"/>
      <c r="H32" s="322"/>
      <c r="I32" s="322"/>
      <c r="J32" s="322"/>
      <c r="K32" s="322"/>
    </row>
    <row r="33" spans="1:11">
      <c r="A33" s="336" t="s">
        <v>782</v>
      </c>
      <c r="B33" s="322"/>
      <c r="C33" s="322"/>
      <c r="D33" s="322"/>
      <c r="E33" s="322"/>
      <c r="F33" s="322"/>
      <c r="G33" s="322"/>
      <c r="H33" s="322"/>
      <c r="I33" s="322"/>
      <c r="J33" s="322"/>
      <c r="K33" s="322"/>
    </row>
    <row r="34" spans="1:11">
      <c r="A34" s="322" t="s">
        <v>218</v>
      </c>
      <c r="B34" s="322"/>
      <c r="C34" s="322"/>
      <c r="D34" s="322"/>
      <c r="E34" s="322"/>
      <c r="F34" s="322"/>
      <c r="G34" s="322"/>
      <c r="H34" s="322"/>
      <c r="I34" s="322"/>
      <c r="J34" s="322"/>
      <c r="K34" s="322"/>
    </row>
    <row r="35" spans="1:11">
      <c r="A35" s="322" t="s">
        <v>309</v>
      </c>
      <c r="B35" s="336"/>
      <c r="C35" s="336"/>
      <c r="D35" s="336"/>
      <c r="E35" s="336"/>
      <c r="F35" s="336"/>
      <c r="G35" s="336"/>
      <c r="H35" s="336"/>
      <c r="I35" s="336"/>
      <c r="J35" s="336"/>
      <c r="K35" s="322"/>
    </row>
    <row r="36" spans="1:11" ht="24.75" customHeight="1">
      <c r="A36" s="322" t="s">
        <v>555</v>
      </c>
      <c r="B36" s="322"/>
      <c r="C36" s="739" t="str">
        <f>IF(C30='4中学校'!H23,"","表４と表１２が不一致")</f>
        <v/>
      </c>
      <c r="D36" s="739" t="str">
        <f>IF(D30='4中学校'!S23,"","表４と表１２が不一致")</f>
        <v/>
      </c>
      <c r="E36" s="739" t="str">
        <f>IF(E30='4中学校'!AH23,"","表４と表１２が不一致")</f>
        <v/>
      </c>
      <c r="F36" s="739" t="str">
        <f>IF(F30='4中学校'!AO23,"","表４と表１２が不一致")</f>
        <v/>
      </c>
      <c r="G36" s="739" t="str">
        <f>IF(G30='4中学校'!AR23,"","表４と表１２が不一致")</f>
        <v/>
      </c>
      <c r="H36" s="739" t="str">
        <f>IF(H30='5高校'!L41,"","表５と表１２が不一致")</f>
        <v/>
      </c>
      <c r="I36" s="739" t="str">
        <f>IF(I30='5高校'!AF46,"","表５と表１２が不一致")</f>
        <v/>
      </c>
      <c r="J36" s="739" t="str">
        <f>IF(J30='5高校'!AO38,"","表５と表１２が不一致")</f>
        <v/>
      </c>
      <c r="K36" s="739" t="str">
        <f>IF(K30='5高校'!AR46,"","表５と表１２が不一致")</f>
        <v/>
      </c>
    </row>
    <row r="37" spans="1:11">
      <c r="A37" s="297" t="s">
        <v>559</v>
      </c>
    </row>
  </sheetData>
  <sheetProtection insertRows="0"/>
  <mergeCells count="21">
    <mergeCell ref="A18:B18"/>
    <mergeCell ref="A14:B14"/>
    <mergeCell ref="A16:B16"/>
    <mergeCell ref="A15:B15"/>
    <mergeCell ref="A17:B17"/>
    <mergeCell ref="J3:K3"/>
    <mergeCell ref="H3:I3"/>
    <mergeCell ref="C4:G4"/>
    <mergeCell ref="A30:B30"/>
    <mergeCell ref="G5:G6"/>
    <mergeCell ref="A9:B9"/>
    <mergeCell ref="A10:B10"/>
    <mergeCell ref="A11:B11"/>
    <mergeCell ref="A4:B6"/>
    <mergeCell ref="A7:B7"/>
    <mergeCell ref="A8:B8"/>
    <mergeCell ref="K5:K6"/>
    <mergeCell ref="H4:K4"/>
    <mergeCell ref="A19:A29"/>
    <mergeCell ref="A12:B12"/>
    <mergeCell ref="A13:B13"/>
  </mergeCells>
  <phoneticPr fontId="4"/>
  <pageMargins left="0.65" right="0.14000000000000001" top="1" bottom="0.5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B1:J26"/>
  <sheetViews>
    <sheetView view="pageBreakPreview" topLeftCell="B1" zoomScale="85" zoomScaleNormal="100" zoomScaleSheetLayoutView="85" workbookViewId="0">
      <selection activeCell="F16" sqref="F16"/>
    </sheetView>
  </sheetViews>
  <sheetFormatPr defaultRowHeight="13.5"/>
  <cols>
    <col min="1" max="1" width="2.125" style="295" customWidth="1"/>
    <col min="2" max="2" width="14.25" style="295" customWidth="1"/>
    <col min="3" max="3" width="6.375" style="295" customWidth="1"/>
    <col min="4" max="4" width="16.125" style="295" bestFit="1" customWidth="1"/>
    <col min="5" max="5" width="18" style="295" bestFit="1" customWidth="1"/>
    <col min="6" max="6" width="10.875" style="295" customWidth="1"/>
    <col min="7" max="8" width="6.375" style="295" customWidth="1"/>
    <col min="9" max="9" width="12" style="295" customWidth="1"/>
    <col min="10" max="10" width="19.875" style="295" bestFit="1" customWidth="1"/>
    <col min="11" max="16384" width="9" style="295"/>
  </cols>
  <sheetData>
    <row r="1" spans="2:10" ht="26.25" customHeight="1">
      <c r="B1" s="396" t="s">
        <v>783</v>
      </c>
      <c r="C1" s="397"/>
      <c r="D1" s="397"/>
      <c r="E1" s="397"/>
      <c r="F1" s="397"/>
      <c r="G1" s="397"/>
      <c r="H1" s="398"/>
      <c r="I1" s="398"/>
      <c r="J1" s="398"/>
    </row>
    <row r="2" spans="2:10" ht="12.75" customHeight="1" thickBot="1">
      <c r="B2" s="396"/>
      <c r="C2" s="397"/>
      <c r="D2" s="397"/>
      <c r="E2" s="397"/>
      <c r="F2" s="397"/>
      <c r="G2" s="397"/>
      <c r="H2" s="398"/>
      <c r="I2" s="398"/>
      <c r="J2" s="398"/>
    </row>
    <row r="3" spans="2:10" ht="21" customHeight="1" thickBot="1">
      <c r="B3" s="399"/>
      <c r="C3" s="399"/>
      <c r="D3" s="399"/>
      <c r="E3" s="399"/>
      <c r="F3" s="400"/>
      <c r="G3" s="400"/>
      <c r="H3" s="1284" t="s">
        <v>148</v>
      </c>
      <c r="I3" s="1285"/>
      <c r="J3" s="401">
        <f>'1総授与件数'!H4</f>
        <v>0</v>
      </c>
    </row>
    <row r="4" spans="2:10" ht="17.25" customHeight="1">
      <c r="B4" s="1286" t="s">
        <v>150</v>
      </c>
      <c r="C4" s="1288" t="s">
        <v>149</v>
      </c>
      <c r="D4" s="1288" t="s">
        <v>721</v>
      </c>
      <c r="E4" s="1288" t="s">
        <v>160</v>
      </c>
      <c r="F4" s="1291" t="s">
        <v>161</v>
      </c>
      <c r="G4" s="1292"/>
      <c r="H4" s="1292"/>
      <c r="I4" s="1293"/>
      <c r="J4" s="1282" t="s">
        <v>746</v>
      </c>
    </row>
    <row r="5" spans="2:10" ht="29.25" customHeight="1" thickBot="1">
      <c r="B5" s="1287"/>
      <c r="C5" s="1289"/>
      <c r="D5" s="1289"/>
      <c r="E5" s="1290"/>
      <c r="F5" s="402" t="s">
        <v>285</v>
      </c>
      <c r="G5" s="403" t="s">
        <v>295</v>
      </c>
      <c r="H5" s="402" t="s">
        <v>296</v>
      </c>
      <c r="I5" s="402" t="s">
        <v>302</v>
      </c>
      <c r="J5" s="1283"/>
    </row>
    <row r="6" spans="2:10" ht="27" customHeight="1">
      <c r="B6" s="936" t="s">
        <v>724</v>
      </c>
      <c r="C6" s="934">
        <v>40</v>
      </c>
      <c r="D6" s="934" t="s">
        <v>723</v>
      </c>
      <c r="E6" s="935" t="s">
        <v>712</v>
      </c>
      <c r="F6" s="935" t="s">
        <v>615</v>
      </c>
      <c r="G6" s="935" t="s">
        <v>616</v>
      </c>
      <c r="H6" s="935" t="s">
        <v>617</v>
      </c>
      <c r="I6" s="935" t="s">
        <v>618</v>
      </c>
      <c r="J6" s="937" t="s">
        <v>623</v>
      </c>
    </row>
    <row r="7" spans="2:10" ht="27" customHeight="1">
      <c r="B7" s="938" t="s">
        <v>619</v>
      </c>
      <c r="C7" s="939">
        <v>36</v>
      </c>
      <c r="D7" s="939" t="s">
        <v>722</v>
      </c>
      <c r="E7" s="940" t="s">
        <v>624</v>
      </c>
      <c r="F7" s="940" t="s">
        <v>620</v>
      </c>
      <c r="G7" s="940" t="s">
        <v>621</v>
      </c>
      <c r="H7" s="940"/>
      <c r="I7" s="940" t="s">
        <v>618</v>
      </c>
      <c r="J7" s="941" t="s">
        <v>622</v>
      </c>
    </row>
    <row r="8" spans="2:10" ht="27" customHeight="1">
      <c r="B8" s="942"/>
      <c r="C8" s="943"/>
      <c r="D8" s="943"/>
      <c r="E8" s="944"/>
      <c r="F8" s="944"/>
      <c r="G8" s="944"/>
      <c r="H8" s="944"/>
      <c r="I8" s="944"/>
      <c r="J8" s="945"/>
    </row>
    <row r="9" spans="2:10" ht="27" customHeight="1">
      <c r="B9" s="942"/>
      <c r="C9" s="943"/>
      <c r="D9" s="943"/>
      <c r="E9" s="944"/>
      <c r="F9" s="944"/>
      <c r="G9" s="944"/>
      <c r="H9" s="944"/>
      <c r="I9" s="944"/>
      <c r="J9" s="945"/>
    </row>
    <row r="10" spans="2:10" ht="27" customHeight="1">
      <c r="B10" s="942"/>
      <c r="C10" s="943"/>
      <c r="D10" s="943"/>
      <c r="E10" s="944"/>
      <c r="F10" s="944"/>
      <c r="G10" s="944"/>
      <c r="H10" s="944"/>
      <c r="I10" s="944"/>
      <c r="J10" s="945"/>
    </row>
    <row r="11" spans="2:10" ht="27" customHeight="1">
      <c r="B11" s="942"/>
      <c r="C11" s="943"/>
      <c r="D11" s="943"/>
      <c r="E11" s="944"/>
      <c r="F11" s="944"/>
      <c r="G11" s="944"/>
      <c r="H11" s="944"/>
      <c r="I11" s="944"/>
      <c r="J11" s="945"/>
    </row>
    <row r="12" spans="2:10" ht="27" customHeight="1">
      <c r="B12" s="942"/>
      <c r="C12" s="943"/>
      <c r="D12" s="943"/>
      <c r="E12" s="944"/>
      <c r="F12" s="944"/>
      <c r="G12" s="944"/>
      <c r="H12" s="944"/>
      <c r="I12" s="944"/>
      <c r="J12" s="945"/>
    </row>
    <row r="13" spans="2:10" ht="27" customHeight="1">
      <c r="B13" s="942"/>
      <c r="C13" s="943"/>
      <c r="D13" s="943"/>
      <c r="E13" s="944"/>
      <c r="F13" s="944"/>
      <c r="G13" s="944"/>
      <c r="H13" s="944"/>
      <c r="I13" s="944"/>
      <c r="J13" s="945"/>
    </row>
    <row r="14" spans="2:10" ht="27" customHeight="1">
      <c r="B14" s="942"/>
      <c r="C14" s="943"/>
      <c r="D14" s="943"/>
      <c r="E14" s="944"/>
      <c r="F14" s="944"/>
      <c r="G14" s="944"/>
      <c r="H14" s="944"/>
      <c r="I14" s="944"/>
      <c r="J14" s="945"/>
    </row>
    <row r="15" spans="2:10" ht="27" customHeight="1">
      <c r="B15" s="942"/>
      <c r="C15" s="943"/>
      <c r="D15" s="943"/>
      <c r="E15" s="944"/>
      <c r="F15" s="944"/>
      <c r="G15" s="944"/>
      <c r="H15" s="944"/>
      <c r="I15" s="944"/>
      <c r="J15" s="945"/>
    </row>
    <row r="16" spans="2:10" ht="27" customHeight="1" thickBot="1">
      <c r="B16" s="946"/>
      <c r="C16" s="947"/>
      <c r="D16" s="947"/>
      <c r="E16" s="948"/>
      <c r="F16" s="948"/>
      <c r="G16" s="948"/>
      <c r="H16" s="948"/>
      <c r="I16" s="948"/>
      <c r="J16" s="949"/>
    </row>
    <row r="17" spans="2:10">
      <c r="B17" s="404"/>
      <c r="C17" s="404"/>
      <c r="D17" s="404"/>
      <c r="E17" s="405"/>
      <c r="F17" s="406"/>
      <c r="G17" s="406"/>
      <c r="H17" s="406"/>
      <c r="I17" s="406"/>
      <c r="J17" s="406"/>
    </row>
    <row r="18" spans="2:10">
      <c r="B18" s="407" t="s">
        <v>297</v>
      </c>
      <c r="C18" s="404"/>
      <c r="D18" s="404"/>
      <c r="E18" s="405"/>
      <c r="F18" s="406"/>
      <c r="G18" s="406"/>
      <c r="H18" s="406"/>
      <c r="I18" s="406"/>
      <c r="J18" s="406"/>
    </row>
    <row r="19" spans="2:10">
      <c r="B19" s="407" t="s">
        <v>298</v>
      </c>
      <c r="C19" s="404"/>
      <c r="D19" s="404"/>
      <c r="E19" s="405"/>
      <c r="F19" s="406"/>
      <c r="G19" s="406"/>
      <c r="H19" s="406"/>
      <c r="I19" s="406"/>
      <c r="J19" s="406"/>
    </row>
    <row r="20" spans="2:10">
      <c r="B20" s="407" t="s">
        <v>299</v>
      </c>
      <c r="C20" s="404"/>
      <c r="D20" s="404"/>
      <c r="E20" s="405"/>
      <c r="F20" s="406"/>
      <c r="G20" s="406"/>
      <c r="H20" s="406"/>
      <c r="I20" s="406"/>
      <c r="J20" s="406"/>
    </row>
    <row r="21" spans="2:10">
      <c r="B21" s="407" t="s">
        <v>310</v>
      </c>
      <c r="C21" s="404"/>
      <c r="D21" s="404"/>
      <c r="E21" s="405"/>
      <c r="F21" s="406"/>
      <c r="G21" s="406"/>
      <c r="H21" s="406"/>
      <c r="I21" s="406"/>
      <c r="J21" s="406"/>
    </row>
    <row r="22" spans="2:10" ht="9.75" customHeight="1">
      <c r="B22" s="408"/>
      <c r="C22" s="408"/>
      <c r="D22" s="408"/>
      <c r="E22" s="408"/>
      <c r="F22" s="408"/>
      <c r="G22" s="408"/>
      <c r="H22" s="408"/>
      <c r="I22" s="408"/>
      <c r="J22" s="408"/>
    </row>
    <row r="23" spans="2:10">
      <c r="B23" s="409" t="s">
        <v>219</v>
      </c>
      <c r="C23" s="410"/>
      <c r="D23" s="410"/>
      <c r="E23" s="410"/>
      <c r="F23" s="311"/>
      <c r="G23" s="311"/>
      <c r="H23" s="311"/>
      <c r="I23" s="311"/>
      <c r="J23" s="311"/>
    </row>
    <row r="24" spans="2:10">
      <c r="B24" s="313" t="s">
        <v>784</v>
      </c>
      <c r="C24" s="398"/>
      <c r="D24" s="398"/>
      <c r="E24" s="398"/>
      <c r="F24" s="398"/>
      <c r="G24" s="398"/>
      <c r="H24" s="398"/>
      <c r="I24" s="398"/>
      <c r="J24" s="398"/>
    </row>
    <row r="25" spans="2:10">
      <c r="B25" s="1281" t="s">
        <v>725</v>
      </c>
      <c r="C25" s="1281"/>
      <c r="D25" s="1281"/>
      <c r="E25" s="1281"/>
      <c r="F25" s="1281"/>
      <c r="G25" s="1281"/>
      <c r="H25" s="1281"/>
      <c r="I25" s="1281"/>
      <c r="J25" s="1281"/>
    </row>
    <row r="26" spans="2:10">
      <c r="B26" s="1281"/>
      <c r="C26" s="1281"/>
      <c r="D26" s="1281"/>
      <c r="E26" s="1281"/>
      <c r="F26" s="1281"/>
      <c r="G26" s="1281"/>
      <c r="H26" s="1281"/>
      <c r="I26" s="1281"/>
      <c r="J26" s="1281"/>
    </row>
  </sheetData>
  <sheetProtection insertRows="0" deleteRows="0"/>
  <mergeCells count="8">
    <mergeCell ref="B25:J26"/>
    <mergeCell ref="J4:J5"/>
    <mergeCell ref="H3:I3"/>
    <mergeCell ref="B4:B5"/>
    <mergeCell ref="C4:C5"/>
    <mergeCell ref="D4:D5"/>
    <mergeCell ref="E4:E5"/>
    <mergeCell ref="F4:I4"/>
  </mergeCells>
  <phoneticPr fontId="4"/>
  <pageMargins left="0.78740157480314965" right="0.78740157480314965" top="0.78740157480314965" bottom="0.78740157480314965"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view="pageBreakPreview" zoomScale="85" zoomScaleNormal="40" zoomScaleSheetLayoutView="85" workbookViewId="0">
      <selection activeCell="F16" sqref="F16"/>
    </sheetView>
  </sheetViews>
  <sheetFormatPr defaultRowHeight="13.5"/>
  <cols>
    <col min="1" max="1" width="4.875" style="297" customWidth="1"/>
    <col min="2" max="2" width="10.875" style="297" customWidth="1"/>
    <col min="3" max="3" width="9.125" style="297" customWidth="1"/>
    <col min="4" max="4" width="10" style="297" customWidth="1"/>
    <col min="5" max="5" width="6.5" style="297" customWidth="1"/>
    <col min="6" max="6" width="6.75" style="297" customWidth="1"/>
    <col min="7" max="8" width="5.625" style="297" bestFit="1" customWidth="1"/>
    <col min="9" max="9" width="7.625" style="297" customWidth="1"/>
    <col min="10" max="10" width="13.125" style="297" customWidth="1"/>
    <col min="11" max="11" width="10.125" style="297" customWidth="1"/>
    <col min="12" max="12" width="17.25" style="297" customWidth="1"/>
    <col min="13" max="13" width="15.125" style="297" customWidth="1"/>
    <col min="14" max="14" width="12.625" style="297" customWidth="1"/>
    <col min="15" max="15" width="19.25" style="297" customWidth="1"/>
    <col min="16" max="16" width="9.25" style="297" customWidth="1"/>
    <col min="17" max="17" width="13" style="297" customWidth="1"/>
    <col min="18" max="18" width="10.625" style="297" customWidth="1"/>
    <col min="19" max="19" width="18.625" style="297" customWidth="1"/>
    <col min="20" max="20" width="12.375" style="297" customWidth="1"/>
    <col min="21" max="16384" width="9" style="297"/>
  </cols>
  <sheetData>
    <row r="1" spans="1:20" ht="26.25" customHeight="1" thickBot="1">
      <c r="A1" s="344" t="s">
        <v>785</v>
      </c>
      <c r="B1" s="322"/>
      <c r="C1" s="322"/>
      <c r="D1" s="322"/>
      <c r="E1" s="322"/>
      <c r="F1" s="322"/>
      <c r="G1" s="322"/>
      <c r="H1" s="322"/>
      <c r="I1" s="322"/>
      <c r="J1" s="322"/>
      <c r="K1" s="322"/>
      <c r="L1" s="322"/>
      <c r="M1" s="322"/>
      <c r="N1" s="322"/>
      <c r="O1" s="322"/>
      <c r="P1" s="322"/>
      <c r="Q1" s="322"/>
      <c r="R1" s="322"/>
      <c r="S1" s="322"/>
      <c r="T1" s="322"/>
    </row>
    <row r="2" spans="1:20" ht="20.25" customHeight="1" thickBot="1">
      <c r="A2" s="920"/>
      <c r="B2" s="322"/>
      <c r="C2" s="322"/>
      <c r="D2" s="322"/>
      <c r="E2" s="322"/>
      <c r="F2" s="322"/>
      <c r="G2" s="322"/>
      <c r="H2" s="322"/>
      <c r="I2" s="896"/>
      <c r="J2" s="896"/>
      <c r="K2" s="347"/>
      <c r="L2" s="919"/>
      <c r="M2" s="918"/>
      <c r="N2" s="918"/>
      <c r="O2" s="918"/>
      <c r="P2" s="918"/>
      <c r="Q2" s="918"/>
      <c r="R2" s="527" t="s">
        <v>138</v>
      </c>
      <c r="S2" s="1294">
        <f>'1総授与件数'!H4</f>
        <v>0</v>
      </c>
      <c r="T2" s="1295"/>
    </row>
    <row r="3" spans="1:20" s="296" customFormat="1" ht="36.75" customHeight="1">
      <c r="A3" s="311"/>
      <c r="B3" s="1286" t="s">
        <v>709</v>
      </c>
      <c r="C3" s="1288" t="s">
        <v>708</v>
      </c>
      <c r="D3" s="1288" t="s">
        <v>707</v>
      </c>
      <c r="E3" s="1288" t="s">
        <v>706</v>
      </c>
      <c r="F3" s="1297" t="s">
        <v>812</v>
      </c>
      <c r="G3" s="1298"/>
      <c r="H3" s="1298"/>
      <c r="I3" s="1299"/>
      <c r="J3" s="1288" t="s">
        <v>206</v>
      </c>
      <c r="K3" s="1288" t="s">
        <v>208</v>
      </c>
      <c r="L3" s="1288" t="s">
        <v>705</v>
      </c>
      <c r="M3" s="1288" t="s">
        <v>704</v>
      </c>
      <c r="N3" s="1288" t="s">
        <v>703</v>
      </c>
      <c r="O3" s="1288" t="s">
        <v>702</v>
      </c>
      <c r="P3" s="1288" t="s">
        <v>701</v>
      </c>
      <c r="Q3" s="1288" t="s">
        <v>700</v>
      </c>
      <c r="R3" s="1288" t="s">
        <v>699</v>
      </c>
      <c r="S3" s="1288" t="s">
        <v>698</v>
      </c>
      <c r="T3" s="1300" t="s">
        <v>762</v>
      </c>
    </row>
    <row r="4" spans="1:20" s="296" customFormat="1" ht="36.75" customHeight="1" thickBot="1">
      <c r="A4" s="311"/>
      <c r="B4" s="1296"/>
      <c r="C4" s="1290"/>
      <c r="D4" s="1290"/>
      <c r="E4" s="1290"/>
      <c r="F4" s="402" t="s">
        <v>697</v>
      </c>
      <c r="G4" s="403" t="s">
        <v>696</v>
      </c>
      <c r="H4" s="403" t="s">
        <v>695</v>
      </c>
      <c r="I4" s="402" t="s">
        <v>5</v>
      </c>
      <c r="J4" s="1290"/>
      <c r="K4" s="1290"/>
      <c r="L4" s="1290"/>
      <c r="M4" s="1289"/>
      <c r="N4" s="1289"/>
      <c r="O4" s="1290"/>
      <c r="P4" s="1290"/>
      <c r="Q4" s="1290"/>
      <c r="R4" s="1290"/>
      <c r="S4" s="1290"/>
      <c r="T4" s="1301"/>
    </row>
    <row r="5" spans="1:20" s="296" customFormat="1" ht="56.25" customHeight="1">
      <c r="A5" s="917" t="s">
        <v>162</v>
      </c>
      <c r="B5" s="916" t="s">
        <v>694</v>
      </c>
      <c r="C5" s="913" t="s">
        <v>693</v>
      </c>
      <c r="D5" s="913" t="s">
        <v>692</v>
      </c>
      <c r="E5" s="913" t="s">
        <v>673</v>
      </c>
      <c r="F5" s="913" t="s">
        <v>163</v>
      </c>
      <c r="G5" s="915" t="s">
        <v>164</v>
      </c>
      <c r="H5" s="915" t="s">
        <v>165</v>
      </c>
      <c r="I5" s="914"/>
      <c r="J5" s="913" t="s">
        <v>207</v>
      </c>
      <c r="K5" s="913" t="s">
        <v>691</v>
      </c>
      <c r="L5" s="913" t="s">
        <v>757</v>
      </c>
      <c r="M5" s="913" t="s">
        <v>690</v>
      </c>
      <c r="N5" s="913" t="s">
        <v>758</v>
      </c>
      <c r="O5" s="913" t="s">
        <v>759</v>
      </c>
      <c r="P5" s="913" t="s">
        <v>689</v>
      </c>
      <c r="Q5" s="913" t="s">
        <v>688</v>
      </c>
      <c r="R5" s="913" t="s">
        <v>687</v>
      </c>
      <c r="S5" s="913" t="s">
        <v>760</v>
      </c>
      <c r="T5" s="912" t="s">
        <v>686</v>
      </c>
    </row>
    <row r="6" spans="1:20" s="296" customFormat="1" ht="56.25" customHeight="1">
      <c r="B6" s="911"/>
      <c r="C6" s="908"/>
      <c r="D6" s="908"/>
      <c r="E6" s="908"/>
      <c r="F6" s="909"/>
      <c r="G6" s="910"/>
      <c r="H6" s="910"/>
      <c r="I6" s="909"/>
      <c r="J6" s="909"/>
      <c r="K6" s="909"/>
      <c r="L6" s="908"/>
      <c r="M6" s="908"/>
      <c r="N6" s="908"/>
      <c r="O6" s="908"/>
      <c r="P6" s="908"/>
      <c r="Q6" s="908"/>
      <c r="R6" s="908"/>
      <c r="S6" s="908"/>
      <c r="T6" s="907"/>
    </row>
    <row r="7" spans="1:20" s="296" customFormat="1" ht="56.25" customHeight="1">
      <c r="B7" s="906"/>
      <c r="C7" s="904"/>
      <c r="D7" s="904"/>
      <c r="E7" s="904"/>
      <c r="F7" s="904"/>
      <c r="G7" s="905"/>
      <c r="H7" s="905"/>
      <c r="I7" s="904"/>
      <c r="J7" s="904"/>
      <c r="K7" s="904"/>
      <c r="L7" s="904"/>
      <c r="M7" s="904"/>
      <c r="N7" s="904"/>
      <c r="O7" s="904"/>
      <c r="P7" s="904"/>
      <c r="Q7" s="904"/>
      <c r="R7" s="904"/>
      <c r="S7" s="904"/>
      <c r="T7" s="903"/>
    </row>
    <row r="8" spans="1:20" s="296" customFormat="1" ht="56.25" customHeight="1">
      <c r="B8" s="906"/>
      <c r="C8" s="904"/>
      <c r="D8" s="904"/>
      <c r="E8" s="904"/>
      <c r="F8" s="904"/>
      <c r="G8" s="905"/>
      <c r="H8" s="905"/>
      <c r="I8" s="904"/>
      <c r="J8" s="904"/>
      <c r="K8" s="904"/>
      <c r="L8" s="904"/>
      <c r="M8" s="904"/>
      <c r="N8" s="904"/>
      <c r="O8" s="904"/>
      <c r="P8" s="904"/>
      <c r="Q8" s="904"/>
      <c r="R8" s="904"/>
      <c r="S8" s="904"/>
      <c r="T8" s="903"/>
    </row>
    <row r="9" spans="1:20" s="296" customFormat="1" ht="56.25" customHeight="1">
      <c r="B9" s="906"/>
      <c r="C9" s="904"/>
      <c r="D9" s="904"/>
      <c r="E9" s="904"/>
      <c r="F9" s="904"/>
      <c r="G9" s="905"/>
      <c r="H9" s="905"/>
      <c r="I9" s="904"/>
      <c r="J9" s="904"/>
      <c r="K9" s="904"/>
      <c r="L9" s="904"/>
      <c r="M9" s="904"/>
      <c r="N9" s="904"/>
      <c r="O9" s="904"/>
      <c r="P9" s="904"/>
      <c r="Q9" s="904"/>
      <c r="R9" s="904"/>
      <c r="S9" s="904"/>
      <c r="T9" s="903"/>
    </row>
    <row r="10" spans="1:20" s="296" customFormat="1" ht="56.25" customHeight="1" thickBot="1">
      <c r="B10" s="902"/>
      <c r="C10" s="900"/>
      <c r="D10" s="900"/>
      <c r="E10" s="900"/>
      <c r="F10" s="900"/>
      <c r="G10" s="901"/>
      <c r="H10" s="901"/>
      <c r="I10" s="900"/>
      <c r="J10" s="900"/>
      <c r="K10" s="900"/>
      <c r="L10" s="900"/>
      <c r="M10" s="900"/>
      <c r="N10" s="900"/>
      <c r="O10" s="900"/>
      <c r="P10" s="900"/>
      <c r="Q10" s="900"/>
      <c r="R10" s="900"/>
      <c r="S10" s="900"/>
      <c r="T10" s="899"/>
    </row>
    <row r="11" spans="1:20" s="296" customFormat="1" ht="30" customHeight="1">
      <c r="A11" s="311"/>
      <c r="B11" s="406"/>
      <c r="C11" s="406"/>
      <c r="D11" s="406"/>
      <c r="E11" s="406"/>
      <c r="F11" s="406"/>
      <c r="G11" s="406"/>
      <c r="H11" s="406"/>
      <c r="I11" s="406"/>
      <c r="J11" s="406"/>
      <c r="K11" s="406"/>
      <c r="L11" s="406"/>
      <c r="M11" s="406"/>
      <c r="N11" s="406"/>
      <c r="O11" s="406"/>
      <c r="P11" s="406"/>
      <c r="Q11" s="406"/>
      <c r="R11" s="406"/>
      <c r="S11" s="406"/>
      <c r="T11" s="406"/>
    </row>
    <row r="12" spans="1:20" s="817" customFormat="1" ht="30" customHeight="1">
      <c r="A12" s="313"/>
      <c r="B12" s="978" t="s">
        <v>713</v>
      </c>
      <c r="C12" s="979"/>
      <c r="D12" s="979"/>
      <c r="E12" s="979"/>
      <c r="F12" s="979"/>
      <c r="G12" s="979"/>
      <c r="H12" s="979"/>
      <c r="I12" s="979"/>
      <c r="J12" s="979"/>
      <c r="K12" s="979"/>
      <c r="L12" s="979"/>
      <c r="M12" s="979"/>
      <c r="N12" s="979"/>
      <c r="O12" s="979"/>
      <c r="P12" s="979"/>
      <c r="Q12" s="979"/>
      <c r="R12" s="979"/>
      <c r="S12" s="979"/>
      <c r="T12" s="979"/>
    </row>
    <row r="13" spans="1:20" s="817" customFormat="1" ht="18" customHeight="1">
      <c r="A13" s="313"/>
      <c r="B13" s="1303" t="s">
        <v>685</v>
      </c>
      <c r="C13" s="1304"/>
      <c r="D13" s="1304"/>
      <c r="E13" s="1304"/>
      <c r="F13" s="1304"/>
      <c r="G13" s="1304"/>
      <c r="H13" s="1304"/>
      <c r="I13" s="1304"/>
      <c r="J13" s="1304"/>
      <c r="K13" s="1304"/>
      <c r="L13" s="1304"/>
      <c r="M13" s="1304"/>
      <c r="N13" s="1304"/>
      <c r="O13" s="1304"/>
      <c r="P13" s="979"/>
      <c r="Q13" s="979"/>
      <c r="R13" s="979"/>
      <c r="S13" s="979"/>
      <c r="T13" s="979"/>
    </row>
    <row r="14" spans="1:20" s="817" customFormat="1" ht="30" customHeight="1">
      <c r="A14" s="313"/>
      <c r="B14" s="1303" t="s">
        <v>840</v>
      </c>
      <c r="C14" s="1303"/>
      <c r="D14" s="1303"/>
      <c r="E14" s="1303"/>
      <c r="F14" s="1303"/>
      <c r="G14" s="1303"/>
      <c r="H14" s="1303"/>
      <c r="I14" s="1303"/>
      <c r="J14" s="1303"/>
      <c r="K14" s="1303"/>
      <c r="L14" s="1303"/>
      <c r="M14" s="1303"/>
      <c r="N14" s="1303"/>
      <c r="O14" s="1303"/>
      <c r="P14" s="1303"/>
      <c r="Q14" s="1303"/>
      <c r="R14" s="1303"/>
      <c r="S14" s="1303"/>
      <c r="T14" s="979"/>
    </row>
    <row r="15" spans="1:20" s="817" customFormat="1" ht="20.100000000000001" customHeight="1">
      <c r="A15" s="313"/>
      <c r="B15" s="1303" t="s">
        <v>747</v>
      </c>
      <c r="C15" s="1303"/>
      <c r="D15" s="1303"/>
      <c r="E15" s="1303"/>
      <c r="F15" s="1303"/>
      <c r="G15" s="1303"/>
      <c r="H15" s="1303"/>
      <c r="I15" s="1303"/>
      <c r="J15" s="1303"/>
      <c r="K15" s="1303"/>
      <c r="L15" s="1303"/>
      <c r="M15" s="1303"/>
      <c r="N15" s="1303"/>
      <c r="O15" s="1303"/>
      <c r="P15" s="1303"/>
      <c r="Q15" s="1303"/>
      <c r="R15" s="1303"/>
      <c r="S15" s="1303"/>
      <c r="T15" s="979"/>
    </row>
    <row r="16" spans="1:20" s="817" customFormat="1" ht="20.100000000000001" customHeight="1">
      <c r="A16" s="313"/>
      <c r="B16" s="1303" t="s">
        <v>729</v>
      </c>
      <c r="C16" s="1304"/>
      <c r="D16" s="1304"/>
      <c r="E16" s="1304"/>
      <c r="F16" s="1304"/>
      <c r="G16" s="1304"/>
      <c r="H16" s="1304"/>
      <c r="I16" s="1304"/>
      <c r="J16" s="1304"/>
      <c r="K16" s="1304"/>
      <c r="L16" s="1304"/>
      <c r="M16" s="1304"/>
      <c r="N16" s="1304"/>
      <c r="O16" s="1304"/>
      <c r="P16" s="979"/>
      <c r="Q16" s="979"/>
      <c r="R16" s="979"/>
      <c r="S16" s="979"/>
      <c r="T16" s="979"/>
    </row>
    <row r="17" spans="1:21" s="817" customFormat="1" ht="20.100000000000001" customHeight="1">
      <c r="A17" s="313"/>
      <c r="B17" s="1303" t="s">
        <v>737</v>
      </c>
      <c r="C17" s="1304"/>
      <c r="D17" s="1304"/>
      <c r="E17" s="1304"/>
      <c r="F17" s="1304"/>
      <c r="G17" s="1304"/>
      <c r="H17" s="1304"/>
      <c r="I17" s="1304"/>
      <c r="J17" s="1304"/>
      <c r="K17" s="1304"/>
      <c r="L17" s="1304"/>
      <c r="M17" s="1304"/>
      <c r="N17" s="1304"/>
      <c r="O17" s="1304"/>
      <c r="P17" s="979"/>
      <c r="Q17" s="979"/>
      <c r="R17" s="979"/>
      <c r="S17" s="979"/>
      <c r="T17" s="979"/>
    </row>
    <row r="18" spans="1:21" s="817" customFormat="1" ht="32.25" customHeight="1">
      <c r="A18" s="313"/>
      <c r="B18" s="1303" t="s">
        <v>738</v>
      </c>
      <c r="C18" s="1303"/>
      <c r="D18" s="1303"/>
      <c r="E18" s="1303"/>
      <c r="F18" s="1303"/>
      <c r="G18" s="1303"/>
      <c r="H18" s="1303"/>
      <c r="I18" s="1303"/>
      <c r="J18" s="1303"/>
      <c r="K18" s="1303"/>
      <c r="L18" s="1303"/>
      <c r="M18" s="1303"/>
      <c r="N18" s="1303"/>
      <c r="O18" s="1303"/>
      <c r="P18" s="1303"/>
      <c r="Q18" s="1303"/>
      <c r="R18" s="979"/>
      <c r="S18" s="979"/>
      <c r="T18" s="979"/>
    </row>
    <row r="19" spans="1:21" s="296" customFormat="1" ht="46.5" customHeight="1">
      <c r="A19" s="311"/>
      <c r="B19" s="1306" t="s">
        <v>841</v>
      </c>
      <c r="C19" s="1306"/>
      <c r="D19" s="1306"/>
      <c r="E19" s="1306"/>
      <c r="F19" s="1306"/>
      <c r="G19" s="1306"/>
      <c r="H19" s="1306"/>
      <c r="I19" s="1306"/>
      <c r="J19" s="1306"/>
      <c r="K19" s="1306"/>
      <c r="L19" s="1306"/>
      <c r="M19" s="1306"/>
      <c r="N19" s="1306"/>
      <c r="O19" s="1306"/>
      <c r="P19" s="1306"/>
      <c r="Q19" s="1306"/>
      <c r="R19" s="1306"/>
      <c r="S19" s="1306"/>
      <c r="T19" s="406"/>
    </row>
    <row r="20" spans="1:21" s="296" customFormat="1" ht="20.100000000000001" customHeight="1">
      <c r="A20" s="311"/>
      <c r="B20" s="1306" t="s">
        <v>684</v>
      </c>
      <c r="C20" s="1307"/>
      <c r="D20" s="1307"/>
      <c r="E20" s="1307"/>
      <c r="F20" s="1307"/>
      <c r="G20" s="1307"/>
      <c r="H20" s="1307"/>
      <c r="I20" s="1307"/>
      <c r="J20" s="1307"/>
      <c r="K20" s="1307"/>
      <c r="L20" s="1307"/>
      <c r="M20" s="1307"/>
      <c r="N20" s="1307"/>
      <c r="O20" s="1307"/>
      <c r="P20" s="406"/>
      <c r="Q20" s="406"/>
      <c r="R20" s="406"/>
      <c r="S20" s="406"/>
      <c r="T20" s="406"/>
    </row>
    <row r="21" spans="1:21" s="296" customFormat="1" ht="19.5" customHeight="1">
      <c r="A21" s="311"/>
      <c r="B21" s="1305" t="s">
        <v>761</v>
      </c>
      <c r="C21" s="1305"/>
      <c r="D21" s="1305"/>
      <c r="E21" s="1305"/>
      <c r="F21" s="1305"/>
      <c r="G21" s="1305"/>
      <c r="H21" s="1305"/>
      <c r="I21" s="1305"/>
      <c r="J21" s="1305"/>
      <c r="K21" s="1305"/>
      <c r="L21" s="1305"/>
      <c r="M21" s="1305"/>
      <c r="N21" s="1305"/>
      <c r="O21" s="1305"/>
      <c r="P21" s="406"/>
      <c r="Q21" s="406"/>
      <c r="R21" s="406"/>
      <c r="S21" s="406"/>
      <c r="T21" s="406"/>
    </row>
    <row r="22" spans="1:21" s="296" customFormat="1" ht="85.5" customHeight="1">
      <c r="A22" s="311"/>
      <c r="B22" s="1302" t="s">
        <v>763</v>
      </c>
      <c r="C22" s="1302"/>
      <c r="D22" s="1302"/>
      <c r="E22" s="1302"/>
      <c r="F22" s="1302"/>
      <c r="G22" s="1302"/>
      <c r="H22" s="1302"/>
      <c r="I22" s="1302"/>
      <c r="J22" s="1302"/>
      <c r="K22" s="1302"/>
      <c r="L22" s="1302"/>
      <c r="M22" s="1302"/>
      <c r="N22" s="1302"/>
      <c r="O22" s="1302"/>
      <c r="P22" s="1302"/>
      <c r="Q22" s="1302"/>
      <c r="R22" s="1302"/>
      <c r="S22" s="1302"/>
      <c r="T22" s="898"/>
      <c r="U22" s="897"/>
    </row>
  </sheetData>
  <mergeCells count="27">
    <mergeCell ref="B22:S22"/>
    <mergeCell ref="B13:O13"/>
    <mergeCell ref="B16:O16"/>
    <mergeCell ref="N3:N4"/>
    <mergeCell ref="O3:O4"/>
    <mergeCell ref="B21:O21"/>
    <mergeCell ref="B17:O17"/>
    <mergeCell ref="B20:O20"/>
    <mergeCell ref="B18:Q18"/>
    <mergeCell ref="B14:S14"/>
    <mergeCell ref="B15:S15"/>
    <mergeCell ref="B19:S19"/>
    <mergeCell ref="S2:T2"/>
    <mergeCell ref="B3:B4"/>
    <mergeCell ref="C3:C4"/>
    <mergeCell ref="D3:D4"/>
    <mergeCell ref="E3:E4"/>
    <mergeCell ref="F3:I3"/>
    <mergeCell ref="J3:J4"/>
    <mergeCell ref="K3:K4"/>
    <mergeCell ref="L3:L4"/>
    <mergeCell ref="M3:M4"/>
    <mergeCell ref="S3:S4"/>
    <mergeCell ref="T3:T4"/>
    <mergeCell ref="P3:P4"/>
    <mergeCell ref="Q3:Q4"/>
    <mergeCell ref="R3:R4"/>
  </mergeCells>
  <phoneticPr fontId="4"/>
  <pageMargins left="0.7" right="0.7" top="0.75" bottom="0.75" header="0.3" footer="0.3"/>
  <pageSetup paperSize="9" scale="61"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70" zoomScaleNormal="70" zoomScaleSheetLayoutView="70" workbookViewId="0">
      <selection activeCell="F16" sqref="F16"/>
    </sheetView>
  </sheetViews>
  <sheetFormatPr defaultRowHeight="13.5"/>
  <cols>
    <col min="1" max="1" width="4.875" style="297" customWidth="1"/>
    <col min="2" max="2" width="18.625" style="297" customWidth="1"/>
    <col min="3" max="3" width="14.625" style="297" customWidth="1"/>
    <col min="4" max="7" width="9.625" style="297" customWidth="1"/>
    <col min="8" max="8" width="30.25" style="297" customWidth="1"/>
    <col min="9" max="9" width="17.75" style="297" customWidth="1"/>
    <col min="10" max="10" width="32.75" style="933" customWidth="1"/>
    <col min="11" max="16384" width="9" style="297"/>
  </cols>
  <sheetData>
    <row r="1" spans="1:11" ht="26.25" customHeight="1">
      <c r="A1" s="344" t="s">
        <v>786</v>
      </c>
      <c r="B1" s="322"/>
      <c r="C1" s="322"/>
      <c r="D1" s="322"/>
      <c r="E1" s="322"/>
      <c r="F1" s="322"/>
      <c r="G1" s="322"/>
      <c r="H1" s="322"/>
      <c r="I1" s="322"/>
      <c r="J1" s="921"/>
      <c r="K1" s="322"/>
    </row>
    <row r="2" spans="1:11" ht="38.25" customHeight="1" thickBot="1">
      <c r="A2" s="344"/>
      <c r="B2" s="1308" t="s">
        <v>820</v>
      </c>
      <c r="C2" s="1308"/>
      <c r="D2" s="1308"/>
      <c r="E2" s="1308"/>
      <c r="F2" s="1308"/>
      <c r="G2" s="1308"/>
      <c r="H2" s="1308"/>
      <c r="I2" s="1308"/>
      <c r="J2" s="1308"/>
      <c r="K2" s="322"/>
    </row>
    <row r="3" spans="1:11" ht="20.25" customHeight="1" thickBot="1">
      <c r="A3" s="920"/>
      <c r="B3" s="322"/>
      <c r="C3" s="322"/>
      <c r="D3" s="322"/>
      <c r="E3" s="322"/>
      <c r="F3" s="322"/>
      <c r="G3" s="322"/>
      <c r="H3" s="919"/>
      <c r="I3" s="527" t="s">
        <v>138</v>
      </c>
      <c r="J3" s="954">
        <f>'1総授与件数'!H4</f>
        <v>0</v>
      </c>
      <c r="K3" s="322"/>
    </row>
    <row r="4" spans="1:11" s="296" customFormat="1" ht="39" customHeight="1">
      <c r="A4" s="922"/>
      <c r="B4" s="1312" t="s">
        <v>710</v>
      </c>
      <c r="C4" s="1314" t="s">
        <v>206</v>
      </c>
      <c r="D4" s="1309" t="s">
        <v>811</v>
      </c>
      <c r="E4" s="1310"/>
      <c r="F4" s="1310"/>
      <c r="G4" s="1311"/>
      <c r="H4" s="1314" t="s">
        <v>700</v>
      </c>
      <c r="I4" s="1314" t="s">
        <v>699</v>
      </c>
      <c r="J4" s="1316" t="s">
        <v>711</v>
      </c>
      <c r="K4" s="922"/>
    </row>
    <row r="5" spans="1:11" s="296" customFormat="1" ht="39" customHeight="1" thickBot="1">
      <c r="A5" s="923"/>
      <c r="B5" s="1313"/>
      <c r="C5" s="1315"/>
      <c r="D5" s="962" t="s">
        <v>726</v>
      </c>
      <c r="E5" s="963" t="s">
        <v>727</v>
      </c>
      <c r="F5" s="963" t="s">
        <v>728</v>
      </c>
      <c r="G5" s="962" t="s">
        <v>5</v>
      </c>
      <c r="H5" s="1315"/>
      <c r="I5" s="1315"/>
      <c r="J5" s="1317"/>
      <c r="K5" s="924"/>
    </row>
    <row r="6" spans="1:11" s="296" customFormat="1" ht="39" customHeight="1">
      <c r="A6" s="924"/>
      <c r="B6" s="957"/>
      <c r="C6" s="958"/>
      <c r="D6" s="958"/>
      <c r="E6" s="958"/>
      <c r="F6" s="958"/>
      <c r="G6" s="958"/>
      <c r="H6" s="959"/>
      <c r="I6" s="960"/>
      <c r="J6" s="961"/>
      <c r="K6" s="924"/>
    </row>
    <row r="7" spans="1:11" s="296" customFormat="1" ht="39" customHeight="1">
      <c r="A7" s="924"/>
      <c r="B7" s="925"/>
      <c r="C7" s="950"/>
      <c r="D7" s="950"/>
      <c r="E7" s="950"/>
      <c r="F7" s="950"/>
      <c r="G7" s="950"/>
      <c r="H7" s="926"/>
      <c r="I7" s="952"/>
      <c r="J7" s="927"/>
      <c r="K7" s="924"/>
    </row>
    <row r="8" spans="1:11" s="296" customFormat="1" ht="39" customHeight="1">
      <c r="A8" s="924"/>
      <c r="B8" s="925"/>
      <c r="C8" s="950"/>
      <c r="D8" s="950"/>
      <c r="E8" s="950"/>
      <c r="F8" s="950"/>
      <c r="G8" s="950"/>
      <c r="H8" s="926"/>
      <c r="I8" s="952"/>
      <c r="J8" s="927"/>
      <c r="K8" s="924"/>
    </row>
    <row r="9" spans="1:11" s="296" customFormat="1" ht="39" customHeight="1">
      <c r="A9" s="924"/>
      <c r="B9" s="925"/>
      <c r="C9" s="950"/>
      <c r="D9" s="950"/>
      <c r="E9" s="950"/>
      <c r="F9" s="950"/>
      <c r="G9" s="950"/>
      <c r="H9" s="926"/>
      <c r="I9" s="952"/>
      <c r="J9" s="927"/>
      <c r="K9" s="924"/>
    </row>
    <row r="10" spans="1:11" s="296" customFormat="1" ht="39" customHeight="1">
      <c r="A10" s="924"/>
      <c r="B10" s="925"/>
      <c r="C10" s="950"/>
      <c r="D10" s="950"/>
      <c r="E10" s="950"/>
      <c r="F10" s="950"/>
      <c r="G10" s="950"/>
      <c r="H10" s="926"/>
      <c r="I10" s="952"/>
      <c r="J10" s="927"/>
      <c r="K10" s="924"/>
    </row>
    <row r="11" spans="1:11" s="296" customFormat="1" ht="39" customHeight="1">
      <c r="A11" s="924"/>
      <c r="B11" s="925"/>
      <c r="C11" s="950"/>
      <c r="D11" s="950"/>
      <c r="E11" s="950"/>
      <c r="F11" s="950"/>
      <c r="G11" s="950"/>
      <c r="H11" s="926"/>
      <c r="I11" s="952"/>
      <c r="J11" s="927"/>
      <c r="K11" s="924"/>
    </row>
    <row r="12" spans="1:11" s="296" customFormat="1" ht="39" customHeight="1">
      <c r="A12" s="924"/>
      <c r="B12" s="925"/>
      <c r="C12" s="950"/>
      <c r="D12" s="950"/>
      <c r="E12" s="950"/>
      <c r="F12" s="950"/>
      <c r="G12" s="950"/>
      <c r="H12" s="926"/>
      <c r="I12" s="952"/>
      <c r="J12" s="927"/>
      <c r="K12" s="924"/>
    </row>
    <row r="13" spans="1:11" s="296" customFormat="1" ht="39" customHeight="1">
      <c r="A13" s="924"/>
      <c r="B13" s="925"/>
      <c r="C13" s="950"/>
      <c r="D13" s="950"/>
      <c r="E13" s="950"/>
      <c r="F13" s="950"/>
      <c r="G13" s="950"/>
      <c r="H13" s="926"/>
      <c r="I13" s="952"/>
      <c r="J13" s="927"/>
      <c r="K13" s="924"/>
    </row>
    <row r="14" spans="1:11" s="296" customFormat="1" ht="39" customHeight="1">
      <c r="A14" s="924"/>
      <c r="B14" s="925"/>
      <c r="C14" s="950"/>
      <c r="D14" s="950"/>
      <c r="E14" s="950"/>
      <c r="F14" s="950"/>
      <c r="G14" s="950"/>
      <c r="H14" s="926"/>
      <c r="I14" s="952"/>
      <c r="J14" s="927"/>
      <c r="K14" s="924"/>
    </row>
    <row r="15" spans="1:11" s="296" customFormat="1" ht="39" customHeight="1">
      <c r="A15" s="924"/>
      <c r="B15" s="925"/>
      <c r="C15" s="950"/>
      <c r="D15" s="950"/>
      <c r="E15" s="950"/>
      <c r="F15" s="950"/>
      <c r="G15" s="950"/>
      <c r="H15" s="926"/>
      <c r="I15" s="952"/>
      <c r="J15" s="927"/>
      <c r="K15" s="924"/>
    </row>
    <row r="16" spans="1:11" s="296" customFormat="1" ht="39" customHeight="1">
      <c r="A16" s="924"/>
      <c r="B16" s="925"/>
      <c r="C16" s="950"/>
      <c r="D16" s="950"/>
      <c r="E16" s="950"/>
      <c r="F16" s="950"/>
      <c r="G16" s="950"/>
      <c r="H16" s="926"/>
      <c r="I16" s="952"/>
      <c r="J16" s="927"/>
      <c r="K16" s="924"/>
    </row>
    <row r="17" spans="1:19" s="296" customFormat="1" ht="39" customHeight="1" thickBot="1">
      <c r="A17" s="924"/>
      <c r="B17" s="928"/>
      <c r="C17" s="951"/>
      <c r="D17" s="951"/>
      <c r="E17" s="951"/>
      <c r="F17" s="951"/>
      <c r="G17" s="951"/>
      <c r="H17" s="929"/>
      <c r="I17" s="953"/>
      <c r="J17" s="930"/>
      <c r="K17" s="924"/>
    </row>
    <row r="18" spans="1:19" s="296" customFormat="1" ht="30" customHeight="1">
      <c r="A18" s="924"/>
      <c r="B18" s="931"/>
      <c r="C18" s="931"/>
      <c r="D18" s="931"/>
      <c r="E18" s="931"/>
      <c r="F18" s="931"/>
      <c r="G18" s="931"/>
      <c r="H18" s="931"/>
      <c r="I18" s="931"/>
      <c r="J18" s="932"/>
      <c r="K18" s="924"/>
    </row>
    <row r="19" spans="1:19">
      <c r="B19" s="1303" t="s">
        <v>748</v>
      </c>
      <c r="C19" s="1304"/>
      <c r="D19" s="1304"/>
      <c r="E19" s="1304"/>
      <c r="F19" s="1304"/>
      <c r="G19" s="1304"/>
      <c r="H19" s="1304"/>
      <c r="I19" s="1304"/>
      <c r="J19" s="1304"/>
      <c r="K19" s="1304"/>
      <c r="L19" s="1304"/>
      <c r="M19" s="1304"/>
      <c r="N19" s="1304"/>
      <c r="O19" s="406"/>
      <c r="P19" s="406"/>
    </row>
    <row r="20" spans="1:19">
      <c r="B20" s="1303" t="s">
        <v>730</v>
      </c>
      <c r="C20" s="1304"/>
      <c r="D20" s="1304"/>
      <c r="E20" s="1304"/>
      <c r="F20" s="1304"/>
      <c r="G20" s="1304"/>
      <c r="H20" s="1304"/>
      <c r="I20" s="1304"/>
      <c r="J20" s="1304"/>
      <c r="K20" s="1304"/>
      <c r="L20" s="1304"/>
      <c r="M20" s="1304"/>
      <c r="N20" s="1304"/>
      <c r="O20" s="406"/>
      <c r="P20" s="406"/>
    </row>
    <row r="21" spans="1:19">
      <c r="B21" s="1303" t="s">
        <v>731</v>
      </c>
      <c r="C21" s="1304"/>
      <c r="D21" s="1304"/>
      <c r="E21" s="1304"/>
      <c r="F21" s="1304"/>
      <c r="G21" s="1304"/>
      <c r="H21" s="1304"/>
      <c r="I21" s="1304"/>
      <c r="J21" s="1304"/>
      <c r="K21" s="1304"/>
      <c r="L21" s="1304"/>
      <c r="M21" s="1304"/>
      <c r="N21" s="1304"/>
      <c r="O21" s="406"/>
      <c r="P21" s="406"/>
    </row>
    <row r="22" spans="1:19" s="296" customFormat="1" ht="32.25" customHeight="1">
      <c r="A22" s="311"/>
      <c r="B22" s="1303" t="s">
        <v>739</v>
      </c>
      <c r="C22" s="1303"/>
      <c r="D22" s="1303"/>
      <c r="E22" s="1303"/>
      <c r="F22" s="1303"/>
      <c r="G22" s="1303"/>
      <c r="H22" s="1303"/>
      <c r="I22" s="1303"/>
      <c r="J22" s="1303"/>
      <c r="K22" s="980"/>
      <c r="L22" s="980"/>
      <c r="M22" s="980"/>
      <c r="N22" s="980"/>
      <c r="O22" s="964"/>
      <c r="P22" s="964"/>
      <c r="Q22" s="406"/>
      <c r="R22" s="406"/>
      <c r="S22" s="406"/>
    </row>
    <row r="23" spans="1:19">
      <c r="B23" s="817"/>
      <c r="C23" s="817"/>
      <c r="D23" s="817"/>
      <c r="E23" s="817"/>
      <c r="F23" s="817"/>
      <c r="G23" s="817"/>
      <c r="H23" s="817"/>
      <c r="I23" s="817"/>
      <c r="J23" s="981"/>
      <c r="K23" s="817"/>
      <c r="L23" s="817"/>
      <c r="M23" s="817"/>
      <c r="N23" s="817"/>
    </row>
  </sheetData>
  <mergeCells count="11">
    <mergeCell ref="B22:J22"/>
    <mergeCell ref="B19:N19"/>
    <mergeCell ref="B20:N20"/>
    <mergeCell ref="B21:N21"/>
    <mergeCell ref="B2:J2"/>
    <mergeCell ref="D4:G4"/>
    <mergeCell ref="B4:B5"/>
    <mergeCell ref="C4:C5"/>
    <mergeCell ref="H4:H5"/>
    <mergeCell ref="I4:I5"/>
    <mergeCell ref="J4:J5"/>
  </mergeCells>
  <phoneticPr fontId="4"/>
  <pageMargins left="0.7" right="0.7" top="0.75" bottom="0.75" header="0.3" footer="0.3"/>
  <pageSetup paperSize="9" scale="46" orientation="landscape"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29"/>
  <sheetViews>
    <sheetView view="pageBreakPreview" zoomScale="85" zoomScaleNormal="75" zoomScaleSheetLayoutView="85" workbookViewId="0">
      <selection activeCell="F16" sqref="F16"/>
    </sheetView>
  </sheetViews>
  <sheetFormatPr defaultRowHeight="13.5"/>
  <cols>
    <col min="1" max="1" width="6.125" bestFit="1" customWidth="1"/>
    <col min="2" max="2" width="17.5" customWidth="1"/>
    <col min="3" max="6" width="8.75" style="81" customWidth="1"/>
    <col min="7" max="7" width="9.875" style="81" customWidth="1"/>
    <col min="8" max="11" width="8.75" style="81" customWidth="1"/>
    <col min="12" max="17" width="9.875" style="81" customWidth="1"/>
    <col min="18" max="18" width="8.75" style="81" customWidth="1"/>
    <col min="19" max="19" width="13.5" style="81" customWidth="1"/>
    <col min="20" max="20" width="14.375" customWidth="1"/>
  </cols>
  <sheetData>
    <row r="1" spans="1:19" ht="26.25" customHeight="1">
      <c r="A1" s="195" t="s">
        <v>787</v>
      </c>
      <c r="B1" s="195"/>
      <c r="C1" s="195"/>
      <c r="H1" s="768"/>
    </row>
    <row r="2" spans="1:19" ht="18.75" customHeight="1">
      <c r="A2" s="1318"/>
      <c r="B2" s="1318"/>
      <c r="C2" s="1318"/>
      <c r="D2" s="1318"/>
      <c r="O2" s="1145" t="s">
        <v>138</v>
      </c>
      <c r="P2" s="1319"/>
      <c r="Q2" s="1320">
        <f>'1総授与件数'!H4</f>
        <v>0</v>
      </c>
      <c r="R2" s="1321"/>
    </row>
    <row r="3" spans="1:19" ht="18.75" customHeight="1">
      <c r="A3" s="1268" t="s">
        <v>108</v>
      </c>
      <c r="B3" s="1268"/>
      <c r="C3" s="1322" t="s">
        <v>605</v>
      </c>
      <c r="D3" s="1322"/>
      <c r="E3" s="1322"/>
      <c r="F3" s="1322"/>
      <c r="G3" s="1323"/>
      <c r="H3" s="1327" t="s">
        <v>606</v>
      </c>
      <c r="I3" s="1322"/>
      <c r="J3" s="1322"/>
      <c r="K3" s="1322"/>
      <c r="L3" s="1322"/>
      <c r="M3" s="1002"/>
      <c r="N3" s="1002"/>
      <c r="O3" s="1002"/>
      <c r="P3" s="1002"/>
      <c r="Q3" s="1002"/>
      <c r="R3" s="1324" t="s">
        <v>55</v>
      </c>
      <c r="S3"/>
    </row>
    <row r="4" spans="1:19" ht="18.75" customHeight="1">
      <c r="A4" s="1268"/>
      <c r="B4" s="1268"/>
      <c r="C4" s="1329" t="s">
        <v>123</v>
      </c>
      <c r="D4" s="1329"/>
      <c r="E4" s="1329"/>
      <c r="F4" s="1329"/>
      <c r="G4" s="1330"/>
      <c r="H4" s="1328"/>
      <c r="I4" s="1329"/>
      <c r="J4" s="1329"/>
      <c r="K4" s="1329"/>
      <c r="L4" s="1330"/>
      <c r="M4" s="1331" t="s">
        <v>607</v>
      </c>
      <c r="N4" s="1332"/>
      <c r="O4" s="1332"/>
      <c r="P4" s="1332"/>
      <c r="Q4" s="1333"/>
      <c r="R4" s="1325"/>
      <c r="S4"/>
    </row>
    <row r="5" spans="1:19" ht="18.75" customHeight="1" thickBot="1">
      <c r="A5" s="1268" t="s">
        <v>118</v>
      </c>
      <c r="B5" s="1268"/>
      <c r="C5" s="82" t="s">
        <v>119</v>
      </c>
      <c r="D5" s="82" t="s">
        <v>120</v>
      </c>
      <c r="E5" s="82" t="s">
        <v>121</v>
      </c>
      <c r="F5" s="82" t="s">
        <v>122</v>
      </c>
      <c r="G5" s="83" t="s">
        <v>12</v>
      </c>
      <c r="H5" s="769" t="s">
        <v>119</v>
      </c>
      <c r="I5" s="769" t="s">
        <v>120</v>
      </c>
      <c r="J5" s="769" t="s">
        <v>121</v>
      </c>
      <c r="K5" s="769" t="s">
        <v>122</v>
      </c>
      <c r="L5" s="770" t="s">
        <v>12</v>
      </c>
      <c r="M5" s="821" t="s">
        <v>119</v>
      </c>
      <c r="N5" s="821" t="s">
        <v>120</v>
      </c>
      <c r="O5" s="821" t="s">
        <v>121</v>
      </c>
      <c r="P5" s="821" t="s">
        <v>122</v>
      </c>
      <c r="Q5" s="758" t="s">
        <v>12</v>
      </c>
      <c r="R5" s="1326"/>
      <c r="S5"/>
    </row>
    <row r="6" spans="1:19" ht="18.75" customHeight="1">
      <c r="A6" s="1193" t="s">
        <v>127</v>
      </c>
      <c r="B6" s="1340"/>
      <c r="C6" s="136"/>
      <c r="D6" s="134"/>
      <c r="E6" s="134"/>
      <c r="F6" s="139"/>
      <c r="G6" s="60">
        <f>SUM(C6:F6)</f>
        <v>0</v>
      </c>
      <c r="H6" s="136"/>
      <c r="I6" s="134"/>
      <c r="J6" s="134"/>
      <c r="K6" s="139"/>
      <c r="L6" s="60">
        <f>SUM(H6:K6)</f>
        <v>0</v>
      </c>
      <c r="M6" s="822"/>
      <c r="N6" s="823"/>
      <c r="O6" s="823"/>
      <c r="P6" s="824"/>
      <c r="Q6" s="215">
        <f>SUM(M6:P6)</f>
        <v>0</v>
      </c>
      <c r="R6" s="21">
        <f t="shared" ref="R6:R13" si="0">G6+L6</f>
        <v>0</v>
      </c>
      <c r="S6" s="738" t="str">
        <f>IF('1総授与件数'!G6=R6,"","表１と表１５が不一致")</f>
        <v/>
      </c>
    </row>
    <row r="7" spans="1:19" ht="18.75" customHeight="1">
      <c r="A7" s="1193" t="s">
        <v>124</v>
      </c>
      <c r="B7" s="1340"/>
      <c r="C7" s="292"/>
      <c r="D7" s="293"/>
      <c r="E7" s="293"/>
      <c r="F7" s="294"/>
      <c r="G7" s="60">
        <f>SUM(C7:F7)</f>
        <v>0</v>
      </c>
      <c r="H7" s="292"/>
      <c r="I7" s="293"/>
      <c r="J7" s="293"/>
      <c r="K7" s="294"/>
      <c r="L7" s="60">
        <f>SUM(H7:K7)</f>
        <v>0</v>
      </c>
      <c r="M7" s="825"/>
      <c r="N7" s="826"/>
      <c r="O7" s="826"/>
      <c r="P7" s="827"/>
      <c r="Q7" s="215">
        <f>SUM(M7:P7)</f>
        <v>0</v>
      </c>
      <c r="R7" s="21">
        <f t="shared" si="0"/>
        <v>0</v>
      </c>
      <c r="S7" s="738" t="str">
        <f>IF('1総授与件数'!G7=R7,"","表１と表１５が不一致")</f>
        <v/>
      </c>
    </row>
    <row r="8" spans="1:19" ht="18.75" customHeight="1">
      <c r="A8" s="1193" t="s">
        <v>125</v>
      </c>
      <c r="B8" s="1340"/>
      <c r="C8" s="140"/>
      <c r="D8" s="135"/>
      <c r="E8" s="135"/>
      <c r="F8" s="143"/>
      <c r="G8" s="60">
        <f t="shared" ref="G8:G13" si="1">SUM(C8:F8)</f>
        <v>0</v>
      </c>
      <c r="H8" s="140"/>
      <c r="I8" s="135"/>
      <c r="J8" s="135"/>
      <c r="K8" s="143"/>
      <c r="L8" s="60">
        <f t="shared" ref="L8:L9" si="2">SUM(H8:K8)</f>
        <v>0</v>
      </c>
      <c r="M8" s="828"/>
      <c r="N8" s="829"/>
      <c r="O8" s="829"/>
      <c r="P8" s="830"/>
      <c r="Q8" s="215">
        <f t="shared" ref="Q8:Q9" si="3">SUM(M8:P8)</f>
        <v>0</v>
      </c>
      <c r="R8" s="21">
        <f t="shared" si="0"/>
        <v>0</v>
      </c>
      <c r="S8" s="738" t="str">
        <f>IF('1総授与件数'!G8=R8,"","表１と表１５が不一致")</f>
        <v/>
      </c>
    </row>
    <row r="9" spans="1:19" ht="18.75" customHeight="1">
      <c r="A9" s="1193" t="s">
        <v>126</v>
      </c>
      <c r="B9" s="1340"/>
      <c r="C9" s="140"/>
      <c r="D9" s="135"/>
      <c r="E9" s="135"/>
      <c r="F9" s="143"/>
      <c r="G9" s="60">
        <f t="shared" si="1"/>
        <v>0</v>
      </c>
      <c r="H9" s="140"/>
      <c r="I9" s="135"/>
      <c r="J9" s="135"/>
      <c r="K9" s="143"/>
      <c r="L9" s="60">
        <f t="shared" si="2"/>
        <v>0</v>
      </c>
      <c r="M9" s="828"/>
      <c r="N9" s="829"/>
      <c r="O9" s="829"/>
      <c r="P9" s="830"/>
      <c r="Q9" s="215">
        <f t="shared" si="3"/>
        <v>0</v>
      </c>
      <c r="R9" s="21">
        <f t="shared" si="0"/>
        <v>0</v>
      </c>
      <c r="S9" s="738" t="str">
        <f>IF('1総授与件数'!G9=R9,"","表１と表１５が不一致")</f>
        <v/>
      </c>
    </row>
    <row r="10" spans="1:19" ht="18.75" customHeight="1">
      <c r="A10" s="1193" t="s">
        <v>197</v>
      </c>
      <c r="B10" s="1340"/>
      <c r="C10" s="140"/>
      <c r="D10" s="135"/>
      <c r="E10" s="135"/>
      <c r="F10" s="143"/>
      <c r="G10" s="60">
        <f>SUM(C10:F10)</f>
        <v>0</v>
      </c>
      <c r="H10" s="140"/>
      <c r="I10" s="135"/>
      <c r="J10" s="135"/>
      <c r="K10" s="143"/>
      <c r="L10" s="60">
        <f>SUM(H10:K10)</f>
        <v>0</v>
      </c>
      <c r="M10" s="828"/>
      <c r="N10" s="829"/>
      <c r="O10" s="829"/>
      <c r="P10" s="830"/>
      <c r="Q10" s="215">
        <f>SUM(M10:P10)</f>
        <v>0</v>
      </c>
      <c r="R10" s="21">
        <f t="shared" si="0"/>
        <v>0</v>
      </c>
      <c r="S10" s="738" t="str">
        <f>IF('1総授与件数'!G10=R10,"","表１と表１５が不一致")</f>
        <v/>
      </c>
    </row>
    <row r="11" spans="1:19" ht="18.75" customHeight="1">
      <c r="A11" s="1193" t="s">
        <v>128</v>
      </c>
      <c r="B11" s="1340"/>
      <c r="C11" s="140"/>
      <c r="D11" s="135"/>
      <c r="E11" s="135"/>
      <c r="F11" s="143"/>
      <c r="G11" s="60">
        <f t="shared" si="1"/>
        <v>0</v>
      </c>
      <c r="H11" s="140"/>
      <c r="I11" s="135"/>
      <c r="J11" s="135"/>
      <c r="K11" s="143"/>
      <c r="L11" s="60">
        <f t="shared" ref="L11:L13" si="4">SUM(H11:K11)</f>
        <v>0</v>
      </c>
      <c r="M11" s="828"/>
      <c r="N11" s="829"/>
      <c r="O11" s="829"/>
      <c r="P11" s="830"/>
      <c r="Q11" s="215">
        <f t="shared" ref="Q11:Q13" si="5">SUM(M11:P11)</f>
        <v>0</v>
      </c>
      <c r="R11" s="21">
        <f t="shared" si="0"/>
        <v>0</v>
      </c>
      <c r="S11" s="738" t="str">
        <f>IF('1総授与件数'!G11=R11,"","表１と表１５が不一致")</f>
        <v/>
      </c>
    </row>
    <row r="12" spans="1:19" ht="27">
      <c r="A12" s="15" t="s">
        <v>191</v>
      </c>
      <c r="B12" s="162" t="s">
        <v>198</v>
      </c>
      <c r="C12" s="140"/>
      <c r="D12" s="135"/>
      <c r="E12" s="135"/>
      <c r="F12" s="143"/>
      <c r="G12" s="60">
        <f t="shared" si="1"/>
        <v>0</v>
      </c>
      <c r="H12" s="140"/>
      <c r="I12" s="135"/>
      <c r="J12" s="135"/>
      <c r="K12" s="143"/>
      <c r="L12" s="60">
        <f t="shared" si="4"/>
        <v>0</v>
      </c>
      <c r="M12" s="828"/>
      <c r="N12" s="829"/>
      <c r="O12" s="829"/>
      <c r="P12" s="830"/>
      <c r="Q12" s="215">
        <f t="shared" si="5"/>
        <v>0</v>
      </c>
      <c r="R12" s="21">
        <f t="shared" si="0"/>
        <v>0</v>
      </c>
      <c r="S12" s="738" t="str">
        <f>IF('1総授与件数'!G13=R12,"","表１と表１５が不一致")</f>
        <v/>
      </c>
    </row>
    <row r="13" spans="1:19" ht="27.75" thickBot="1">
      <c r="A13" s="19" t="s">
        <v>147</v>
      </c>
      <c r="B13" s="162" t="s">
        <v>199</v>
      </c>
      <c r="C13" s="184"/>
      <c r="D13" s="153"/>
      <c r="E13" s="153"/>
      <c r="F13" s="154"/>
      <c r="G13" s="60">
        <f t="shared" si="1"/>
        <v>0</v>
      </c>
      <c r="H13" s="184"/>
      <c r="I13" s="153"/>
      <c r="J13" s="153"/>
      <c r="K13" s="154"/>
      <c r="L13" s="60">
        <f t="shared" si="4"/>
        <v>0</v>
      </c>
      <c r="M13" s="831"/>
      <c r="N13" s="832"/>
      <c r="O13" s="832"/>
      <c r="P13" s="833"/>
      <c r="Q13" s="215">
        <f t="shared" si="5"/>
        <v>0</v>
      </c>
      <c r="R13" s="21">
        <f t="shared" si="0"/>
        <v>0</v>
      </c>
      <c r="S13" s="738" t="str">
        <f>IF('1総授与件数'!G14=R13,"","表１と表１５が不一致")</f>
        <v/>
      </c>
    </row>
    <row r="14" spans="1:19" ht="18.75" customHeight="1">
      <c r="A14" s="1197" t="s">
        <v>12</v>
      </c>
      <c r="B14" s="1150"/>
      <c r="C14" s="23">
        <f>SUM(C6:C13)</f>
        <v>0</v>
      </c>
      <c r="D14" s="23">
        <f t="shared" ref="D14:G14" si="6">SUM(D6:D13)</f>
        <v>0</v>
      </c>
      <c r="E14" s="23">
        <f t="shared" si="6"/>
        <v>0</v>
      </c>
      <c r="F14" s="23">
        <f t="shared" si="6"/>
        <v>0</v>
      </c>
      <c r="G14" s="21">
        <f t="shared" si="6"/>
        <v>0</v>
      </c>
      <c r="H14" s="23">
        <f>SUM(H6:H13)</f>
        <v>0</v>
      </c>
      <c r="I14" s="23">
        <f t="shared" ref="I14:P14" si="7">SUM(I6:I13)</f>
        <v>0</v>
      </c>
      <c r="J14" s="23">
        <f t="shared" si="7"/>
        <v>0</v>
      </c>
      <c r="K14" s="23">
        <f t="shared" si="7"/>
        <v>0</v>
      </c>
      <c r="L14" s="21">
        <f t="shared" si="7"/>
        <v>0</v>
      </c>
      <c r="M14" s="834">
        <f t="shared" si="7"/>
        <v>0</v>
      </c>
      <c r="N14" s="834">
        <f t="shared" si="7"/>
        <v>0</v>
      </c>
      <c r="O14" s="834">
        <f t="shared" si="7"/>
        <v>0</v>
      </c>
      <c r="P14" s="834">
        <f t="shared" si="7"/>
        <v>0</v>
      </c>
      <c r="Q14" s="835">
        <f>SUM(Q6:Q13)</f>
        <v>0</v>
      </c>
      <c r="R14" s="21">
        <f>SUM(R6:R13)</f>
        <v>0</v>
      </c>
      <c r="S14" s="738" t="str">
        <f>IF('1総授与件数'!G16=R14,"","表１と表１５が不一致")</f>
        <v/>
      </c>
    </row>
    <row r="15" spans="1:19">
      <c r="A15" s="1004" t="s">
        <v>117</v>
      </c>
      <c r="B15" s="1004"/>
      <c r="S15" s="1003"/>
    </row>
    <row r="16" spans="1:19" ht="60.75" customHeight="1">
      <c r="A16" s="1341" t="s">
        <v>788</v>
      </c>
      <c r="B16" s="1341"/>
      <c r="C16" s="1341"/>
      <c r="D16" s="1341"/>
      <c r="E16" s="1341"/>
      <c r="F16" s="1341"/>
      <c r="G16" s="1341"/>
      <c r="H16" s="1341"/>
      <c r="I16" s="1341"/>
      <c r="J16" s="1341"/>
      <c r="K16" s="1341"/>
      <c r="L16" s="1341"/>
      <c r="M16" s="1341"/>
      <c r="N16" s="1341"/>
      <c r="O16" s="1341"/>
      <c r="P16" s="1341"/>
      <c r="Q16" s="1341"/>
      <c r="R16" s="1341"/>
      <c r="S16" s="733" t="s">
        <v>556</v>
      </c>
    </row>
    <row r="18" spans="1:20" ht="26.25" customHeight="1">
      <c r="A18" s="969" t="s">
        <v>789</v>
      </c>
      <c r="B18" s="969"/>
      <c r="C18" s="969"/>
      <c r="D18" s="837"/>
      <c r="E18" s="837"/>
      <c r="F18" s="837"/>
      <c r="G18" s="837"/>
      <c r="H18" s="969"/>
      <c r="I18" s="837"/>
      <c r="J18" s="837"/>
      <c r="K18" s="837"/>
      <c r="L18" s="837"/>
      <c r="M18" s="837"/>
      <c r="N18" s="837"/>
      <c r="O18" s="837"/>
      <c r="P18" s="837"/>
      <c r="Q18" s="837"/>
      <c r="R18" s="837"/>
      <c r="S18" s="837"/>
    </row>
    <row r="19" spans="1:20" ht="15.95" customHeight="1">
      <c r="A19" s="1339" t="s">
        <v>679</v>
      </c>
      <c r="B19" s="1339"/>
      <c r="C19" s="1339"/>
      <c r="D19" s="1339"/>
      <c r="E19" s="1339"/>
      <c r="F19" s="1339"/>
      <c r="G19" s="1339"/>
      <c r="H19" s="1339"/>
      <c r="I19" s="1339"/>
      <c r="J19" s="1339"/>
      <c r="K19" s="758" t="s">
        <v>683</v>
      </c>
      <c r="L19" s="837"/>
      <c r="M19" s="837"/>
      <c r="N19" s="837"/>
      <c r="O19" s="837"/>
      <c r="P19" s="837"/>
      <c r="Q19" s="837"/>
      <c r="R19" s="837"/>
      <c r="S19" s="837"/>
    </row>
    <row r="20" spans="1:20" ht="30" customHeight="1">
      <c r="A20" s="1336" t="s">
        <v>680</v>
      </c>
      <c r="B20" s="1336"/>
      <c r="C20" s="1336"/>
      <c r="D20" s="1336"/>
      <c r="E20" s="1336"/>
      <c r="F20" s="1336"/>
      <c r="G20" s="1336"/>
      <c r="H20" s="1336"/>
      <c r="I20" s="1336"/>
      <c r="J20" s="1336"/>
      <c r="K20" s="970"/>
      <c r="L20" s="837" t="s">
        <v>842</v>
      </c>
      <c r="M20" s="837"/>
      <c r="N20" s="837"/>
      <c r="O20" s="837"/>
      <c r="P20" s="837"/>
      <c r="Q20" s="837"/>
      <c r="R20" s="837"/>
      <c r="S20" s="837"/>
    </row>
    <row r="21" spans="1:20" ht="52.5" customHeight="1">
      <c r="A21" s="1336" t="s">
        <v>790</v>
      </c>
      <c r="B21" s="1336"/>
      <c r="C21" s="1336"/>
      <c r="D21" s="1336"/>
      <c r="E21" s="1336"/>
      <c r="F21" s="1336"/>
      <c r="G21" s="1336"/>
      <c r="H21" s="1336"/>
      <c r="I21" s="1336"/>
      <c r="J21" s="1336"/>
      <c r="K21" s="970"/>
      <c r="L21" s="837"/>
      <c r="M21" s="837"/>
      <c r="N21" s="837"/>
      <c r="O21" s="837"/>
      <c r="P21" s="837"/>
      <c r="Q21" s="837"/>
      <c r="R21" s="837"/>
      <c r="S21" s="837"/>
    </row>
    <row r="22" spans="1:20" ht="30" customHeight="1">
      <c r="A22" s="1336" t="s">
        <v>681</v>
      </c>
      <c r="B22" s="1336"/>
      <c r="C22" s="1336"/>
      <c r="D22" s="1336"/>
      <c r="E22" s="1336"/>
      <c r="F22" s="1336"/>
      <c r="G22" s="1336"/>
      <c r="H22" s="1336"/>
      <c r="I22" s="1336"/>
      <c r="J22" s="1336"/>
      <c r="K22" s="970"/>
      <c r="L22" s="837"/>
      <c r="M22" s="837"/>
      <c r="N22" s="837"/>
      <c r="O22" s="837"/>
      <c r="P22" s="837"/>
      <c r="Q22" s="837"/>
      <c r="R22" s="837"/>
      <c r="S22" s="837"/>
    </row>
    <row r="23" spans="1:20" ht="15.95" customHeight="1">
      <c r="A23" s="1337" t="s">
        <v>682</v>
      </c>
      <c r="B23" s="1337"/>
      <c r="C23" s="1337"/>
      <c r="D23" s="1337"/>
      <c r="E23" s="1337"/>
      <c r="F23" s="1337"/>
      <c r="G23" s="1337"/>
      <c r="H23" s="1337"/>
      <c r="I23" s="1337"/>
      <c r="J23" s="1337"/>
      <c r="K23" s="971">
        <f>SUM(K20:K21)</f>
        <v>0</v>
      </c>
      <c r="L23" s="837"/>
      <c r="M23" s="837"/>
      <c r="N23" s="837"/>
      <c r="O23" s="837"/>
      <c r="P23" s="837"/>
      <c r="Q23" s="837"/>
      <c r="R23" s="837"/>
      <c r="S23" s="837"/>
      <c r="T23" s="738" t="str">
        <f>IF(K23=Q14,"","表15-1と表15-2が不一致")</f>
        <v/>
      </c>
    </row>
    <row r="24" spans="1:20">
      <c r="A24" s="1338" t="s">
        <v>117</v>
      </c>
      <c r="B24" s="1338"/>
      <c r="C24" s="837"/>
      <c r="D24" s="837"/>
      <c r="E24" s="837"/>
      <c r="F24" s="837"/>
      <c r="G24" s="837"/>
      <c r="H24" s="837"/>
      <c r="I24" s="837"/>
      <c r="J24" s="837"/>
      <c r="K24" s="837"/>
      <c r="L24" s="837"/>
      <c r="M24" s="837"/>
      <c r="N24" s="837"/>
      <c r="O24" s="837"/>
      <c r="P24" s="837"/>
      <c r="Q24" s="837"/>
      <c r="R24" s="837"/>
      <c r="S24" s="837"/>
      <c r="T24" s="1003"/>
    </row>
    <row r="25" spans="1:20" ht="39.75" customHeight="1">
      <c r="A25" s="1335" t="s">
        <v>791</v>
      </c>
      <c r="B25" s="1335"/>
      <c r="C25" s="1335"/>
      <c r="D25" s="1335"/>
      <c r="E25" s="1335"/>
      <c r="F25" s="1335"/>
      <c r="G25" s="1335"/>
      <c r="H25" s="1335"/>
      <c r="I25" s="1335"/>
      <c r="J25" s="1335"/>
      <c r="K25" s="1335"/>
      <c r="L25" s="1335"/>
      <c r="M25" s="1335"/>
      <c r="N25" s="1335"/>
      <c r="O25" s="1335"/>
      <c r="P25" s="1335"/>
      <c r="Q25" s="1335"/>
      <c r="R25" s="1335"/>
      <c r="S25" s="1335"/>
      <c r="T25" s="1334" t="s">
        <v>556</v>
      </c>
    </row>
    <row r="26" spans="1:20">
      <c r="T26" s="1334"/>
    </row>
    <row r="27" spans="1:20">
      <c r="T27" s="1334"/>
    </row>
    <row r="28" spans="1:20">
      <c r="T28" s="1334"/>
    </row>
    <row r="29" spans="1:20">
      <c r="T29" s="1334"/>
    </row>
  </sheetData>
  <mergeCells count="27">
    <mergeCell ref="A19:J19"/>
    <mergeCell ref="C4:G4"/>
    <mergeCell ref="A14:B14"/>
    <mergeCell ref="A6:B6"/>
    <mergeCell ref="A22:J22"/>
    <mergeCell ref="A16:R16"/>
    <mergeCell ref="A7:B7"/>
    <mergeCell ref="A8:B8"/>
    <mergeCell ref="A10:B10"/>
    <mergeCell ref="A9:B9"/>
    <mergeCell ref="A11:B11"/>
    <mergeCell ref="T25:T29"/>
    <mergeCell ref="A25:S25"/>
    <mergeCell ref="A20:J20"/>
    <mergeCell ref="A21:J21"/>
    <mergeCell ref="A23:J23"/>
    <mergeCell ref="A24:B24"/>
    <mergeCell ref="A2:D2"/>
    <mergeCell ref="O2:P2"/>
    <mergeCell ref="Q2:R2"/>
    <mergeCell ref="A3:B4"/>
    <mergeCell ref="C3:G3"/>
    <mergeCell ref="R3:R5"/>
    <mergeCell ref="H3:L3"/>
    <mergeCell ref="H4:L4"/>
    <mergeCell ref="A5:B5"/>
    <mergeCell ref="M4:Q4"/>
  </mergeCells>
  <phoneticPr fontId="4"/>
  <pageMargins left="0.75" right="0.75" top="1" bottom="1" header="0.51200000000000001" footer="0.51200000000000001"/>
  <pageSetup paperSize="9" scale="7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31"/>
  <sheetViews>
    <sheetView view="pageBreakPreview" zoomScaleNormal="100" zoomScaleSheetLayoutView="100" workbookViewId="0">
      <selection activeCell="F16" sqref="F16"/>
    </sheetView>
  </sheetViews>
  <sheetFormatPr defaultRowHeight="13.5"/>
  <cols>
    <col min="1" max="1" width="13.5" style="297" customWidth="1"/>
    <col min="2" max="2" width="7.625" style="412" customWidth="1"/>
    <col min="3" max="3" width="1.625" style="297" customWidth="1"/>
    <col min="4" max="4" width="7.625" style="412" customWidth="1"/>
    <col min="5" max="5" width="1.625" style="297" customWidth="1"/>
    <col min="6" max="6" width="7.625" style="412" customWidth="1"/>
    <col min="7" max="7" width="1.625" style="297" customWidth="1"/>
    <col min="8" max="8" width="7.625" style="412" customWidth="1"/>
    <col min="9" max="9" width="1.625" style="297" customWidth="1"/>
    <col min="10" max="10" width="7.625" style="412" customWidth="1"/>
    <col min="11" max="11" width="1.5" style="297" customWidth="1"/>
    <col min="12" max="12" width="7.625" style="412" customWidth="1"/>
    <col min="13" max="13" width="1.375" style="297" customWidth="1"/>
    <col min="14" max="14" width="7.625" style="412" customWidth="1"/>
    <col min="15" max="15" width="1.5" style="297" customWidth="1"/>
    <col min="16" max="16" width="7.625" style="412" customWidth="1"/>
    <col min="17" max="17" width="1.5" style="297" customWidth="1"/>
    <col min="18" max="16384" width="9" style="297"/>
  </cols>
  <sheetData>
    <row r="1" spans="1:17" ht="26.25" customHeight="1">
      <c r="A1" s="344" t="s">
        <v>792</v>
      </c>
      <c r="B1" s="413"/>
      <c r="C1" s="322"/>
      <c r="D1" s="413"/>
      <c r="E1" s="322"/>
      <c r="F1" s="413"/>
      <c r="G1" s="322"/>
      <c r="H1" s="413"/>
      <c r="I1" s="322"/>
      <c r="J1" s="413"/>
      <c r="K1" s="322"/>
      <c r="L1" s="413"/>
      <c r="M1" s="322"/>
      <c r="N1" s="528"/>
      <c r="O1" s="322"/>
      <c r="P1" s="413"/>
      <c r="Q1" s="322"/>
    </row>
    <row r="2" spans="1:17" ht="21" customHeight="1">
      <c r="A2" s="810"/>
      <c r="B2" s="413"/>
      <c r="C2" s="322"/>
      <c r="D2" s="413"/>
      <c r="E2" s="322"/>
      <c r="F2" s="413"/>
      <c r="G2" s="322"/>
      <c r="H2" s="413"/>
      <c r="I2" s="322"/>
      <c r="J2" s="413"/>
      <c r="K2" s="322"/>
      <c r="L2" s="413"/>
      <c r="M2" s="322"/>
      <c r="N2" s="413"/>
      <c r="O2" s="322"/>
      <c r="P2" s="413"/>
      <c r="Q2" s="322"/>
    </row>
    <row r="3" spans="1:17" ht="18.75" customHeight="1">
      <c r="A3" s="322"/>
      <c r="B3" s="413"/>
      <c r="C3" s="322"/>
      <c r="D3" s="413"/>
      <c r="E3" s="322"/>
      <c r="F3" s="413"/>
      <c r="G3" s="322"/>
      <c r="H3" s="413"/>
      <c r="I3" s="322"/>
      <c r="J3" s="1342" t="s">
        <v>138</v>
      </c>
      <c r="K3" s="1343"/>
      <c r="L3" s="1343"/>
      <c r="M3" s="1344"/>
      <c r="N3" s="1345">
        <f>'1総授与件数'!H4</f>
        <v>0</v>
      </c>
      <c r="O3" s="1346"/>
      <c r="P3" s="1346"/>
      <c r="Q3" s="1347"/>
    </row>
    <row r="4" spans="1:17" ht="26.25" customHeight="1" thickBot="1">
      <c r="A4" s="521" t="s">
        <v>39</v>
      </c>
      <c r="B4" s="1185" t="s">
        <v>130</v>
      </c>
      <c r="C4" s="1186"/>
      <c r="D4" s="1186"/>
      <c r="E4" s="1187"/>
      <c r="F4" s="1185" t="s">
        <v>131</v>
      </c>
      <c r="G4" s="1186"/>
      <c r="H4" s="1186"/>
      <c r="I4" s="1187"/>
      <c r="J4" s="1185" t="s">
        <v>132</v>
      </c>
      <c r="K4" s="1186"/>
      <c r="L4" s="1186"/>
      <c r="M4" s="1187"/>
      <c r="N4" s="1179" t="s">
        <v>12</v>
      </c>
      <c r="O4" s="1271"/>
      <c r="P4" s="1271"/>
      <c r="Q4" s="1180"/>
    </row>
    <row r="5" spans="1:17" ht="18.75" customHeight="1">
      <c r="A5" s="394" t="s">
        <v>20</v>
      </c>
      <c r="B5" s="771">
        <f>SUMIFS('17-1免外教科(中学校)'!$H$10:$H$555,'17-1免外教科(中学校)'!$C$10:$C$555,"国",'17-1免外教科(中学校)'!$D$10:$D$555,"",'17-1免外教科(中学校)'!$G$10:$G$555,"国語")</f>
        <v>0</v>
      </c>
      <c r="C5" s="800" t="s">
        <v>133</v>
      </c>
      <c r="D5" s="773">
        <f>SUMIFS('17-1免外教科(中学校)'!$H$10:$H$555,'17-1免外教科(中学校)'!$C$10:$C$555,"国",'17-1免外教科(中学校)'!$D$10:$D$555,"○",'17-1免外教科(中学校)'!$G$10:$G$555,"国語")</f>
        <v>0</v>
      </c>
      <c r="E5" s="801" t="s">
        <v>134</v>
      </c>
      <c r="F5" s="775">
        <f>SUMIFS('17-1免外教科(中学校)'!$H$10:$H$555,'17-1免外教科(中学校)'!$C$10:$C$555,"公",'17-1免外教科(中学校)'!$D$10:$D$555,"",'17-1免外教科(中学校)'!$G$10:$G$555,"国語")</f>
        <v>0</v>
      </c>
      <c r="G5" s="800" t="s">
        <v>133</v>
      </c>
      <c r="H5" s="773">
        <f>SUMIFS('17-1免外教科(中学校)'!$H$10:$H$555,'17-1免外教科(中学校)'!$C$10:$C$555,"公",'17-1免外教科(中学校)'!$D$10:$D$555,"○",'17-1免外教科(中学校)'!$G$10:$G$555,"国語")</f>
        <v>0</v>
      </c>
      <c r="I5" s="801" t="s">
        <v>134</v>
      </c>
      <c r="J5" s="775">
        <f>SUMIFS('17-1免外教科(中学校)'!$H$10:$H$555,'17-1免外教科(中学校)'!$C$10:$C$555,"私",'17-1免外教科(中学校)'!$D$10:$D$555,"",'17-1免外教科(中学校)'!$G$10:$G$555,"国語")</f>
        <v>0</v>
      </c>
      <c r="K5" s="800" t="s">
        <v>133</v>
      </c>
      <c r="L5" s="802">
        <f>SUMIFS('17-1免外教科(中学校)'!$H$10:$H$555,'17-1免外教科(中学校)'!$C$10:$C$555,"私",'17-1免外教科(中学校)'!$D$10:$D$555,"○",'17-1免外教科(中学校)'!$G$10:$G$555,"国語")</f>
        <v>0</v>
      </c>
      <c r="M5" s="803" t="s">
        <v>134</v>
      </c>
      <c r="N5" s="804">
        <f>B5+F5+J5</f>
        <v>0</v>
      </c>
      <c r="O5" s="805" t="s">
        <v>133</v>
      </c>
      <c r="P5" s="804">
        <f>D5+H5+L5</f>
        <v>0</v>
      </c>
      <c r="Q5" s="732" t="s">
        <v>134</v>
      </c>
    </row>
    <row r="6" spans="1:17" ht="18.75" customHeight="1">
      <c r="A6" s="394" t="s">
        <v>21</v>
      </c>
      <c r="B6" s="778">
        <f>SUMIFS('17-1免外教科(中学校)'!$H$10:$H$555,'17-1免外教科(中学校)'!$C$10:$C$555,"国",'17-1免外教科(中学校)'!$D$10:$D$555,"",'17-1免外教科(中学校)'!$G$10:$G$555,"社会")</f>
        <v>0</v>
      </c>
      <c r="C6" s="805" t="s">
        <v>133</v>
      </c>
      <c r="D6" s="780">
        <f>SUMIFS('17-1免外教科(中学校)'!$H$10:$H$555,'17-1免外教科(中学校)'!$C$10:$C$555,"国",'17-1免外教科(中学校)'!$D$10:$D$555,"○",'17-1免外教科(中学校)'!$G$10:$G$555,"社会")</f>
        <v>0</v>
      </c>
      <c r="E6" s="806" t="s">
        <v>134</v>
      </c>
      <c r="F6" s="782">
        <f>SUMIFS('17-1免外教科(中学校)'!$H$10:$H$555,'17-1免外教科(中学校)'!$C$10:$C$555,"公",'17-1免外教科(中学校)'!$D$10:$D$555,"",'17-1免外教科(中学校)'!$G$10:$G$555,"社会")</f>
        <v>0</v>
      </c>
      <c r="G6" s="805" t="s">
        <v>133</v>
      </c>
      <c r="H6" s="780">
        <f>SUMIFS('17-1免外教科(中学校)'!$H$10:$H$555,'17-1免外教科(中学校)'!$C$10:$C$555,"公",'17-1免外教科(中学校)'!$D$10:$D$555,"○",'17-1免外教科(中学校)'!$G$10:$G$555,"社会")</f>
        <v>0</v>
      </c>
      <c r="I6" s="806" t="s">
        <v>134</v>
      </c>
      <c r="J6" s="782">
        <f>SUMIFS('17-1免外教科(中学校)'!$H$10:$H$555,'17-1免外教科(中学校)'!$C$10:$C$555,"私",'17-1免外教科(中学校)'!$D$10:$D$555,"",'17-1免外教科(中学校)'!$G$10:$G$555,"社会")</f>
        <v>0</v>
      </c>
      <c r="K6" s="805" t="s">
        <v>133</v>
      </c>
      <c r="L6" s="780">
        <f>SUMIFS('17-1免外教科(中学校)'!$H$10:$H$555,'17-1免外教科(中学校)'!$C$10:$C$555,"私",'17-1免外教科(中学校)'!$D$10:$D$555,"○",'17-1免外教科(中学校)'!$G$10:$G$555,"社会")</f>
        <v>0</v>
      </c>
      <c r="M6" s="807" t="s">
        <v>134</v>
      </c>
      <c r="N6" s="804">
        <f t="shared" ref="N6:N17" si="0">B6+F6+J6</f>
        <v>0</v>
      </c>
      <c r="O6" s="805" t="s">
        <v>133</v>
      </c>
      <c r="P6" s="804">
        <f t="shared" ref="P6:P17" si="1">D6+H6+L6</f>
        <v>0</v>
      </c>
      <c r="Q6" s="732" t="s">
        <v>134</v>
      </c>
    </row>
    <row r="7" spans="1:17" ht="18.75" customHeight="1">
      <c r="A7" s="394" t="s">
        <v>22</v>
      </c>
      <c r="B7" s="778">
        <f>SUMIFS('17-1免外教科(中学校)'!$H$10:$H$555,'17-1免外教科(中学校)'!$C$10:$C$555,"国",'17-1免外教科(中学校)'!$D$10:$D$555,"",'17-1免外教科(中学校)'!$G$10:$G$555,"数学")</f>
        <v>0</v>
      </c>
      <c r="C7" s="805" t="s">
        <v>133</v>
      </c>
      <c r="D7" s="780">
        <f>SUMIFS('17-1免外教科(中学校)'!$H$10:$H$555,'17-1免外教科(中学校)'!$C$10:$C$555,"国",'17-1免外教科(中学校)'!$D$10:$D$555,"○",'17-1免外教科(中学校)'!$G$10:$G$555,"数学")</f>
        <v>0</v>
      </c>
      <c r="E7" s="806" t="s">
        <v>134</v>
      </c>
      <c r="F7" s="782">
        <f>SUMIFS('17-1免外教科(中学校)'!$H$10:$H$555,'17-1免外教科(中学校)'!$C$10:$C$555,"公",'17-1免外教科(中学校)'!$D$10:$D$555,"",'17-1免外教科(中学校)'!$G$10:$G$555,"数学")</f>
        <v>0</v>
      </c>
      <c r="G7" s="805" t="s">
        <v>133</v>
      </c>
      <c r="H7" s="780">
        <f>SUMIFS('17-1免外教科(中学校)'!$H$10:$H$555,'17-1免外教科(中学校)'!$C$10:$C$555,"公",'17-1免外教科(中学校)'!$D$10:$D$555,"○",'17-1免外教科(中学校)'!$G$10:$G$555,"数学")</f>
        <v>0</v>
      </c>
      <c r="I7" s="806" t="s">
        <v>134</v>
      </c>
      <c r="J7" s="782">
        <f>SUMIFS('17-1免外教科(中学校)'!$H$10:$H$555,'17-1免外教科(中学校)'!$C$10:$C$555,"私",'17-1免外教科(中学校)'!$D$10:$D$555,"",'17-1免外教科(中学校)'!$G$10:$G$555,"数学")</f>
        <v>0</v>
      </c>
      <c r="K7" s="805" t="s">
        <v>133</v>
      </c>
      <c r="L7" s="780">
        <f>SUMIFS('17-1免外教科(中学校)'!$H$10:$H$555,'17-1免外教科(中学校)'!$C$10:$C$555,"私",'17-1免外教科(中学校)'!$D$10:$D$555,"○",'17-1免外教科(中学校)'!$G$10:$G$555,"数学")</f>
        <v>0</v>
      </c>
      <c r="M7" s="807" t="s">
        <v>134</v>
      </c>
      <c r="N7" s="804">
        <f t="shared" si="0"/>
        <v>0</v>
      </c>
      <c r="O7" s="805" t="s">
        <v>133</v>
      </c>
      <c r="P7" s="804">
        <f t="shared" si="1"/>
        <v>0</v>
      </c>
      <c r="Q7" s="732" t="s">
        <v>134</v>
      </c>
    </row>
    <row r="8" spans="1:17" ht="18.75" customHeight="1">
      <c r="A8" s="394" t="s">
        <v>23</v>
      </c>
      <c r="B8" s="778">
        <f>SUMIFS('17-1免外教科(中学校)'!$H$10:$H$555,'17-1免外教科(中学校)'!$C$10:$C$555,"国",'17-1免外教科(中学校)'!$D$10:$D$555,"",'17-1免外教科(中学校)'!$G$10:$G$555,"理科")</f>
        <v>0</v>
      </c>
      <c r="C8" s="805" t="s">
        <v>133</v>
      </c>
      <c r="D8" s="780">
        <f>SUMIFS('17-1免外教科(中学校)'!$H$10:$H$555,'17-1免外教科(中学校)'!$C$10:$C$555,"国",'17-1免外教科(中学校)'!$D$10:$D$555,"○",'17-1免外教科(中学校)'!$G$10:$G$555,"理科")</f>
        <v>0</v>
      </c>
      <c r="E8" s="806" t="s">
        <v>134</v>
      </c>
      <c r="F8" s="782">
        <f>SUMIFS('17-1免外教科(中学校)'!$H$10:$H$555,'17-1免外教科(中学校)'!$C$10:$C$555,"公",'17-1免外教科(中学校)'!$D$10:$D$555,"",'17-1免外教科(中学校)'!$G$10:$G$555,"理科")</f>
        <v>0</v>
      </c>
      <c r="G8" s="805" t="s">
        <v>133</v>
      </c>
      <c r="H8" s="780">
        <f>SUMIFS('17-1免外教科(中学校)'!$H$10:$H$555,'17-1免外教科(中学校)'!$C$10:$C$555,"公",'17-1免外教科(中学校)'!$D$10:$D$555,"○",'17-1免外教科(中学校)'!$G$10:$G$555,"理科")</f>
        <v>0</v>
      </c>
      <c r="I8" s="806" t="s">
        <v>134</v>
      </c>
      <c r="J8" s="782">
        <f>SUMIFS('17-1免外教科(中学校)'!$H$10:$H$555,'17-1免外教科(中学校)'!$C$10:$C$555,"私",'17-1免外教科(中学校)'!$D$10:$D$555,"",'17-1免外教科(中学校)'!$G$10:$G$555,"理科")</f>
        <v>0</v>
      </c>
      <c r="K8" s="805" t="s">
        <v>133</v>
      </c>
      <c r="L8" s="780">
        <f>SUMIFS('17-1免外教科(中学校)'!$H$10:$H$555,'17-1免外教科(中学校)'!$C$10:$C$555,"私",'17-1免外教科(中学校)'!$D$10:$D$555,"○",'17-1免外教科(中学校)'!$G$10:$G$555,"理科")</f>
        <v>0</v>
      </c>
      <c r="M8" s="807" t="s">
        <v>134</v>
      </c>
      <c r="N8" s="804">
        <f t="shared" si="0"/>
        <v>0</v>
      </c>
      <c r="O8" s="805" t="s">
        <v>133</v>
      </c>
      <c r="P8" s="804">
        <f t="shared" si="1"/>
        <v>0</v>
      </c>
      <c r="Q8" s="732" t="s">
        <v>134</v>
      </c>
    </row>
    <row r="9" spans="1:17" ht="18.75" customHeight="1">
      <c r="A9" s="394" t="s">
        <v>24</v>
      </c>
      <c r="B9" s="778">
        <f>SUMIFS('17-1免外教科(中学校)'!$H$10:$H$555,'17-1免外教科(中学校)'!$C$10:$C$555,"国",'17-1免外教科(中学校)'!$D$10:$D$555,"",'17-1免外教科(中学校)'!$G$10:$G$555,"音楽")</f>
        <v>0</v>
      </c>
      <c r="C9" s="805" t="s">
        <v>133</v>
      </c>
      <c r="D9" s="780">
        <f>SUMIFS('17-1免外教科(中学校)'!$H$10:$H$555,'17-1免外教科(中学校)'!$C$10:$C$555,"国",'17-1免外教科(中学校)'!$D$10:$D$555,"○",'17-1免外教科(中学校)'!$G$10:$G$555,"音楽")</f>
        <v>0</v>
      </c>
      <c r="E9" s="806" t="s">
        <v>134</v>
      </c>
      <c r="F9" s="782">
        <f>SUMIFS('17-1免外教科(中学校)'!$H$10:$H$555,'17-1免外教科(中学校)'!$C$10:$C$555,"公",'17-1免外教科(中学校)'!$D$10:$D$555,"",'17-1免外教科(中学校)'!$G$10:$G$555,"音楽")</f>
        <v>0</v>
      </c>
      <c r="G9" s="805" t="s">
        <v>133</v>
      </c>
      <c r="H9" s="780">
        <f>SUMIFS('17-1免外教科(中学校)'!$H$10:$H$555,'17-1免外教科(中学校)'!$C$10:$C$555,"公",'17-1免外教科(中学校)'!$D$10:$D$555,"○",'17-1免外教科(中学校)'!$G$10:$G$555,"音楽")</f>
        <v>0</v>
      </c>
      <c r="I9" s="806" t="s">
        <v>134</v>
      </c>
      <c r="J9" s="782">
        <f>SUMIFS('17-1免外教科(中学校)'!$H$10:$H$555,'17-1免外教科(中学校)'!$C$10:$C$555,"私",'17-1免外教科(中学校)'!$D$10:$D$555,"",'17-1免外教科(中学校)'!$G$10:$G$555,"音楽")</f>
        <v>0</v>
      </c>
      <c r="K9" s="805" t="s">
        <v>133</v>
      </c>
      <c r="L9" s="780">
        <f>SUMIFS('17-1免外教科(中学校)'!$H$10:$H$555,'17-1免外教科(中学校)'!$C$10:$C$555,"私",'17-1免外教科(中学校)'!$D$10:$D$555,"○",'17-1免外教科(中学校)'!$G$10:$G$555,"音楽")</f>
        <v>0</v>
      </c>
      <c r="M9" s="807" t="s">
        <v>134</v>
      </c>
      <c r="N9" s="804">
        <f t="shared" si="0"/>
        <v>0</v>
      </c>
      <c r="O9" s="805" t="s">
        <v>133</v>
      </c>
      <c r="P9" s="804">
        <f t="shared" si="1"/>
        <v>0</v>
      </c>
      <c r="Q9" s="732" t="s">
        <v>134</v>
      </c>
    </row>
    <row r="10" spans="1:17" ht="18.75" customHeight="1">
      <c r="A10" s="394" t="s">
        <v>25</v>
      </c>
      <c r="B10" s="778">
        <f>SUMIFS('17-1免外教科(中学校)'!$H$10:$H$555,'17-1免外教科(中学校)'!$C$10:$C$555,"国",'17-1免外教科(中学校)'!$D$10:$D$555,"",'17-1免外教科(中学校)'!$G$10:$G$555,"美術")</f>
        <v>0</v>
      </c>
      <c r="C10" s="805" t="s">
        <v>133</v>
      </c>
      <c r="D10" s="780">
        <f>SUMIFS('17-1免外教科(中学校)'!$H$10:$H$555,'17-1免外教科(中学校)'!$C$10:$C$555,"国",'17-1免外教科(中学校)'!$D$10:$D$555,"○",'17-1免外教科(中学校)'!$G$10:$G$555,"美術")</f>
        <v>0</v>
      </c>
      <c r="E10" s="806" t="s">
        <v>134</v>
      </c>
      <c r="F10" s="782">
        <f>SUMIFS('17-1免外教科(中学校)'!$H$10:$H$555,'17-1免外教科(中学校)'!$C$10:$C$555,"公",'17-1免外教科(中学校)'!$D$10:$D$555,"",'17-1免外教科(中学校)'!$G$10:$G$555,"美術")</f>
        <v>0</v>
      </c>
      <c r="G10" s="805" t="s">
        <v>133</v>
      </c>
      <c r="H10" s="780">
        <f>SUMIFS('17-1免外教科(中学校)'!$H$10:$H$555,'17-1免外教科(中学校)'!$C$10:$C$555,"公",'17-1免外教科(中学校)'!$D$10:$D$555,"○",'17-1免外教科(中学校)'!$G$10:$G$555,"美術")</f>
        <v>0</v>
      </c>
      <c r="I10" s="806" t="s">
        <v>134</v>
      </c>
      <c r="J10" s="782">
        <f>SUMIFS('17-1免外教科(中学校)'!$H$10:$H$555,'17-1免外教科(中学校)'!$C$10:$C$555,"私",'17-1免外教科(中学校)'!$D$10:$D$555,"",'17-1免外教科(中学校)'!$G$10:$G$555,"美術")</f>
        <v>0</v>
      </c>
      <c r="K10" s="805" t="s">
        <v>133</v>
      </c>
      <c r="L10" s="780">
        <f>SUMIFS('17-1免外教科(中学校)'!$H$10:$H$555,'17-1免外教科(中学校)'!$C$10:$C$555,"私",'17-1免外教科(中学校)'!$D$10:$D$555,"○",'17-1免外教科(中学校)'!$G$10:$G$555,"美術")</f>
        <v>0</v>
      </c>
      <c r="M10" s="807" t="s">
        <v>134</v>
      </c>
      <c r="N10" s="804">
        <f t="shared" si="0"/>
        <v>0</v>
      </c>
      <c r="O10" s="805" t="s">
        <v>133</v>
      </c>
      <c r="P10" s="804">
        <f t="shared" si="1"/>
        <v>0</v>
      </c>
      <c r="Q10" s="732" t="s">
        <v>134</v>
      </c>
    </row>
    <row r="11" spans="1:17" ht="18.75" customHeight="1">
      <c r="A11" s="394" t="s">
        <v>26</v>
      </c>
      <c r="B11" s="778">
        <f>SUMIFS('17-1免外教科(中学校)'!$H$10:$H$555,'17-1免外教科(中学校)'!$C$10:$C$555,"国",'17-1免外教科(中学校)'!$D$10:$D$555,"",'17-1免外教科(中学校)'!$G$10:$G$555,"保健体育")</f>
        <v>0</v>
      </c>
      <c r="C11" s="805" t="s">
        <v>133</v>
      </c>
      <c r="D11" s="780">
        <f>SUMIFS('17-1免外教科(中学校)'!$H$10:$H$555,'17-1免外教科(中学校)'!$C$10:$C$555,"国",'17-1免外教科(中学校)'!$D$10:$D$555,"○",'17-1免外教科(中学校)'!$G$10:$G$555,"保健体育")</f>
        <v>0</v>
      </c>
      <c r="E11" s="806" t="s">
        <v>134</v>
      </c>
      <c r="F11" s="782">
        <f>SUMIFS('17-1免外教科(中学校)'!$H$10:$H$555,'17-1免外教科(中学校)'!$C$10:$C$555,"公",'17-1免外教科(中学校)'!$D$10:$D$555,"",'17-1免外教科(中学校)'!$G$10:$G$555,"保健体育")</f>
        <v>0</v>
      </c>
      <c r="G11" s="805" t="s">
        <v>133</v>
      </c>
      <c r="H11" s="780">
        <f>SUMIFS('17-1免外教科(中学校)'!$H$10:$H$555,'17-1免外教科(中学校)'!$C$10:$C$555,"公",'17-1免外教科(中学校)'!$D$10:$D$555,"○",'17-1免外教科(中学校)'!$G$10:$G$555,"保健体育")</f>
        <v>0</v>
      </c>
      <c r="I11" s="806" t="s">
        <v>134</v>
      </c>
      <c r="J11" s="782">
        <f>SUMIFS('17-1免外教科(中学校)'!$H$10:$H$555,'17-1免外教科(中学校)'!$C$10:$C$555,"私",'17-1免外教科(中学校)'!$D$10:$D$555,"",'17-1免外教科(中学校)'!$G$10:$G$555,"保健体育")</f>
        <v>0</v>
      </c>
      <c r="K11" s="805" t="s">
        <v>133</v>
      </c>
      <c r="L11" s="780">
        <f>SUMIFS('17-1免外教科(中学校)'!$H$10:$H$555,'17-1免外教科(中学校)'!$C$10:$C$555,"私",'17-1免外教科(中学校)'!$D$10:$D$555,"○",'17-1免外教科(中学校)'!$G$10:$G$555,"保健体育")</f>
        <v>0</v>
      </c>
      <c r="M11" s="807" t="s">
        <v>134</v>
      </c>
      <c r="N11" s="804">
        <f t="shared" si="0"/>
        <v>0</v>
      </c>
      <c r="O11" s="805" t="s">
        <v>133</v>
      </c>
      <c r="P11" s="804">
        <f t="shared" si="1"/>
        <v>0</v>
      </c>
      <c r="Q11" s="732" t="s">
        <v>134</v>
      </c>
    </row>
    <row r="12" spans="1:17" ht="18.75" customHeight="1">
      <c r="A12" s="394" t="s">
        <v>27</v>
      </c>
      <c r="B12" s="778">
        <f>SUMIFS('17-1免外教科(中学校)'!$H$10:$H$555,'17-1免外教科(中学校)'!$C$10:$C$555,"国",'17-1免外教科(中学校)'!$D$10:$D$555,"",'17-1免外教科(中学校)'!$G$10:$G$555,"保健")</f>
        <v>0</v>
      </c>
      <c r="C12" s="805" t="s">
        <v>133</v>
      </c>
      <c r="D12" s="780">
        <f>SUMIFS('17-1免外教科(中学校)'!$H$10:$H$555,'17-1免外教科(中学校)'!$C$10:$C$555,"国",'17-1免外教科(中学校)'!$D$10:$D$555,"○",'17-1免外教科(中学校)'!$G$10:$G$555,"保健")</f>
        <v>0</v>
      </c>
      <c r="E12" s="806" t="s">
        <v>134</v>
      </c>
      <c r="F12" s="782">
        <f>SUMIFS('17-1免外教科(中学校)'!$H$10:$H$555,'17-1免外教科(中学校)'!$C$10:$C$555,"公",'17-1免外教科(中学校)'!$D$10:$D$555,"",'17-1免外教科(中学校)'!$G$10:$G$555,"保健")</f>
        <v>0</v>
      </c>
      <c r="G12" s="805" t="s">
        <v>133</v>
      </c>
      <c r="H12" s="780">
        <f>SUMIFS('17-1免外教科(中学校)'!$H$10:$H$555,'17-1免外教科(中学校)'!$C$10:$C$555,"公",'17-1免外教科(中学校)'!$D$10:$D$555,"○",'17-1免外教科(中学校)'!$G$10:$G$555,"保健")</f>
        <v>0</v>
      </c>
      <c r="I12" s="806" t="s">
        <v>134</v>
      </c>
      <c r="J12" s="782">
        <f>SUMIFS('17-1免外教科(中学校)'!$H$10:$H$555,'17-1免外教科(中学校)'!$C$10:$C$555,"私",'17-1免外教科(中学校)'!$D$10:$D$555,"",'17-1免外教科(中学校)'!$G$10:$G$555,"保健")</f>
        <v>0</v>
      </c>
      <c r="K12" s="805" t="s">
        <v>133</v>
      </c>
      <c r="L12" s="780">
        <f>SUMIFS('17-1免外教科(中学校)'!$H$10:$H$555,'17-1免外教科(中学校)'!$C$10:$C$555,"私",'17-1免外教科(中学校)'!$D$10:$D$555,"○",'17-1免外教科(中学校)'!$G$10:$G$555,"保健")</f>
        <v>0</v>
      </c>
      <c r="M12" s="807" t="s">
        <v>134</v>
      </c>
      <c r="N12" s="804">
        <f t="shared" si="0"/>
        <v>0</v>
      </c>
      <c r="O12" s="805" t="s">
        <v>133</v>
      </c>
      <c r="P12" s="804">
        <f t="shared" si="1"/>
        <v>0</v>
      </c>
      <c r="Q12" s="732" t="s">
        <v>134</v>
      </c>
    </row>
    <row r="13" spans="1:17" ht="18.75" customHeight="1">
      <c r="A13" s="394" t="s">
        <v>28</v>
      </c>
      <c r="B13" s="778">
        <f>SUMIFS('17-1免外教科(中学校)'!$H$10:$H$555,'17-1免外教科(中学校)'!$C$10:$C$555,"国",'17-1免外教科(中学校)'!$D$10:$D$555,"",'17-1免外教科(中学校)'!$G$10:$G$555,"技術")</f>
        <v>0</v>
      </c>
      <c r="C13" s="805" t="s">
        <v>133</v>
      </c>
      <c r="D13" s="780">
        <f>SUMIFS('17-1免外教科(中学校)'!$H$10:$H$555,'17-1免外教科(中学校)'!$C$10:$C$555,"国",'17-1免外教科(中学校)'!$D$10:$D$555,"○",'17-1免外教科(中学校)'!$G$10:$G$555,"技術")</f>
        <v>0</v>
      </c>
      <c r="E13" s="806" t="s">
        <v>134</v>
      </c>
      <c r="F13" s="782">
        <f>SUMIFS('17-1免外教科(中学校)'!$H$10:$H$555,'17-1免外教科(中学校)'!$C$10:$C$555,"公",'17-1免外教科(中学校)'!$D$10:$D$555,"",'17-1免外教科(中学校)'!$G$10:$G$555,"技術")</f>
        <v>0</v>
      </c>
      <c r="G13" s="805" t="s">
        <v>133</v>
      </c>
      <c r="H13" s="780">
        <f>SUMIFS('17-1免外教科(中学校)'!$H$10:$H$555,'17-1免外教科(中学校)'!$C$10:$C$555,"公",'17-1免外教科(中学校)'!$D$10:$D$555,"○",'17-1免外教科(中学校)'!$G$10:$G$555,"技術")</f>
        <v>0</v>
      </c>
      <c r="I13" s="806" t="s">
        <v>134</v>
      </c>
      <c r="J13" s="782">
        <f>SUMIFS('17-1免外教科(中学校)'!$H$10:$H$555,'17-1免外教科(中学校)'!$C$10:$C$555,"私",'17-1免外教科(中学校)'!$D$10:$D$555,"",'17-1免外教科(中学校)'!$G$10:$G$555,"技術")</f>
        <v>0</v>
      </c>
      <c r="K13" s="805" t="s">
        <v>133</v>
      </c>
      <c r="L13" s="780">
        <f>SUMIFS('17-1免外教科(中学校)'!$H$10:$H$555,'17-1免外教科(中学校)'!$C$10:$C$555,"私",'17-1免外教科(中学校)'!$D$10:$D$555,"○",'17-1免外教科(中学校)'!$G$10:$G$555,"技術")</f>
        <v>0</v>
      </c>
      <c r="M13" s="807" t="s">
        <v>134</v>
      </c>
      <c r="N13" s="804">
        <f t="shared" si="0"/>
        <v>0</v>
      </c>
      <c r="O13" s="805" t="s">
        <v>133</v>
      </c>
      <c r="P13" s="804">
        <f t="shared" si="1"/>
        <v>0</v>
      </c>
      <c r="Q13" s="732" t="s">
        <v>134</v>
      </c>
    </row>
    <row r="14" spans="1:17" ht="18.75" customHeight="1">
      <c r="A14" s="394" t="s">
        <v>29</v>
      </c>
      <c r="B14" s="778">
        <f>SUMIFS('17-1免外教科(中学校)'!$H$10:$H$555,'17-1免外教科(中学校)'!$C$10:$C$555,"国",'17-1免外教科(中学校)'!$D$10:$D$555,"",'17-1免外教科(中学校)'!$G$10:$G$555,"家庭")</f>
        <v>0</v>
      </c>
      <c r="C14" s="805" t="s">
        <v>133</v>
      </c>
      <c r="D14" s="780">
        <f>SUMIFS('17-1免外教科(中学校)'!$H$10:$H$555,'17-1免外教科(中学校)'!$C$10:$C$555,"国",'17-1免外教科(中学校)'!$D$10:$D$555,"○",'17-1免外教科(中学校)'!$G$10:$G$555,"家庭")</f>
        <v>0</v>
      </c>
      <c r="E14" s="806" t="s">
        <v>134</v>
      </c>
      <c r="F14" s="782">
        <f>SUMIFS('17-1免外教科(中学校)'!$H$10:$H$555,'17-1免外教科(中学校)'!$C$10:$C$555,"公",'17-1免外教科(中学校)'!$D$10:$D$555,"",'17-1免外教科(中学校)'!$G$10:$G$555,"家庭")</f>
        <v>0</v>
      </c>
      <c r="G14" s="805" t="s">
        <v>133</v>
      </c>
      <c r="H14" s="780">
        <f>SUMIFS('17-1免外教科(中学校)'!$H$10:$H$555,'17-1免外教科(中学校)'!$C$10:$C$555,"公",'17-1免外教科(中学校)'!$D$10:$D$555,"○",'17-1免外教科(中学校)'!$G$10:$G$555,"家庭")</f>
        <v>0</v>
      </c>
      <c r="I14" s="806" t="s">
        <v>134</v>
      </c>
      <c r="J14" s="782">
        <f>SUMIFS('17-1免外教科(中学校)'!$H$10:$H$555,'17-1免外教科(中学校)'!$C$10:$C$555,"私",'17-1免外教科(中学校)'!$D$10:$D$555,"",'17-1免外教科(中学校)'!$G$10:$G$555,"家庭")</f>
        <v>0</v>
      </c>
      <c r="K14" s="805" t="s">
        <v>133</v>
      </c>
      <c r="L14" s="780">
        <f>SUMIFS('17-1免外教科(中学校)'!$H$10:$H$555,'17-1免外教科(中学校)'!$C$10:$C$555,"私",'17-1免外教科(中学校)'!$D$10:$D$555,"○",'17-1免外教科(中学校)'!$G$10:$G$555,"家庭")</f>
        <v>0</v>
      </c>
      <c r="M14" s="807" t="s">
        <v>134</v>
      </c>
      <c r="N14" s="804">
        <f t="shared" si="0"/>
        <v>0</v>
      </c>
      <c r="O14" s="805" t="s">
        <v>133</v>
      </c>
      <c r="P14" s="804">
        <f t="shared" si="1"/>
        <v>0</v>
      </c>
      <c r="Q14" s="732" t="s">
        <v>134</v>
      </c>
    </row>
    <row r="15" spans="1:17" ht="18.75" customHeight="1">
      <c r="A15" s="394" t="s">
        <v>30</v>
      </c>
      <c r="B15" s="778">
        <f>SUMIFS('17-1免外教科(中学校)'!$H$10:$H$555,'17-1免外教科(中学校)'!$C$10:$C$555,"国",'17-1免外教科(中学校)'!$D$10:$D$555,"",'17-1免外教科(中学校)'!$G$10:$G$555,"職業")</f>
        <v>0</v>
      </c>
      <c r="C15" s="805" t="s">
        <v>600</v>
      </c>
      <c r="D15" s="780">
        <f>SUMIFS('17-1免外教科(中学校)'!$H$10:$H$555,'17-1免外教科(中学校)'!$C$10:$C$555,"国",'17-1免外教科(中学校)'!$D$10:$D$555,"○",'17-1免外教科(中学校)'!$G$10:$G$555,"職業")</f>
        <v>0</v>
      </c>
      <c r="E15" s="806" t="s">
        <v>134</v>
      </c>
      <c r="F15" s="782">
        <f>SUMIFS('17-1免外教科(中学校)'!$H$10:$H$555,'17-1免外教科(中学校)'!$C$10:$C$555,"公",'17-1免外教科(中学校)'!$D$10:$D$555,"",'17-1免外教科(中学校)'!$G$10:$G$555,"職業")</f>
        <v>0</v>
      </c>
      <c r="G15" s="805" t="s">
        <v>133</v>
      </c>
      <c r="H15" s="780">
        <f>SUMIFS('17-1免外教科(中学校)'!$H$10:$H$555,'17-1免外教科(中学校)'!$C$10:$C$555,"公",'17-1免外教科(中学校)'!$D$10:$D$555,"○",'17-1免外教科(中学校)'!$G$10:$G$555,"職業")</f>
        <v>0</v>
      </c>
      <c r="I15" s="806" t="s">
        <v>134</v>
      </c>
      <c r="J15" s="782">
        <f>SUMIFS('17-1免外教科(中学校)'!$H$10:$H$555,'17-1免外教科(中学校)'!$C$10:$C$555,"私",'17-1免外教科(中学校)'!$D$10:$D$555,"",'17-1免外教科(中学校)'!$G$10:$G$555,"職業")</f>
        <v>0</v>
      </c>
      <c r="K15" s="805" t="s">
        <v>133</v>
      </c>
      <c r="L15" s="780">
        <f>SUMIFS('17-1免外教科(中学校)'!$H$10:$H$555,'17-1免外教科(中学校)'!$C$10:$C$555,"私",'17-1免外教科(中学校)'!$D$10:$D$555,"○",'17-1免外教科(中学校)'!$G$10:$G$555,"職業")</f>
        <v>0</v>
      </c>
      <c r="M15" s="807" t="s">
        <v>134</v>
      </c>
      <c r="N15" s="804">
        <f t="shared" si="0"/>
        <v>0</v>
      </c>
      <c r="O15" s="805" t="s">
        <v>133</v>
      </c>
      <c r="P15" s="804">
        <f t="shared" si="1"/>
        <v>0</v>
      </c>
      <c r="Q15" s="732" t="s">
        <v>134</v>
      </c>
    </row>
    <row r="16" spans="1:17" ht="18.75" customHeight="1">
      <c r="A16" s="394" t="s">
        <v>32</v>
      </c>
      <c r="B16" s="778">
        <f>SUMIFS('17-1免外教科(中学校)'!$H$10:$H$555,'17-1免外教科(中学校)'!$C$10:$C$555,"国",'17-1免外教科(中学校)'!$D$10:$D$555,"",'17-1免外教科(中学校)'!$G$10:$G$555,"職業指導")</f>
        <v>0</v>
      </c>
      <c r="C16" s="805" t="s">
        <v>133</v>
      </c>
      <c r="D16" s="780">
        <f>SUMIFS('17-1免外教科(中学校)'!$H$10:$H$555,'17-1免外教科(中学校)'!$C$10:$C$555,"国",'17-1免外教科(中学校)'!$D$10:$D$555,"○",'17-1免外教科(中学校)'!$G$10:$G$555,"職業指導")</f>
        <v>0</v>
      </c>
      <c r="E16" s="806" t="s">
        <v>134</v>
      </c>
      <c r="F16" s="782">
        <f>SUMIFS('17-1免外教科(中学校)'!$H$10:$H$555,'17-1免外教科(中学校)'!$C$10:$C$555,"公",'17-1免外教科(中学校)'!$D$10:$D$555,"",'17-1免外教科(中学校)'!$G$10:$G$555,"職業指導")</f>
        <v>0</v>
      </c>
      <c r="G16" s="805" t="s">
        <v>133</v>
      </c>
      <c r="H16" s="780">
        <f>SUMIFS('17-1免外教科(中学校)'!$H$10:$H$555,'17-1免外教科(中学校)'!$C$10:$C$555,"公",'17-1免外教科(中学校)'!$D$10:$D$555,"○",'17-1免外教科(中学校)'!$G$10:$G$555,"職業指導")</f>
        <v>0</v>
      </c>
      <c r="I16" s="806" t="s">
        <v>134</v>
      </c>
      <c r="J16" s="782">
        <f>SUMIFS('17-1免外教科(中学校)'!$H$10:$H$555,'17-1免外教科(中学校)'!$C$10:$C$555,"私",'17-1免外教科(中学校)'!$D$10:$D$555,"",'17-1免外教科(中学校)'!$G$10:$G$555,"職業指導")</f>
        <v>0</v>
      </c>
      <c r="K16" s="805" t="s">
        <v>133</v>
      </c>
      <c r="L16" s="780">
        <f>SUMIFS('17-1免外教科(中学校)'!$H$10:$H$555,'17-1免外教科(中学校)'!$C$10:$C$555,"私",'17-1免外教科(中学校)'!$D$10:$D$555,"○",'17-1免外教科(中学校)'!$G$10:$G$555,"職業指導")</f>
        <v>0</v>
      </c>
      <c r="M16" s="807" t="s">
        <v>134</v>
      </c>
      <c r="N16" s="804">
        <f t="shared" si="0"/>
        <v>0</v>
      </c>
      <c r="O16" s="805" t="s">
        <v>133</v>
      </c>
      <c r="P16" s="804">
        <f t="shared" si="1"/>
        <v>0</v>
      </c>
      <c r="Q16" s="732" t="s">
        <v>134</v>
      </c>
    </row>
    <row r="17" spans="1:17" ht="18.75" customHeight="1">
      <c r="A17" s="968" t="s">
        <v>31</v>
      </c>
      <c r="B17" s="778">
        <f>SUMIFS('17-1免外教科(中学校)'!$H$10:$H$555,'17-1免外教科(中学校)'!$C$10:$C$555,"国",'17-1免外教科(中学校)'!$D$10:$D$555,"",'17-1免外教科(中学校)'!$G$10:$G$555,"職業実習")</f>
        <v>0</v>
      </c>
      <c r="C17" s="805" t="s">
        <v>133</v>
      </c>
      <c r="D17" s="780">
        <f>SUMIFS('17-1免外教科(中学校)'!$H$10:$H$555,'17-1免外教科(中学校)'!$C$10:$C$555,"国",'17-1免外教科(中学校)'!$D$10:$D$555,"○",'17-1免外教科(中学校)'!$G$10:$G$555,"職業実習")</f>
        <v>0</v>
      </c>
      <c r="E17" s="806" t="s">
        <v>134</v>
      </c>
      <c r="F17" s="782">
        <f>SUMIFS('17-1免外教科(中学校)'!$H$10:$H$555,'17-1免外教科(中学校)'!$C$10:$C$555,"公",'17-1免外教科(中学校)'!$D$10:$D$555,"",'17-1免外教科(中学校)'!$G$10:$G$555,"職業実習")</f>
        <v>0</v>
      </c>
      <c r="G17" s="805" t="s">
        <v>133</v>
      </c>
      <c r="H17" s="780">
        <f>SUMIFS('17-1免外教科(中学校)'!$H$10:$H$555,'17-1免外教科(中学校)'!$C$10:$C$555,"公",'17-1免外教科(中学校)'!$D$10:$D$555,"○",'17-1免外教科(中学校)'!$G$10:$G$555,"職業実習")</f>
        <v>0</v>
      </c>
      <c r="I17" s="806" t="s">
        <v>134</v>
      </c>
      <c r="J17" s="782">
        <f>SUMIFS('17-1免外教科(中学校)'!$H$10:$H$555,'17-1免外教科(中学校)'!$C$10:$C$555,"私",'17-1免外教科(中学校)'!$D$10:$D$555,"",'17-1免外教科(中学校)'!$G$10:$G$555,"職業実習")</f>
        <v>0</v>
      </c>
      <c r="K17" s="805" t="s">
        <v>133</v>
      </c>
      <c r="L17" s="780">
        <f>SUMIFS('17-1免外教科(中学校)'!$H$10:$H$555,'17-1免外教科(中学校)'!$C$10:$C$555,"私",'17-1免外教科(中学校)'!$D$10:$D$555,"○",'17-1免外教科(中学校)'!$G$10:$G$555,"職業実習")</f>
        <v>0</v>
      </c>
      <c r="M17" s="807" t="s">
        <v>134</v>
      </c>
      <c r="N17" s="804">
        <f t="shared" si="0"/>
        <v>0</v>
      </c>
      <c r="O17" s="805" t="s">
        <v>133</v>
      </c>
      <c r="P17" s="804">
        <f t="shared" si="1"/>
        <v>0</v>
      </c>
      <c r="Q17" s="732" t="s">
        <v>134</v>
      </c>
    </row>
    <row r="18" spans="1:17" ht="18.75" customHeight="1">
      <c r="A18" s="972" t="s">
        <v>677</v>
      </c>
      <c r="B18" s="778">
        <f>SUMIFS('17-1免外教科(中学校)'!$H$10:$H$555,'17-1免外教科(中学校)'!$C$10:$C$555,"国",'17-1免外教科(中学校)'!$D$10:$D$555,"",'17-1免外教科(中学校)'!$G$10:$G$555,"外国語")</f>
        <v>0</v>
      </c>
      <c r="C18" s="805" t="s">
        <v>133</v>
      </c>
      <c r="D18" s="780">
        <f>SUMIFS('17-1免外教科(中学校)'!$H$10:$H$555,'17-1免外教科(中学校)'!$C$10:$C$555,"国",'17-1免外教科(中学校)'!$D$10:$D$555,"○",'17-1免外教科(中学校)'!$G$10:$G$555,"外国語")</f>
        <v>0</v>
      </c>
      <c r="E18" s="806" t="s">
        <v>134</v>
      </c>
      <c r="F18" s="782">
        <f>SUMIFS('17-1免外教科(中学校)'!$H$10:$H$555,'17-1免外教科(中学校)'!$C$10:$C$555,"公",'17-1免外教科(中学校)'!$D$10:$D$555,"",'17-1免外教科(中学校)'!$G$10:$G$555,"外国語")</f>
        <v>0</v>
      </c>
      <c r="G18" s="805" t="s">
        <v>133</v>
      </c>
      <c r="H18" s="780">
        <f>SUMIFS('17-1免外教科(中学校)'!$H$10:$H$491,'17-1免外教科(中学校)'!$C$10:$C$491,"公",'17-1免外教科(中学校)'!$D$10:$D$491,"○",'17-1免外教科(中学校)'!$G$10:$G$491,"外国語（英語）")</f>
        <v>0</v>
      </c>
      <c r="I18" s="806" t="s">
        <v>134</v>
      </c>
      <c r="J18" s="782">
        <f>SUMIFS('17-1免外教科(中学校)'!$H$10:$H$555,'17-1免外教科(中学校)'!$C$10:$C$555,"私",'17-1免外教科(中学校)'!$D$10:$D$555,"",'17-1免外教科(中学校)'!$G$10:$G$555,"外国語")</f>
        <v>0</v>
      </c>
      <c r="K18" s="805" t="s">
        <v>133</v>
      </c>
      <c r="L18" s="780">
        <f>SUMIFS('17-1免外教科(中学校)'!$H$10:$H$555,'17-1免外教科(中学校)'!$C$10:$C$555,"私",'17-1免外教科(中学校)'!$D$10:$D$555,"○",'17-1免外教科(中学校)'!$G$10:$G$555,"外国語")</f>
        <v>0</v>
      </c>
      <c r="M18" s="807" t="s">
        <v>134</v>
      </c>
      <c r="N18" s="804">
        <f>B18+F18+J18</f>
        <v>0</v>
      </c>
      <c r="O18" s="805" t="s">
        <v>133</v>
      </c>
      <c r="P18" s="804">
        <f>D18+H18+L18</f>
        <v>0</v>
      </c>
      <c r="Q18" s="732" t="s">
        <v>134</v>
      </c>
    </row>
    <row r="19" spans="1:17" ht="18.75" customHeight="1">
      <c r="A19" s="973" t="s">
        <v>678</v>
      </c>
      <c r="B19" s="778">
        <f>SUMIFS('17-1免外教科(中学校)'!$H$10:$H$555,'17-1免外教科(中学校)'!$C$10:$C$555,"国",'17-1免外教科(中学校)'!$D$10:$D$555,"",'17-1免外教科(中学校)'!$G$10:$G$555,"外国語（英語以外）")</f>
        <v>0</v>
      </c>
      <c r="C19" s="805" t="s">
        <v>133</v>
      </c>
      <c r="D19" s="780">
        <f>SUMIFS('17-1免外教科(中学校)'!$H$10:$H$555,'17-1免外教科(中学校)'!$C$10:$C$555,"国",'17-1免外教科(中学校)'!$D$10:$D$555,"○",'17-1免外教科(中学校)'!$G$10:$G$555,"外国語（英語以外）")</f>
        <v>0</v>
      </c>
      <c r="E19" s="806" t="s">
        <v>134</v>
      </c>
      <c r="F19" s="782">
        <f>SUMIFS('17-1免外教科(中学校)'!$H$10:$H$555,'17-1免外教科(中学校)'!$C$10:$C$555,"公",'17-1免外教科(中学校)'!$D$10:$D$555,"",'17-1免外教科(中学校)'!$G$10:$G$555,"外国語（英語以外）")</f>
        <v>0</v>
      </c>
      <c r="G19" s="805" t="s">
        <v>133</v>
      </c>
      <c r="H19" s="780">
        <f>SUMIFS('17-1免外教科(中学校)'!$H$10:$H$555,'17-1免外教科(中学校)'!$C$10:$C$555,"公",'17-1免外教科(中学校)'!$D$10:$D$555,"○",'17-1免外教科(中学校)'!$G$10:$G$555,"外国語（英語以外）")</f>
        <v>0</v>
      </c>
      <c r="I19" s="806" t="s">
        <v>134</v>
      </c>
      <c r="J19" s="782">
        <f>SUMIFS('17-1免外教科(中学校)'!$H$10:$H$555,'17-1免外教科(中学校)'!$C$10:$C$555,"私",'17-1免外教科(中学校)'!$D$10:$D$555,"",'17-1免外教科(中学校)'!$G$10:$G$555,"外国語（英語以外）")</f>
        <v>0</v>
      </c>
      <c r="K19" s="805" t="s">
        <v>133</v>
      </c>
      <c r="L19" s="780">
        <f>SUMIFS('17-1免外教科(中学校)'!$H$10:$H$555,'17-1免外教科(中学校)'!$C$10:$C$555,"私",'17-1免外教科(中学校)'!$D$10:$D$555,"○",'17-1免外教科(中学校)'!$G$10:$G$555,"外国語（英語以外）")</f>
        <v>0</v>
      </c>
      <c r="M19" s="807" t="s">
        <v>134</v>
      </c>
      <c r="N19" s="804">
        <f>B19+F19+J19</f>
        <v>0</v>
      </c>
      <c r="O19" s="805" t="s">
        <v>133</v>
      </c>
      <c r="P19" s="804">
        <f>D19+H19+L19</f>
        <v>0</v>
      </c>
      <c r="Q19" s="875" t="s">
        <v>134</v>
      </c>
    </row>
    <row r="20" spans="1:17" ht="18.75" customHeight="1">
      <c r="A20" s="968" t="s">
        <v>34</v>
      </c>
      <c r="B20" s="893"/>
      <c r="C20" s="890"/>
      <c r="D20" s="890"/>
      <c r="E20" s="891"/>
      <c r="F20" s="892"/>
      <c r="G20" s="890"/>
      <c r="H20" s="890"/>
      <c r="I20" s="891"/>
      <c r="J20" s="782">
        <f>SUMIFS('17-1免外教科(中学校)'!$H$10:$H$555,'17-1免外教科(中学校)'!$C$10:$C$555,"私",'17-1免外教科(中学校)'!$D$10:$D$555,"",'17-1免外教科(中学校)'!$G$10:$G$555,"宗教")</f>
        <v>0</v>
      </c>
      <c r="K20" s="805" t="s">
        <v>133</v>
      </c>
      <c r="L20" s="780">
        <f>SUMIFS('17-1免外教科(中学校)'!$H$10:$H$555,'17-1免外教科(中学校)'!$C$10:$C$555,"私",'17-1免外教科(中学校)'!$D$10:$D$555,"○",'17-1免外教科(中学校)'!$G$10:$G$555,"外国語")</f>
        <v>0</v>
      </c>
      <c r="M20" s="807" t="s">
        <v>134</v>
      </c>
      <c r="N20" s="379">
        <f>J20</f>
        <v>0</v>
      </c>
      <c r="O20" s="874" t="s">
        <v>133</v>
      </c>
      <c r="P20" s="379">
        <f>L20</f>
        <v>0</v>
      </c>
      <c r="Q20" s="732" t="s">
        <v>134</v>
      </c>
    </row>
    <row r="21" spans="1:17" ht="18.75" customHeight="1">
      <c r="A21" s="968" t="s">
        <v>561</v>
      </c>
      <c r="B21" s="778">
        <f>SUMIFS('17-1免外教科(中学校)'!$H$10:$H$555,'17-1免外教科(中学校)'!$C$10:$C$555,"国",'17-1免外教科(中学校)'!$D$10:$D$555,"",'17-1免外教科(中学校)'!$G$10:$G$555,"複数")</f>
        <v>0</v>
      </c>
      <c r="C21" s="805" t="s">
        <v>133</v>
      </c>
      <c r="D21" s="780">
        <f>SUMIFS('17-1免外教科(中学校)'!$H$10:$H$555,'17-1免外教科(中学校)'!$C$10:$C$555,"国",'17-1免外教科(中学校)'!$D$10:$D$555,"○",'17-1免外教科(中学校)'!$G$10:$G$555,"複数")</f>
        <v>0</v>
      </c>
      <c r="E21" s="806" t="s">
        <v>134</v>
      </c>
      <c r="F21" s="782">
        <f>SUMIFS('17-1免外教科(中学校)'!$H$10:$H$555,'17-1免外教科(中学校)'!$C$10:$C$555,"公",'17-1免外教科(中学校)'!$D$10:$D$555,"",'17-1免外教科(中学校)'!$G$10:$G$555,"複数")</f>
        <v>0</v>
      </c>
      <c r="G21" s="805" t="s">
        <v>133</v>
      </c>
      <c r="H21" s="780">
        <f>SUMIFS('17-1免外教科(中学校)'!$H$10:$H$555,'17-1免外教科(中学校)'!$C$10:$C$555,"公",'17-1免外教科(中学校)'!$D$10:$D$555,"○",'17-1免外教科(中学校)'!$G$10:$G$555,"複数")</f>
        <v>0</v>
      </c>
      <c r="I21" s="806" t="s">
        <v>134</v>
      </c>
      <c r="J21" s="782">
        <f>SUMIFS('17-1免外教科(中学校)'!$H$10:$H$555,'17-1免外教科(中学校)'!$C$10:$C$555,"私",'17-1免外教科(中学校)'!$D$10:$D$555,"",'17-1免外教科(中学校)'!$G$10:$G$555,"複数")</f>
        <v>0</v>
      </c>
      <c r="K21" s="805" t="s">
        <v>133</v>
      </c>
      <c r="L21" s="780">
        <f>SUMIFS('17-1免外教科(中学校)'!$H$10:$H$555,'17-1免外教科(中学校)'!$C$10:$C$555,"私",'17-1免外教科(中学校)'!$D$10:$D$555,"○",'17-1免外教科(中学校)'!$G$10:$G$555,"複数")</f>
        <v>0</v>
      </c>
      <c r="M21" s="807" t="s">
        <v>134</v>
      </c>
      <c r="N21" s="379">
        <f>B21+F21+J21</f>
        <v>0</v>
      </c>
      <c r="O21" s="955" t="s">
        <v>133</v>
      </c>
      <c r="P21" s="379">
        <f>D21+H21+L21</f>
        <v>0</v>
      </c>
      <c r="Q21" s="956" t="s">
        <v>134</v>
      </c>
    </row>
    <row r="22" spans="1:17" ht="18.75" customHeight="1" thickBot="1">
      <c r="A22" s="968" t="s">
        <v>122</v>
      </c>
      <c r="B22" s="798">
        <f>SUMIFS('17-1免外教科(中学校)'!$H$10:$H$555,'17-1免外教科(中学校)'!$C$10:$C$555,"国",'17-1免外教科(中学校)'!$D$10:$D$555,"",'17-1免外教科(中学校)'!$G$10:$G$555,"その他")</f>
        <v>0</v>
      </c>
      <c r="C22" s="808" t="s">
        <v>133</v>
      </c>
      <c r="D22" s="794">
        <f>SUMIFS('17-1免外教科(中学校)'!$H$10:$H$555,'17-1免外教科(中学校)'!$C$10:$C$555,"国",'17-1免外教科(中学校)'!$D$10:$D$555,"○",'17-1免外教科(中学校)'!$G$10:$G$555,"その他")</f>
        <v>0</v>
      </c>
      <c r="E22" s="894" t="s">
        <v>134</v>
      </c>
      <c r="F22" s="792">
        <f>SUMIFS('17-1免外教科(中学校)'!$H$10:$H$555,'17-1免外教科(中学校)'!$C$10:$C$555,"公",'17-1免外教科(中学校)'!$D$10:$D$555,"",'17-1免外教科(中学校)'!$G$10:$G$555,"その他")</f>
        <v>0</v>
      </c>
      <c r="G22" s="808" t="s">
        <v>133</v>
      </c>
      <c r="H22" s="794">
        <f>SUMIFS('17-1免外教科(中学校)'!$H$10:$H$555,'17-1免外教科(中学校)'!$C$10:$C$555,"公",'17-1免外教科(中学校)'!$D$10:$D$555,"○",'17-1免外教科(中学校)'!$G$10:$G$555,"その他")</f>
        <v>0</v>
      </c>
      <c r="I22" s="894" t="s">
        <v>134</v>
      </c>
      <c r="J22" s="792">
        <f>SUMIFS('17-1免外教科(中学校)'!$H$10:$H$555,'17-1免外教科(中学校)'!$C$10:$C$555,"私",'17-1免外教科(中学校)'!$D$10:$D$555,"",'17-1免外教科(中学校)'!$G$10:$G$555,"その他")</f>
        <v>0</v>
      </c>
      <c r="K22" s="808" t="s">
        <v>133</v>
      </c>
      <c r="L22" s="794">
        <f>SUMIFS('17-1免外教科(中学校)'!$H$10:$H$555,'17-1免外教科(中学校)'!$C$10:$C$555,"私",'17-1免外教科(中学校)'!$D$10:$D$555,"○",'17-1免外教科(中学校)'!$G$10:$G$555,"その他")</f>
        <v>0</v>
      </c>
      <c r="M22" s="809" t="s">
        <v>134</v>
      </c>
      <c r="N22" s="379">
        <f>B22+F22+J22</f>
        <v>0</v>
      </c>
      <c r="O22" s="805" t="s">
        <v>133</v>
      </c>
      <c r="P22" s="379">
        <f>D22+H22+L22</f>
        <v>0</v>
      </c>
      <c r="Q22" s="806" t="s">
        <v>134</v>
      </c>
    </row>
    <row r="23" spans="1:17" ht="18.75" customHeight="1">
      <c r="A23" s="974" t="s">
        <v>12</v>
      </c>
      <c r="B23" s="333">
        <f>SUM(B5:B22)</f>
        <v>0</v>
      </c>
      <c r="C23" s="414" t="s">
        <v>133</v>
      </c>
      <c r="D23" s="378">
        <f>SUM(D5:D22)</f>
        <v>0</v>
      </c>
      <c r="E23" s="415" t="s">
        <v>134</v>
      </c>
      <c r="F23" s="333">
        <f>SUM(F5:F22)</f>
        <v>0</v>
      </c>
      <c r="G23" s="414" t="s">
        <v>133</v>
      </c>
      <c r="H23" s="378">
        <f>SUM(H5:H22)</f>
        <v>0</v>
      </c>
      <c r="I23" s="415" t="s">
        <v>134</v>
      </c>
      <c r="J23" s="333">
        <f>SUM(J5:J22)</f>
        <v>0</v>
      </c>
      <c r="K23" s="414" t="s">
        <v>133</v>
      </c>
      <c r="L23" s="378">
        <f>SUM(L5:L22)</f>
        <v>0</v>
      </c>
      <c r="M23" s="415" t="s">
        <v>134</v>
      </c>
      <c r="N23" s="333">
        <f>SUM(N5:N22)</f>
        <v>0</v>
      </c>
      <c r="O23" s="414" t="s">
        <v>133</v>
      </c>
      <c r="P23" s="378">
        <f>SUM(P5:P22)</f>
        <v>0</v>
      </c>
      <c r="Q23" s="415" t="s">
        <v>134</v>
      </c>
    </row>
    <row r="24" spans="1:17">
      <c r="A24" s="322"/>
      <c r="B24" s="413"/>
      <c r="C24" s="322"/>
      <c r="D24" s="413"/>
      <c r="E24" s="322"/>
      <c r="F24" s="413"/>
      <c r="G24" s="322"/>
      <c r="H24" s="413"/>
      <c r="I24" s="322"/>
      <c r="J24" s="413"/>
      <c r="K24" s="322"/>
      <c r="L24" s="413"/>
      <c r="M24" s="322"/>
      <c r="N24" s="413"/>
      <c r="O24" s="322"/>
      <c r="P24" s="413"/>
      <c r="Q24" s="322"/>
    </row>
    <row r="25" spans="1:17" customFormat="1">
      <c r="A25" s="836" t="s">
        <v>117</v>
      </c>
      <c r="B25" s="837"/>
      <c r="C25" s="837"/>
      <c r="D25" s="837"/>
      <c r="E25" s="837"/>
      <c r="F25" s="837"/>
      <c r="G25" s="837"/>
      <c r="H25" s="837"/>
      <c r="I25" s="837"/>
      <c r="J25" s="837"/>
      <c r="K25" s="837"/>
      <c r="L25" s="837"/>
      <c r="M25" s="837"/>
      <c r="N25" s="837"/>
      <c r="O25" s="837"/>
      <c r="P25" s="837"/>
      <c r="Q25" s="81"/>
    </row>
    <row r="26" spans="1:17" s="816" customFormat="1">
      <c r="A26" s="817" t="s">
        <v>793</v>
      </c>
      <c r="B26" s="838"/>
      <c r="C26" s="817"/>
      <c r="D26" s="838"/>
      <c r="E26" s="817"/>
      <c r="F26" s="838"/>
      <c r="G26" s="817"/>
      <c r="H26" s="838"/>
      <c r="I26" s="817"/>
      <c r="J26" s="838"/>
      <c r="K26" s="817"/>
      <c r="L26" s="838"/>
      <c r="M26" s="817"/>
      <c r="N26" s="838"/>
      <c r="O26" s="817"/>
      <c r="P26" s="838"/>
      <c r="Q26" s="815"/>
    </row>
    <row r="27" spans="1:17" s="816" customFormat="1">
      <c r="A27" s="1348" t="s">
        <v>601</v>
      </c>
      <c r="B27" s="1348"/>
      <c r="C27" s="1348"/>
      <c r="D27" s="1348"/>
      <c r="E27" s="1348"/>
      <c r="F27" s="1348"/>
      <c r="G27" s="1348"/>
      <c r="H27" s="1348"/>
      <c r="I27" s="1348"/>
      <c r="J27" s="1348"/>
      <c r="K27" s="1348"/>
      <c r="L27" s="1348"/>
      <c r="M27" s="1348"/>
      <c r="N27" s="1348"/>
      <c r="O27" s="1348"/>
      <c r="P27" s="1348"/>
      <c r="Q27" s="1348"/>
    </row>
    <row r="28" spans="1:17" customFormat="1">
      <c r="A28" s="200" t="s">
        <v>745</v>
      </c>
      <c r="B28" s="81"/>
      <c r="C28" s="81"/>
      <c r="D28" s="81"/>
      <c r="E28" s="81"/>
      <c r="F28" s="837"/>
      <c r="G28" s="81"/>
      <c r="H28" s="81"/>
      <c r="I28" s="81"/>
      <c r="J28" s="81"/>
      <c r="K28" s="81"/>
      <c r="L28" s="81"/>
      <c r="M28" s="81"/>
      <c r="N28" s="81"/>
      <c r="O28" s="81"/>
      <c r="P28" s="81"/>
      <c r="Q28" s="81"/>
    </row>
    <row r="29" spans="1:17" customFormat="1">
      <c r="A29" s="753"/>
      <c r="B29" s="81"/>
      <c r="C29" s="81"/>
      <c r="D29" s="81"/>
      <c r="E29" s="81"/>
      <c r="F29" s="81"/>
      <c r="G29" s="81"/>
      <c r="H29" s="81"/>
      <c r="I29" s="81"/>
      <c r="J29" s="81"/>
      <c r="K29" s="81"/>
      <c r="L29" s="81"/>
      <c r="M29" s="81"/>
      <c r="N29" s="81"/>
      <c r="O29" s="81"/>
      <c r="P29" s="81"/>
      <c r="Q29" s="81"/>
    </row>
    <row r="30" spans="1:17">
      <c r="A30" s="322"/>
      <c r="B30" s="413"/>
      <c r="C30" s="322"/>
      <c r="D30" s="413"/>
      <c r="E30" s="322"/>
      <c r="F30" s="413"/>
      <c r="G30" s="322"/>
      <c r="H30" s="413"/>
      <c r="I30" s="322"/>
      <c r="J30" s="413"/>
      <c r="K30" s="322"/>
      <c r="L30" s="413"/>
      <c r="M30" s="322"/>
      <c r="N30" s="413"/>
      <c r="O30" s="322"/>
      <c r="P30" s="413"/>
      <c r="Q30" s="322"/>
    </row>
    <row r="31" spans="1:17">
      <c r="A31" s="322"/>
      <c r="B31" s="413"/>
      <c r="C31" s="322"/>
      <c r="D31" s="413"/>
      <c r="E31" s="322"/>
      <c r="F31" s="413"/>
      <c r="G31" s="322"/>
      <c r="H31" s="413"/>
      <c r="I31" s="322"/>
      <c r="J31" s="413"/>
      <c r="K31" s="322"/>
      <c r="L31" s="413"/>
      <c r="M31" s="322"/>
      <c r="N31" s="413"/>
      <c r="O31" s="322"/>
      <c r="P31" s="413"/>
      <c r="Q31" s="322"/>
    </row>
  </sheetData>
  <mergeCells count="7">
    <mergeCell ref="J3:M3"/>
    <mergeCell ref="N3:Q3"/>
    <mergeCell ref="A27:Q27"/>
    <mergeCell ref="B4:E4"/>
    <mergeCell ref="F4:I4"/>
    <mergeCell ref="J4:M4"/>
    <mergeCell ref="N4:Q4"/>
  </mergeCells>
  <phoneticPr fontId="4"/>
  <printOptions horizontalCentered="1"/>
  <pageMargins left="0.59055118110236227" right="0.59055118110236227" top="0.98425196850393704" bottom="0.98425196850393704"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45"/>
  <sheetViews>
    <sheetView view="pageBreakPreview" topLeftCell="A22" zoomScaleNormal="100" zoomScaleSheetLayoutView="100" workbookViewId="0">
      <selection activeCell="F16" sqref="F16"/>
    </sheetView>
  </sheetViews>
  <sheetFormatPr defaultRowHeight="13.5"/>
  <cols>
    <col min="1" max="1" width="12.75" customWidth="1"/>
    <col min="2" max="2" width="7.5" style="81" customWidth="1"/>
    <col min="3" max="3" width="1.625" style="81" customWidth="1"/>
    <col min="4" max="4" width="7.5" style="81" customWidth="1"/>
    <col min="5" max="5" width="1.625" style="81" customWidth="1"/>
    <col min="6" max="6" width="7.5" style="81" customWidth="1"/>
    <col min="7" max="7" width="1.625" style="81" customWidth="1"/>
    <col min="8" max="8" width="7.5" style="81" customWidth="1"/>
    <col min="9" max="9" width="1.625" style="81" customWidth="1"/>
    <col min="10" max="10" width="7.5" style="81" customWidth="1"/>
    <col min="11" max="11" width="1.625" style="81" customWidth="1"/>
    <col min="12" max="12" width="7.5" style="81" customWidth="1"/>
    <col min="13" max="13" width="1.625" style="81" customWidth="1"/>
    <col min="14" max="14" width="7.5" style="81" customWidth="1"/>
    <col min="15" max="15" width="1.625" style="81" customWidth="1"/>
    <col min="16" max="16" width="7.5" style="81" customWidth="1"/>
    <col min="17" max="17" width="1.625" style="81" customWidth="1"/>
  </cols>
  <sheetData>
    <row r="1" spans="1:17" ht="26.25" customHeight="1">
      <c r="A1" s="196" t="s">
        <v>794</v>
      </c>
      <c r="L1" s="529"/>
    </row>
    <row r="2" spans="1:17" s="297" customFormat="1" ht="21" customHeight="1">
      <c r="A2" s="810"/>
      <c r="B2" s="413"/>
      <c r="C2" s="322"/>
      <c r="D2" s="413"/>
      <c r="E2" s="322"/>
      <c r="F2" s="413"/>
      <c r="G2" s="322"/>
      <c r="H2" s="413"/>
      <c r="I2" s="322"/>
      <c r="J2" s="413"/>
      <c r="K2" s="322"/>
      <c r="L2" s="413"/>
      <c r="M2" s="322"/>
      <c r="N2" s="413"/>
      <c r="O2" s="322"/>
      <c r="P2" s="413"/>
      <c r="Q2" s="322"/>
    </row>
    <row r="3" spans="1:17">
      <c r="I3" s="85"/>
      <c r="J3" s="1145" t="s">
        <v>138</v>
      </c>
      <c r="K3" s="1349"/>
      <c r="L3" s="1349"/>
      <c r="M3" s="1319"/>
      <c r="N3" s="1350">
        <f>'1総授与件数'!H4</f>
        <v>0</v>
      </c>
      <c r="O3" s="1350"/>
      <c r="P3" s="1350"/>
      <c r="Q3" s="1321"/>
    </row>
    <row r="4" spans="1:17" ht="18.75" customHeight="1" thickBot="1">
      <c r="A4" s="8" t="s">
        <v>39</v>
      </c>
      <c r="B4" s="1324" t="s">
        <v>130</v>
      </c>
      <c r="C4" s="1324"/>
      <c r="D4" s="1324"/>
      <c r="E4" s="1324"/>
      <c r="F4" s="1324" t="s">
        <v>131</v>
      </c>
      <c r="G4" s="1324"/>
      <c r="H4" s="1324"/>
      <c r="I4" s="1324"/>
      <c r="J4" s="1324" t="s">
        <v>132</v>
      </c>
      <c r="K4" s="1324"/>
      <c r="L4" s="1324"/>
      <c r="M4" s="1324"/>
      <c r="N4" s="1351" t="s">
        <v>137</v>
      </c>
      <c r="O4" s="1351"/>
      <c r="P4" s="1351"/>
      <c r="Q4" s="1351"/>
    </row>
    <row r="5" spans="1:17" ht="18.75" customHeight="1">
      <c r="A5" s="14" t="s">
        <v>20</v>
      </c>
      <c r="B5" s="771">
        <f>SUMIFS('17-2免外教科(高校)'!$H$11:$H$393,'17-2免外教科(高校)'!$C$11:$C$393,"国",'17-2免外教科(高校)'!$D$11:$D$393,"",'17-2免外教科(高校)'!$G$11:$G$393,"国語")</f>
        <v>0</v>
      </c>
      <c r="C5" s="772" t="s">
        <v>135</v>
      </c>
      <c r="D5" s="773">
        <f>SUMIFS('17-2免外教科(高校)'!$H$11:$H$393,'17-2免外教科(高校)'!$C$11:$C$393,"国",'17-2免外教科(高校)'!$D$11:$D$393,"○",'17-2免外教科(高校)'!$G$11:$G$393,"国語")</f>
        <v>0</v>
      </c>
      <c r="E5" s="774" t="s">
        <v>136</v>
      </c>
      <c r="F5" s="775">
        <f>SUMIFS('17-2免外教科(高校)'!$H$11:$H$393,'17-2免外教科(高校)'!$C$11:$C$393,"公",'17-2免外教科(高校)'!$D$11:$D$393,"",'17-2免外教科(高校)'!$G$11:$G$393,"国語")</f>
        <v>0</v>
      </c>
      <c r="G5" s="772" t="s">
        <v>135</v>
      </c>
      <c r="H5" s="773">
        <f>SUMIFS('17-2免外教科(高校)'!$H$11:$H$393,'17-2免外教科(高校)'!$C$11:$C$393,"公",'17-2免外教科(高校)'!$D$11:$D$393,"○",'17-2免外教科(高校)'!$G$11:$G$393,"国語")</f>
        <v>0</v>
      </c>
      <c r="I5" s="774" t="s">
        <v>136</v>
      </c>
      <c r="J5" s="775">
        <f>SUMIFS('17-2免外教科(高校)'!$H$11:$H$393,'17-2免外教科(高校)'!$C$11:$C$393,"私",'17-2免外教科(高校)'!$D$11:$D$393,"",'17-2免外教科(高校)'!$G$11:$G$393,"国語")</f>
        <v>0</v>
      </c>
      <c r="K5" s="772" t="s">
        <v>135</v>
      </c>
      <c r="L5" s="773">
        <f>SUMIFS('17-2免外教科(高校)'!$H$11:$H$393,'17-2免外教科(高校)'!$C$11:$C$393,"私",'17-2免外教科(高校)'!$D$11:$D$393,"○",'17-2免外教科(高校)'!$G$11:$G$393,"国語")</f>
        <v>0</v>
      </c>
      <c r="M5" s="776" t="s">
        <v>136</v>
      </c>
      <c r="N5" s="777">
        <f t="shared" ref="N5:N11" si="0">B5+F5+J5</f>
        <v>0</v>
      </c>
      <c r="O5" s="86" t="s">
        <v>135</v>
      </c>
      <c r="P5" s="60">
        <f>D5+H5+L5</f>
        <v>0</v>
      </c>
      <c r="Q5" s="84" t="s">
        <v>136</v>
      </c>
    </row>
    <row r="6" spans="1:17" ht="18.75" customHeight="1">
      <c r="A6" s="14" t="s">
        <v>56</v>
      </c>
      <c r="B6" s="778">
        <f>SUMIFS('17-2免外教科(高校)'!$H$11:$H$393,'17-2免外教科(高校)'!$C$11:$C$393,"国",'17-2免外教科(高校)'!$D$11:$D$393,"",'17-2免外教科(高校)'!$G$11:$G$393,"地理歴史")</f>
        <v>0</v>
      </c>
      <c r="C6" s="779" t="s">
        <v>135</v>
      </c>
      <c r="D6" s="780">
        <f>SUMIFS('17-2免外教科(高校)'!$H$11:$H$393,'17-2免外教科(高校)'!$C$11:$C$393,"国",'17-2免外教科(高校)'!$D$11:$D$393,"○",'17-2免外教科(高校)'!$G$11:$G$393,"地理歴史")</f>
        <v>0</v>
      </c>
      <c r="E6" s="781" t="s">
        <v>136</v>
      </c>
      <c r="F6" s="782">
        <f>SUMIFS('17-2免外教科(高校)'!$H$11:$H$393,'17-2免外教科(高校)'!$C$11:$C$393,"公",'17-2免外教科(高校)'!$D$11:$D$393,"",'17-2免外教科(高校)'!$G$11:$G$393,"地理歴史")</f>
        <v>0</v>
      </c>
      <c r="G6" s="779" t="s">
        <v>135</v>
      </c>
      <c r="H6" s="780">
        <f>SUMIFS('17-2免外教科(高校)'!$H$11:$H$393,'17-2免外教科(高校)'!$C$11:$C$393,"公",'17-2免外教科(高校)'!$D$11:$D$393,"○",'17-2免外教科(高校)'!$G$11:$G$393,"地理歴史")</f>
        <v>0</v>
      </c>
      <c r="I6" s="781" t="s">
        <v>136</v>
      </c>
      <c r="J6" s="782">
        <f>SUMIFS('17-2免外教科(高校)'!$H$11:$H$393,'17-2免外教科(高校)'!$C$11:$C$393,"私",'17-2免外教科(高校)'!$D$11:$D$393,"",'17-2免外教科(高校)'!$G$11:$G$393,"地理歴史")</f>
        <v>0</v>
      </c>
      <c r="K6" s="779" t="s">
        <v>135</v>
      </c>
      <c r="L6" s="780">
        <f>SUMIFS('17-2免外教科(高校)'!$H$11:$H$393,'17-2免外教科(高校)'!$C$11:$C$393,"私",'17-2免外教科(高校)'!$D$11:$D$393,"○",'17-2免外教科(高校)'!$G$11:$G$393,"地理歴史")</f>
        <v>0</v>
      </c>
      <c r="M6" s="741" t="s">
        <v>136</v>
      </c>
      <c r="N6" s="777">
        <f t="shared" si="0"/>
        <v>0</v>
      </c>
      <c r="O6" s="86" t="s">
        <v>135</v>
      </c>
      <c r="P6" s="60">
        <f t="shared" ref="P6:P37" si="1">D6+H6+L6</f>
        <v>0</v>
      </c>
      <c r="Q6" s="84" t="s">
        <v>136</v>
      </c>
    </row>
    <row r="7" spans="1:17" ht="18.75" customHeight="1">
      <c r="A7" s="14" t="s">
        <v>57</v>
      </c>
      <c r="B7" s="778">
        <f>SUMIFS('17-2免外教科(高校)'!$H$11:$H$393,'17-2免外教科(高校)'!$C$11:$C$393,"国",'17-2免外教科(高校)'!$D$11:$D$393,"",'17-2免外教科(高校)'!$G$11:$G$393,"公民")</f>
        <v>0</v>
      </c>
      <c r="C7" s="779" t="s">
        <v>135</v>
      </c>
      <c r="D7" s="780">
        <f>SUMIFS('17-2免外教科(高校)'!$H$11:$H$393,'17-2免外教科(高校)'!$C$11:$C$393,"国",'17-2免外教科(高校)'!$D$11:$D$393,"○",'17-2免外教科(高校)'!$G$11:$G$393,"公民")</f>
        <v>0</v>
      </c>
      <c r="E7" s="781" t="s">
        <v>136</v>
      </c>
      <c r="F7" s="782">
        <f>SUMIFS('17-2免外教科(高校)'!$H$11:$H$393,'17-2免外教科(高校)'!$C$11:$C$393,"公",'17-2免外教科(高校)'!$D$11:$D$393,"",'17-2免外教科(高校)'!$G$11:$G$393,"公民")</f>
        <v>0</v>
      </c>
      <c r="G7" s="779" t="s">
        <v>135</v>
      </c>
      <c r="H7" s="780">
        <f>SUMIFS('17-2免外教科(高校)'!$H$11:$H$393,'17-2免外教科(高校)'!$C$11:$C$393,"公",'17-2免外教科(高校)'!$D$11:$D$393,"○",'17-2免外教科(高校)'!$G$11:$G$393,"公民")</f>
        <v>0</v>
      </c>
      <c r="I7" s="781" t="s">
        <v>136</v>
      </c>
      <c r="J7" s="782">
        <f>SUMIFS('17-2免外教科(高校)'!$H$11:$H$393,'17-2免外教科(高校)'!$C$11:$C$393,"私",'17-2免外教科(高校)'!$D$11:$D$393,"",'17-2免外教科(高校)'!$G$11:$G$393,"公民")</f>
        <v>0</v>
      </c>
      <c r="K7" s="779" t="s">
        <v>135</v>
      </c>
      <c r="L7" s="780">
        <f>SUMIFS('17-2免外教科(高校)'!$H$11:$H$393,'17-2免外教科(高校)'!$C$11:$C$393,"私",'17-2免外教科(高校)'!$D$11:$D$393,"○",'17-2免外教科(高校)'!$G$11:$G$393,"公民")</f>
        <v>0</v>
      </c>
      <c r="M7" s="741" t="s">
        <v>136</v>
      </c>
      <c r="N7" s="777">
        <f t="shared" si="0"/>
        <v>0</v>
      </c>
      <c r="O7" s="86" t="s">
        <v>135</v>
      </c>
      <c r="P7" s="60">
        <f t="shared" si="1"/>
        <v>0</v>
      </c>
      <c r="Q7" s="84" t="s">
        <v>136</v>
      </c>
    </row>
    <row r="8" spans="1:17" ht="18.75" customHeight="1">
      <c r="A8" s="14" t="s">
        <v>22</v>
      </c>
      <c r="B8" s="778">
        <f>SUMIFS('17-2免外教科(高校)'!$H$11:$H$393,'17-2免外教科(高校)'!$C$11:$C$393,"国",'17-2免外教科(高校)'!$D$11:$D$393,"",'17-2免外教科(高校)'!$G$11:$G$393,"数学")</f>
        <v>0</v>
      </c>
      <c r="C8" s="779" t="s">
        <v>135</v>
      </c>
      <c r="D8" s="780">
        <f>SUMIFS('17-2免外教科(高校)'!$H$11:$H$393,'17-2免外教科(高校)'!$C$11:$C$393,"国",'17-2免外教科(高校)'!$D$11:$D$393,"○",'17-2免外教科(高校)'!$G$11:$G$393,"数学")</f>
        <v>0</v>
      </c>
      <c r="E8" s="781" t="s">
        <v>136</v>
      </c>
      <c r="F8" s="782">
        <f>SUMIFS('17-2免外教科(高校)'!$H$11:$H$393,'17-2免外教科(高校)'!$C$11:$C$393,"公",'17-2免外教科(高校)'!$D$11:$D$393,"",'17-2免外教科(高校)'!$G$11:$G$393,"数学")</f>
        <v>0</v>
      </c>
      <c r="G8" s="779" t="s">
        <v>135</v>
      </c>
      <c r="H8" s="780">
        <f>SUMIFS('17-2免外教科(高校)'!$H$11:$H$393,'17-2免外教科(高校)'!$C$11:$C$393,"公",'17-2免外教科(高校)'!$D$11:$D$393,"○",'17-2免外教科(高校)'!$G$11:$G$393,"数学")</f>
        <v>0</v>
      </c>
      <c r="I8" s="781" t="s">
        <v>136</v>
      </c>
      <c r="J8" s="782">
        <f>SUMIFS('17-2免外教科(高校)'!$H$11:$H$393,'17-2免外教科(高校)'!$C$11:$C$393,"私",'17-2免外教科(高校)'!$D$11:$D$393,"",'17-2免外教科(高校)'!$G$11:$G$393,"数学")</f>
        <v>0</v>
      </c>
      <c r="K8" s="779" t="s">
        <v>135</v>
      </c>
      <c r="L8" s="780">
        <f>SUMIFS('17-2免外教科(高校)'!$H$11:$H$393,'17-2免外教科(高校)'!$C$11:$C$393,"私",'17-2免外教科(高校)'!$D$11:$D$393,"○",'17-2免外教科(高校)'!$G$11:$G$393,"数学")</f>
        <v>0</v>
      </c>
      <c r="M8" s="741" t="s">
        <v>136</v>
      </c>
      <c r="N8" s="777">
        <f t="shared" si="0"/>
        <v>0</v>
      </c>
      <c r="O8" s="86" t="s">
        <v>135</v>
      </c>
      <c r="P8" s="60">
        <f t="shared" si="1"/>
        <v>0</v>
      </c>
      <c r="Q8" s="84" t="s">
        <v>136</v>
      </c>
    </row>
    <row r="9" spans="1:17" ht="18.75" customHeight="1">
      <c r="A9" s="14" t="s">
        <v>23</v>
      </c>
      <c r="B9" s="778">
        <f>SUMIFS('17-2免外教科(高校)'!$H$11:$H$393,'17-2免外教科(高校)'!$C$11:$C$393,"国",'17-2免外教科(高校)'!$D$11:$D$393,"",'17-2免外教科(高校)'!$G$11:$G$393,"理科")</f>
        <v>0</v>
      </c>
      <c r="C9" s="779" t="s">
        <v>135</v>
      </c>
      <c r="D9" s="780">
        <f>SUMIFS('17-2免外教科(高校)'!$H$11:$H$393,'17-2免外教科(高校)'!$C$11:$C$393,"国",'17-2免外教科(高校)'!$D$11:$D$393,"○",'17-2免外教科(高校)'!$G$11:$G$393,"理科")</f>
        <v>0</v>
      </c>
      <c r="E9" s="781" t="s">
        <v>136</v>
      </c>
      <c r="F9" s="782">
        <f>SUMIFS('17-2免外教科(高校)'!$H$11:$H$393,'17-2免外教科(高校)'!$C$11:$C$393,"公",'17-2免外教科(高校)'!$D$11:$D$393,"",'17-2免外教科(高校)'!$G$11:$G$393,"理科")</f>
        <v>0</v>
      </c>
      <c r="G9" s="779" t="s">
        <v>135</v>
      </c>
      <c r="H9" s="780">
        <f>SUMIFS('17-2免外教科(高校)'!$H$11:$H$393,'17-2免外教科(高校)'!$C$11:$C$393,"公",'17-2免外教科(高校)'!$D$11:$D$393,"○",'17-2免外教科(高校)'!$G$11:$G$393,"理科")</f>
        <v>0</v>
      </c>
      <c r="I9" s="781" t="s">
        <v>136</v>
      </c>
      <c r="J9" s="782">
        <f>SUMIFS('17-2免外教科(高校)'!$H$11:$H$393,'17-2免外教科(高校)'!$C$11:$C$393,"私",'17-2免外教科(高校)'!$D$11:$D$393,"",'17-2免外教科(高校)'!$G$11:$G$393,"理科")</f>
        <v>0</v>
      </c>
      <c r="K9" s="779" t="s">
        <v>135</v>
      </c>
      <c r="L9" s="780">
        <f>SUMIFS('17-2免外教科(高校)'!$H$11:$H$393,'17-2免外教科(高校)'!$C$11:$C$393,"私",'17-2免外教科(高校)'!$D$11:$D$393,"○",'17-2免外教科(高校)'!$G$11:$G$393,"理科")</f>
        <v>0</v>
      </c>
      <c r="M9" s="741" t="s">
        <v>136</v>
      </c>
      <c r="N9" s="777">
        <f t="shared" si="0"/>
        <v>0</v>
      </c>
      <c r="O9" s="86" t="s">
        <v>135</v>
      </c>
      <c r="P9" s="60">
        <f t="shared" si="1"/>
        <v>0</v>
      </c>
      <c r="Q9" s="84" t="s">
        <v>136</v>
      </c>
    </row>
    <row r="10" spans="1:17" ht="18.75" customHeight="1">
      <c r="A10" s="14" t="s">
        <v>24</v>
      </c>
      <c r="B10" s="778">
        <f>SUMIFS('17-2免外教科(高校)'!$H$11:$H$393,'17-2免外教科(高校)'!$C$11:$C$393,"国",'17-2免外教科(高校)'!$D$11:$D$393,"",'17-2免外教科(高校)'!$G$11:$G$393,"音楽")</f>
        <v>0</v>
      </c>
      <c r="C10" s="779" t="s">
        <v>135</v>
      </c>
      <c r="D10" s="780">
        <f>SUMIFS('17-2免外教科(高校)'!$H$11:$H$393,'17-2免外教科(高校)'!$C$11:$C$393,"国",'17-2免外教科(高校)'!$D$11:$D$393,"○",'17-2免外教科(高校)'!$G$11:$G$393,"音楽")</f>
        <v>0</v>
      </c>
      <c r="E10" s="781" t="s">
        <v>136</v>
      </c>
      <c r="F10" s="782">
        <f>SUMIFS('17-2免外教科(高校)'!$H$11:$H$393,'17-2免外教科(高校)'!$C$11:$C$393,"公",'17-2免外教科(高校)'!$D$11:$D$393,"",'17-2免外教科(高校)'!$G$11:$G$393,"音楽")</f>
        <v>0</v>
      </c>
      <c r="G10" s="779" t="s">
        <v>135</v>
      </c>
      <c r="H10" s="780">
        <f>SUMIFS('17-2免外教科(高校)'!$H$11:$H$393,'17-2免外教科(高校)'!$C$11:$C$393,"公",'17-2免外教科(高校)'!$D$11:$D$393,"○",'17-2免外教科(高校)'!$G$11:$G$393,"音楽")</f>
        <v>0</v>
      </c>
      <c r="I10" s="781" t="s">
        <v>136</v>
      </c>
      <c r="J10" s="782">
        <f>SUMIFS('17-2免外教科(高校)'!$H$11:$H$393,'17-2免外教科(高校)'!$C$11:$C$393,"私",'17-2免外教科(高校)'!$D$11:$D$393,"",'17-2免外教科(高校)'!$G$11:$G$393,"音楽")</f>
        <v>0</v>
      </c>
      <c r="K10" s="779" t="s">
        <v>135</v>
      </c>
      <c r="L10" s="780">
        <f>SUMIFS('17-2免外教科(高校)'!$H$11:$H$393,'17-2免外教科(高校)'!$C$11:$C$393,"私",'17-2免外教科(高校)'!$D$11:$D$393,"○",'17-2免外教科(高校)'!$G$11:$G$393,"音楽")</f>
        <v>0</v>
      </c>
      <c r="M10" s="741" t="s">
        <v>136</v>
      </c>
      <c r="N10" s="777">
        <f t="shared" si="0"/>
        <v>0</v>
      </c>
      <c r="O10" s="86" t="s">
        <v>135</v>
      </c>
      <c r="P10" s="60">
        <f t="shared" si="1"/>
        <v>0</v>
      </c>
      <c r="Q10" s="84" t="s">
        <v>136</v>
      </c>
    </row>
    <row r="11" spans="1:17" ht="18.75" customHeight="1">
      <c r="A11" s="14" t="s">
        <v>25</v>
      </c>
      <c r="B11" s="778">
        <f>SUMIFS('17-2免外教科(高校)'!$H$11:$H$393,'17-2免外教科(高校)'!$C$11:$C$393,"国",'17-2免外教科(高校)'!$D$11:$D$393,"",'17-2免外教科(高校)'!$G$11:$G$393,"美術")</f>
        <v>0</v>
      </c>
      <c r="C11" s="779" t="s">
        <v>135</v>
      </c>
      <c r="D11" s="780">
        <f>SUMIFS('17-2免外教科(高校)'!$H$11:$H$393,'17-2免外教科(高校)'!$C$11:$C$393,"国",'17-2免外教科(高校)'!$D$11:$D$393,"○",'17-2免外教科(高校)'!$G$11:$G$393,"美術")</f>
        <v>0</v>
      </c>
      <c r="E11" s="781" t="s">
        <v>136</v>
      </c>
      <c r="F11" s="782">
        <f>SUMIFS('17-2免外教科(高校)'!$H$11:$H$393,'17-2免外教科(高校)'!$C$11:$C$393,"公",'17-2免外教科(高校)'!$D$11:$D$393,"",'17-2免外教科(高校)'!$G$11:$G$393,"美術")</f>
        <v>0</v>
      </c>
      <c r="G11" s="779" t="s">
        <v>135</v>
      </c>
      <c r="H11" s="780">
        <f>SUMIFS('17-2免外教科(高校)'!$H$11:$H$393,'17-2免外教科(高校)'!$C$11:$C$393,"公",'17-2免外教科(高校)'!$D$11:$D$393,"○",'17-2免外教科(高校)'!$G$11:$G$393,"美術")</f>
        <v>0</v>
      </c>
      <c r="I11" s="781" t="s">
        <v>136</v>
      </c>
      <c r="J11" s="782">
        <f>SUMIFS('17-2免外教科(高校)'!$H$11:$H$393,'17-2免外教科(高校)'!$C$11:$C$393,"私",'17-2免外教科(高校)'!$D$11:$D$393,"",'17-2免外教科(高校)'!$G$11:$G$393,"美術")</f>
        <v>0</v>
      </c>
      <c r="K11" s="779" t="s">
        <v>135</v>
      </c>
      <c r="L11" s="780">
        <f>SUMIFS('17-2免外教科(高校)'!$H$11:$H$393,'17-2免外教科(高校)'!$C$11:$C$393,"私",'17-2免外教科(高校)'!$D$11:$D$393,"○",'17-2免外教科(高校)'!$G$11:$G$393,"美術")</f>
        <v>0</v>
      </c>
      <c r="M11" s="741" t="s">
        <v>136</v>
      </c>
      <c r="N11" s="777">
        <f t="shared" si="0"/>
        <v>0</v>
      </c>
      <c r="O11" s="86" t="s">
        <v>135</v>
      </c>
      <c r="P11" s="60">
        <f t="shared" si="1"/>
        <v>0</v>
      </c>
      <c r="Q11" s="84" t="s">
        <v>136</v>
      </c>
    </row>
    <row r="12" spans="1:17" ht="18.75" customHeight="1">
      <c r="A12" s="14" t="s">
        <v>58</v>
      </c>
      <c r="B12" s="778">
        <f>SUMIFS('17-2免外教科(高校)'!$H$11:$H$393,'17-2免外教科(高校)'!$C$11:$C$393,"国",'17-2免外教科(高校)'!$D$11:$D$393,"",'17-2免外教科(高校)'!$G$11:$G$393,"工芸")</f>
        <v>0</v>
      </c>
      <c r="C12" s="779" t="s">
        <v>135</v>
      </c>
      <c r="D12" s="780">
        <f>SUMIFS('17-2免外教科(高校)'!$H$11:$H$393,'17-2免外教科(高校)'!$C$11:$C$393,"国",'17-2免外教科(高校)'!$D$11:$D$393,"○",'17-2免外教科(高校)'!$G$11:$G$393,"工芸")</f>
        <v>0</v>
      </c>
      <c r="E12" s="781" t="s">
        <v>136</v>
      </c>
      <c r="F12" s="782">
        <f>SUMIFS('17-2免外教科(高校)'!$H$11:$H$393,'17-2免外教科(高校)'!$C$11:$C$393,"公",'17-2免外教科(高校)'!$D$11:$D$393,"",'17-2免外教科(高校)'!$G$11:$G$393,"工芸")</f>
        <v>0</v>
      </c>
      <c r="G12" s="779" t="s">
        <v>135</v>
      </c>
      <c r="H12" s="780">
        <f>SUMIFS('17-2免外教科(高校)'!$H$11:$H$393,'17-2免外教科(高校)'!$C$11:$C$393,"公",'17-2免外教科(高校)'!$D$11:$D$393,"○",'17-2免外教科(高校)'!$G$11:$G$393,"工芸")</f>
        <v>0</v>
      </c>
      <c r="I12" s="781" t="s">
        <v>136</v>
      </c>
      <c r="J12" s="782">
        <f>SUMIFS('17-2免外教科(高校)'!$H$11:$H$393,'17-2免外教科(高校)'!$C$11:$C$393,"私",'17-2免外教科(高校)'!$D$11:$D$393,"",'17-2免外教科(高校)'!$G$11:$G$393,"工芸")</f>
        <v>0</v>
      </c>
      <c r="K12" s="779" t="s">
        <v>135</v>
      </c>
      <c r="L12" s="780">
        <f>SUMIFS('17-2免外教科(高校)'!$H$11:$H$393,'17-2免外教科(高校)'!$C$11:$C$393,"私",'17-2免外教科(高校)'!$D$11:$D$393,"○",'17-2免外教科(高校)'!$G$11:$G$393,"工芸")</f>
        <v>0</v>
      </c>
      <c r="M12" s="741" t="s">
        <v>136</v>
      </c>
      <c r="N12" s="777">
        <f t="shared" ref="N12:N37" si="2">B12+F12+J12</f>
        <v>0</v>
      </c>
      <c r="O12" s="86" t="s">
        <v>135</v>
      </c>
      <c r="P12" s="60">
        <f t="shared" si="1"/>
        <v>0</v>
      </c>
      <c r="Q12" s="84" t="s">
        <v>136</v>
      </c>
    </row>
    <row r="13" spans="1:17" ht="18.75" customHeight="1">
      <c r="A13" s="14" t="s">
        <v>59</v>
      </c>
      <c r="B13" s="778">
        <f>SUMIFS('17-2免外教科(高校)'!$H$11:$H$393,'17-2免外教科(高校)'!$C$11:$C$393,"国",'17-2免外教科(高校)'!$D$11:$D$393,"",'17-2免外教科(高校)'!$G$11:$G$393,"書道")</f>
        <v>0</v>
      </c>
      <c r="C13" s="779" t="s">
        <v>135</v>
      </c>
      <c r="D13" s="780">
        <f>SUMIFS('17-2免外教科(高校)'!$H$11:$H$393,'17-2免外教科(高校)'!$C$11:$C$393,"国",'17-2免外教科(高校)'!$D$11:$D$393,"○",'17-2免外教科(高校)'!$G$11:$G$393,"書道")</f>
        <v>0</v>
      </c>
      <c r="E13" s="781" t="s">
        <v>136</v>
      </c>
      <c r="F13" s="782">
        <f>SUMIFS('17-2免外教科(高校)'!$H$11:$H$393,'17-2免外教科(高校)'!$C$11:$C$393,"公",'17-2免外教科(高校)'!$D$11:$D$393,"",'17-2免外教科(高校)'!$G$11:$G$393,"書道")</f>
        <v>0</v>
      </c>
      <c r="G13" s="779" t="s">
        <v>135</v>
      </c>
      <c r="H13" s="780">
        <f>SUMIFS('17-2免外教科(高校)'!$H$11:$H$393,'17-2免外教科(高校)'!$C$11:$C$393,"公",'17-2免外教科(高校)'!$D$11:$D$393,"○",'17-2免外教科(高校)'!$G$11:$G$393,"書道")</f>
        <v>0</v>
      </c>
      <c r="I13" s="781" t="s">
        <v>136</v>
      </c>
      <c r="J13" s="782">
        <f>SUMIFS('17-2免外教科(高校)'!$H$11:$H$393,'17-2免外教科(高校)'!$C$11:$C$393,"私",'17-2免外教科(高校)'!$D$11:$D$393,"",'17-2免外教科(高校)'!$G$11:$G$393,"書道")</f>
        <v>0</v>
      </c>
      <c r="K13" s="779" t="s">
        <v>135</v>
      </c>
      <c r="L13" s="780">
        <f>SUMIFS('17-2免外教科(高校)'!$H$11:$H$393,'17-2免外教科(高校)'!$C$11:$C$393,"私",'17-2免外教科(高校)'!$D$11:$D$393,"○",'17-2免外教科(高校)'!$G$11:$G$393,"書道")</f>
        <v>0</v>
      </c>
      <c r="M13" s="741" t="s">
        <v>136</v>
      </c>
      <c r="N13" s="777">
        <f t="shared" si="2"/>
        <v>0</v>
      </c>
      <c r="O13" s="86" t="s">
        <v>135</v>
      </c>
      <c r="P13" s="60">
        <f t="shared" si="1"/>
        <v>0</v>
      </c>
      <c r="Q13" s="84" t="s">
        <v>136</v>
      </c>
    </row>
    <row r="14" spans="1:17" ht="18.75" customHeight="1">
      <c r="A14" s="14" t="s">
        <v>26</v>
      </c>
      <c r="B14" s="778">
        <f>SUMIFS('17-2免外教科(高校)'!$H$11:$H$393,'17-2免外教科(高校)'!$C$11:$C$393,"国",'17-2免外教科(高校)'!$D$11:$D$393,"",'17-2免外教科(高校)'!$G$11:$G$393,"保健体育")</f>
        <v>0</v>
      </c>
      <c r="C14" s="779" t="s">
        <v>135</v>
      </c>
      <c r="D14" s="780">
        <f>SUMIFS('17-2免外教科(高校)'!$H$11:$H$393,'17-2免外教科(高校)'!$C$11:$C$393,"国",'17-2免外教科(高校)'!$D$11:$D$393,"○",'17-2免外教科(高校)'!$G$11:$G$393,"保健体育")</f>
        <v>0</v>
      </c>
      <c r="E14" s="781" t="s">
        <v>136</v>
      </c>
      <c r="F14" s="782">
        <f>SUMIFS('17-2免外教科(高校)'!$H$11:$H$393,'17-2免外教科(高校)'!$C$11:$C$393,"公",'17-2免外教科(高校)'!$D$11:$D$393,"",'17-2免外教科(高校)'!$G$11:$G$393,"保健体育")</f>
        <v>0</v>
      </c>
      <c r="G14" s="779" t="s">
        <v>135</v>
      </c>
      <c r="H14" s="780">
        <f>SUMIFS('17-2免外教科(高校)'!$H$11:$H$393,'17-2免外教科(高校)'!$C$11:$C$393,"公",'17-2免外教科(高校)'!$D$11:$D$393,"○",'17-2免外教科(高校)'!$G$11:$G$393,"保健体育")</f>
        <v>0</v>
      </c>
      <c r="I14" s="781" t="s">
        <v>136</v>
      </c>
      <c r="J14" s="782">
        <f>SUMIFS('17-2免外教科(高校)'!$H$11:$H$393,'17-2免外教科(高校)'!$C$11:$C$393,"私",'17-2免外教科(高校)'!$D$11:$D$393,"",'17-2免外教科(高校)'!$G$11:$G$393,"保健体育")</f>
        <v>0</v>
      </c>
      <c r="K14" s="779" t="s">
        <v>135</v>
      </c>
      <c r="L14" s="780">
        <f>SUMIFS('17-2免外教科(高校)'!$H$11:$H$393,'17-2免外教科(高校)'!$C$11:$C$393,"私",'17-2免外教科(高校)'!$D$11:$D$393,"○",'17-2免外教科(高校)'!$G$11:$G$393,"保健体育")</f>
        <v>0</v>
      </c>
      <c r="M14" s="741" t="s">
        <v>136</v>
      </c>
      <c r="N14" s="777">
        <f t="shared" si="2"/>
        <v>0</v>
      </c>
      <c r="O14" s="86" t="s">
        <v>135</v>
      </c>
      <c r="P14" s="60">
        <f t="shared" si="1"/>
        <v>0</v>
      </c>
      <c r="Q14" s="84" t="s">
        <v>136</v>
      </c>
    </row>
    <row r="15" spans="1:17" ht="18.75" customHeight="1">
      <c r="A15" s="14" t="s">
        <v>27</v>
      </c>
      <c r="B15" s="778">
        <f>SUMIFS('17-2免外教科(高校)'!$H$11:$H$393,'17-2免外教科(高校)'!$C$11:$C$393,"国",'17-2免外教科(高校)'!$D$11:$D$393,"",'17-2免外教科(高校)'!$G$11:$G$393,"保健")</f>
        <v>0</v>
      </c>
      <c r="C15" s="779" t="s">
        <v>135</v>
      </c>
      <c r="D15" s="780">
        <f>SUMIFS('17-2免外教科(高校)'!$H$11:$H$393,'17-2免外教科(高校)'!$C$11:$C$393,"国",'17-2免外教科(高校)'!$D$11:$D$393,"○",'17-2免外教科(高校)'!$G$11:$G$393,"保健")</f>
        <v>0</v>
      </c>
      <c r="E15" s="781" t="s">
        <v>136</v>
      </c>
      <c r="F15" s="782">
        <f>SUMIFS('17-2免外教科(高校)'!$H$11:$H$393,'17-2免外教科(高校)'!$C$11:$C$393,"公",'17-2免外教科(高校)'!$D$11:$D$393,"",'17-2免外教科(高校)'!$G$11:$G$393,"保健")</f>
        <v>0</v>
      </c>
      <c r="G15" s="779" t="s">
        <v>135</v>
      </c>
      <c r="H15" s="780">
        <f>SUMIFS('17-2免外教科(高校)'!$H$11:$H$393,'17-2免外教科(高校)'!$C$11:$C$393,"公",'17-2免外教科(高校)'!$D$11:$D$393,"○",'17-2免外教科(高校)'!$G$11:$G$393,"保健")</f>
        <v>0</v>
      </c>
      <c r="I15" s="781" t="s">
        <v>136</v>
      </c>
      <c r="J15" s="782">
        <f>SUMIFS('17-2免外教科(高校)'!$H$11:$H$393,'17-2免外教科(高校)'!$C$11:$C$393,"私",'17-2免外教科(高校)'!$D$11:$D$393,"",'17-2免外教科(高校)'!$G$11:$G$393,"保健")</f>
        <v>0</v>
      </c>
      <c r="K15" s="779" t="s">
        <v>135</v>
      </c>
      <c r="L15" s="780">
        <f>SUMIFS('17-2免外教科(高校)'!$H$11:$H$393,'17-2免外教科(高校)'!$C$11:$C$393,"私",'17-2免外教科(高校)'!$D$11:$D$393,"○",'17-2免外教科(高校)'!$G$11:$G$393,"保健")</f>
        <v>0</v>
      </c>
      <c r="M15" s="741" t="s">
        <v>136</v>
      </c>
      <c r="N15" s="777">
        <f t="shared" si="2"/>
        <v>0</v>
      </c>
      <c r="O15" s="86" t="s">
        <v>135</v>
      </c>
      <c r="P15" s="60">
        <f t="shared" si="1"/>
        <v>0</v>
      </c>
      <c r="Q15" s="84" t="s">
        <v>136</v>
      </c>
    </row>
    <row r="16" spans="1:17" ht="18.75" customHeight="1">
      <c r="A16" s="14" t="s">
        <v>60</v>
      </c>
      <c r="B16" s="778">
        <f>SUMIFS('17-2免外教科(高校)'!$H$11:$H$393,'17-2免外教科(高校)'!$C$11:$C$393,"国",'17-2免外教科(高校)'!$D$11:$D$393,"",'17-2免外教科(高校)'!$G$11:$G$393,"看護")</f>
        <v>0</v>
      </c>
      <c r="C16" s="779" t="s">
        <v>135</v>
      </c>
      <c r="D16" s="780">
        <f>SUMIFS('17-2免外教科(高校)'!$H$11:$H$393,'17-2免外教科(高校)'!$C$11:$C$393,"国",'17-2免外教科(高校)'!$D$11:$D$393,"○",'17-2免外教科(高校)'!$G$11:$G$393,"看護")</f>
        <v>0</v>
      </c>
      <c r="E16" s="781" t="s">
        <v>136</v>
      </c>
      <c r="F16" s="782">
        <f>SUMIFS('17-2免外教科(高校)'!$H$11:$H$393,'17-2免外教科(高校)'!$C$11:$C$393,"公",'17-2免外教科(高校)'!$D$11:$D$393,"",'17-2免外教科(高校)'!$G$11:$G$393,"看護")</f>
        <v>0</v>
      </c>
      <c r="G16" s="779" t="s">
        <v>135</v>
      </c>
      <c r="H16" s="780">
        <f>SUMIFS('17-2免外教科(高校)'!$H$11:$H$393,'17-2免外教科(高校)'!$C$11:$C$393,"公",'17-2免外教科(高校)'!$D$11:$D$393,"○",'17-2免外教科(高校)'!$G$11:$G$393,"看護")</f>
        <v>0</v>
      </c>
      <c r="I16" s="781" t="s">
        <v>136</v>
      </c>
      <c r="J16" s="782">
        <f>SUMIFS('17-2免外教科(高校)'!$H$11:$H$393,'17-2免外教科(高校)'!$C$11:$C$393,"私",'17-2免外教科(高校)'!$D$11:$D$393,"",'17-2免外教科(高校)'!$G$11:$G$393,"看護")</f>
        <v>0</v>
      </c>
      <c r="K16" s="779" t="s">
        <v>135</v>
      </c>
      <c r="L16" s="780">
        <f>SUMIFS('17-2免外教科(高校)'!$H$11:$H$393,'17-2免外教科(高校)'!$C$11:$C$393,"私",'17-2免外教科(高校)'!$D$11:$D$393,"○",'17-2免外教科(高校)'!$G$11:$G$393,"看護")</f>
        <v>0</v>
      </c>
      <c r="M16" s="741" t="s">
        <v>136</v>
      </c>
      <c r="N16" s="777">
        <f t="shared" si="2"/>
        <v>0</v>
      </c>
      <c r="O16" s="86" t="s">
        <v>135</v>
      </c>
      <c r="P16" s="60">
        <f t="shared" si="1"/>
        <v>0</v>
      </c>
      <c r="Q16" s="84" t="s">
        <v>136</v>
      </c>
    </row>
    <row r="17" spans="1:17" ht="18.75" customHeight="1">
      <c r="A17" s="14" t="s">
        <v>29</v>
      </c>
      <c r="B17" s="778">
        <f>SUMIFS('17-2免外教科(高校)'!$H$11:$H$393,'17-2免外教科(高校)'!$C$11:$C$393,"国",'17-2免外教科(高校)'!$D$11:$D$393,"",'17-2免外教科(高校)'!$G$11:$G$393,"家庭")</f>
        <v>0</v>
      </c>
      <c r="C17" s="779" t="s">
        <v>135</v>
      </c>
      <c r="D17" s="780">
        <f>SUMIFS('17-2免外教科(高校)'!$H$11:$H$393,'17-2免外教科(高校)'!$C$11:$C$393,"国",'17-2免外教科(高校)'!$D$11:$D$393,"○",'17-2免外教科(高校)'!$G$11:$G$393,"家庭")</f>
        <v>0</v>
      </c>
      <c r="E17" s="781" t="s">
        <v>136</v>
      </c>
      <c r="F17" s="782">
        <f>SUMIFS('17-2免外教科(高校)'!$H$11:$H$393,'17-2免外教科(高校)'!$C$11:$C$393,"公",'17-2免外教科(高校)'!$D$11:$D$393,"",'17-2免外教科(高校)'!$G$11:$G$393,"家庭")</f>
        <v>0</v>
      </c>
      <c r="G17" s="779" t="s">
        <v>135</v>
      </c>
      <c r="H17" s="780">
        <f>SUMIFS('17-2免外教科(高校)'!$H$11:$H$393,'17-2免外教科(高校)'!$C$11:$C$393,"公",'17-2免外教科(高校)'!$D$11:$D$393,"○",'17-2免外教科(高校)'!$G$11:$G$393,"家庭")</f>
        <v>0</v>
      </c>
      <c r="I17" s="781" t="s">
        <v>136</v>
      </c>
      <c r="J17" s="782">
        <f>SUMIFS('17-2免外教科(高校)'!$H$11:$H$393,'17-2免外教科(高校)'!$C$11:$C$393,"私",'17-2免外教科(高校)'!$D$11:$D$393,"",'17-2免外教科(高校)'!$G$11:$G$393,"家庭")</f>
        <v>0</v>
      </c>
      <c r="K17" s="779" t="s">
        <v>135</v>
      </c>
      <c r="L17" s="780">
        <f>SUMIFS('17-2免外教科(高校)'!$H$11:$H$393,'17-2免外教科(高校)'!$C$11:$C$393,"私",'17-2免外教科(高校)'!$D$11:$D$393,"○",'17-2免外教科(高校)'!$G$11:$G$393,"家庭")</f>
        <v>0</v>
      </c>
      <c r="M17" s="741" t="s">
        <v>136</v>
      </c>
      <c r="N17" s="777">
        <f t="shared" si="2"/>
        <v>0</v>
      </c>
      <c r="O17" s="86" t="s">
        <v>135</v>
      </c>
      <c r="P17" s="60">
        <f t="shared" si="1"/>
        <v>0</v>
      </c>
      <c r="Q17" s="84" t="s">
        <v>136</v>
      </c>
    </row>
    <row r="18" spans="1:17" ht="18.75" customHeight="1">
      <c r="A18" s="14" t="s">
        <v>63</v>
      </c>
      <c r="B18" s="778">
        <f>SUMIFS('17-2免外教科(高校)'!$H$11:$H$393,'17-2免外教科(高校)'!$C$11:$C$393,"国",'17-2免外教科(高校)'!$D$11:$D$393,"",'17-2免外教科(高校)'!$G$11:$G$393,"情報")</f>
        <v>0</v>
      </c>
      <c r="C18" s="779" t="s">
        <v>135</v>
      </c>
      <c r="D18" s="780">
        <f>SUMIFS('17-2免外教科(高校)'!$H$11:$H$393,'17-2免外教科(高校)'!$C$11:$C$393,"国",'17-2免外教科(高校)'!$D$11:$D$393,"○",'17-2免外教科(高校)'!$G$11:$G$393,"情報")</f>
        <v>0</v>
      </c>
      <c r="E18" s="781" t="s">
        <v>136</v>
      </c>
      <c r="F18" s="782">
        <f>SUMIFS('17-2免外教科(高校)'!$H$11:$H$393,'17-2免外教科(高校)'!$C$11:$C$393,"公",'17-2免外教科(高校)'!$D$11:$D$393,"",'17-2免外教科(高校)'!$G$11:$G$393,"情報")</f>
        <v>0</v>
      </c>
      <c r="G18" s="779" t="s">
        <v>135</v>
      </c>
      <c r="H18" s="780">
        <f>SUMIFS('17-2免外教科(高校)'!$H$11:$H$393,'17-2免外教科(高校)'!$C$11:$C$393,"公",'17-2免外教科(高校)'!$D$11:$D$393,"○",'17-2免外教科(高校)'!$G$11:$G$393,"情報")</f>
        <v>0</v>
      </c>
      <c r="I18" s="781" t="s">
        <v>136</v>
      </c>
      <c r="J18" s="782">
        <f>SUMIFS('17-2免外教科(高校)'!$H$11:$H$393,'17-2免外教科(高校)'!$C$11:$C$393,"私",'17-2免外教科(高校)'!$D$11:$D$393,"",'17-2免外教科(高校)'!$G$11:$G$393,"情報")</f>
        <v>0</v>
      </c>
      <c r="K18" s="779" t="s">
        <v>135</v>
      </c>
      <c r="L18" s="780">
        <f>SUMIFS('17-2免外教科(高校)'!$H$11:$H$393,'17-2免外教科(高校)'!$C$11:$C$393,"私",'17-2免外教科(高校)'!$D$11:$D$393,"○",'17-2免外教科(高校)'!$G$11:$G$393,"情報")</f>
        <v>0</v>
      </c>
      <c r="M18" s="741" t="s">
        <v>136</v>
      </c>
      <c r="N18" s="777">
        <f t="shared" si="2"/>
        <v>0</v>
      </c>
      <c r="O18" s="86" t="s">
        <v>135</v>
      </c>
      <c r="P18" s="60">
        <f t="shared" si="1"/>
        <v>0</v>
      </c>
      <c r="Q18" s="84" t="s">
        <v>136</v>
      </c>
    </row>
    <row r="19" spans="1:17" ht="18.75" customHeight="1">
      <c r="A19" s="14" t="s">
        <v>65</v>
      </c>
      <c r="B19" s="778">
        <f>SUMIFS('17-2免外教科(高校)'!$H$11:$H$393,'17-2免外教科(高校)'!$C$11:$C$393,"国",'17-2免外教科(高校)'!$D$11:$D$393,"",'17-2免外教科(高校)'!$G$11:$G$393,"農業")</f>
        <v>0</v>
      </c>
      <c r="C19" s="779" t="s">
        <v>135</v>
      </c>
      <c r="D19" s="780">
        <f>SUMIFS('17-2免外教科(高校)'!$H$11:$H$393,'17-2免外教科(高校)'!$C$11:$C$393,"国",'17-2免外教科(高校)'!$D$11:$D$393,"○",'17-2免外教科(高校)'!$G$11:$G$393,"農業")</f>
        <v>0</v>
      </c>
      <c r="E19" s="781" t="s">
        <v>136</v>
      </c>
      <c r="F19" s="782">
        <f>SUMIFS('17-2免外教科(高校)'!$H$11:$H$393,'17-2免外教科(高校)'!$C$11:$C$393,"公",'17-2免外教科(高校)'!$D$11:$D$393,"",'17-2免外教科(高校)'!$G$11:$G$393,"農業")</f>
        <v>0</v>
      </c>
      <c r="G19" s="779" t="s">
        <v>135</v>
      </c>
      <c r="H19" s="780">
        <f>SUMIFS('17-2免外教科(高校)'!$H$11:$H$393,'17-2免外教科(高校)'!$C$11:$C$393,"公",'17-2免外教科(高校)'!$D$11:$D$393,"○",'17-2免外教科(高校)'!$G$11:$G$393,"農業")</f>
        <v>0</v>
      </c>
      <c r="I19" s="781" t="s">
        <v>136</v>
      </c>
      <c r="J19" s="782">
        <f>SUMIFS('17-2免外教科(高校)'!$H$11:$H$393,'17-2免外教科(高校)'!$C$11:$C$393,"私",'17-2免外教科(高校)'!$D$11:$D$393,"",'17-2免外教科(高校)'!$G$11:$G$393,"農業")</f>
        <v>0</v>
      </c>
      <c r="K19" s="779" t="s">
        <v>135</v>
      </c>
      <c r="L19" s="780">
        <f>SUMIFS('17-2免外教科(高校)'!$H$11:$H$393,'17-2免外教科(高校)'!$C$11:$C$393,"私",'17-2免外教科(高校)'!$D$11:$D$393,"○",'17-2免外教科(高校)'!$G$11:$G$393,"農業")</f>
        <v>0</v>
      </c>
      <c r="M19" s="741" t="s">
        <v>136</v>
      </c>
      <c r="N19" s="777">
        <f t="shared" si="2"/>
        <v>0</v>
      </c>
      <c r="O19" s="86" t="s">
        <v>135</v>
      </c>
      <c r="P19" s="60">
        <f t="shared" si="1"/>
        <v>0</v>
      </c>
      <c r="Q19" s="84" t="s">
        <v>136</v>
      </c>
    </row>
    <row r="20" spans="1:17" ht="18.75" customHeight="1">
      <c r="A20" s="14" t="s">
        <v>67</v>
      </c>
      <c r="B20" s="778">
        <f>SUMIFS('17-2免外教科(高校)'!$H$11:$H$393,'17-2免外教科(高校)'!$C$11:$C$393,"国",'17-2免外教科(高校)'!$D$11:$D$393,"",'17-2免外教科(高校)'!$G$11:$G$393,"工業")</f>
        <v>0</v>
      </c>
      <c r="C20" s="779" t="s">
        <v>135</v>
      </c>
      <c r="D20" s="780">
        <f>SUMIFS('17-2免外教科(高校)'!$H$11:$H$393,'17-2免外教科(高校)'!$C$11:$C$393,"国",'17-2免外教科(高校)'!$D$11:$D$393,"○",'17-2免外教科(高校)'!$G$11:$G$393,"工業")</f>
        <v>0</v>
      </c>
      <c r="E20" s="781" t="s">
        <v>136</v>
      </c>
      <c r="F20" s="782">
        <f>SUMIFS('17-2免外教科(高校)'!$H$11:$H$393,'17-2免外教科(高校)'!$C$11:$C$393,"公",'17-2免外教科(高校)'!$D$11:$D$393,"",'17-2免外教科(高校)'!$G$11:$G$393,"工業")</f>
        <v>0</v>
      </c>
      <c r="G20" s="779" t="s">
        <v>135</v>
      </c>
      <c r="H20" s="780">
        <f>SUMIFS('17-2免外教科(高校)'!$H$11:$H$393,'17-2免外教科(高校)'!$C$11:$C$393,"公",'17-2免外教科(高校)'!$D$11:$D$393,"○",'17-2免外教科(高校)'!$G$11:$G$393,"工業")</f>
        <v>0</v>
      </c>
      <c r="I20" s="781" t="s">
        <v>136</v>
      </c>
      <c r="J20" s="782">
        <f>SUMIFS('17-2免外教科(高校)'!$H$11:$H$393,'17-2免外教科(高校)'!$C$11:$C$393,"私",'17-2免外教科(高校)'!$D$11:$D$393,"",'17-2免外教科(高校)'!$G$11:$G$393,"工業")</f>
        <v>0</v>
      </c>
      <c r="K20" s="779" t="s">
        <v>135</v>
      </c>
      <c r="L20" s="780">
        <f>SUMIFS('17-2免外教科(高校)'!$H$11:$H$393,'17-2免外教科(高校)'!$C$11:$C$393,"私",'17-2免外教科(高校)'!$D$11:$D$393,"○",'17-2免外教科(高校)'!$G$11:$G$393,"工業")</f>
        <v>0</v>
      </c>
      <c r="M20" s="741" t="s">
        <v>136</v>
      </c>
      <c r="N20" s="777">
        <f t="shared" si="2"/>
        <v>0</v>
      </c>
      <c r="O20" s="86" t="s">
        <v>135</v>
      </c>
      <c r="P20" s="60">
        <f t="shared" si="1"/>
        <v>0</v>
      </c>
      <c r="Q20" s="84" t="s">
        <v>136</v>
      </c>
    </row>
    <row r="21" spans="1:17" ht="18.75" customHeight="1">
      <c r="A21" s="14" t="s">
        <v>69</v>
      </c>
      <c r="B21" s="778">
        <f>SUMIFS('17-2免外教科(高校)'!$H$11:$H$393,'17-2免外教科(高校)'!$C$11:$C$393,"国",'17-2免外教科(高校)'!$D$11:$D$393,"",'17-2免外教科(高校)'!$G$11:$G$393,"商業")</f>
        <v>0</v>
      </c>
      <c r="C21" s="779" t="s">
        <v>135</v>
      </c>
      <c r="D21" s="780">
        <f>SUMIFS('17-2免外教科(高校)'!$H$11:$H$393,'17-2免外教科(高校)'!$C$11:$C$393,"国",'17-2免外教科(高校)'!$D$11:$D$393,"○",'17-2免外教科(高校)'!$G$11:$G$393,"商業")</f>
        <v>0</v>
      </c>
      <c r="E21" s="781" t="s">
        <v>136</v>
      </c>
      <c r="F21" s="782">
        <f>SUMIFS('17-2免外教科(高校)'!$H$11:$H$393,'17-2免外教科(高校)'!$C$11:$C$393,"公",'17-2免外教科(高校)'!$D$11:$D$393,"",'17-2免外教科(高校)'!$G$11:$G$393,"商業")</f>
        <v>0</v>
      </c>
      <c r="G21" s="779" t="s">
        <v>135</v>
      </c>
      <c r="H21" s="780">
        <f>SUMIFS('17-2免外教科(高校)'!$H$11:$H$393,'17-2免外教科(高校)'!$C$11:$C$393,"公",'17-2免外教科(高校)'!$D$11:$D$393,"○",'17-2免外教科(高校)'!$G$11:$G$393,"商業")</f>
        <v>0</v>
      </c>
      <c r="I21" s="781" t="s">
        <v>136</v>
      </c>
      <c r="J21" s="782">
        <f>SUMIFS('17-2免外教科(高校)'!$H$11:$H$393,'17-2免外教科(高校)'!$C$11:$C$393,"私",'17-2免外教科(高校)'!$D$11:$D$393,"",'17-2免外教科(高校)'!$G$11:$G$393,"商業")</f>
        <v>0</v>
      </c>
      <c r="K21" s="779" t="s">
        <v>135</v>
      </c>
      <c r="L21" s="780">
        <f>SUMIFS('17-2免外教科(高校)'!$H$11:$H$393,'17-2免外教科(高校)'!$C$11:$C$393,"私",'17-2免外教科(高校)'!$D$11:$D$393,"○",'17-2免外教科(高校)'!$G$11:$G$393,"商業")</f>
        <v>0</v>
      </c>
      <c r="M21" s="741" t="s">
        <v>136</v>
      </c>
      <c r="N21" s="777">
        <f t="shared" si="2"/>
        <v>0</v>
      </c>
      <c r="O21" s="86" t="s">
        <v>135</v>
      </c>
      <c r="P21" s="60">
        <f t="shared" si="1"/>
        <v>0</v>
      </c>
      <c r="Q21" s="84" t="s">
        <v>136</v>
      </c>
    </row>
    <row r="22" spans="1:17" ht="18.75" customHeight="1">
      <c r="A22" s="14" t="s">
        <v>71</v>
      </c>
      <c r="B22" s="778">
        <f>SUMIFS('17-2免外教科(高校)'!$H$11:$H$393,'17-2免外教科(高校)'!$C$11:$C$393,"国",'17-2免外教科(高校)'!$D$11:$D$393,"",'17-2免外教科(高校)'!$G$11:$G$393,"水産")</f>
        <v>0</v>
      </c>
      <c r="C22" s="779" t="s">
        <v>135</v>
      </c>
      <c r="D22" s="780">
        <f>SUMIFS('17-2免外教科(高校)'!$H$11:$H$393,'17-2免外教科(高校)'!$C$11:$C$393,"国",'17-2免外教科(高校)'!$D$11:$D$393,"○",'17-2免外教科(高校)'!$G$11:$G$393,"水産")</f>
        <v>0</v>
      </c>
      <c r="E22" s="781" t="s">
        <v>136</v>
      </c>
      <c r="F22" s="782">
        <f>SUMIFS('17-2免外教科(高校)'!$H$11:$H$393,'17-2免外教科(高校)'!$C$11:$C$393,"公",'17-2免外教科(高校)'!$D$11:$D$393,"",'17-2免外教科(高校)'!$G$11:$G$393,"水産")</f>
        <v>0</v>
      </c>
      <c r="G22" s="779" t="s">
        <v>135</v>
      </c>
      <c r="H22" s="780">
        <f>SUMIFS('17-2免外教科(高校)'!$H$11:$H$393,'17-2免外教科(高校)'!$C$11:$C$393,"公",'17-2免外教科(高校)'!$D$11:$D$393,"○",'17-2免外教科(高校)'!$G$11:$G$393,"水産")</f>
        <v>0</v>
      </c>
      <c r="I22" s="781" t="s">
        <v>136</v>
      </c>
      <c r="J22" s="782">
        <f>SUMIFS('17-2免外教科(高校)'!$H$11:$H$393,'17-2免外教科(高校)'!$C$11:$C$393,"私",'17-2免外教科(高校)'!$D$11:$D$393,"",'17-2免外教科(高校)'!$G$11:$G$393,"水産")</f>
        <v>0</v>
      </c>
      <c r="K22" s="779" t="s">
        <v>135</v>
      </c>
      <c r="L22" s="780">
        <f>SUMIFS('17-2免外教科(高校)'!$H$11:$H$393,'17-2免外教科(高校)'!$C$11:$C$393,"私",'17-2免外教科(高校)'!$D$11:$D$393,"○",'17-2免外教科(高校)'!$G$11:$G$393,"水産")</f>
        <v>0</v>
      </c>
      <c r="M22" s="741" t="s">
        <v>136</v>
      </c>
      <c r="N22" s="777">
        <f t="shared" si="2"/>
        <v>0</v>
      </c>
      <c r="O22" s="86" t="s">
        <v>135</v>
      </c>
      <c r="P22" s="60">
        <f t="shared" si="1"/>
        <v>0</v>
      </c>
      <c r="Q22" s="84" t="s">
        <v>136</v>
      </c>
    </row>
    <row r="23" spans="1:17" ht="18.75" customHeight="1">
      <c r="A23" s="14" t="s">
        <v>73</v>
      </c>
      <c r="B23" s="778">
        <f>SUMIFS('17-2免外教科(高校)'!$H$11:$H$393,'17-2免外教科(高校)'!$C$11:$C$393,"国",'17-2免外教科(高校)'!$D$11:$D$393,"",'17-2免外教科(高校)'!$G$11:$G$393,"福祉")</f>
        <v>0</v>
      </c>
      <c r="C23" s="779" t="s">
        <v>135</v>
      </c>
      <c r="D23" s="780">
        <f>SUMIFS('17-2免外教科(高校)'!$H$11:$H$393,'17-2免外教科(高校)'!$C$11:$C$393,"国",'17-2免外教科(高校)'!$D$11:$D$393,"○",'17-2免外教科(高校)'!$G$11:$G$393,"福祉")</f>
        <v>0</v>
      </c>
      <c r="E23" s="781" t="s">
        <v>136</v>
      </c>
      <c r="F23" s="782">
        <f>SUMIFS('17-2免外教科(高校)'!$H$11:$H$393,'17-2免外教科(高校)'!$C$11:$C$393,"公",'17-2免外教科(高校)'!$D$11:$D$393,"",'17-2免外教科(高校)'!$G$11:$G$393,"福祉")</f>
        <v>0</v>
      </c>
      <c r="G23" s="779" t="s">
        <v>135</v>
      </c>
      <c r="H23" s="780">
        <f>SUMIFS('17-2免外教科(高校)'!$H$11:$H$393,'17-2免外教科(高校)'!$C$11:$C$393,"公",'17-2免外教科(高校)'!$D$11:$D$393,"○",'17-2免外教科(高校)'!$G$11:$G$393,"福祉")</f>
        <v>0</v>
      </c>
      <c r="I23" s="781" t="s">
        <v>136</v>
      </c>
      <c r="J23" s="782">
        <f>SUMIFS('17-2免外教科(高校)'!$H$11:$H$393,'17-2免外教科(高校)'!$C$11:$C$393,"私",'17-2免外教科(高校)'!$D$11:$D$393,"",'17-2免外教科(高校)'!$G$11:$G$393,"福祉")</f>
        <v>0</v>
      </c>
      <c r="K23" s="779" t="s">
        <v>135</v>
      </c>
      <c r="L23" s="780">
        <f>SUMIFS('17-2免外教科(高校)'!$H$11:$H$393,'17-2免外教科(高校)'!$C$11:$C$393,"私",'17-2免外教科(高校)'!$D$11:$D$393,"○",'17-2免外教科(高校)'!$G$11:$G$393,"福祉")</f>
        <v>0</v>
      </c>
      <c r="M23" s="741" t="s">
        <v>136</v>
      </c>
      <c r="N23" s="777">
        <f t="shared" si="2"/>
        <v>0</v>
      </c>
      <c r="O23" s="86" t="s">
        <v>135</v>
      </c>
      <c r="P23" s="60">
        <f t="shared" si="1"/>
        <v>0</v>
      </c>
      <c r="Q23" s="84" t="s">
        <v>136</v>
      </c>
    </row>
    <row r="24" spans="1:17" ht="18.75" customHeight="1">
      <c r="A24" s="976" t="s">
        <v>75</v>
      </c>
      <c r="B24" s="778">
        <f>SUMIFS('17-2免外教科(高校)'!$H$11:$H$393,'17-2免外教科(高校)'!$C$11:$C$393,"国",'17-2免外教科(高校)'!$D$11:$D$393,"",'17-2免外教科(高校)'!$G$11:$G$393,"商船")</f>
        <v>0</v>
      </c>
      <c r="C24" s="779" t="s">
        <v>135</v>
      </c>
      <c r="D24" s="780">
        <f>SUMIFS('17-2免外教科(高校)'!$H$11:$H$393,'17-2免外教科(高校)'!$C$11:$C$393,"国",'17-2免外教科(高校)'!$D$11:$D$393,"○",'17-2免外教科(高校)'!$G$11:$G$393,"商船")</f>
        <v>0</v>
      </c>
      <c r="E24" s="781" t="s">
        <v>136</v>
      </c>
      <c r="F24" s="782">
        <f>SUMIFS('17-2免外教科(高校)'!$H$11:$H$393,'17-2免外教科(高校)'!$C$11:$C$393,"公",'17-2免外教科(高校)'!$D$11:$D$393,"",'17-2免外教科(高校)'!$G$11:$G$393,"商船")</f>
        <v>0</v>
      </c>
      <c r="G24" s="779" t="s">
        <v>135</v>
      </c>
      <c r="H24" s="780">
        <f>SUMIFS('17-2免外教科(高校)'!$H$11:$H$393,'17-2免外教科(高校)'!$C$11:$C$393,"公",'17-2免外教科(高校)'!$D$11:$D$393,"○",'17-2免外教科(高校)'!$G$11:$G$393,"商船")</f>
        <v>0</v>
      </c>
      <c r="I24" s="781" t="s">
        <v>136</v>
      </c>
      <c r="J24" s="782">
        <f>SUMIFS('17-2免外教科(高校)'!$H$11:$H$393,'17-2免外教科(高校)'!$C$11:$C$393,"私",'17-2免外教科(高校)'!$D$11:$D$393,"",'17-2免外教科(高校)'!$G$11:$G$393,"商船")</f>
        <v>0</v>
      </c>
      <c r="K24" s="779" t="s">
        <v>135</v>
      </c>
      <c r="L24" s="780">
        <f>SUMIFS('17-2免外教科(高校)'!$H$11:$H$393,'17-2免外教科(高校)'!$C$11:$C$393,"私",'17-2免外教科(高校)'!$D$11:$D$393,"○",'17-2免外教科(高校)'!$G$11:$G$393,"商船")</f>
        <v>0</v>
      </c>
      <c r="M24" s="741" t="s">
        <v>136</v>
      </c>
      <c r="N24" s="777">
        <f t="shared" si="2"/>
        <v>0</v>
      </c>
      <c r="O24" s="86" t="s">
        <v>135</v>
      </c>
      <c r="P24" s="60">
        <f t="shared" si="1"/>
        <v>0</v>
      </c>
      <c r="Q24" s="84" t="s">
        <v>136</v>
      </c>
    </row>
    <row r="25" spans="1:17" ht="18.75" customHeight="1">
      <c r="A25" s="972" t="s">
        <v>677</v>
      </c>
      <c r="B25" s="783">
        <f>SUMIFS('17-2免外教科(高校)'!$H$11:$H$393,'17-2免外教科(高校)'!$C$11:$C$393,"国",'17-2免外教科(高校)'!$D$11:$D$393,"",'17-2免外教科(高校)'!$G$11:$G$393,"外国語（英語）")</f>
        <v>0</v>
      </c>
      <c r="C25" s="784" t="s">
        <v>135</v>
      </c>
      <c r="D25" s="785">
        <f>SUMIFS('17-2免外教科(高校)'!$H$11:$H$393,'17-2免外教科(高校)'!$C$11:$C$393,"国",'17-2免外教科(高校)'!$D$11:$D$393,"○",'17-2免外教科(高校)'!$G$11:$G$393,"外国語（英語）")</f>
        <v>0</v>
      </c>
      <c r="E25" s="786" t="s">
        <v>136</v>
      </c>
      <c r="F25" s="787">
        <f>SUMIFS('17-2免外教科(高校)'!$H$11:$H$393,'17-2免外教科(高校)'!$C$11:$C$393,"公",'17-2免外教科(高校)'!$D$11:$D$393,"",'17-2免外教科(高校)'!$G$11:$G$393,"外国語（英語）")</f>
        <v>0</v>
      </c>
      <c r="G25" s="784" t="s">
        <v>135</v>
      </c>
      <c r="H25" s="785">
        <f>SUMIFS('17-2免外教科(高校)'!$H$11:$H$393,'17-2免外教科(高校)'!$C$11:$C$393,"公",'17-2免外教科(高校)'!$D$11:$D$393,"○",'17-2免外教科(高校)'!$G$11:$G$393,"外国語（英語）")</f>
        <v>0</v>
      </c>
      <c r="I25" s="786" t="s">
        <v>136</v>
      </c>
      <c r="J25" s="782">
        <f>SUMIFS('17-2免外教科(高校)'!$H$11:$H$393,'17-2免外教科(高校)'!$C$11:$C$393,"私",'17-2免外教科(高校)'!$D$11:$D$393,"",'17-2免外教科(高校)'!$G$11:$G$393,"外国語（英語）")</f>
        <v>0</v>
      </c>
      <c r="K25" s="779" t="s">
        <v>135</v>
      </c>
      <c r="L25" s="780">
        <f>SUMIFS('17-2免外教科(高校)'!$H$11:$H$393,'17-2免外教科(高校)'!$C$11:$C$393,"私",'17-2免外教科(高校)'!$D$11:$D$393,"○",'17-2免外教科(高校)'!$G$11:$G$393,"外国語（英語）")</f>
        <v>0</v>
      </c>
      <c r="M25" s="741" t="s">
        <v>136</v>
      </c>
      <c r="N25" s="777">
        <f t="shared" si="2"/>
        <v>0</v>
      </c>
      <c r="O25" s="86" t="s">
        <v>135</v>
      </c>
      <c r="P25" s="60">
        <f t="shared" si="1"/>
        <v>0</v>
      </c>
      <c r="Q25" s="84" t="s">
        <v>136</v>
      </c>
    </row>
    <row r="26" spans="1:17" ht="18.75" customHeight="1" thickBot="1">
      <c r="A26" s="973" t="s">
        <v>652</v>
      </c>
      <c r="B26" s="783">
        <f>SUMIFS('17-2免外教科(高校)'!$H$11:$H$393,'17-2免外教科(高校)'!$C$11:$C$393,"国",'17-2免外教科(高校)'!$D$11:$D$393,"",'17-2免外教科(高校)'!$G$11:$G$393,"外国語（英語以外）")</f>
        <v>0</v>
      </c>
      <c r="C26" s="784" t="s">
        <v>133</v>
      </c>
      <c r="D26" s="785">
        <f>SUMIFS('17-2免外教科(高校)'!$H$11:$H$393,'17-2免外教科(高校)'!$C$11:$C$393,"国",'17-2免外教科(高校)'!$D$11:$D$393,"○",'17-2免外教科(高校)'!$G$11:$G$393,"外国語（英語以外）")</f>
        <v>0</v>
      </c>
      <c r="E26" s="786" t="s">
        <v>136</v>
      </c>
      <c r="F26" s="787">
        <f>SUMIFS('17-2免外教科(高校)'!$H$11:$H$393,'17-2免外教科(高校)'!$C$11:$C$393,"公",'17-2免外教科(高校)'!$D$11:$D$393,"",'17-2免外教科(高校)'!$G$11:$G$393,"外国語（英語以外）")</f>
        <v>0</v>
      </c>
      <c r="G26" s="784" t="s">
        <v>133</v>
      </c>
      <c r="H26" s="785">
        <f>SUMIFS('17-2免外教科(高校)'!$H$11:$H$393,'17-2免外教科(高校)'!$C$11:$C$393,"公",'17-2免外教科(高校)'!$D$11:$D$393,"○",'17-2免外教科(高校)'!$G$11:$G$393,"外国語（英語以外）")</f>
        <v>0</v>
      </c>
      <c r="I26" s="786" t="s">
        <v>136</v>
      </c>
      <c r="J26" s="782">
        <f>SUMIFS('17-2免外教科(高校)'!$H$11:$H$393,'17-2免外教科(高校)'!$C$11:$C$393,"私",'17-2免外教科(高校)'!$D$11:$D$393,"",'17-2免外教科(高校)'!$G$11:$G$393,"外国語（英語以外）")</f>
        <v>0</v>
      </c>
      <c r="K26" s="779" t="s">
        <v>133</v>
      </c>
      <c r="L26" s="780">
        <f>SUMIFS('17-2免外教科(高校)'!$H$11:$H$393,'17-2免外教科(高校)'!$C$11:$C$393,"私",'17-2免外教科(高校)'!$D$11:$D$393,"○",'17-2免外教科(高校)'!$G$11:$G$393,"外国語（英語以外）")</f>
        <v>0</v>
      </c>
      <c r="M26" s="741" t="s">
        <v>136</v>
      </c>
      <c r="N26" s="777">
        <f t="shared" ref="N26" si="3">B26+F26+J26</f>
        <v>0</v>
      </c>
      <c r="O26" s="877" t="s">
        <v>133</v>
      </c>
      <c r="P26" s="60">
        <f t="shared" ref="P26" si="4">D26+H26+L26</f>
        <v>0</v>
      </c>
      <c r="Q26" s="876" t="s">
        <v>136</v>
      </c>
    </row>
    <row r="27" spans="1:17" ht="18.75" customHeight="1" thickBot="1">
      <c r="A27" s="976" t="s">
        <v>34</v>
      </c>
      <c r="B27" s="895"/>
      <c r="C27" s="87"/>
      <c r="D27" s="87"/>
      <c r="E27" s="87"/>
      <c r="F27" s="87"/>
      <c r="G27" s="87"/>
      <c r="H27" s="189"/>
      <c r="I27" s="88"/>
      <c r="J27" s="780">
        <f>SUMIFS('17-2免外教科(高校)'!$H$11:$H$393,'17-2免外教科(高校)'!$C$11:$C$393,"私",'17-2免外教科(高校)'!$D$11:$D$393,"",'17-2免外教科(高校)'!$G$11:$G$393,"宗教")</f>
        <v>0</v>
      </c>
      <c r="K27" s="779" t="s">
        <v>135</v>
      </c>
      <c r="L27" s="780">
        <f>SUMIFS('17-2免外教科(高校)'!$H$11:$H$393,'17-2免外教科(高校)'!$C$11:$C$393,"私",'17-2免外教科(高校)'!$D$11:$D$393,"○",'17-2免外教科(高校)'!$G$11:$G$393,"宗教")</f>
        <v>0</v>
      </c>
      <c r="M27" s="741" t="s">
        <v>136</v>
      </c>
      <c r="N27" s="60">
        <f t="shared" si="2"/>
        <v>0</v>
      </c>
      <c r="O27" s="86" t="s">
        <v>135</v>
      </c>
      <c r="P27" s="60">
        <f t="shared" si="1"/>
        <v>0</v>
      </c>
      <c r="Q27" s="84" t="s">
        <v>136</v>
      </c>
    </row>
    <row r="28" spans="1:17" ht="18.75" customHeight="1">
      <c r="A28" s="14" t="s">
        <v>61</v>
      </c>
      <c r="B28" s="796">
        <f>SUMIFS('17-2免外教科(高校)'!$H$11:$H$393,'17-2免外教科(高校)'!$C$11:$C$393,"国",'17-2免外教科(高校)'!$D$11:$D$393,"",'17-2免外教科(高校)'!$G$11:$G$393,"看護実習")</f>
        <v>0</v>
      </c>
      <c r="C28" s="789" t="s">
        <v>135</v>
      </c>
      <c r="D28" s="790">
        <f>SUMIFS('17-2免外教科(高校)'!$H$11:$H$393,'17-2免外教科(高校)'!$C$11:$C$393,"国",'17-2免外教科(高校)'!$D$11:$D$393,"○",'17-2免外教科(高校)'!$G$11:$G$393,"看護実習")</f>
        <v>0</v>
      </c>
      <c r="E28" s="797" t="s">
        <v>136</v>
      </c>
      <c r="F28" s="788">
        <f>SUMIFS('17-2免外教科(高校)'!$H$11:$H$393,'17-2免外教科(高校)'!$C$11:$C$393,"公",'17-2免外教科(高校)'!$D$11:$D$393,"",'17-2免外教科(高校)'!$G$11:$G$393,"看護実習")</f>
        <v>0</v>
      </c>
      <c r="G28" s="789" t="s">
        <v>135</v>
      </c>
      <c r="H28" s="790">
        <f>SUMIFS('17-2免外教科(高校)'!$H$11:$H$393,'17-2免外教科(高校)'!$C$11:$C$393,"公",'17-2免外教科(高校)'!$D$11:$D$393,"○",'17-2免外教科(高校)'!$G$11:$G$393,"看護実習")</f>
        <v>0</v>
      </c>
      <c r="I28" s="797" t="s">
        <v>136</v>
      </c>
      <c r="J28" s="788">
        <f>SUMIFS('17-2免外教科(高校)'!$H$11:$H$393,'17-2免外教科(高校)'!$C$11:$C$393,"私",'17-2免外教科(高校)'!$D$11:$D$393,"",'17-2免外教科(高校)'!$G$11:$G$393,"看護実習")</f>
        <v>0</v>
      </c>
      <c r="K28" s="789" t="s">
        <v>135</v>
      </c>
      <c r="L28" s="790">
        <f>SUMIFS('17-2免外教科(高校)'!$H$11:$H$393,'17-2免外教科(高校)'!$C$11:$C$393,"私",'17-2免外教科(高校)'!$D$11:$D$393,"○",'17-2免外教科(高校)'!$G$11:$G$393,"看護実習")</f>
        <v>0</v>
      </c>
      <c r="M28" s="791" t="s">
        <v>136</v>
      </c>
      <c r="N28" s="60">
        <f t="shared" si="2"/>
        <v>0</v>
      </c>
      <c r="O28" s="86" t="s">
        <v>135</v>
      </c>
      <c r="P28" s="60">
        <f t="shared" si="1"/>
        <v>0</v>
      </c>
      <c r="Q28" s="84" t="s">
        <v>136</v>
      </c>
    </row>
    <row r="29" spans="1:17" ht="18.75" customHeight="1">
      <c r="A29" s="14" t="s">
        <v>62</v>
      </c>
      <c r="B29" s="778">
        <f>SUMIFS('17-2免外教科(高校)'!$H$11:$H$393,'17-2免外教科(高校)'!$C$11:$C$393,"国",'17-2免外教科(高校)'!$D$11:$D$393,"",'17-2免外教科(高校)'!$G$11:$G$393,"家庭実習")</f>
        <v>0</v>
      </c>
      <c r="C29" s="779" t="s">
        <v>135</v>
      </c>
      <c r="D29" s="780">
        <f>SUMIFS('17-2免外教科(高校)'!$H$11:$H$393,'17-2免外教科(高校)'!$C$11:$C$393,"国",'17-2免外教科(高校)'!$D$11:$D$393,"○",'17-2免外教科(高校)'!$G$11:$G$393,"家庭実習")</f>
        <v>0</v>
      </c>
      <c r="E29" s="781" t="s">
        <v>136</v>
      </c>
      <c r="F29" s="782">
        <f>SUMIFS('17-2免外教科(高校)'!$H$11:$H$393,'17-2免外教科(高校)'!$C$11:$C$393,"公",'17-2免外教科(高校)'!$D$11:$D$393,"",'17-2免外教科(高校)'!$G$11:$G$393,"家庭実習")</f>
        <v>0</v>
      </c>
      <c r="G29" s="779" t="s">
        <v>135</v>
      </c>
      <c r="H29" s="780">
        <f>SUMIFS('17-2免外教科(高校)'!$H$11:$H$393,'17-2免外教科(高校)'!$C$11:$C$393,"公",'17-2免外教科(高校)'!$D$11:$D$393,"○",'17-2免外教科(高校)'!$G$11:$G$393,"家庭実習")</f>
        <v>0</v>
      </c>
      <c r="I29" s="781" t="s">
        <v>136</v>
      </c>
      <c r="J29" s="782">
        <f>SUMIFS('17-2免外教科(高校)'!$H$11:$H$393,'17-2免外教科(高校)'!$C$11:$C$393,"私",'17-2免外教科(高校)'!$D$11:$D$393,"",'17-2免外教科(高校)'!$G$11:$G$393,"家庭実習")</f>
        <v>0</v>
      </c>
      <c r="K29" s="779" t="s">
        <v>135</v>
      </c>
      <c r="L29" s="780">
        <f>SUMIFS('17-2免外教科(高校)'!$H$11:$H$393,'17-2免外教科(高校)'!$C$11:$C$393,"私",'17-2免外教科(高校)'!$D$11:$D$393,"○",'17-2免外教科(高校)'!$G$11:$G$393,"家庭実習")</f>
        <v>0</v>
      </c>
      <c r="M29" s="741" t="s">
        <v>136</v>
      </c>
      <c r="N29" s="60">
        <f t="shared" si="2"/>
        <v>0</v>
      </c>
      <c r="O29" s="86" t="s">
        <v>135</v>
      </c>
      <c r="P29" s="60">
        <f t="shared" si="1"/>
        <v>0</v>
      </c>
      <c r="Q29" s="84" t="s">
        <v>136</v>
      </c>
    </row>
    <row r="30" spans="1:17" ht="18.75" customHeight="1">
      <c r="A30" s="14" t="s">
        <v>64</v>
      </c>
      <c r="B30" s="778">
        <f>SUMIFS('17-2免外教科(高校)'!$H$11:$H$393,'17-2免外教科(高校)'!$C$11:$C$393,"国",'17-2免外教科(高校)'!$D$11:$D$393,"",'17-2免外教科(高校)'!$G$11:$G$393,"情報実習")</f>
        <v>0</v>
      </c>
      <c r="C30" s="779" t="s">
        <v>135</v>
      </c>
      <c r="D30" s="780">
        <f>SUMIFS('17-2免外教科(高校)'!$H$11:$H$393,'17-2免外教科(高校)'!$C$11:$C$393,"国",'17-2免外教科(高校)'!$D$11:$D$393,"○",'17-2免外教科(高校)'!$G$11:$G$393,"情報実習")</f>
        <v>0</v>
      </c>
      <c r="E30" s="781" t="s">
        <v>136</v>
      </c>
      <c r="F30" s="782">
        <f>SUMIFS('17-2免外教科(高校)'!$H$11:$H$393,'17-2免外教科(高校)'!$C$11:$C$393,"公",'17-2免外教科(高校)'!$D$11:$D$393,"",'17-2免外教科(高校)'!$G$11:$G$393,"情報実習")</f>
        <v>0</v>
      </c>
      <c r="G30" s="779" t="s">
        <v>135</v>
      </c>
      <c r="H30" s="780">
        <f>SUMIFS('17-2免外教科(高校)'!$H$11:$H$393,'17-2免外教科(高校)'!$C$11:$C$393,"公",'17-2免外教科(高校)'!$D$11:$D$393,"○",'17-2免外教科(高校)'!$G$11:$G$393,"情報実習")</f>
        <v>0</v>
      </c>
      <c r="I30" s="781" t="s">
        <v>136</v>
      </c>
      <c r="J30" s="782">
        <f>SUMIFS('17-2免外教科(高校)'!$H$11:$H$393,'17-2免外教科(高校)'!$C$11:$C$393,"私",'17-2免外教科(高校)'!$D$11:$D$393,"",'17-2免外教科(高校)'!$G$11:$G$393,"情報実習")</f>
        <v>0</v>
      </c>
      <c r="K30" s="779" t="s">
        <v>135</v>
      </c>
      <c r="L30" s="780">
        <f>SUMIFS('17-2免外教科(高校)'!$H$11:$H$393,'17-2免外教科(高校)'!$C$11:$C$393,"私",'17-2免外教科(高校)'!$D$11:$D$393,"○",'17-2免外教科(高校)'!$G$11:$G$393,"情報実習")</f>
        <v>0</v>
      </c>
      <c r="M30" s="741" t="s">
        <v>136</v>
      </c>
      <c r="N30" s="60">
        <f t="shared" si="2"/>
        <v>0</v>
      </c>
      <c r="O30" s="86" t="s">
        <v>135</v>
      </c>
      <c r="P30" s="60">
        <f t="shared" si="1"/>
        <v>0</v>
      </c>
      <c r="Q30" s="84" t="s">
        <v>136</v>
      </c>
    </row>
    <row r="31" spans="1:17" ht="18.75" customHeight="1">
      <c r="A31" s="14" t="s">
        <v>66</v>
      </c>
      <c r="B31" s="778">
        <f>SUMIFS('17-2免外教科(高校)'!$H$11:$H$393,'17-2免外教科(高校)'!$C$11:$C$393,"国",'17-2免外教科(高校)'!$D$11:$D$393,"",'17-2免外教科(高校)'!$G$11:$G$393,"農業実習")</f>
        <v>0</v>
      </c>
      <c r="C31" s="779" t="s">
        <v>135</v>
      </c>
      <c r="D31" s="780">
        <f>SUMIFS('17-2免外教科(高校)'!$H$11:$H$393,'17-2免外教科(高校)'!$C$11:$C$393,"国",'17-2免外教科(高校)'!$D$11:$D$393,"○",'17-2免外教科(高校)'!$G$11:$G$393,"農業実習")</f>
        <v>0</v>
      </c>
      <c r="E31" s="781" t="s">
        <v>136</v>
      </c>
      <c r="F31" s="782">
        <f>SUMIFS('17-2免外教科(高校)'!$H$11:$H$393,'17-2免外教科(高校)'!$C$11:$C$393,"公",'17-2免外教科(高校)'!$D$11:$D$393,"",'17-2免外教科(高校)'!$G$11:$G$393,"農業実習")</f>
        <v>0</v>
      </c>
      <c r="G31" s="779" t="s">
        <v>135</v>
      </c>
      <c r="H31" s="780">
        <f>SUMIFS('17-2免外教科(高校)'!$H$11:$H$393,'17-2免外教科(高校)'!$C$11:$C$393,"公",'17-2免外教科(高校)'!$D$11:$D$393,"○",'17-2免外教科(高校)'!$G$11:$G$393,"農業実習")</f>
        <v>0</v>
      </c>
      <c r="I31" s="781" t="s">
        <v>136</v>
      </c>
      <c r="J31" s="782">
        <f>SUMIFS('17-2免外教科(高校)'!$H$11:$H$393,'17-2免外教科(高校)'!$C$11:$C$393,"私",'17-2免外教科(高校)'!$D$11:$D$393,"",'17-2免外教科(高校)'!$G$11:$G$393,"農業実習")</f>
        <v>0</v>
      </c>
      <c r="K31" s="779" t="s">
        <v>135</v>
      </c>
      <c r="L31" s="780">
        <f>SUMIFS('17-2免外教科(高校)'!$H$11:$H$393,'17-2免外教科(高校)'!$C$11:$C$393,"私",'17-2免外教科(高校)'!$D$11:$D$393,"○",'17-2免外教科(高校)'!$G$11:$G$393,"農業実習")</f>
        <v>0</v>
      </c>
      <c r="M31" s="741" t="s">
        <v>136</v>
      </c>
      <c r="N31" s="60">
        <f t="shared" si="2"/>
        <v>0</v>
      </c>
      <c r="O31" s="86" t="s">
        <v>135</v>
      </c>
      <c r="P31" s="60">
        <f t="shared" si="1"/>
        <v>0</v>
      </c>
      <c r="Q31" s="84" t="s">
        <v>136</v>
      </c>
    </row>
    <row r="32" spans="1:17" ht="18.75" customHeight="1">
      <c r="A32" s="14" t="s">
        <v>68</v>
      </c>
      <c r="B32" s="778">
        <f>SUMIFS('17-2免外教科(高校)'!$H$11:$H$393,'17-2免外教科(高校)'!$C$11:$C$393,"国",'17-2免外教科(高校)'!$D$11:$D$393,"",'17-2免外教科(高校)'!$G$11:$G$393,"工業実習")</f>
        <v>0</v>
      </c>
      <c r="C32" s="779" t="s">
        <v>135</v>
      </c>
      <c r="D32" s="780">
        <f>SUMIFS('17-2免外教科(高校)'!$H$11:$H$393,'17-2免外教科(高校)'!$C$11:$C$393,"国",'17-2免外教科(高校)'!$D$11:$D$393,"○",'17-2免外教科(高校)'!$G$11:$G$393,"工業実習")</f>
        <v>0</v>
      </c>
      <c r="E32" s="781" t="s">
        <v>136</v>
      </c>
      <c r="F32" s="782">
        <f>SUMIFS('17-2免外教科(高校)'!$H$11:$H$393,'17-2免外教科(高校)'!$C$11:$C$393,"公",'17-2免外教科(高校)'!$D$11:$D$393,"",'17-2免外教科(高校)'!$G$11:$G$393,"工業実習")</f>
        <v>0</v>
      </c>
      <c r="G32" s="779" t="s">
        <v>135</v>
      </c>
      <c r="H32" s="780">
        <f>SUMIFS('17-2免外教科(高校)'!$H$11:$H$393,'17-2免外教科(高校)'!$C$11:$C$393,"公",'17-2免外教科(高校)'!$D$11:$D$393,"○",'17-2免外教科(高校)'!$G$11:$G$393,"工業実習")</f>
        <v>0</v>
      </c>
      <c r="I32" s="781" t="s">
        <v>136</v>
      </c>
      <c r="J32" s="782">
        <f>SUMIFS('17-2免外教科(高校)'!$H$11:$H$393,'17-2免外教科(高校)'!$C$11:$C$393,"私",'17-2免外教科(高校)'!$D$11:$D$393,"",'17-2免外教科(高校)'!$G$11:$G$393,"工業実習")</f>
        <v>0</v>
      </c>
      <c r="K32" s="779" t="s">
        <v>135</v>
      </c>
      <c r="L32" s="780">
        <f>SUMIFS('17-2免外教科(高校)'!$H$11:$H$393,'17-2免外教科(高校)'!$C$11:$C$393,"私",'17-2免外教科(高校)'!$D$11:$D$393,"○",'17-2免外教科(高校)'!$G$11:$G$393,"工業実習")</f>
        <v>0</v>
      </c>
      <c r="M32" s="741" t="s">
        <v>136</v>
      </c>
      <c r="N32" s="60">
        <f t="shared" si="2"/>
        <v>0</v>
      </c>
      <c r="O32" s="86" t="s">
        <v>135</v>
      </c>
      <c r="P32" s="60">
        <f t="shared" si="1"/>
        <v>0</v>
      </c>
      <c r="Q32" s="84" t="s">
        <v>136</v>
      </c>
    </row>
    <row r="33" spans="1:17" ht="18.75" customHeight="1">
      <c r="A33" s="14" t="s">
        <v>70</v>
      </c>
      <c r="B33" s="778">
        <f>SUMIFS('17-2免外教科(高校)'!$H$11:$H$393,'17-2免外教科(高校)'!$C$11:$C$393,"国",'17-2免外教科(高校)'!$D$11:$D$393,"",'17-2免外教科(高校)'!$G$11:$G$393,"商業実習")</f>
        <v>0</v>
      </c>
      <c r="C33" s="779" t="s">
        <v>135</v>
      </c>
      <c r="D33" s="780">
        <f>SUMIFS('17-2免外教科(高校)'!$H$11:$H$393,'17-2免外教科(高校)'!$C$11:$C$393,"国",'17-2免外教科(高校)'!$D$11:$D$393,"○",'17-2免外教科(高校)'!$G$11:$G$393,"商業実習")</f>
        <v>0</v>
      </c>
      <c r="E33" s="781" t="s">
        <v>136</v>
      </c>
      <c r="F33" s="782">
        <f>SUMIFS('17-2免外教科(高校)'!$H$11:$H$393,'17-2免外教科(高校)'!$C$11:$C$393,"公",'17-2免外教科(高校)'!$D$11:$D$393,"",'17-2免外教科(高校)'!$G$11:$G$393,"商業実習")</f>
        <v>0</v>
      </c>
      <c r="G33" s="779" t="s">
        <v>135</v>
      </c>
      <c r="H33" s="780">
        <f>SUMIFS('17-2免外教科(高校)'!$H$11:$H$393,'17-2免外教科(高校)'!$C$11:$C$393,"公",'17-2免外教科(高校)'!$D$11:$D$393,"○",'17-2免外教科(高校)'!$G$11:$G$393,"商業実習")</f>
        <v>0</v>
      </c>
      <c r="I33" s="781" t="s">
        <v>136</v>
      </c>
      <c r="J33" s="782">
        <f>SUMIFS('17-2免外教科(高校)'!$H$11:$H$393,'17-2免外教科(高校)'!$C$11:$C$393,"私",'17-2免外教科(高校)'!$D$11:$D$393,"",'17-2免外教科(高校)'!$G$11:$G$393,"商業実習")</f>
        <v>0</v>
      </c>
      <c r="K33" s="779" t="s">
        <v>135</v>
      </c>
      <c r="L33" s="780">
        <f>SUMIFS('17-2免外教科(高校)'!$H$11:$H$393,'17-2免外教科(高校)'!$C$11:$C$393,"私",'17-2免外教科(高校)'!$D$11:$D$393,"○",'17-2免外教科(高校)'!$G$11:$G$393,"商業実習")</f>
        <v>0</v>
      </c>
      <c r="M33" s="741" t="s">
        <v>136</v>
      </c>
      <c r="N33" s="60">
        <f t="shared" si="2"/>
        <v>0</v>
      </c>
      <c r="O33" s="86" t="s">
        <v>135</v>
      </c>
      <c r="P33" s="60">
        <f t="shared" si="1"/>
        <v>0</v>
      </c>
      <c r="Q33" s="84" t="s">
        <v>136</v>
      </c>
    </row>
    <row r="34" spans="1:17" ht="18.75" customHeight="1">
      <c r="A34" s="14" t="s">
        <v>72</v>
      </c>
      <c r="B34" s="778">
        <f>SUMIFS('17-2免外教科(高校)'!$H$11:$H$393,'17-2免外教科(高校)'!$C$11:$C$393,"国",'17-2免外教科(高校)'!$D$11:$D$393,"",'17-2免外教科(高校)'!$G$11:$G$393,"水産実習")</f>
        <v>0</v>
      </c>
      <c r="C34" s="779" t="s">
        <v>135</v>
      </c>
      <c r="D34" s="780">
        <f>SUMIFS('17-2免外教科(高校)'!$H$11:$H$393,'17-2免外教科(高校)'!$C$11:$C$393,"国",'17-2免外教科(高校)'!$D$11:$D$393,"○",'17-2免外教科(高校)'!$G$11:$G$393,"水産実習")</f>
        <v>0</v>
      </c>
      <c r="E34" s="781" t="s">
        <v>136</v>
      </c>
      <c r="F34" s="782">
        <f>SUMIFS('17-2免外教科(高校)'!$H$11:$H$393,'17-2免外教科(高校)'!$C$11:$C$393,"公",'17-2免外教科(高校)'!$D$11:$D$393,"",'17-2免外教科(高校)'!$G$11:$G$393,"水産実習")</f>
        <v>0</v>
      </c>
      <c r="G34" s="779" t="s">
        <v>135</v>
      </c>
      <c r="H34" s="780">
        <f>SUMIFS('17-2免外教科(高校)'!$H$11:$H$393,'17-2免外教科(高校)'!$C$11:$C$393,"公",'17-2免外教科(高校)'!$D$11:$D$393,"○",'17-2免外教科(高校)'!$G$11:$G$393,"水産実習")</f>
        <v>0</v>
      </c>
      <c r="I34" s="781" t="s">
        <v>136</v>
      </c>
      <c r="J34" s="782">
        <f>SUMIFS('17-2免外教科(高校)'!$H$11:$H$393,'17-2免外教科(高校)'!$C$11:$C$393,"私",'17-2免外教科(高校)'!$D$11:$D$393,"",'17-2免外教科(高校)'!$G$11:$G$393,"水産実習")</f>
        <v>0</v>
      </c>
      <c r="K34" s="779" t="s">
        <v>135</v>
      </c>
      <c r="L34" s="780">
        <f>SUMIFS('17-2免外教科(高校)'!$H$11:$H$393,'17-2免外教科(高校)'!$C$11:$C$393,"私",'17-2免外教科(高校)'!$D$11:$D$393,"○",'17-2免外教科(高校)'!$G$11:$G$393,"水産実習")</f>
        <v>0</v>
      </c>
      <c r="M34" s="741" t="s">
        <v>136</v>
      </c>
      <c r="N34" s="60">
        <f t="shared" si="2"/>
        <v>0</v>
      </c>
      <c r="O34" s="86" t="s">
        <v>135</v>
      </c>
      <c r="P34" s="60">
        <f t="shared" si="1"/>
        <v>0</v>
      </c>
      <c r="Q34" s="84" t="s">
        <v>136</v>
      </c>
    </row>
    <row r="35" spans="1:17" ht="18.75" customHeight="1">
      <c r="A35" s="14" t="s">
        <v>74</v>
      </c>
      <c r="B35" s="778">
        <f>SUMIFS('17-2免外教科(高校)'!$H$11:$H$393,'17-2免外教科(高校)'!$C$11:$C$393,"国",'17-2免外教科(高校)'!$D$11:$D$393,"",'17-2免外教科(高校)'!$G$11:$G$393,"福祉実習")</f>
        <v>0</v>
      </c>
      <c r="C35" s="779" t="s">
        <v>135</v>
      </c>
      <c r="D35" s="780">
        <f>SUMIFS('17-2免外教科(高校)'!$H$11:$H$393,'17-2免外教科(高校)'!$C$11:$C$393,"国",'17-2免外教科(高校)'!$D$11:$D$393,"○",'17-2免外教科(高校)'!$G$11:$G$393,"福祉実習")</f>
        <v>0</v>
      </c>
      <c r="E35" s="781" t="s">
        <v>136</v>
      </c>
      <c r="F35" s="782">
        <f>SUMIFS('17-2免外教科(高校)'!$H$11:$H$393,'17-2免外教科(高校)'!$C$11:$C$393,"公",'17-2免外教科(高校)'!$D$11:$D$393,"",'17-2免外教科(高校)'!$G$11:$G$393,"福祉実習")</f>
        <v>0</v>
      </c>
      <c r="G35" s="779" t="s">
        <v>135</v>
      </c>
      <c r="H35" s="780">
        <f>SUMIFS('17-2免外教科(高校)'!$H$11:$H$393,'17-2免外教科(高校)'!$C$11:$C$393,"公",'17-2免外教科(高校)'!$D$11:$D$393,"○",'17-2免外教科(高校)'!$G$11:$G$393,"福祉実習")</f>
        <v>0</v>
      </c>
      <c r="I35" s="781" t="s">
        <v>136</v>
      </c>
      <c r="J35" s="782">
        <f>SUMIFS('17-2免外教科(高校)'!$H$11:$H$393,'17-2免外教科(高校)'!$C$11:$C$393,"私",'17-2免外教科(高校)'!$D$11:$D$393,"",'17-2免外教科(高校)'!$G$11:$G$393,"福祉実習")</f>
        <v>0</v>
      </c>
      <c r="K35" s="779" t="s">
        <v>135</v>
      </c>
      <c r="L35" s="780">
        <f>SUMIFS('17-2免外教科(高校)'!$H$11:$H$393,'17-2免外教科(高校)'!$C$11:$C$393,"私",'17-2免外教科(高校)'!$D$11:$D$393,"○",'17-2免外教科(高校)'!$G$11:$G$393,"福祉実習")</f>
        <v>0</v>
      </c>
      <c r="M35" s="741" t="s">
        <v>136</v>
      </c>
      <c r="N35" s="60">
        <f t="shared" si="2"/>
        <v>0</v>
      </c>
      <c r="O35" s="86" t="s">
        <v>135</v>
      </c>
      <c r="P35" s="60">
        <f t="shared" si="1"/>
        <v>0</v>
      </c>
      <c r="Q35" s="84" t="s">
        <v>136</v>
      </c>
    </row>
    <row r="36" spans="1:17" ht="18.75" customHeight="1">
      <c r="A36" s="14" t="s">
        <v>76</v>
      </c>
      <c r="B36" s="778">
        <f>SUMIFS('17-2免外教科(高校)'!$H$11:$H$393,'17-2免外教科(高校)'!$C$11:$C$393,"国",'17-2免外教科(高校)'!$D$11:$D$393,"",'17-2免外教科(高校)'!$G$11:$G$393,"商船実習")</f>
        <v>0</v>
      </c>
      <c r="C36" s="779" t="s">
        <v>135</v>
      </c>
      <c r="D36" s="780">
        <f>SUMIFS('17-2免外教科(高校)'!$H$11:$H$393,'17-2免外教科(高校)'!$C$11:$C$393,"国",'17-2免外教科(高校)'!$D$11:$D$393,"○",'17-2免外教科(高校)'!$G$11:$G$393,"商船実習")</f>
        <v>0</v>
      </c>
      <c r="E36" s="781" t="s">
        <v>136</v>
      </c>
      <c r="F36" s="782">
        <f>SUMIFS('17-2免外教科(高校)'!$H$11:$H$393,'17-2免外教科(高校)'!$C$11:$C$393,"公",'17-2免外教科(高校)'!$D$11:$D$393,"",'17-2免外教科(高校)'!$G$11:$G$393,"商船実習")</f>
        <v>0</v>
      </c>
      <c r="G36" s="779" t="s">
        <v>135</v>
      </c>
      <c r="H36" s="780">
        <f>SUMIFS('17-2免外教科(高校)'!$H$11:$H$393,'17-2免外教科(高校)'!$C$11:$C$393,"公",'17-2免外教科(高校)'!$D$11:$D$393,"○",'17-2免外教科(高校)'!$G$11:$G$393,"商船実習")</f>
        <v>0</v>
      </c>
      <c r="I36" s="781" t="s">
        <v>136</v>
      </c>
      <c r="J36" s="782">
        <f>SUMIFS('17-2免外教科(高校)'!$H$11:$H$393,'17-2免外教科(高校)'!$C$11:$C$393,"私",'17-2免外教科(高校)'!$D$11:$D$393,"",'17-2免外教科(高校)'!$G$11:$G$393,"商船実習")</f>
        <v>0</v>
      </c>
      <c r="K36" s="779" t="s">
        <v>135</v>
      </c>
      <c r="L36" s="780">
        <f>SUMIFS('17-2免外教科(高校)'!$H$11:$H$393,'17-2免外教科(高校)'!$C$11:$C$393,"私",'17-2免外教科(高校)'!$D$11:$D$393,"○",'17-2免外教科(高校)'!$G$11:$G$393,"商船実習")</f>
        <v>0</v>
      </c>
      <c r="M36" s="741" t="s">
        <v>136</v>
      </c>
      <c r="N36" s="60">
        <f t="shared" si="2"/>
        <v>0</v>
      </c>
      <c r="O36" s="86" t="s">
        <v>135</v>
      </c>
      <c r="P36" s="60">
        <f t="shared" si="1"/>
        <v>0</v>
      </c>
      <c r="Q36" s="84" t="s">
        <v>136</v>
      </c>
    </row>
    <row r="37" spans="1:17" ht="18.75" customHeight="1">
      <c r="A37" s="14" t="s">
        <v>32</v>
      </c>
      <c r="B37" s="778">
        <f>SUMIFS('17-2免外教科(高校)'!$H$11:$H$393,'17-2免外教科(高校)'!$C$11:$C$393,"国",'17-2免外教科(高校)'!$D$11:$D$393,"",'17-2免外教科(高校)'!$G$11:$G$393,"職業指導")</f>
        <v>0</v>
      </c>
      <c r="C37" s="779" t="s">
        <v>135</v>
      </c>
      <c r="D37" s="780">
        <f>SUMIFS('17-2免外教科(高校)'!$H$11:$H$393,'17-2免外教科(高校)'!$C$11:$C$393,"国",'17-2免外教科(高校)'!$D$11:$D$393,"○",'17-2免外教科(高校)'!$G$11:$G$393,"職業指導")</f>
        <v>0</v>
      </c>
      <c r="E37" s="781" t="s">
        <v>136</v>
      </c>
      <c r="F37" s="782">
        <f>SUMIFS('17-2免外教科(高校)'!$H$11:$H$393,'17-2免外教科(高校)'!$C$11:$C$393,"公",'17-2免外教科(高校)'!$D$11:$D$393,"",'17-2免外教科(高校)'!$G$11:$G$393,"職業指導")</f>
        <v>0</v>
      </c>
      <c r="G37" s="779" t="s">
        <v>135</v>
      </c>
      <c r="H37" s="780">
        <f>SUMIFS('17-2免外教科(高校)'!$H$11:$H$393,'17-2免外教科(高校)'!$C$11:$C$393,"公",'17-2免外教科(高校)'!$D$11:$D$393,"○",'17-2免外教科(高校)'!$G$11:$G$393,"職業指導")</f>
        <v>0</v>
      </c>
      <c r="I37" s="781" t="s">
        <v>136</v>
      </c>
      <c r="J37" s="782">
        <f>SUMIFS('17-2免外教科(高校)'!$H$11:$H$393,'17-2免外教科(高校)'!$C$11:$C$393,"私",'17-2免外教科(高校)'!$D$11:$D$393,"",'17-2免外教科(高校)'!$G$11:$G$393,"職業指導")</f>
        <v>0</v>
      </c>
      <c r="K37" s="779" t="s">
        <v>135</v>
      </c>
      <c r="L37" s="780">
        <f>SUMIFS('17-2免外教科(高校)'!$H$11:$H$393,'17-2免外教科(高校)'!$C$11:$C$393,"私",'17-2免外教科(高校)'!$D$11:$D$393,"○",'17-2免外教科(高校)'!$G$11:$G$393,"職業指導")</f>
        <v>0</v>
      </c>
      <c r="M37" s="741" t="s">
        <v>136</v>
      </c>
      <c r="N37" s="60">
        <f t="shared" si="2"/>
        <v>0</v>
      </c>
      <c r="O37" s="86" t="s">
        <v>135</v>
      </c>
      <c r="P37" s="60">
        <f t="shared" si="1"/>
        <v>0</v>
      </c>
      <c r="Q37" s="84" t="s">
        <v>136</v>
      </c>
    </row>
    <row r="38" spans="1:17" ht="18.75" customHeight="1">
      <c r="A38" s="975" t="s">
        <v>561</v>
      </c>
      <c r="B38" s="778">
        <f>SUMIFS('17-2免外教科(高校)'!$H$11:$H$393,'17-2免外教科(高校)'!$C$11:$C$393,"国",'17-2免外教科(高校)'!$D$11:$D$393,"",'17-2免外教科(高校)'!$G$11:$G$393,"複数")</f>
        <v>0</v>
      </c>
      <c r="C38" s="779" t="s">
        <v>133</v>
      </c>
      <c r="D38" s="780">
        <f>SUMIFS('17-2免外教科(高校)'!$H$11:$H$393,'17-2免外教科(高校)'!$C$11:$C$393,"国",'17-2免外教科(高校)'!$D$11:$D$393,"○",'17-2免外教科(高校)'!$G$11:$G$393,"複数")</f>
        <v>0</v>
      </c>
      <c r="E38" s="781" t="s">
        <v>136</v>
      </c>
      <c r="F38" s="782">
        <f>SUMIFS('17-2免外教科(高校)'!$H$11:$H$393,'17-2免外教科(高校)'!$C$11:$C$393,"公",'17-2免外教科(高校)'!$D$11:$D$393,"",'17-2免外教科(高校)'!$G$11:$G$393,"複数")</f>
        <v>0</v>
      </c>
      <c r="G38" s="779" t="s">
        <v>133</v>
      </c>
      <c r="H38" s="780">
        <f>SUMIFS('17-2免外教科(高校)'!$H$11:$H$393,'17-2免外教科(高校)'!$C$11:$C$393,"公",'17-2免外教科(高校)'!$D$11:$D$393,"○",'17-2免外教科(高校)'!$G$11:$G$393,"複数")</f>
        <v>0</v>
      </c>
      <c r="I38" s="781" t="s">
        <v>136</v>
      </c>
      <c r="J38" s="782">
        <f>SUMIFS('17-2免外教科(高校)'!$H$11:$H$393,'17-2免外教科(高校)'!$C$11:$C$393,"私",'17-2免外教科(高校)'!$D$11:$D$393,"",'17-2免外教科(高校)'!$G$11:$G$393,"複数")</f>
        <v>0</v>
      </c>
      <c r="K38" s="779" t="s">
        <v>133</v>
      </c>
      <c r="L38" s="780">
        <f>SUMIFS('17-2免外教科(高校)'!$H$11:$H$393,'17-2免外教科(高校)'!$C$11:$C$393,"私",'17-2免外教科(高校)'!$D$11:$D$393,"○",'17-2免外教科(高校)'!$G$11:$G$393,"複数")</f>
        <v>0</v>
      </c>
      <c r="M38" s="741" t="s">
        <v>136</v>
      </c>
      <c r="N38" s="60">
        <f t="shared" ref="N38" si="5">B38+F38+J38</f>
        <v>0</v>
      </c>
      <c r="O38" s="966" t="s">
        <v>133</v>
      </c>
      <c r="P38" s="60">
        <f t="shared" ref="P38" si="6">D38+H38+L38</f>
        <v>0</v>
      </c>
      <c r="Q38" s="876" t="s">
        <v>136</v>
      </c>
    </row>
    <row r="39" spans="1:17" ht="18.75" customHeight="1" thickBot="1">
      <c r="A39" s="975" t="s">
        <v>122</v>
      </c>
      <c r="B39" s="798">
        <f>SUMIFS('17-2免外教科(高校)'!$H$11:$H$393,'17-2免外教科(高校)'!$C$11:$C$393,"国",'17-2免外教科(高校)'!$D$11:$D$393,"",'17-2免外教科(高校)'!$G$11:$G$393,"その他")</f>
        <v>0</v>
      </c>
      <c r="C39" s="793" t="s">
        <v>133</v>
      </c>
      <c r="D39" s="794">
        <f>SUMIFS('17-2免外教科(高校)'!$H$11:$H$393,'17-2免外教科(高校)'!$C$11:$C$393,"国",'17-2免外教科(高校)'!$D$11:$D$393,"○",'17-2免外教科(高校)'!$G$11:$G$393,"その他")</f>
        <v>0</v>
      </c>
      <c r="E39" s="799" t="s">
        <v>136</v>
      </c>
      <c r="F39" s="792">
        <f>SUMIFS('17-2免外教科(高校)'!$H$11:$H$393,'17-2免外教科(高校)'!$C$11:$C$393,"公",'17-2免外教科(高校)'!$D$11:$D$393,"",'17-2免外教科(高校)'!$G$11:$G$393,"その他")</f>
        <v>0</v>
      </c>
      <c r="G39" s="793" t="s">
        <v>133</v>
      </c>
      <c r="H39" s="794">
        <f>SUMIFS('17-2免外教科(高校)'!$H$11:$H$393,'17-2免外教科(高校)'!$C$11:$C$393,"公",'17-2免外教科(高校)'!$D$11:$D$393,"○",'17-2免外教科(高校)'!$G$11:$G$393,"その他")</f>
        <v>0</v>
      </c>
      <c r="I39" s="799" t="s">
        <v>136</v>
      </c>
      <c r="J39" s="792">
        <f>SUMIFS('17-2免外教科(高校)'!$H$11:$H$393,'17-2免外教科(高校)'!$C$11:$C$393,"私",'17-2免外教科(高校)'!$D$11:$D$393,"",'17-2免外教科(高校)'!$G$11:$G$393,"その他")</f>
        <v>0</v>
      </c>
      <c r="K39" s="793" t="s">
        <v>133</v>
      </c>
      <c r="L39" s="794">
        <f>SUMIFS('17-2免外教科(高校)'!$H$11:$H$393,'17-2免外教科(高校)'!$C$11:$C$393,"私",'17-2免外教科(高校)'!$D$11:$D$393,"○",'17-2免外教科(高校)'!$G$11:$G$393,"その他")</f>
        <v>0</v>
      </c>
      <c r="M39" s="795" t="s">
        <v>136</v>
      </c>
      <c r="N39" s="61">
        <f>B39+F39+J39</f>
        <v>0</v>
      </c>
      <c r="O39" s="89" t="s">
        <v>133</v>
      </c>
      <c r="P39" s="61">
        <f>D39+H39+L39</f>
        <v>0</v>
      </c>
      <c r="Q39" s="876" t="s">
        <v>136</v>
      </c>
    </row>
    <row r="40" spans="1:17" ht="18.75" customHeight="1">
      <c r="A40" s="8" t="s">
        <v>12</v>
      </c>
      <c r="B40" s="61">
        <f>SUM(B5:B26)+SUM(B28:B39)</f>
        <v>0</v>
      </c>
      <c r="C40" s="89" t="s">
        <v>135</v>
      </c>
      <c r="D40" s="61">
        <f>SUM(D5:D26)+SUM(D28:D39)</f>
        <v>0</v>
      </c>
      <c r="E40" s="90" t="s">
        <v>136</v>
      </c>
      <c r="F40" s="61">
        <f>SUM(F5:F26)+SUM(F28:F39)</f>
        <v>0</v>
      </c>
      <c r="G40" s="89" t="s">
        <v>156</v>
      </c>
      <c r="H40" s="61">
        <f>SUM(H5:H26)+SUM(H28:H39)</f>
        <v>0</v>
      </c>
      <c r="I40" s="90" t="s">
        <v>136</v>
      </c>
      <c r="J40" s="53">
        <f>SUM(J5:J39)</f>
        <v>0</v>
      </c>
      <c r="K40" s="89" t="s">
        <v>135</v>
      </c>
      <c r="L40" s="61">
        <f>SUM(L5:L39)</f>
        <v>0</v>
      </c>
      <c r="M40" s="90" t="s">
        <v>136</v>
      </c>
      <c r="N40" s="22">
        <f>SUM(N5:N39)</f>
        <v>0</v>
      </c>
      <c r="O40" s="86" t="s">
        <v>135</v>
      </c>
      <c r="P40" s="60">
        <f>SUM(P5:P39)</f>
        <v>0</v>
      </c>
      <c r="Q40" s="84" t="s">
        <v>136</v>
      </c>
    </row>
    <row r="41" spans="1:17">
      <c r="A41" s="200"/>
      <c r="B41" s="837"/>
      <c r="C41" s="837"/>
      <c r="D41" s="837"/>
      <c r="E41" s="837"/>
      <c r="F41" s="837"/>
      <c r="G41" s="837"/>
      <c r="H41" s="837"/>
      <c r="I41" s="837"/>
      <c r="J41" s="837"/>
      <c r="K41" s="837"/>
      <c r="L41" s="837"/>
      <c r="M41" s="837"/>
      <c r="N41" s="837"/>
      <c r="O41" s="837"/>
      <c r="P41" s="837"/>
    </row>
    <row r="42" spans="1:17">
      <c r="A42" s="836" t="s">
        <v>117</v>
      </c>
      <c r="B42" s="837"/>
      <c r="C42" s="837"/>
      <c r="D42" s="837"/>
      <c r="E42" s="837"/>
      <c r="F42" s="837"/>
      <c r="G42" s="837"/>
      <c r="H42" s="837"/>
      <c r="I42" s="837"/>
      <c r="J42" s="837"/>
      <c r="K42" s="837"/>
      <c r="L42" s="837"/>
      <c r="M42" s="837"/>
      <c r="N42" s="837"/>
      <c r="O42" s="837"/>
      <c r="P42" s="837"/>
    </row>
    <row r="43" spans="1:17" s="816" customFormat="1">
      <c r="A43" s="817" t="s">
        <v>795</v>
      </c>
      <c r="B43" s="838"/>
      <c r="C43" s="817"/>
      <c r="D43" s="838"/>
      <c r="E43" s="817"/>
      <c r="F43" s="838"/>
      <c r="G43" s="817"/>
      <c r="H43" s="838"/>
      <c r="I43" s="817"/>
      <c r="J43" s="838"/>
      <c r="K43" s="817"/>
      <c r="L43" s="838"/>
      <c r="M43" s="817"/>
      <c r="N43" s="838"/>
      <c r="O43" s="817"/>
      <c r="P43" s="838"/>
      <c r="Q43" s="815"/>
    </row>
    <row r="44" spans="1:17" s="816" customFormat="1">
      <c r="A44" s="1348" t="s">
        <v>601</v>
      </c>
      <c r="B44" s="1348"/>
      <c r="C44" s="1348"/>
      <c r="D44" s="1348"/>
      <c r="E44" s="1348"/>
      <c r="F44" s="1348"/>
      <c r="G44" s="1348"/>
      <c r="H44" s="1348"/>
      <c r="I44" s="1348"/>
      <c r="J44" s="1348"/>
      <c r="K44" s="1348"/>
      <c r="L44" s="1348"/>
      <c r="M44" s="1348"/>
      <c r="N44" s="1348"/>
      <c r="O44" s="1348"/>
      <c r="P44" s="1348"/>
      <c r="Q44" s="1348"/>
    </row>
    <row r="45" spans="1:17">
      <c r="A45" s="753" t="s">
        <v>821</v>
      </c>
      <c r="F45" s="992"/>
    </row>
  </sheetData>
  <mergeCells count="7">
    <mergeCell ref="A44:Q44"/>
    <mergeCell ref="J3:M3"/>
    <mergeCell ref="N3:Q3"/>
    <mergeCell ref="B4:E4"/>
    <mergeCell ref="F4:I4"/>
    <mergeCell ref="J4:M4"/>
    <mergeCell ref="N4:Q4"/>
  </mergeCells>
  <phoneticPr fontId="4"/>
  <pageMargins left="0.75" right="0.75" top="1" bottom="1" header="0.51200000000000001" footer="0.51200000000000001"/>
  <pageSetup paperSize="9" scale="94" fitToWidth="0"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tint="0.39997558519241921"/>
  </sheetPr>
  <dimension ref="A1:R609"/>
  <sheetViews>
    <sheetView view="pageBreakPreview" zoomScaleNormal="100" zoomScaleSheetLayoutView="100" workbookViewId="0">
      <selection activeCell="F16" sqref="F16"/>
    </sheetView>
  </sheetViews>
  <sheetFormatPr defaultRowHeight="13.5"/>
  <cols>
    <col min="1" max="1" width="2" style="531" customWidth="1"/>
    <col min="2" max="2" width="15.375" style="539" customWidth="1"/>
    <col min="3" max="3" width="11.75" style="531" customWidth="1"/>
    <col min="4" max="4" width="6.625" style="531" customWidth="1"/>
    <col min="5" max="5" width="17" style="539" customWidth="1"/>
    <col min="6" max="7" width="15" style="539" customWidth="1"/>
    <col min="8" max="8" width="10" style="539" customWidth="1"/>
    <col min="9" max="9" width="25.625" style="531" customWidth="1"/>
    <col min="10" max="11" width="9" style="531"/>
    <col min="12" max="13" width="0" style="531" hidden="1" customWidth="1"/>
    <col min="14" max="16384" width="9" style="531"/>
  </cols>
  <sheetData>
    <row r="1" spans="1:18" customFormat="1" ht="26.25" customHeight="1">
      <c r="A1" s="196" t="s">
        <v>796</v>
      </c>
      <c r="B1" s="81"/>
      <c r="C1" s="81"/>
      <c r="D1" s="81"/>
      <c r="E1" s="81"/>
      <c r="F1" s="81"/>
      <c r="G1" s="81"/>
      <c r="H1" s="81"/>
      <c r="I1" s="81"/>
      <c r="J1" s="81"/>
      <c r="K1" s="81"/>
      <c r="L1" s="81"/>
      <c r="M1" s="529"/>
      <c r="N1" s="81"/>
      <c r="O1" s="81"/>
      <c r="P1" s="81"/>
      <c r="Q1" s="81"/>
      <c r="R1" s="81"/>
    </row>
    <row r="2" spans="1:18">
      <c r="B2" s="839" t="s">
        <v>608</v>
      </c>
      <c r="C2" s="840"/>
      <c r="D2" s="840"/>
      <c r="E2" s="841"/>
      <c r="F2" s="841"/>
      <c r="G2" s="841"/>
      <c r="H2" s="545"/>
    </row>
    <row r="3" spans="1:18">
      <c r="B3" s="839" t="s">
        <v>830</v>
      </c>
      <c r="C3" s="840"/>
      <c r="D3" s="840"/>
      <c r="E3" s="841"/>
      <c r="F3" s="841"/>
      <c r="G3" s="841"/>
      <c r="H3" s="545"/>
    </row>
    <row r="4" spans="1:18">
      <c r="B4" s="839" t="s">
        <v>558</v>
      </c>
      <c r="C4" s="840"/>
      <c r="D4" s="840"/>
      <c r="E4" s="841"/>
      <c r="F4" s="841"/>
      <c r="G4" s="841"/>
      <c r="H4" s="545"/>
    </row>
    <row r="5" spans="1:18" ht="13.5" customHeight="1">
      <c r="B5" s="839" t="s">
        <v>797</v>
      </c>
      <c r="C5" s="840"/>
      <c r="D5" s="840"/>
      <c r="E5" s="841"/>
      <c r="F5" s="841"/>
      <c r="G5" s="841"/>
      <c r="H5" s="545"/>
    </row>
    <row r="6" spans="1:18" s="840" customFormat="1" ht="28.5" customHeight="1">
      <c r="B6" s="1352" t="s">
        <v>562</v>
      </c>
      <c r="C6" s="1352"/>
      <c r="D6" s="1352"/>
      <c r="E6" s="1352"/>
      <c r="F6" s="1352"/>
      <c r="G6" s="1352"/>
      <c r="H6" s="1352"/>
    </row>
    <row r="7" spans="1:18" s="840" customFormat="1" ht="14.25" customHeight="1" thickBot="1">
      <c r="B7" s="1353"/>
      <c r="C7" s="1353"/>
      <c r="D7" s="1353"/>
      <c r="E7" s="1353"/>
      <c r="F7" s="1353"/>
      <c r="G7" s="1353"/>
      <c r="H7" s="1353"/>
    </row>
    <row r="8" spans="1:18" ht="22.5" customHeight="1" thickBot="1">
      <c r="B8" s="530"/>
      <c r="C8" s="735"/>
      <c r="E8" s="530"/>
      <c r="F8" s="530"/>
      <c r="G8" s="532" t="s">
        <v>317</v>
      </c>
      <c r="H8" s="655">
        <f>'1総授与件数'!H4</f>
        <v>0</v>
      </c>
    </row>
    <row r="9" spans="1:18" ht="36.75" customHeight="1">
      <c r="B9" s="552" t="s">
        <v>318</v>
      </c>
      <c r="C9" s="553" t="s">
        <v>333</v>
      </c>
      <c r="D9" s="734" t="s">
        <v>557</v>
      </c>
      <c r="E9" s="554" t="s">
        <v>749</v>
      </c>
      <c r="F9" s="736" t="s">
        <v>560</v>
      </c>
      <c r="G9" s="554" t="s">
        <v>320</v>
      </c>
      <c r="H9" s="555" t="s">
        <v>346</v>
      </c>
      <c r="I9" s="967" t="s">
        <v>740</v>
      </c>
      <c r="J9" s="967" t="s">
        <v>744</v>
      </c>
      <c r="K9" s="967" t="s">
        <v>743</v>
      </c>
      <c r="L9" s="965" t="s">
        <v>319</v>
      </c>
      <c r="M9" s="965" t="s">
        <v>320</v>
      </c>
    </row>
    <row r="10" spans="1:18">
      <c r="B10" s="533" t="str">
        <f>IF($H$8="","",IF(E10="","",$H$8))</f>
        <v/>
      </c>
      <c r="C10" s="543"/>
      <c r="D10" s="543"/>
      <c r="E10" s="534"/>
      <c r="F10" s="534"/>
      <c r="G10" s="534"/>
      <c r="H10" s="535"/>
      <c r="I10" s="531" t="str">
        <f>IF(OR(E10="複数",E10="その他"),"",IF(COUNTIF(L10:L29,E10)=0,"",IF(F10="","","エラー")))</f>
        <v/>
      </c>
      <c r="J10" s="531" t="str">
        <f>IF(B10="","",IF(COUNTIF($L$10:$L$29,E10),"","エラー"))</f>
        <v/>
      </c>
      <c r="K10" s="531" t="str">
        <f>IF(E10="その他",IF(F10="","エラー",""),"")</f>
        <v/>
      </c>
      <c r="L10" s="540" t="s">
        <v>321</v>
      </c>
      <c r="M10" s="540" t="s">
        <v>322</v>
      </c>
    </row>
    <row r="11" spans="1:18">
      <c r="B11" s="533" t="str">
        <f>IF($H$8="","",IF(E11="","",$H$8))</f>
        <v/>
      </c>
      <c r="C11" s="543"/>
      <c r="D11" s="543"/>
      <c r="E11" s="534"/>
      <c r="F11" s="534"/>
      <c r="G11" s="534"/>
      <c r="H11" s="535"/>
      <c r="I11" s="531" t="str">
        <f t="shared" ref="I11:I20" si="0">IF(OR(E11="複数",E11="その他"),"",IF(COUNTIF(L11:L30,E11)=0,"",IF(F11="","","エラー")))</f>
        <v/>
      </c>
      <c r="J11" s="531" t="str">
        <f t="shared" ref="J11:J34" si="1">IF(B11="","",IF(COUNTIF($L$10:$L$29,E11),"","エラー"))</f>
        <v/>
      </c>
      <c r="K11" s="531" t="str">
        <f t="shared" ref="K11:K34" si="2">IF(E11="その他",IF(F11="","エラー",""),"")</f>
        <v/>
      </c>
      <c r="L11" s="540" t="s">
        <v>323</v>
      </c>
      <c r="M11" s="540" t="s">
        <v>324</v>
      </c>
    </row>
    <row r="12" spans="1:18">
      <c r="B12" s="533" t="str">
        <f t="shared" ref="B12:B555" si="3">IF($H$8="","",IF(E12="","",$H$8))</f>
        <v/>
      </c>
      <c r="C12" s="543"/>
      <c r="D12" s="543"/>
      <c r="E12" s="534"/>
      <c r="F12" s="534"/>
      <c r="G12" s="534"/>
      <c r="H12" s="535"/>
      <c r="I12" s="531" t="str">
        <f t="shared" si="0"/>
        <v/>
      </c>
      <c r="J12" s="531" t="str">
        <f t="shared" si="1"/>
        <v/>
      </c>
      <c r="K12" s="531" t="str">
        <f t="shared" si="2"/>
        <v/>
      </c>
      <c r="L12" s="540" t="s">
        <v>325</v>
      </c>
      <c r="M12" s="540" t="s">
        <v>325</v>
      </c>
    </row>
    <row r="13" spans="1:18">
      <c r="B13" s="533" t="str">
        <f>IF($H$8="","",IF(E13="","",$H$8))</f>
        <v/>
      </c>
      <c r="C13" s="543"/>
      <c r="D13" s="543"/>
      <c r="E13" s="534"/>
      <c r="F13" s="534"/>
      <c r="G13" s="534"/>
      <c r="H13" s="535"/>
      <c r="I13" s="531" t="str">
        <f t="shared" si="0"/>
        <v/>
      </c>
      <c r="J13" s="531" t="str">
        <f t="shared" si="1"/>
        <v/>
      </c>
      <c r="K13" s="531" t="str">
        <f t="shared" si="2"/>
        <v/>
      </c>
      <c r="L13" s="540" t="s">
        <v>326</v>
      </c>
      <c r="M13" s="540" t="s">
        <v>326</v>
      </c>
    </row>
    <row r="14" spans="1:18">
      <c r="B14" s="533" t="str">
        <f t="shared" si="3"/>
        <v/>
      </c>
      <c r="C14" s="543"/>
      <c r="D14" s="543"/>
      <c r="E14" s="534"/>
      <c r="F14" s="534"/>
      <c r="G14" s="534"/>
      <c r="H14" s="535"/>
      <c r="I14" s="531" t="str">
        <f t="shared" si="0"/>
        <v/>
      </c>
      <c r="J14" s="531" t="str">
        <f t="shared" si="1"/>
        <v/>
      </c>
      <c r="K14" s="531" t="str">
        <f t="shared" si="2"/>
        <v/>
      </c>
      <c r="L14" s="540" t="s">
        <v>327</v>
      </c>
      <c r="M14" s="540" t="s">
        <v>327</v>
      </c>
    </row>
    <row r="15" spans="1:18">
      <c r="B15" s="533" t="str">
        <f>IF($H$8="","",IF(E15="","",$H$8))</f>
        <v/>
      </c>
      <c r="C15" s="543"/>
      <c r="D15" s="543"/>
      <c r="E15" s="534"/>
      <c r="F15" s="534"/>
      <c r="G15" s="534"/>
      <c r="H15" s="535"/>
      <c r="I15" s="531" t="str">
        <f t="shared" si="0"/>
        <v/>
      </c>
      <c r="J15" s="531" t="str">
        <f t="shared" si="1"/>
        <v/>
      </c>
      <c r="K15" s="531" t="str">
        <f t="shared" si="2"/>
        <v/>
      </c>
      <c r="L15" s="540" t="s">
        <v>328</v>
      </c>
      <c r="M15" s="540" t="s">
        <v>328</v>
      </c>
    </row>
    <row r="16" spans="1:18">
      <c r="B16" s="533" t="str">
        <f t="shared" si="3"/>
        <v/>
      </c>
      <c r="C16" s="543"/>
      <c r="D16" s="543"/>
      <c r="E16" s="534"/>
      <c r="F16" s="534"/>
      <c r="G16" s="534"/>
      <c r="H16" s="535"/>
      <c r="I16" s="531" t="str">
        <f t="shared" si="0"/>
        <v/>
      </c>
      <c r="J16" s="531" t="str">
        <f t="shared" si="1"/>
        <v/>
      </c>
      <c r="K16" s="531" t="str">
        <f t="shared" si="2"/>
        <v/>
      </c>
      <c r="L16" s="540" t="s">
        <v>329</v>
      </c>
      <c r="M16" s="540" t="s">
        <v>329</v>
      </c>
    </row>
    <row r="17" spans="2:13">
      <c r="B17" s="533" t="str">
        <f t="shared" si="3"/>
        <v/>
      </c>
      <c r="C17" s="543"/>
      <c r="D17" s="543"/>
      <c r="E17" s="534"/>
      <c r="F17" s="534"/>
      <c r="G17" s="534"/>
      <c r="H17" s="535"/>
      <c r="I17" s="531" t="str">
        <f t="shared" si="0"/>
        <v/>
      </c>
      <c r="J17" s="531" t="str">
        <f t="shared" si="1"/>
        <v/>
      </c>
      <c r="K17" s="531" t="str">
        <f t="shared" si="2"/>
        <v/>
      </c>
      <c r="L17" s="842" t="s">
        <v>27</v>
      </c>
      <c r="M17" s="540" t="s">
        <v>27</v>
      </c>
    </row>
    <row r="18" spans="2:13">
      <c r="B18" s="533" t="str">
        <f t="shared" si="3"/>
        <v/>
      </c>
      <c r="C18" s="543"/>
      <c r="D18" s="543"/>
      <c r="E18" s="534"/>
      <c r="F18" s="534"/>
      <c r="G18" s="534"/>
      <c r="H18" s="535"/>
      <c r="I18" s="531" t="str">
        <f t="shared" si="0"/>
        <v/>
      </c>
      <c r="J18" s="531" t="str">
        <f t="shared" si="1"/>
        <v/>
      </c>
      <c r="K18" s="531" t="str">
        <f t="shared" si="2"/>
        <v/>
      </c>
      <c r="L18" s="540" t="s">
        <v>330</v>
      </c>
      <c r="M18" s="540" t="s">
        <v>330</v>
      </c>
    </row>
    <row r="19" spans="2:13">
      <c r="B19" s="533" t="str">
        <f t="shared" si="3"/>
        <v/>
      </c>
      <c r="C19" s="543"/>
      <c r="D19" s="543"/>
      <c r="E19" s="534"/>
      <c r="F19" s="534"/>
      <c r="G19" s="534"/>
      <c r="H19" s="535"/>
      <c r="I19" s="531" t="str">
        <f t="shared" si="0"/>
        <v/>
      </c>
      <c r="J19" s="531" t="str">
        <f t="shared" si="1"/>
        <v/>
      </c>
      <c r="K19" s="531" t="str">
        <f t="shared" si="2"/>
        <v/>
      </c>
      <c r="L19" s="540" t="s">
        <v>331</v>
      </c>
      <c r="M19" s="540" t="s">
        <v>331</v>
      </c>
    </row>
    <row r="20" spans="2:13">
      <c r="B20" s="533" t="str">
        <f t="shared" si="3"/>
        <v/>
      </c>
      <c r="C20" s="543"/>
      <c r="D20" s="543"/>
      <c r="E20" s="534"/>
      <c r="F20" s="534"/>
      <c r="G20" s="534"/>
      <c r="H20" s="535"/>
      <c r="I20" s="531" t="str">
        <f t="shared" si="0"/>
        <v/>
      </c>
      <c r="J20" s="531" t="str">
        <f t="shared" si="1"/>
        <v/>
      </c>
      <c r="K20" s="531" t="str">
        <f t="shared" si="2"/>
        <v/>
      </c>
      <c r="L20" s="540" t="s">
        <v>30</v>
      </c>
      <c r="M20" s="540" t="s">
        <v>30</v>
      </c>
    </row>
    <row r="21" spans="2:13">
      <c r="B21" s="533" t="str">
        <f t="shared" si="3"/>
        <v/>
      </c>
      <c r="C21" s="543"/>
      <c r="D21" s="543"/>
      <c r="E21" s="534"/>
      <c r="F21" s="534"/>
      <c r="G21" s="534"/>
      <c r="H21" s="535"/>
      <c r="I21" s="531" t="str">
        <f t="shared" ref="I21:I34" si="4">IF(OR(E21="複数",E21="その他"),"",IF(COUNTIF(L21:L551,E21)=0,"",IF(F21="","","エラー")))</f>
        <v/>
      </c>
      <c r="J21" s="531" t="str">
        <f t="shared" si="1"/>
        <v/>
      </c>
      <c r="K21" s="531" t="str">
        <f t="shared" si="2"/>
        <v/>
      </c>
      <c r="L21" s="540" t="s">
        <v>32</v>
      </c>
      <c r="M21" s="540" t="s">
        <v>32</v>
      </c>
    </row>
    <row r="22" spans="2:13">
      <c r="B22" s="533" t="str">
        <f t="shared" si="3"/>
        <v/>
      </c>
      <c r="C22" s="543"/>
      <c r="D22" s="543"/>
      <c r="E22" s="534"/>
      <c r="F22" s="534"/>
      <c r="G22" s="534"/>
      <c r="H22" s="535"/>
      <c r="I22" s="531" t="str">
        <f t="shared" si="4"/>
        <v/>
      </c>
      <c r="J22" s="531" t="str">
        <f t="shared" si="1"/>
        <v/>
      </c>
      <c r="K22" s="531" t="str">
        <f t="shared" si="2"/>
        <v/>
      </c>
      <c r="L22" s="540" t="s">
        <v>31</v>
      </c>
      <c r="M22" s="540" t="s">
        <v>31</v>
      </c>
    </row>
    <row r="23" spans="2:13">
      <c r="B23" s="533" t="str">
        <f t="shared" si="3"/>
        <v/>
      </c>
      <c r="C23" s="543"/>
      <c r="D23" s="543"/>
      <c r="E23" s="534"/>
      <c r="F23" s="534"/>
      <c r="G23" s="534"/>
      <c r="H23" s="535"/>
      <c r="I23" s="531" t="str">
        <f t="shared" si="4"/>
        <v/>
      </c>
      <c r="J23" s="531" t="str">
        <f t="shared" si="1"/>
        <v/>
      </c>
      <c r="K23" s="531" t="str">
        <f t="shared" si="2"/>
        <v/>
      </c>
      <c r="L23" s="873" t="s">
        <v>618</v>
      </c>
      <c r="M23" s="873" t="s">
        <v>618</v>
      </c>
    </row>
    <row r="24" spans="2:13">
      <c r="B24" s="533" t="str">
        <f t="shared" si="3"/>
        <v/>
      </c>
      <c r="C24" s="543"/>
      <c r="D24" s="543"/>
      <c r="E24" s="534"/>
      <c r="F24" s="534"/>
      <c r="G24" s="534"/>
      <c r="H24" s="535"/>
      <c r="I24" s="531" t="str">
        <f t="shared" si="4"/>
        <v/>
      </c>
      <c r="J24" s="531" t="str">
        <f t="shared" si="1"/>
        <v/>
      </c>
      <c r="K24" s="531" t="str">
        <f t="shared" si="2"/>
        <v/>
      </c>
      <c r="L24" s="873" t="s">
        <v>652</v>
      </c>
      <c r="M24" s="873" t="s">
        <v>652</v>
      </c>
    </row>
    <row r="25" spans="2:13">
      <c r="B25" s="533" t="str">
        <f t="shared" si="3"/>
        <v/>
      </c>
      <c r="C25" s="543"/>
      <c r="D25" s="543"/>
      <c r="E25" s="534"/>
      <c r="F25" s="534"/>
      <c r="G25" s="534"/>
      <c r="H25" s="535"/>
      <c r="I25" s="531" t="str">
        <f t="shared" si="4"/>
        <v/>
      </c>
      <c r="J25" s="531" t="str">
        <f t="shared" si="1"/>
        <v/>
      </c>
      <c r="K25" s="531" t="str">
        <f t="shared" si="2"/>
        <v/>
      </c>
      <c r="L25" s="540" t="s">
        <v>34</v>
      </c>
      <c r="M25" s="540" t="s">
        <v>34</v>
      </c>
    </row>
    <row r="26" spans="2:13">
      <c r="B26" s="533" t="str">
        <f t="shared" si="3"/>
        <v/>
      </c>
      <c r="C26" s="543"/>
      <c r="D26" s="543"/>
      <c r="E26" s="534"/>
      <c r="F26" s="534"/>
      <c r="G26" s="534"/>
      <c r="H26" s="535"/>
      <c r="I26" s="531" t="str">
        <f t="shared" si="4"/>
        <v/>
      </c>
      <c r="J26" s="531" t="str">
        <f t="shared" si="1"/>
        <v/>
      </c>
      <c r="K26" s="531" t="str">
        <f t="shared" si="2"/>
        <v/>
      </c>
      <c r="L26" s="737" t="s">
        <v>561</v>
      </c>
      <c r="M26" s="540"/>
    </row>
    <row r="27" spans="2:13">
      <c r="B27" s="533" t="str">
        <f t="shared" si="3"/>
        <v/>
      </c>
      <c r="C27" s="543"/>
      <c r="D27" s="543"/>
      <c r="E27" s="534"/>
      <c r="F27" s="534"/>
      <c r="G27" s="534"/>
      <c r="H27" s="535"/>
      <c r="I27" s="531" t="str">
        <f t="shared" si="4"/>
        <v/>
      </c>
      <c r="J27" s="531" t="str">
        <f t="shared" si="1"/>
        <v/>
      </c>
      <c r="K27" s="531" t="str">
        <f t="shared" si="2"/>
        <v/>
      </c>
      <c r="L27" s="873" t="s">
        <v>6</v>
      </c>
      <c r="M27" s="541"/>
    </row>
    <row r="28" spans="2:13">
      <c r="B28" s="533" t="str">
        <f t="shared" si="3"/>
        <v/>
      </c>
      <c r="C28" s="543"/>
      <c r="D28" s="543"/>
      <c r="E28" s="534"/>
      <c r="F28" s="534"/>
      <c r="G28" s="534"/>
      <c r="H28" s="535"/>
      <c r="I28" s="531" t="str">
        <f t="shared" si="4"/>
        <v/>
      </c>
      <c r="J28" s="531" t="str">
        <f t="shared" si="1"/>
        <v/>
      </c>
      <c r="K28" s="531" t="str">
        <f t="shared" si="2"/>
        <v/>
      </c>
      <c r="L28" s="873" t="s">
        <v>732</v>
      </c>
      <c r="M28" s="965"/>
    </row>
    <row r="29" spans="2:13">
      <c r="B29" s="533" t="str">
        <f t="shared" si="3"/>
        <v/>
      </c>
      <c r="C29" s="543"/>
      <c r="D29" s="543"/>
      <c r="E29" s="534"/>
      <c r="F29" s="534"/>
      <c r="G29" s="534"/>
      <c r="H29" s="535"/>
      <c r="I29" s="531" t="str">
        <f t="shared" si="4"/>
        <v/>
      </c>
      <c r="J29" s="531" t="str">
        <f t="shared" si="1"/>
        <v/>
      </c>
      <c r="K29" s="531" t="str">
        <f t="shared" si="2"/>
        <v/>
      </c>
      <c r="L29" s="873" t="s">
        <v>122</v>
      </c>
      <c r="M29" s="965"/>
    </row>
    <row r="30" spans="2:13">
      <c r="B30" s="533" t="str">
        <f t="shared" si="3"/>
        <v/>
      </c>
      <c r="C30" s="543"/>
      <c r="D30" s="543"/>
      <c r="E30" s="534"/>
      <c r="F30" s="534"/>
      <c r="G30" s="534"/>
      <c r="H30" s="535"/>
      <c r="I30" s="531" t="str">
        <f t="shared" si="4"/>
        <v/>
      </c>
      <c r="J30" s="531" t="str">
        <f t="shared" si="1"/>
        <v/>
      </c>
      <c r="K30" s="531" t="str">
        <f t="shared" si="2"/>
        <v/>
      </c>
    </row>
    <row r="31" spans="2:13">
      <c r="B31" s="533" t="str">
        <f t="shared" si="3"/>
        <v/>
      </c>
      <c r="C31" s="543"/>
      <c r="D31" s="543"/>
      <c r="E31" s="534"/>
      <c r="F31" s="534"/>
      <c r="G31" s="534"/>
      <c r="H31" s="535"/>
      <c r="I31" s="531" t="str">
        <f t="shared" si="4"/>
        <v/>
      </c>
      <c r="J31" s="531" t="str">
        <f t="shared" si="1"/>
        <v/>
      </c>
      <c r="K31" s="531" t="str">
        <f t="shared" si="2"/>
        <v/>
      </c>
    </row>
    <row r="32" spans="2:13">
      <c r="B32" s="533" t="str">
        <f>IF($H$8="","",IF(E32="","",$H$8))</f>
        <v/>
      </c>
      <c r="C32" s="543"/>
      <c r="D32" s="543"/>
      <c r="E32" s="534"/>
      <c r="F32" s="534"/>
      <c r="G32" s="534"/>
      <c r="H32" s="535"/>
      <c r="I32" s="531" t="str">
        <f t="shared" si="4"/>
        <v/>
      </c>
      <c r="J32" s="531" t="str">
        <f t="shared" si="1"/>
        <v/>
      </c>
      <c r="K32" s="531" t="str">
        <f t="shared" si="2"/>
        <v/>
      </c>
    </row>
    <row r="33" spans="2:11">
      <c r="B33" s="533" t="str">
        <f t="shared" si="3"/>
        <v/>
      </c>
      <c r="C33" s="543"/>
      <c r="D33" s="543"/>
      <c r="E33" s="534"/>
      <c r="F33" s="534"/>
      <c r="G33" s="534"/>
      <c r="H33" s="535"/>
      <c r="I33" s="531" t="str">
        <f t="shared" si="4"/>
        <v/>
      </c>
      <c r="J33" s="531" t="str">
        <f t="shared" si="1"/>
        <v/>
      </c>
      <c r="K33" s="531" t="str">
        <f t="shared" si="2"/>
        <v/>
      </c>
    </row>
    <row r="34" spans="2:11">
      <c r="B34" s="533" t="str">
        <f t="shared" si="3"/>
        <v/>
      </c>
      <c r="C34" s="543"/>
      <c r="D34" s="543"/>
      <c r="E34" s="534"/>
      <c r="F34" s="534"/>
      <c r="G34" s="534"/>
      <c r="H34" s="535"/>
      <c r="I34" s="531" t="str">
        <f t="shared" si="4"/>
        <v/>
      </c>
      <c r="J34" s="531" t="str">
        <f t="shared" si="1"/>
        <v/>
      </c>
      <c r="K34" s="531" t="str">
        <f t="shared" si="2"/>
        <v/>
      </c>
    </row>
    <row r="35" spans="2:11">
      <c r="B35" s="533" t="str">
        <f t="shared" si="3"/>
        <v/>
      </c>
      <c r="C35" s="543"/>
      <c r="D35" s="543"/>
      <c r="E35" s="534"/>
      <c r="F35" s="534"/>
      <c r="G35" s="534"/>
      <c r="H35" s="535"/>
      <c r="I35" s="531" t="str">
        <f t="shared" ref="I35:I98" si="5">IF(OR(E35="複数",E35="その他"),"",IF(COUNTIF(L35:L565,E35)=0,"",IF(F35="","","エラー")))</f>
        <v/>
      </c>
      <c r="J35" s="531" t="str">
        <f t="shared" ref="J35:J98" si="6">IF(B35="","",IF(COUNTIF($L$10:$L$29,E35),"","エラー"))</f>
        <v/>
      </c>
      <c r="K35" s="531" t="str">
        <f t="shared" ref="K35:K98" si="7">IF(E35="その他",IF(F35="","エラー",""),"")</f>
        <v/>
      </c>
    </row>
    <row r="36" spans="2:11">
      <c r="B36" s="533" t="str">
        <f t="shared" si="3"/>
        <v/>
      </c>
      <c r="C36" s="543"/>
      <c r="D36" s="543"/>
      <c r="E36" s="534"/>
      <c r="F36" s="534"/>
      <c r="G36" s="534"/>
      <c r="H36" s="535"/>
      <c r="I36" s="531" t="str">
        <f t="shared" si="5"/>
        <v/>
      </c>
      <c r="J36" s="531" t="str">
        <f t="shared" si="6"/>
        <v/>
      </c>
      <c r="K36" s="531" t="str">
        <f t="shared" si="7"/>
        <v/>
      </c>
    </row>
    <row r="37" spans="2:11">
      <c r="B37" s="533" t="str">
        <f t="shared" si="3"/>
        <v/>
      </c>
      <c r="C37" s="543"/>
      <c r="D37" s="543"/>
      <c r="E37" s="534"/>
      <c r="F37" s="534"/>
      <c r="G37" s="534"/>
      <c r="H37" s="535"/>
      <c r="I37" s="531" t="str">
        <f t="shared" si="5"/>
        <v/>
      </c>
      <c r="J37" s="531" t="str">
        <f t="shared" si="6"/>
        <v/>
      </c>
      <c r="K37" s="531" t="str">
        <f t="shared" si="7"/>
        <v/>
      </c>
    </row>
    <row r="38" spans="2:11">
      <c r="B38" s="533" t="str">
        <f t="shared" si="3"/>
        <v/>
      </c>
      <c r="C38" s="543"/>
      <c r="D38" s="543"/>
      <c r="E38" s="534"/>
      <c r="F38" s="534"/>
      <c r="G38" s="534"/>
      <c r="H38" s="535"/>
      <c r="I38" s="531" t="str">
        <f t="shared" si="5"/>
        <v/>
      </c>
      <c r="J38" s="531" t="str">
        <f t="shared" si="6"/>
        <v/>
      </c>
      <c r="K38" s="531" t="str">
        <f t="shared" si="7"/>
        <v/>
      </c>
    </row>
    <row r="39" spans="2:11">
      <c r="B39" s="533" t="str">
        <f t="shared" si="3"/>
        <v/>
      </c>
      <c r="C39" s="543"/>
      <c r="D39" s="543"/>
      <c r="E39" s="534"/>
      <c r="F39" s="534"/>
      <c r="G39" s="534"/>
      <c r="H39" s="535"/>
      <c r="I39" s="531" t="str">
        <f t="shared" si="5"/>
        <v/>
      </c>
      <c r="J39" s="531" t="str">
        <f t="shared" si="6"/>
        <v/>
      </c>
      <c r="K39" s="531" t="str">
        <f t="shared" si="7"/>
        <v/>
      </c>
    </row>
    <row r="40" spans="2:11">
      <c r="B40" s="533"/>
      <c r="C40" s="543"/>
      <c r="D40" s="543"/>
      <c r="E40" s="534"/>
      <c r="F40" s="534"/>
      <c r="G40" s="534"/>
      <c r="H40" s="535"/>
      <c r="I40" s="531" t="str">
        <f t="shared" si="5"/>
        <v/>
      </c>
      <c r="J40" s="531" t="str">
        <f t="shared" si="6"/>
        <v/>
      </c>
      <c r="K40" s="531" t="str">
        <f t="shared" si="7"/>
        <v/>
      </c>
    </row>
    <row r="41" spans="2:11">
      <c r="B41" s="533"/>
      <c r="C41" s="543"/>
      <c r="D41" s="543"/>
      <c r="E41" s="534"/>
      <c r="F41" s="534"/>
      <c r="G41" s="534"/>
      <c r="H41" s="535"/>
      <c r="I41" s="531" t="str">
        <f t="shared" si="5"/>
        <v/>
      </c>
      <c r="J41" s="531" t="str">
        <f t="shared" si="6"/>
        <v/>
      </c>
      <c r="K41" s="531" t="str">
        <f t="shared" si="7"/>
        <v/>
      </c>
    </row>
    <row r="42" spans="2:11">
      <c r="B42" s="533"/>
      <c r="C42" s="543"/>
      <c r="D42" s="543"/>
      <c r="E42" s="534"/>
      <c r="F42" s="534"/>
      <c r="G42" s="534"/>
      <c r="H42" s="535"/>
      <c r="I42" s="531" t="str">
        <f t="shared" si="5"/>
        <v/>
      </c>
      <c r="J42" s="531" t="str">
        <f t="shared" si="6"/>
        <v/>
      </c>
      <c r="K42" s="531" t="str">
        <f t="shared" si="7"/>
        <v/>
      </c>
    </row>
    <row r="43" spans="2:11">
      <c r="B43" s="533"/>
      <c r="C43" s="543"/>
      <c r="D43" s="543"/>
      <c r="E43" s="534"/>
      <c r="F43" s="534"/>
      <c r="G43" s="534"/>
      <c r="H43" s="535"/>
      <c r="I43" s="531" t="str">
        <f t="shared" si="5"/>
        <v/>
      </c>
      <c r="J43" s="531" t="str">
        <f t="shared" si="6"/>
        <v/>
      </c>
      <c r="K43" s="531" t="str">
        <f t="shared" si="7"/>
        <v/>
      </c>
    </row>
    <row r="44" spans="2:11">
      <c r="B44" s="533"/>
      <c r="C44" s="543"/>
      <c r="D44" s="543"/>
      <c r="E44" s="534"/>
      <c r="F44" s="534"/>
      <c r="G44" s="534"/>
      <c r="H44" s="535"/>
      <c r="I44" s="531" t="str">
        <f t="shared" si="5"/>
        <v/>
      </c>
      <c r="J44" s="531" t="str">
        <f t="shared" si="6"/>
        <v/>
      </c>
      <c r="K44" s="531" t="str">
        <f t="shared" si="7"/>
        <v/>
      </c>
    </row>
    <row r="45" spans="2:11">
      <c r="B45" s="533"/>
      <c r="C45" s="543"/>
      <c r="D45" s="543"/>
      <c r="E45" s="534"/>
      <c r="F45" s="534"/>
      <c r="G45" s="534"/>
      <c r="H45" s="535"/>
      <c r="I45" s="531" t="str">
        <f t="shared" si="5"/>
        <v/>
      </c>
      <c r="J45" s="531" t="str">
        <f t="shared" si="6"/>
        <v/>
      </c>
      <c r="K45" s="531" t="str">
        <f t="shared" si="7"/>
        <v/>
      </c>
    </row>
    <row r="46" spans="2:11">
      <c r="B46" s="533"/>
      <c r="C46" s="543"/>
      <c r="D46" s="543"/>
      <c r="E46" s="534"/>
      <c r="F46" s="534"/>
      <c r="G46" s="534"/>
      <c r="H46" s="535"/>
      <c r="I46" s="531" t="str">
        <f t="shared" si="5"/>
        <v/>
      </c>
      <c r="J46" s="531" t="str">
        <f t="shared" si="6"/>
        <v/>
      </c>
      <c r="K46" s="531" t="str">
        <f t="shared" si="7"/>
        <v/>
      </c>
    </row>
    <row r="47" spans="2:11">
      <c r="B47" s="533"/>
      <c r="C47" s="543"/>
      <c r="D47" s="543"/>
      <c r="E47" s="534"/>
      <c r="F47" s="534"/>
      <c r="G47" s="534"/>
      <c r="H47" s="535"/>
      <c r="I47" s="531" t="str">
        <f t="shared" si="5"/>
        <v/>
      </c>
      <c r="J47" s="531" t="str">
        <f t="shared" si="6"/>
        <v/>
      </c>
      <c r="K47" s="531" t="str">
        <f t="shared" si="7"/>
        <v/>
      </c>
    </row>
    <row r="48" spans="2:11">
      <c r="B48" s="533"/>
      <c r="C48" s="543"/>
      <c r="D48" s="543"/>
      <c r="E48" s="534"/>
      <c r="F48" s="534"/>
      <c r="G48" s="534"/>
      <c r="H48" s="535"/>
      <c r="I48" s="531" t="str">
        <f t="shared" si="5"/>
        <v/>
      </c>
      <c r="J48" s="531" t="str">
        <f t="shared" si="6"/>
        <v/>
      </c>
      <c r="K48" s="531" t="str">
        <f t="shared" si="7"/>
        <v/>
      </c>
    </row>
    <row r="49" spans="2:11">
      <c r="B49" s="533"/>
      <c r="C49" s="543"/>
      <c r="D49" s="543"/>
      <c r="E49" s="534"/>
      <c r="F49" s="534"/>
      <c r="G49" s="534"/>
      <c r="H49" s="535"/>
      <c r="I49" s="531" t="str">
        <f t="shared" si="5"/>
        <v/>
      </c>
      <c r="J49" s="531" t="str">
        <f t="shared" si="6"/>
        <v/>
      </c>
      <c r="K49" s="531" t="str">
        <f t="shared" si="7"/>
        <v/>
      </c>
    </row>
    <row r="50" spans="2:11">
      <c r="B50" s="533"/>
      <c r="C50" s="543"/>
      <c r="D50" s="543"/>
      <c r="E50" s="534"/>
      <c r="F50" s="534"/>
      <c r="G50" s="534"/>
      <c r="H50" s="535"/>
      <c r="I50" s="531" t="str">
        <f t="shared" si="5"/>
        <v/>
      </c>
      <c r="J50" s="531" t="str">
        <f t="shared" si="6"/>
        <v/>
      </c>
      <c r="K50" s="531" t="str">
        <f t="shared" si="7"/>
        <v/>
      </c>
    </row>
    <row r="51" spans="2:11">
      <c r="B51" s="533"/>
      <c r="C51" s="543"/>
      <c r="D51" s="543"/>
      <c r="E51" s="534"/>
      <c r="F51" s="534"/>
      <c r="G51" s="534"/>
      <c r="H51" s="535"/>
      <c r="I51" s="531" t="str">
        <f t="shared" si="5"/>
        <v/>
      </c>
      <c r="J51" s="531" t="str">
        <f t="shared" si="6"/>
        <v/>
      </c>
      <c r="K51" s="531" t="str">
        <f t="shared" si="7"/>
        <v/>
      </c>
    </row>
    <row r="52" spans="2:11">
      <c r="B52" s="533"/>
      <c r="C52" s="543"/>
      <c r="D52" s="543"/>
      <c r="E52" s="534"/>
      <c r="F52" s="534"/>
      <c r="G52" s="534"/>
      <c r="H52" s="535"/>
      <c r="I52" s="531" t="str">
        <f t="shared" si="5"/>
        <v/>
      </c>
      <c r="J52" s="531" t="str">
        <f t="shared" si="6"/>
        <v/>
      </c>
      <c r="K52" s="531" t="str">
        <f t="shared" si="7"/>
        <v/>
      </c>
    </row>
    <row r="53" spans="2:11">
      <c r="B53" s="533"/>
      <c r="C53" s="543"/>
      <c r="D53" s="543"/>
      <c r="E53" s="534"/>
      <c r="F53" s="534"/>
      <c r="G53" s="534"/>
      <c r="H53" s="535"/>
      <c r="I53" s="531" t="str">
        <f t="shared" si="5"/>
        <v/>
      </c>
      <c r="J53" s="531" t="str">
        <f t="shared" si="6"/>
        <v/>
      </c>
      <c r="K53" s="531" t="str">
        <f t="shared" si="7"/>
        <v/>
      </c>
    </row>
    <row r="54" spans="2:11">
      <c r="B54" s="533"/>
      <c r="C54" s="543"/>
      <c r="D54" s="543"/>
      <c r="E54" s="534"/>
      <c r="F54" s="534"/>
      <c r="G54" s="534"/>
      <c r="H54" s="535"/>
      <c r="I54" s="531" t="str">
        <f t="shared" si="5"/>
        <v/>
      </c>
      <c r="J54" s="531" t="str">
        <f t="shared" si="6"/>
        <v/>
      </c>
      <c r="K54" s="531" t="str">
        <f t="shared" si="7"/>
        <v/>
      </c>
    </row>
    <row r="55" spans="2:11">
      <c r="B55" s="533"/>
      <c r="C55" s="543"/>
      <c r="D55" s="543"/>
      <c r="E55" s="534"/>
      <c r="F55" s="534"/>
      <c r="G55" s="534"/>
      <c r="H55" s="535"/>
      <c r="I55" s="531" t="str">
        <f t="shared" si="5"/>
        <v/>
      </c>
      <c r="J55" s="531" t="str">
        <f t="shared" si="6"/>
        <v/>
      </c>
      <c r="K55" s="531" t="str">
        <f t="shared" si="7"/>
        <v/>
      </c>
    </row>
    <row r="56" spans="2:11">
      <c r="B56" s="533"/>
      <c r="C56" s="543"/>
      <c r="D56" s="543"/>
      <c r="E56" s="534"/>
      <c r="F56" s="534"/>
      <c r="G56" s="534"/>
      <c r="H56" s="535"/>
      <c r="I56" s="531" t="str">
        <f t="shared" si="5"/>
        <v/>
      </c>
      <c r="J56" s="531" t="str">
        <f t="shared" si="6"/>
        <v/>
      </c>
      <c r="K56" s="531" t="str">
        <f t="shared" si="7"/>
        <v/>
      </c>
    </row>
    <row r="57" spans="2:11">
      <c r="B57" s="533"/>
      <c r="C57" s="543"/>
      <c r="D57" s="543"/>
      <c r="E57" s="534"/>
      <c r="F57" s="534"/>
      <c r="G57" s="534"/>
      <c r="H57" s="535"/>
      <c r="I57" s="531" t="str">
        <f t="shared" si="5"/>
        <v/>
      </c>
      <c r="J57" s="531" t="str">
        <f t="shared" si="6"/>
        <v/>
      </c>
      <c r="K57" s="531" t="str">
        <f t="shared" si="7"/>
        <v/>
      </c>
    </row>
    <row r="58" spans="2:11">
      <c r="B58" s="533"/>
      <c r="C58" s="543"/>
      <c r="D58" s="543"/>
      <c r="E58" s="534"/>
      <c r="F58" s="534"/>
      <c r="G58" s="534"/>
      <c r="H58" s="535"/>
      <c r="I58" s="531" t="str">
        <f t="shared" si="5"/>
        <v/>
      </c>
      <c r="J58" s="531" t="str">
        <f t="shared" si="6"/>
        <v/>
      </c>
      <c r="K58" s="531" t="str">
        <f t="shared" si="7"/>
        <v/>
      </c>
    </row>
    <row r="59" spans="2:11">
      <c r="B59" s="533"/>
      <c r="C59" s="543"/>
      <c r="D59" s="543"/>
      <c r="E59" s="534"/>
      <c r="F59" s="534"/>
      <c r="G59" s="534"/>
      <c r="H59" s="535"/>
      <c r="I59" s="531" t="str">
        <f t="shared" si="5"/>
        <v/>
      </c>
      <c r="J59" s="531" t="str">
        <f t="shared" si="6"/>
        <v/>
      </c>
      <c r="K59" s="531" t="str">
        <f t="shared" si="7"/>
        <v/>
      </c>
    </row>
    <row r="60" spans="2:11">
      <c r="B60" s="533"/>
      <c r="C60" s="543"/>
      <c r="D60" s="543"/>
      <c r="E60" s="534"/>
      <c r="F60" s="534"/>
      <c r="G60" s="534"/>
      <c r="H60" s="535"/>
      <c r="I60" s="531" t="str">
        <f t="shared" si="5"/>
        <v/>
      </c>
      <c r="J60" s="531" t="str">
        <f t="shared" si="6"/>
        <v/>
      </c>
      <c r="K60" s="531" t="str">
        <f t="shared" si="7"/>
        <v/>
      </c>
    </row>
    <row r="61" spans="2:11">
      <c r="B61" s="533"/>
      <c r="C61" s="543"/>
      <c r="D61" s="543"/>
      <c r="E61" s="534"/>
      <c r="F61" s="534"/>
      <c r="G61" s="534"/>
      <c r="H61" s="535"/>
      <c r="I61" s="531" t="str">
        <f t="shared" si="5"/>
        <v/>
      </c>
      <c r="J61" s="531" t="str">
        <f t="shared" si="6"/>
        <v/>
      </c>
      <c r="K61" s="531" t="str">
        <f t="shared" si="7"/>
        <v/>
      </c>
    </row>
    <row r="62" spans="2:11">
      <c r="B62" s="533"/>
      <c r="C62" s="543"/>
      <c r="D62" s="543"/>
      <c r="E62" s="534"/>
      <c r="F62" s="534"/>
      <c r="G62" s="534"/>
      <c r="H62" s="535"/>
      <c r="I62" s="531" t="str">
        <f t="shared" si="5"/>
        <v/>
      </c>
      <c r="J62" s="531" t="str">
        <f t="shared" si="6"/>
        <v/>
      </c>
      <c r="K62" s="531" t="str">
        <f t="shared" si="7"/>
        <v/>
      </c>
    </row>
    <row r="63" spans="2:11">
      <c r="B63" s="533"/>
      <c r="C63" s="543"/>
      <c r="D63" s="543"/>
      <c r="E63" s="534"/>
      <c r="F63" s="534"/>
      <c r="G63" s="534"/>
      <c r="H63" s="535"/>
      <c r="I63" s="531" t="str">
        <f t="shared" si="5"/>
        <v/>
      </c>
      <c r="J63" s="531" t="str">
        <f t="shared" si="6"/>
        <v/>
      </c>
      <c r="K63" s="531" t="str">
        <f t="shared" si="7"/>
        <v/>
      </c>
    </row>
    <row r="64" spans="2:11">
      <c r="B64" s="533"/>
      <c r="C64" s="543"/>
      <c r="D64" s="543"/>
      <c r="E64" s="534"/>
      <c r="F64" s="534"/>
      <c r="G64" s="534"/>
      <c r="H64" s="535"/>
      <c r="I64" s="531" t="str">
        <f t="shared" si="5"/>
        <v/>
      </c>
      <c r="J64" s="531" t="str">
        <f t="shared" si="6"/>
        <v/>
      </c>
      <c r="K64" s="531" t="str">
        <f t="shared" si="7"/>
        <v/>
      </c>
    </row>
    <row r="65" spans="2:11">
      <c r="B65" s="533"/>
      <c r="C65" s="543"/>
      <c r="D65" s="543"/>
      <c r="E65" s="534"/>
      <c r="F65" s="534"/>
      <c r="G65" s="534"/>
      <c r="H65" s="535"/>
      <c r="I65" s="531" t="str">
        <f t="shared" si="5"/>
        <v/>
      </c>
      <c r="J65" s="531" t="str">
        <f t="shared" si="6"/>
        <v/>
      </c>
      <c r="K65" s="531" t="str">
        <f t="shared" si="7"/>
        <v/>
      </c>
    </row>
    <row r="66" spans="2:11">
      <c r="B66" s="533"/>
      <c r="C66" s="543"/>
      <c r="D66" s="543"/>
      <c r="E66" s="534"/>
      <c r="F66" s="534"/>
      <c r="G66" s="534"/>
      <c r="H66" s="535"/>
      <c r="I66" s="531" t="str">
        <f t="shared" si="5"/>
        <v/>
      </c>
      <c r="J66" s="531" t="str">
        <f t="shared" si="6"/>
        <v/>
      </c>
      <c r="K66" s="531" t="str">
        <f t="shared" si="7"/>
        <v/>
      </c>
    </row>
    <row r="67" spans="2:11">
      <c r="B67" s="533"/>
      <c r="C67" s="543"/>
      <c r="D67" s="543"/>
      <c r="E67" s="534"/>
      <c r="F67" s="534"/>
      <c r="G67" s="534"/>
      <c r="H67" s="535"/>
      <c r="I67" s="531" t="str">
        <f t="shared" si="5"/>
        <v/>
      </c>
      <c r="J67" s="531" t="str">
        <f t="shared" si="6"/>
        <v/>
      </c>
      <c r="K67" s="531" t="str">
        <f t="shared" si="7"/>
        <v/>
      </c>
    </row>
    <row r="68" spans="2:11">
      <c r="B68" s="533"/>
      <c r="C68" s="543"/>
      <c r="D68" s="543"/>
      <c r="E68" s="534"/>
      <c r="F68" s="534"/>
      <c r="G68" s="534"/>
      <c r="H68" s="535"/>
      <c r="I68" s="531" t="str">
        <f t="shared" si="5"/>
        <v/>
      </c>
      <c r="J68" s="531" t="str">
        <f t="shared" si="6"/>
        <v/>
      </c>
      <c r="K68" s="531" t="str">
        <f t="shared" si="7"/>
        <v/>
      </c>
    </row>
    <row r="69" spans="2:11">
      <c r="B69" s="533"/>
      <c r="C69" s="543"/>
      <c r="D69" s="543"/>
      <c r="E69" s="534"/>
      <c r="F69" s="534"/>
      <c r="G69" s="534"/>
      <c r="H69" s="535"/>
      <c r="I69" s="531" t="str">
        <f t="shared" si="5"/>
        <v/>
      </c>
      <c r="J69" s="531" t="str">
        <f t="shared" si="6"/>
        <v/>
      </c>
      <c r="K69" s="531" t="str">
        <f t="shared" si="7"/>
        <v/>
      </c>
    </row>
    <row r="70" spans="2:11">
      <c r="B70" s="533"/>
      <c r="C70" s="543"/>
      <c r="D70" s="543"/>
      <c r="E70" s="534"/>
      <c r="F70" s="534"/>
      <c r="G70" s="534"/>
      <c r="H70" s="535"/>
      <c r="I70" s="531" t="str">
        <f t="shared" si="5"/>
        <v/>
      </c>
      <c r="J70" s="531" t="str">
        <f t="shared" si="6"/>
        <v/>
      </c>
      <c r="K70" s="531" t="str">
        <f t="shared" si="7"/>
        <v/>
      </c>
    </row>
    <row r="71" spans="2:11">
      <c r="B71" s="533"/>
      <c r="C71" s="543"/>
      <c r="D71" s="543"/>
      <c r="E71" s="534"/>
      <c r="F71" s="534"/>
      <c r="G71" s="534"/>
      <c r="H71" s="535"/>
      <c r="I71" s="531" t="str">
        <f t="shared" si="5"/>
        <v/>
      </c>
      <c r="J71" s="531" t="str">
        <f t="shared" si="6"/>
        <v/>
      </c>
      <c r="K71" s="531" t="str">
        <f t="shared" si="7"/>
        <v/>
      </c>
    </row>
    <row r="72" spans="2:11">
      <c r="B72" s="533"/>
      <c r="C72" s="543"/>
      <c r="D72" s="543"/>
      <c r="E72" s="534"/>
      <c r="F72" s="534"/>
      <c r="G72" s="534"/>
      <c r="H72" s="535"/>
      <c r="I72" s="531" t="str">
        <f t="shared" si="5"/>
        <v/>
      </c>
      <c r="J72" s="531" t="str">
        <f t="shared" si="6"/>
        <v/>
      </c>
      <c r="K72" s="531" t="str">
        <f t="shared" si="7"/>
        <v/>
      </c>
    </row>
    <row r="73" spans="2:11">
      <c r="B73" s="533"/>
      <c r="C73" s="543"/>
      <c r="D73" s="543"/>
      <c r="E73" s="534"/>
      <c r="F73" s="534"/>
      <c r="G73" s="534"/>
      <c r="H73" s="535"/>
      <c r="I73" s="531" t="str">
        <f t="shared" si="5"/>
        <v/>
      </c>
      <c r="J73" s="531" t="str">
        <f t="shared" si="6"/>
        <v/>
      </c>
      <c r="K73" s="531" t="str">
        <f t="shared" si="7"/>
        <v/>
      </c>
    </row>
    <row r="74" spans="2:11">
      <c r="B74" s="533"/>
      <c r="C74" s="543"/>
      <c r="D74" s="543"/>
      <c r="E74" s="534"/>
      <c r="F74" s="534"/>
      <c r="G74" s="534"/>
      <c r="H74" s="535"/>
      <c r="I74" s="531" t="str">
        <f t="shared" si="5"/>
        <v/>
      </c>
      <c r="J74" s="531" t="str">
        <f t="shared" si="6"/>
        <v/>
      </c>
      <c r="K74" s="531" t="str">
        <f t="shared" si="7"/>
        <v/>
      </c>
    </row>
    <row r="75" spans="2:11">
      <c r="B75" s="533"/>
      <c r="C75" s="543"/>
      <c r="D75" s="543"/>
      <c r="E75" s="534"/>
      <c r="F75" s="534"/>
      <c r="G75" s="534"/>
      <c r="H75" s="535"/>
      <c r="I75" s="531" t="str">
        <f t="shared" si="5"/>
        <v/>
      </c>
      <c r="J75" s="531" t="str">
        <f t="shared" si="6"/>
        <v/>
      </c>
      <c r="K75" s="531" t="str">
        <f t="shared" si="7"/>
        <v/>
      </c>
    </row>
    <row r="76" spans="2:11">
      <c r="B76" s="533"/>
      <c r="C76" s="543"/>
      <c r="D76" s="543"/>
      <c r="E76" s="534"/>
      <c r="F76" s="534"/>
      <c r="G76" s="534"/>
      <c r="H76" s="535"/>
      <c r="I76" s="531" t="str">
        <f t="shared" si="5"/>
        <v/>
      </c>
      <c r="J76" s="531" t="str">
        <f t="shared" si="6"/>
        <v/>
      </c>
      <c r="K76" s="531" t="str">
        <f t="shared" si="7"/>
        <v/>
      </c>
    </row>
    <row r="77" spans="2:11">
      <c r="B77" s="533"/>
      <c r="C77" s="543"/>
      <c r="D77" s="543"/>
      <c r="E77" s="534"/>
      <c r="F77" s="534"/>
      <c r="G77" s="534"/>
      <c r="H77" s="535"/>
      <c r="I77" s="531" t="str">
        <f t="shared" si="5"/>
        <v/>
      </c>
      <c r="J77" s="531" t="str">
        <f t="shared" si="6"/>
        <v/>
      </c>
      <c r="K77" s="531" t="str">
        <f t="shared" si="7"/>
        <v/>
      </c>
    </row>
    <row r="78" spans="2:11">
      <c r="B78" s="533"/>
      <c r="C78" s="543"/>
      <c r="D78" s="543"/>
      <c r="E78" s="534"/>
      <c r="F78" s="534"/>
      <c r="G78" s="534"/>
      <c r="H78" s="535"/>
      <c r="I78" s="531" t="str">
        <f t="shared" si="5"/>
        <v/>
      </c>
      <c r="J78" s="531" t="str">
        <f t="shared" si="6"/>
        <v/>
      </c>
      <c r="K78" s="531" t="str">
        <f t="shared" si="7"/>
        <v/>
      </c>
    </row>
    <row r="79" spans="2:11">
      <c r="B79" s="533"/>
      <c r="C79" s="543"/>
      <c r="D79" s="543"/>
      <c r="E79" s="534"/>
      <c r="F79" s="534"/>
      <c r="G79" s="534"/>
      <c r="H79" s="535"/>
      <c r="I79" s="531" t="str">
        <f t="shared" si="5"/>
        <v/>
      </c>
      <c r="J79" s="531" t="str">
        <f t="shared" si="6"/>
        <v/>
      </c>
      <c r="K79" s="531" t="str">
        <f t="shared" si="7"/>
        <v/>
      </c>
    </row>
    <row r="80" spans="2:11">
      <c r="B80" s="533"/>
      <c r="C80" s="543"/>
      <c r="D80" s="543"/>
      <c r="E80" s="534"/>
      <c r="F80" s="534"/>
      <c r="G80" s="534"/>
      <c r="H80" s="535"/>
      <c r="I80" s="531" t="str">
        <f t="shared" si="5"/>
        <v/>
      </c>
      <c r="J80" s="531" t="str">
        <f t="shared" si="6"/>
        <v/>
      </c>
      <c r="K80" s="531" t="str">
        <f t="shared" si="7"/>
        <v/>
      </c>
    </row>
    <row r="81" spans="2:11">
      <c r="B81" s="533"/>
      <c r="C81" s="543"/>
      <c r="D81" s="543"/>
      <c r="E81" s="534"/>
      <c r="F81" s="534"/>
      <c r="G81" s="534"/>
      <c r="H81" s="535"/>
      <c r="I81" s="531" t="str">
        <f t="shared" si="5"/>
        <v/>
      </c>
      <c r="J81" s="531" t="str">
        <f t="shared" si="6"/>
        <v/>
      </c>
      <c r="K81" s="531" t="str">
        <f t="shared" si="7"/>
        <v/>
      </c>
    </row>
    <row r="82" spans="2:11">
      <c r="B82" s="533"/>
      <c r="C82" s="543"/>
      <c r="D82" s="543"/>
      <c r="E82" s="534"/>
      <c r="F82" s="534"/>
      <c r="G82" s="534"/>
      <c r="H82" s="535"/>
      <c r="I82" s="531" t="str">
        <f t="shared" si="5"/>
        <v/>
      </c>
      <c r="J82" s="531" t="str">
        <f t="shared" si="6"/>
        <v/>
      </c>
      <c r="K82" s="531" t="str">
        <f t="shared" si="7"/>
        <v/>
      </c>
    </row>
    <row r="83" spans="2:11">
      <c r="B83" s="533"/>
      <c r="C83" s="543"/>
      <c r="D83" s="543"/>
      <c r="E83" s="534"/>
      <c r="F83" s="534"/>
      <c r="G83" s="534"/>
      <c r="H83" s="535"/>
      <c r="I83" s="531" t="str">
        <f t="shared" si="5"/>
        <v/>
      </c>
      <c r="J83" s="531" t="str">
        <f t="shared" si="6"/>
        <v/>
      </c>
      <c r="K83" s="531" t="str">
        <f t="shared" si="7"/>
        <v/>
      </c>
    </row>
    <row r="84" spans="2:11">
      <c r="B84" s="533"/>
      <c r="C84" s="543"/>
      <c r="D84" s="543"/>
      <c r="E84" s="534"/>
      <c r="F84" s="534"/>
      <c r="G84" s="534"/>
      <c r="H84" s="535"/>
      <c r="I84" s="531" t="str">
        <f t="shared" si="5"/>
        <v/>
      </c>
      <c r="J84" s="531" t="str">
        <f t="shared" si="6"/>
        <v/>
      </c>
      <c r="K84" s="531" t="str">
        <f t="shared" si="7"/>
        <v/>
      </c>
    </row>
    <row r="85" spans="2:11">
      <c r="B85" s="533"/>
      <c r="C85" s="543"/>
      <c r="D85" s="543"/>
      <c r="E85" s="534"/>
      <c r="F85" s="534"/>
      <c r="G85" s="534"/>
      <c r="H85" s="535"/>
      <c r="I85" s="531" t="str">
        <f t="shared" si="5"/>
        <v/>
      </c>
      <c r="J85" s="531" t="str">
        <f t="shared" si="6"/>
        <v/>
      </c>
      <c r="K85" s="531" t="str">
        <f t="shared" si="7"/>
        <v/>
      </c>
    </row>
    <row r="86" spans="2:11">
      <c r="B86" s="533"/>
      <c r="C86" s="543"/>
      <c r="D86" s="543"/>
      <c r="E86" s="534"/>
      <c r="F86" s="534"/>
      <c r="G86" s="534"/>
      <c r="H86" s="535"/>
      <c r="I86" s="531" t="str">
        <f t="shared" si="5"/>
        <v/>
      </c>
      <c r="J86" s="531" t="str">
        <f t="shared" si="6"/>
        <v/>
      </c>
      <c r="K86" s="531" t="str">
        <f t="shared" si="7"/>
        <v/>
      </c>
    </row>
    <row r="87" spans="2:11">
      <c r="B87" s="533"/>
      <c r="C87" s="543"/>
      <c r="D87" s="543"/>
      <c r="E87" s="534"/>
      <c r="F87" s="534"/>
      <c r="G87" s="534"/>
      <c r="H87" s="535"/>
      <c r="I87" s="531" t="str">
        <f t="shared" si="5"/>
        <v/>
      </c>
      <c r="J87" s="531" t="str">
        <f t="shared" si="6"/>
        <v/>
      </c>
      <c r="K87" s="531" t="str">
        <f t="shared" si="7"/>
        <v/>
      </c>
    </row>
    <row r="88" spans="2:11">
      <c r="B88" s="533"/>
      <c r="C88" s="543"/>
      <c r="D88" s="543"/>
      <c r="E88" s="534"/>
      <c r="F88" s="534"/>
      <c r="G88" s="534"/>
      <c r="H88" s="535"/>
      <c r="I88" s="531" t="str">
        <f t="shared" si="5"/>
        <v/>
      </c>
      <c r="J88" s="531" t="str">
        <f t="shared" si="6"/>
        <v/>
      </c>
      <c r="K88" s="531" t="str">
        <f t="shared" si="7"/>
        <v/>
      </c>
    </row>
    <row r="89" spans="2:11">
      <c r="B89" s="533"/>
      <c r="C89" s="543"/>
      <c r="D89" s="543"/>
      <c r="E89" s="534"/>
      <c r="F89" s="534"/>
      <c r="G89" s="534"/>
      <c r="H89" s="535"/>
      <c r="I89" s="531" t="str">
        <f t="shared" si="5"/>
        <v/>
      </c>
      <c r="J89" s="531" t="str">
        <f t="shared" si="6"/>
        <v/>
      </c>
      <c r="K89" s="531" t="str">
        <f t="shared" si="7"/>
        <v/>
      </c>
    </row>
    <row r="90" spans="2:11">
      <c r="B90" s="533"/>
      <c r="C90" s="543"/>
      <c r="D90" s="543"/>
      <c r="E90" s="534"/>
      <c r="F90" s="534"/>
      <c r="G90" s="534"/>
      <c r="H90" s="535"/>
      <c r="I90" s="531" t="str">
        <f t="shared" si="5"/>
        <v/>
      </c>
      <c r="J90" s="531" t="str">
        <f t="shared" si="6"/>
        <v/>
      </c>
      <c r="K90" s="531" t="str">
        <f t="shared" si="7"/>
        <v/>
      </c>
    </row>
    <row r="91" spans="2:11">
      <c r="B91" s="533"/>
      <c r="C91" s="543"/>
      <c r="D91" s="543"/>
      <c r="E91" s="534"/>
      <c r="F91" s="534"/>
      <c r="G91" s="534"/>
      <c r="H91" s="535"/>
      <c r="I91" s="531" t="str">
        <f t="shared" si="5"/>
        <v/>
      </c>
      <c r="J91" s="531" t="str">
        <f t="shared" si="6"/>
        <v/>
      </c>
      <c r="K91" s="531" t="str">
        <f t="shared" si="7"/>
        <v/>
      </c>
    </row>
    <row r="92" spans="2:11">
      <c r="B92" s="533"/>
      <c r="C92" s="543"/>
      <c r="D92" s="543"/>
      <c r="E92" s="534"/>
      <c r="F92" s="534"/>
      <c r="G92" s="534"/>
      <c r="H92" s="535"/>
      <c r="I92" s="531" t="str">
        <f t="shared" si="5"/>
        <v/>
      </c>
      <c r="J92" s="531" t="str">
        <f t="shared" si="6"/>
        <v/>
      </c>
      <c r="K92" s="531" t="str">
        <f t="shared" si="7"/>
        <v/>
      </c>
    </row>
    <row r="93" spans="2:11">
      <c r="B93" s="533"/>
      <c r="C93" s="543"/>
      <c r="D93" s="543"/>
      <c r="E93" s="534"/>
      <c r="F93" s="534"/>
      <c r="G93" s="534"/>
      <c r="H93" s="535"/>
      <c r="I93" s="531" t="str">
        <f t="shared" si="5"/>
        <v/>
      </c>
      <c r="J93" s="531" t="str">
        <f t="shared" si="6"/>
        <v/>
      </c>
      <c r="K93" s="531" t="str">
        <f t="shared" si="7"/>
        <v/>
      </c>
    </row>
    <row r="94" spans="2:11">
      <c r="B94" s="533"/>
      <c r="C94" s="543"/>
      <c r="D94" s="543"/>
      <c r="E94" s="534"/>
      <c r="F94" s="534"/>
      <c r="G94" s="534"/>
      <c r="H94" s="535"/>
      <c r="I94" s="531" t="str">
        <f t="shared" si="5"/>
        <v/>
      </c>
      <c r="J94" s="531" t="str">
        <f t="shared" si="6"/>
        <v/>
      </c>
      <c r="K94" s="531" t="str">
        <f t="shared" si="7"/>
        <v/>
      </c>
    </row>
    <row r="95" spans="2:11">
      <c r="B95" s="533"/>
      <c r="C95" s="543"/>
      <c r="D95" s="543"/>
      <c r="E95" s="534"/>
      <c r="F95" s="534"/>
      <c r="G95" s="534"/>
      <c r="H95" s="535"/>
      <c r="I95" s="531" t="str">
        <f t="shared" si="5"/>
        <v/>
      </c>
      <c r="J95" s="531" t="str">
        <f t="shared" si="6"/>
        <v/>
      </c>
      <c r="K95" s="531" t="str">
        <f t="shared" si="7"/>
        <v/>
      </c>
    </row>
    <row r="96" spans="2:11">
      <c r="B96" s="533"/>
      <c r="C96" s="543"/>
      <c r="D96" s="543"/>
      <c r="E96" s="534"/>
      <c r="F96" s="534"/>
      <c r="G96" s="534"/>
      <c r="H96" s="535"/>
      <c r="I96" s="531" t="str">
        <f t="shared" si="5"/>
        <v/>
      </c>
      <c r="J96" s="531" t="str">
        <f t="shared" si="6"/>
        <v/>
      </c>
      <c r="K96" s="531" t="str">
        <f t="shared" si="7"/>
        <v/>
      </c>
    </row>
    <row r="97" spans="2:11">
      <c r="B97" s="533"/>
      <c r="C97" s="543"/>
      <c r="D97" s="543"/>
      <c r="E97" s="534"/>
      <c r="F97" s="534"/>
      <c r="G97" s="534"/>
      <c r="H97" s="535"/>
      <c r="I97" s="531" t="str">
        <f t="shared" si="5"/>
        <v/>
      </c>
      <c r="J97" s="531" t="str">
        <f t="shared" si="6"/>
        <v/>
      </c>
      <c r="K97" s="531" t="str">
        <f t="shared" si="7"/>
        <v/>
      </c>
    </row>
    <row r="98" spans="2:11">
      <c r="B98" s="533"/>
      <c r="C98" s="543"/>
      <c r="D98" s="543"/>
      <c r="E98" s="534"/>
      <c r="F98" s="534"/>
      <c r="G98" s="534"/>
      <c r="H98" s="535"/>
      <c r="I98" s="531" t="str">
        <f t="shared" si="5"/>
        <v/>
      </c>
      <c r="J98" s="531" t="str">
        <f t="shared" si="6"/>
        <v/>
      </c>
      <c r="K98" s="531" t="str">
        <f t="shared" si="7"/>
        <v/>
      </c>
    </row>
    <row r="99" spans="2:11">
      <c r="B99" s="533"/>
      <c r="C99" s="543"/>
      <c r="D99" s="543"/>
      <c r="E99" s="534"/>
      <c r="F99" s="534"/>
      <c r="G99" s="534"/>
      <c r="H99" s="535"/>
      <c r="I99" s="531" t="str">
        <f t="shared" ref="I99:I162" si="8">IF(OR(E99="複数",E99="その他"),"",IF(COUNTIF(L99:L629,E99)=0,"",IF(F99="","","エラー")))</f>
        <v/>
      </c>
      <c r="J99" s="531" t="str">
        <f t="shared" ref="J99:J162" si="9">IF(B99="","",IF(COUNTIF($L$10:$L$29,E99),"","エラー"))</f>
        <v/>
      </c>
      <c r="K99" s="531" t="str">
        <f t="shared" ref="K99:K162" si="10">IF(E99="その他",IF(F99="","エラー",""),"")</f>
        <v/>
      </c>
    </row>
    <row r="100" spans="2:11">
      <c r="B100" s="533"/>
      <c r="C100" s="543"/>
      <c r="D100" s="543"/>
      <c r="E100" s="534"/>
      <c r="F100" s="534"/>
      <c r="G100" s="534"/>
      <c r="H100" s="535"/>
      <c r="I100" s="531" t="str">
        <f t="shared" si="8"/>
        <v/>
      </c>
      <c r="J100" s="531" t="str">
        <f t="shared" si="9"/>
        <v/>
      </c>
      <c r="K100" s="531" t="str">
        <f t="shared" si="10"/>
        <v/>
      </c>
    </row>
    <row r="101" spans="2:11">
      <c r="B101" s="533"/>
      <c r="C101" s="543"/>
      <c r="D101" s="543"/>
      <c r="E101" s="534"/>
      <c r="F101" s="534"/>
      <c r="G101" s="534"/>
      <c r="H101" s="535"/>
      <c r="I101" s="531" t="str">
        <f t="shared" si="8"/>
        <v/>
      </c>
      <c r="J101" s="531" t="str">
        <f t="shared" si="9"/>
        <v/>
      </c>
      <c r="K101" s="531" t="str">
        <f t="shared" si="10"/>
        <v/>
      </c>
    </row>
    <row r="102" spans="2:11">
      <c r="B102" s="533"/>
      <c r="C102" s="543"/>
      <c r="D102" s="543"/>
      <c r="E102" s="534"/>
      <c r="F102" s="534"/>
      <c r="G102" s="534"/>
      <c r="H102" s="535"/>
      <c r="I102" s="531" t="str">
        <f t="shared" si="8"/>
        <v/>
      </c>
      <c r="J102" s="531" t="str">
        <f t="shared" si="9"/>
        <v/>
      </c>
      <c r="K102" s="531" t="str">
        <f t="shared" si="10"/>
        <v/>
      </c>
    </row>
    <row r="103" spans="2:11">
      <c r="B103" s="533"/>
      <c r="C103" s="543"/>
      <c r="D103" s="543"/>
      <c r="E103" s="534"/>
      <c r="F103" s="534"/>
      <c r="G103" s="534"/>
      <c r="H103" s="535"/>
      <c r="I103" s="531" t="str">
        <f t="shared" si="8"/>
        <v/>
      </c>
      <c r="J103" s="531" t="str">
        <f t="shared" si="9"/>
        <v/>
      </c>
      <c r="K103" s="531" t="str">
        <f t="shared" si="10"/>
        <v/>
      </c>
    </row>
    <row r="104" spans="2:11">
      <c r="B104" s="533"/>
      <c r="C104" s="543"/>
      <c r="D104" s="543"/>
      <c r="E104" s="534"/>
      <c r="F104" s="534"/>
      <c r="G104" s="534"/>
      <c r="H104" s="535"/>
      <c r="I104" s="531" t="str">
        <f t="shared" si="8"/>
        <v/>
      </c>
      <c r="J104" s="531" t="str">
        <f t="shared" si="9"/>
        <v/>
      </c>
      <c r="K104" s="531" t="str">
        <f t="shared" si="10"/>
        <v/>
      </c>
    </row>
    <row r="105" spans="2:11">
      <c r="B105" s="533"/>
      <c r="C105" s="543"/>
      <c r="D105" s="543"/>
      <c r="E105" s="534"/>
      <c r="F105" s="534"/>
      <c r="G105" s="534"/>
      <c r="H105" s="535"/>
      <c r="I105" s="531" t="str">
        <f t="shared" si="8"/>
        <v/>
      </c>
      <c r="J105" s="531" t="str">
        <f t="shared" si="9"/>
        <v/>
      </c>
      <c r="K105" s="531" t="str">
        <f t="shared" si="10"/>
        <v/>
      </c>
    </row>
    <row r="106" spans="2:11">
      <c r="B106" s="533"/>
      <c r="C106" s="543"/>
      <c r="D106" s="543"/>
      <c r="E106" s="534"/>
      <c r="F106" s="534"/>
      <c r="G106" s="534"/>
      <c r="H106" s="535"/>
      <c r="I106" s="531" t="str">
        <f t="shared" si="8"/>
        <v/>
      </c>
      <c r="J106" s="531" t="str">
        <f t="shared" si="9"/>
        <v/>
      </c>
      <c r="K106" s="531" t="str">
        <f t="shared" si="10"/>
        <v/>
      </c>
    </row>
    <row r="107" spans="2:11">
      <c r="B107" s="533"/>
      <c r="C107" s="543"/>
      <c r="D107" s="543"/>
      <c r="E107" s="534"/>
      <c r="F107" s="534"/>
      <c r="G107" s="534"/>
      <c r="H107" s="535"/>
      <c r="I107" s="531" t="str">
        <f t="shared" si="8"/>
        <v/>
      </c>
      <c r="J107" s="531" t="str">
        <f t="shared" si="9"/>
        <v/>
      </c>
      <c r="K107" s="531" t="str">
        <f t="shared" si="10"/>
        <v/>
      </c>
    </row>
    <row r="108" spans="2:11">
      <c r="B108" s="533"/>
      <c r="C108" s="543"/>
      <c r="D108" s="543"/>
      <c r="E108" s="534"/>
      <c r="F108" s="534"/>
      <c r="G108" s="534"/>
      <c r="H108" s="535"/>
      <c r="I108" s="531" t="str">
        <f t="shared" si="8"/>
        <v/>
      </c>
      <c r="J108" s="531" t="str">
        <f t="shared" si="9"/>
        <v/>
      </c>
      <c r="K108" s="531" t="str">
        <f t="shared" si="10"/>
        <v/>
      </c>
    </row>
    <row r="109" spans="2:11">
      <c r="B109" s="533"/>
      <c r="C109" s="543"/>
      <c r="D109" s="543"/>
      <c r="E109" s="534"/>
      <c r="F109" s="534"/>
      <c r="G109" s="534"/>
      <c r="H109" s="535"/>
      <c r="I109" s="531" t="str">
        <f t="shared" si="8"/>
        <v/>
      </c>
      <c r="J109" s="531" t="str">
        <f t="shared" si="9"/>
        <v/>
      </c>
      <c r="K109" s="531" t="str">
        <f t="shared" si="10"/>
        <v/>
      </c>
    </row>
    <row r="110" spans="2:11">
      <c r="B110" s="533"/>
      <c r="C110" s="543"/>
      <c r="D110" s="543"/>
      <c r="E110" s="534"/>
      <c r="F110" s="534"/>
      <c r="G110" s="534"/>
      <c r="H110" s="535"/>
      <c r="I110" s="531" t="str">
        <f t="shared" si="8"/>
        <v/>
      </c>
      <c r="J110" s="531" t="str">
        <f t="shared" si="9"/>
        <v/>
      </c>
      <c r="K110" s="531" t="str">
        <f t="shared" si="10"/>
        <v/>
      </c>
    </row>
    <row r="111" spans="2:11" hidden="1">
      <c r="B111" s="533"/>
      <c r="C111" s="543"/>
      <c r="D111" s="543"/>
      <c r="E111" s="534"/>
      <c r="F111" s="534"/>
      <c r="G111" s="534"/>
      <c r="H111" s="535"/>
      <c r="I111" s="531" t="str">
        <f t="shared" si="8"/>
        <v/>
      </c>
      <c r="J111" s="531" t="str">
        <f t="shared" si="9"/>
        <v/>
      </c>
      <c r="K111" s="531" t="str">
        <f t="shared" si="10"/>
        <v/>
      </c>
    </row>
    <row r="112" spans="2:11" hidden="1">
      <c r="B112" s="533"/>
      <c r="C112" s="543"/>
      <c r="D112" s="543"/>
      <c r="E112" s="534"/>
      <c r="F112" s="534"/>
      <c r="G112" s="534"/>
      <c r="H112" s="535"/>
      <c r="I112" s="531" t="str">
        <f t="shared" si="8"/>
        <v/>
      </c>
      <c r="J112" s="531" t="str">
        <f t="shared" si="9"/>
        <v/>
      </c>
      <c r="K112" s="531" t="str">
        <f t="shared" si="10"/>
        <v/>
      </c>
    </row>
    <row r="113" spans="2:11" hidden="1">
      <c r="B113" s="533"/>
      <c r="C113" s="543"/>
      <c r="D113" s="543"/>
      <c r="E113" s="534"/>
      <c r="F113" s="534"/>
      <c r="G113" s="534"/>
      <c r="H113" s="535"/>
      <c r="I113" s="531" t="str">
        <f t="shared" si="8"/>
        <v/>
      </c>
      <c r="J113" s="531" t="str">
        <f t="shared" si="9"/>
        <v/>
      </c>
      <c r="K113" s="531" t="str">
        <f t="shared" si="10"/>
        <v/>
      </c>
    </row>
    <row r="114" spans="2:11" hidden="1">
      <c r="B114" s="533"/>
      <c r="C114" s="543"/>
      <c r="D114" s="543"/>
      <c r="E114" s="534"/>
      <c r="F114" s="534"/>
      <c r="G114" s="534"/>
      <c r="H114" s="535"/>
      <c r="I114" s="531" t="str">
        <f t="shared" si="8"/>
        <v/>
      </c>
      <c r="J114" s="531" t="str">
        <f t="shared" si="9"/>
        <v/>
      </c>
      <c r="K114" s="531" t="str">
        <f t="shared" si="10"/>
        <v/>
      </c>
    </row>
    <row r="115" spans="2:11" hidden="1">
      <c r="B115" s="533"/>
      <c r="C115" s="543"/>
      <c r="D115" s="543"/>
      <c r="E115" s="534"/>
      <c r="F115" s="534"/>
      <c r="G115" s="534"/>
      <c r="H115" s="535"/>
      <c r="I115" s="531" t="str">
        <f t="shared" si="8"/>
        <v/>
      </c>
      <c r="J115" s="531" t="str">
        <f t="shared" si="9"/>
        <v/>
      </c>
      <c r="K115" s="531" t="str">
        <f t="shared" si="10"/>
        <v/>
      </c>
    </row>
    <row r="116" spans="2:11" hidden="1">
      <c r="B116" s="533"/>
      <c r="C116" s="543"/>
      <c r="D116" s="543"/>
      <c r="E116" s="534"/>
      <c r="F116" s="534"/>
      <c r="G116" s="534"/>
      <c r="H116" s="535"/>
      <c r="I116" s="531" t="str">
        <f t="shared" si="8"/>
        <v/>
      </c>
      <c r="J116" s="531" t="str">
        <f t="shared" si="9"/>
        <v/>
      </c>
      <c r="K116" s="531" t="str">
        <f t="shared" si="10"/>
        <v/>
      </c>
    </row>
    <row r="117" spans="2:11" hidden="1">
      <c r="B117" s="533"/>
      <c r="C117" s="543"/>
      <c r="D117" s="543"/>
      <c r="E117" s="534"/>
      <c r="F117" s="534"/>
      <c r="G117" s="534"/>
      <c r="H117" s="535"/>
      <c r="I117" s="531" t="str">
        <f t="shared" si="8"/>
        <v/>
      </c>
      <c r="J117" s="531" t="str">
        <f t="shared" si="9"/>
        <v/>
      </c>
      <c r="K117" s="531" t="str">
        <f t="shared" si="10"/>
        <v/>
      </c>
    </row>
    <row r="118" spans="2:11" hidden="1">
      <c r="B118" s="533"/>
      <c r="C118" s="543"/>
      <c r="D118" s="543"/>
      <c r="E118" s="534"/>
      <c r="F118" s="534"/>
      <c r="G118" s="534"/>
      <c r="H118" s="535"/>
      <c r="I118" s="531" t="str">
        <f t="shared" si="8"/>
        <v/>
      </c>
      <c r="J118" s="531" t="str">
        <f t="shared" si="9"/>
        <v/>
      </c>
      <c r="K118" s="531" t="str">
        <f t="shared" si="10"/>
        <v/>
      </c>
    </row>
    <row r="119" spans="2:11" hidden="1">
      <c r="B119" s="533"/>
      <c r="C119" s="543"/>
      <c r="D119" s="543"/>
      <c r="E119" s="534"/>
      <c r="F119" s="534"/>
      <c r="G119" s="534"/>
      <c r="H119" s="535"/>
      <c r="I119" s="531" t="str">
        <f t="shared" si="8"/>
        <v/>
      </c>
      <c r="J119" s="531" t="str">
        <f t="shared" si="9"/>
        <v/>
      </c>
      <c r="K119" s="531" t="str">
        <f t="shared" si="10"/>
        <v/>
      </c>
    </row>
    <row r="120" spans="2:11" hidden="1">
      <c r="B120" s="533"/>
      <c r="C120" s="543"/>
      <c r="D120" s="543"/>
      <c r="E120" s="534"/>
      <c r="F120" s="534"/>
      <c r="G120" s="534"/>
      <c r="H120" s="535"/>
      <c r="I120" s="531" t="str">
        <f t="shared" si="8"/>
        <v/>
      </c>
      <c r="J120" s="531" t="str">
        <f t="shared" si="9"/>
        <v/>
      </c>
      <c r="K120" s="531" t="str">
        <f t="shared" si="10"/>
        <v/>
      </c>
    </row>
    <row r="121" spans="2:11" hidden="1">
      <c r="B121" s="533"/>
      <c r="C121" s="543"/>
      <c r="D121" s="543"/>
      <c r="E121" s="534"/>
      <c r="F121" s="534"/>
      <c r="G121" s="534"/>
      <c r="H121" s="535"/>
      <c r="I121" s="531" t="str">
        <f t="shared" si="8"/>
        <v/>
      </c>
      <c r="J121" s="531" t="str">
        <f t="shared" si="9"/>
        <v/>
      </c>
      <c r="K121" s="531" t="str">
        <f t="shared" si="10"/>
        <v/>
      </c>
    </row>
    <row r="122" spans="2:11" hidden="1">
      <c r="B122" s="533"/>
      <c r="C122" s="543"/>
      <c r="D122" s="543"/>
      <c r="E122" s="534"/>
      <c r="F122" s="534"/>
      <c r="G122" s="534"/>
      <c r="H122" s="535"/>
      <c r="I122" s="531" t="str">
        <f t="shared" si="8"/>
        <v/>
      </c>
      <c r="J122" s="531" t="str">
        <f t="shared" si="9"/>
        <v/>
      </c>
      <c r="K122" s="531" t="str">
        <f t="shared" si="10"/>
        <v/>
      </c>
    </row>
    <row r="123" spans="2:11" hidden="1">
      <c r="B123" s="533"/>
      <c r="C123" s="543"/>
      <c r="D123" s="543"/>
      <c r="E123" s="534"/>
      <c r="F123" s="534"/>
      <c r="G123" s="534"/>
      <c r="H123" s="535"/>
      <c r="I123" s="531" t="str">
        <f t="shared" si="8"/>
        <v/>
      </c>
      <c r="J123" s="531" t="str">
        <f t="shared" si="9"/>
        <v/>
      </c>
      <c r="K123" s="531" t="str">
        <f t="shared" si="10"/>
        <v/>
      </c>
    </row>
    <row r="124" spans="2:11" hidden="1">
      <c r="B124" s="533"/>
      <c r="C124" s="543"/>
      <c r="D124" s="543"/>
      <c r="E124" s="534"/>
      <c r="F124" s="534"/>
      <c r="G124" s="534"/>
      <c r="H124" s="535"/>
      <c r="I124" s="531" t="str">
        <f t="shared" si="8"/>
        <v/>
      </c>
      <c r="J124" s="531" t="str">
        <f t="shared" si="9"/>
        <v/>
      </c>
      <c r="K124" s="531" t="str">
        <f t="shared" si="10"/>
        <v/>
      </c>
    </row>
    <row r="125" spans="2:11" hidden="1">
      <c r="B125" s="533"/>
      <c r="C125" s="543"/>
      <c r="D125" s="543"/>
      <c r="E125" s="534"/>
      <c r="F125" s="534"/>
      <c r="G125" s="534"/>
      <c r="H125" s="535"/>
      <c r="I125" s="531" t="str">
        <f t="shared" si="8"/>
        <v/>
      </c>
      <c r="J125" s="531" t="str">
        <f t="shared" si="9"/>
        <v/>
      </c>
      <c r="K125" s="531" t="str">
        <f t="shared" si="10"/>
        <v/>
      </c>
    </row>
    <row r="126" spans="2:11" hidden="1">
      <c r="B126" s="533"/>
      <c r="C126" s="543"/>
      <c r="D126" s="543"/>
      <c r="E126" s="534"/>
      <c r="F126" s="534"/>
      <c r="G126" s="534"/>
      <c r="H126" s="535"/>
      <c r="I126" s="531" t="str">
        <f t="shared" si="8"/>
        <v/>
      </c>
      <c r="J126" s="531" t="str">
        <f t="shared" si="9"/>
        <v/>
      </c>
      <c r="K126" s="531" t="str">
        <f t="shared" si="10"/>
        <v/>
      </c>
    </row>
    <row r="127" spans="2:11" hidden="1">
      <c r="B127" s="533"/>
      <c r="C127" s="543"/>
      <c r="D127" s="543"/>
      <c r="E127" s="534"/>
      <c r="F127" s="534"/>
      <c r="G127" s="534"/>
      <c r="H127" s="535"/>
      <c r="I127" s="531" t="str">
        <f t="shared" si="8"/>
        <v/>
      </c>
      <c r="J127" s="531" t="str">
        <f t="shared" si="9"/>
        <v/>
      </c>
      <c r="K127" s="531" t="str">
        <f t="shared" si="10"/>
        <v/>
      </c>
    </row>
    <row r="128" spans="2:11" hidden="1">
      <c r="B128" s="533"/>
      <c r="C128" s="543"/>
      <c r="D128" s="543"/>
      <c r="E128" s="534"/>
      <c r="F128" s="534"/>
      <c r="G128" s="534"/>
      <c r="H128" s="535"/>
      <c r="I128" s="531" t="str">
        <f t="shared" si="8"/>
        <v/>
      </c>
      <c r="J128" s="531" t="str">
        <f t="shared" si="9"/>
        <v/>
      </c>
      <c r="K128" s="531" t="str">
        <f t="shared" si="10"/>
        <v/>
      </c>
    </row>
    <row r="129" spans="2:11" hidden="1">
      <c r="B129" s="533"/>
      <c r="C129" s="543"/>
      <c r="D129" s="543"/>
      <c r="E129" s="534"/>
      <c r="F129" s="534"/>
      <c r="G129" s="534"/>
      <c r="H129" s="535"/>
      <c r="I129" s="531" t="str">
        <f t="shared" si="8"/>
        <v/>
      </c>
      <c r="J129" s="531" t="str">
        <f t="shared" si="9"/>
        <v/>
      </c>
      <c r="K129" s="531" t="str">
        <f t="shared" si="10"/>
        <v/>
      </c>
    </row>
    <row r="130" spans="2:11" hidden="1">
      <c r="B130" s="533"/>
      <c r="C130" s="543"/>
      <c r="D130" s="543"/>
      <c r="E130" s="534"/>
      <c r="F130" s="534"/>
      <c r="G130" s="534"/>
      <c r="H130" s="535"/>
      <c r="I130" s="531" t="str">
        <f t="shared" si="8"/>
        <v/>
      </c>
      <c r="J130" s="531" t="str">
        <f t="shared" si="9"/>
        <v/>
      </c>
      <c r="K130" s="531" t="str">
        <f t="shared" si="10"/>
        <v/>
      </c>
    </row>
    <row r="131" spans="2:11" hidden="1">
      <c r="B131" s="533"/>
      <c r="C131" s="543"/>
      <c r="D131" s="543"/>
      <c r="E131" s="534"/>
      <c r="F131" s="534"/>
      <c r="G131" s="534"/>
      <c r="H131" s="535"/>
      <c r="I131" s="531" t="str">
        <f t="shared" si="8"/>
        <v/>
      </c>
      <c r="J131" s="531" t="str">
        <f t="shared" si="9"/>
        <v/>
      </c>
      <c r="K131" s="531" t="str">
        <f t="shared" si="10"/>
        <v/>
      </c>
    </row>
    <row r="132" spans="2:11" hidden="1">
      <c r="B132" s="533"/>
      <c r="C132" s="543"/>
      <c r="D132" s="543"/>
      <c r="E132" s="534"/>
      <c r="F132" s="534"/>
      <c r="G132" s="534"/>
      <c r="H132" s="535"/>
      <c r="I132" s="531" t="str">
        <f t="shared" si="8"/>
        <v/>
      </c>
      <c r="J132" s="531" t="str">
        <f t="shared" si="9"/>
        <v/>
      </c>
      <c r="K132" s="531" t="str">
        <f t="shared" si="10"/>
        <v/>
      </c>
    </row>
    <row r="133" spans="2:11" hidden="1">
      <c r="B133" s="533"/>
      <c r="C133" s="543"/>
      <c r="D133" s="543"/>
      <c r="E133" s="534"/>
      <c r="F133" s="534"/>
      <c r="G133" s="534"/>
      <c r="H133" s="535"/>
      <c r="I133" s="531" t="str">
        <f t="shared" si="8"/>
        <v/>
      </c>
      <c r="J133" s="531" t="str">
        <f t="shared" si="9"/>
        <v/>
      </c>
      <c r="K133" s="531" t="str">
        <f t="shared" si="10"/>
        <v/>
      </c>
    </row>
    <row r="134" spans="2:11" hidden="1">
      <c r="B134" s="533"/>
      <c r="C134" s="543"/>
      <c r="D134" s="543"/>
      <c r="E134" s="534"/>
      <c r="F134" s="534"/>
      <c r="G134" s="534"/>
      <c r="H134" s="535"/>
      <c r="I134" s="531" t="str">
        <f t="shared" si="8"/>
        <v/>
      </c>
      <c r="J134" s="531" t="str">
        <f t="shared" si="9"/>
        <v/>
      </c>
      <c r="K134" s="531" t="str">
        <f t="shared" si="10"/>
        <v/>
      </c>
    </row>
    <row r="135" spans="2:11" hidden="1">
      <c r="B135" s="533"/>
      <c r="C135" s="543"/>
      <c r="D135" s="543"/>
      <c r="E135" s="534"/>
      <c r="F135" s="534"/>
      <c r="G135" s="534"/>
      <c r="H135" s="535"/>
      <c r="I135" s="531" t="str">
        <f t="shared" si="8"/>
        <v/>
      </c>
      <c r="J135" s="531" t="str">
        <f t="shared" si="9"/>
        <v/>
      </c>
      <c r="K135" s="531" t="str">
        <f t="shared" si="10"/>
        <v/>
      </c>
    </row>
    <row r="136" spans="2:11" hidden="1">
      <c r="B136" s="533"/>
      <c r="C136" s="543"/>
      <c r="D136" s="543"/>
      <c r="E136" s="534"/>
      <c r="F136" s="534"/>
      <c r="G136" s="534"/>
      <c r="H136" s="535"/>
      <c r="I136" s="531" t="str">
        <f t="shared" si="8"/>
        <v/>
      </c>
      <c r="J136" s="531" t="str">
        <f t="shared" si="9"/>
        <v/>
      </c>
      <c r="K136" s="531" t="str">
        <f t="shared" si="10"/>
        <v/>
      </c>
    </row>
    <row r="137" spans="2:11" hidden="1">
      <c r="B137" s="533"/>
      <c r="C137" s="543"/>
      <c r="D137" s="543"/>
      <c r="E137" s="534"/>
      <c r="F137" s="534"/>
      <c r="G137" s="534"/>
      <c r="H137" s="535"/>
      <c r="I137" s="531" t="str">
        <f t="shared" si="8"/>
        <v/>
      </c>
      <c r="J137" s="531" t="str">
        <f t="shared" si="9"/>
        <v/>
      </c>
      <c r="K137" s="531" t="str">
        <f t="shared" si="10"/>
        <v/>
      </c>
    </row>
    <row r="138" spans="2:11" hidden="1">
      <c r="B138" s="533"/>
      <c r="C138" s="543"/>
      <c r="D138" s="543"/>
      <c r="E138" s="534"/>
      <c r="F138" s="534"/>
      <c r="G138" s="534"/>
      <c r="H138" s="535"/>
      <c r="I138" s="531" t="str">
        <f t="shared" si="8"/>
        <v/>
      </c>
      <c r="J138" s="531" t="str">
        <f t="shared" si="9"/>
        <v/>
      </c>
      <c r="K138" s="531" t="str">
        <f t="shared" si="10"/>
        <v/>
      </c>
    </row>
    <row r="139" spans="2:11" hidden="1">
      <c r="B139" s="533"/>
      <c r="C139" s="543"/>
      <c r="D139" s="543"/>
      <c r="E139" s="534"/>
      <c r="F139" s="534"/>
      <c r="G139" s="534"/>
      <c r="H139" s="535"/>
      <c r="I139" s="531" t="str">
        <f t="shared" si="8"/>
        <v/>
      </c>
      <c r="J139" s="531" t="str">
        <f t="shared" si="9"/>
        <v/>
      </c>
      <c r="K139" s="531" t="str">
        <f t="shared" si="10"/>
        <v/>
      </c>
    </row>
    <row r="140" spans="2:11" hidden="1">
      <c r="B140" s="533"/>
      <c r="C140" s="543"/>
      <c r="D140" s="543"/>
      <c r="E140" s="534"/>
      <c r="F140" s="534"/>
      <c r="G140" s="534"/>
      <c r="H140" s="535"/>
      <c r="I140" s="531" t="str">
        <f t="shared" si="8"/>
        <v/>
      </c>
      <c r="J140" s="531" t="str">
        <f t="shared" si="9"/>
        <v/>
      </c>
      <c r="K140" s="531" t="str">
        <f t="shared" si="10"/>
        <v/>
      </c>
    </row>
    <row r="141" spans="2:11" hidden="1">
      <c r="B141" s="533"/>
      <c r="C141" s="543"/>
      <c r="D141" s="543"/>
      <c r="E141" s="534"/>
      <c r="F141" s="534"/>
      <c r="G141" s="534"/>
      <c r="H141" s="535"/>
      <c r="I141" s="531" t="str">
        <f t="shared" si="8"/>
        <v/>
      </c>
      <c r="J141" s="531" t="str">
        <f t="shared" si="9"/>
        <v/>
      </c>
      <c r="K141" s="531" t="str">
        <f t="shared" si="10"/>
        <v/>
      </c>
    </row>
    <row r="142" spans="2:11" hidden="1">
      <c r="B142" s="533"/>
      <c r="C142" s="543"/>
      <c r="D142" s="543"/>
      <c r="E142" s="534"/>
      <c r="F142" s="534"/>
      <c r="G142" s="534"/>
      <c r="H142" s="535"/>
      <c r="I142" s="531" t="str">
        <f t="shared" si="8"/>
        <v/>
      </c>
      <c r="J142" s="531" t="str">
        <f t="shared" si="9"/>
        <v/>
      </c>
      <c r="K142" s="531" t="str">
        <f t="shared" si="10"/>
        <v/>
      </c>
    </row>
    <row r="143" spans="2:11" hidden="1">
      <c r="B143" s="533"/>
      <c r="C143" s="543"/>
      <c r="D143" s="543"/>
      <c r="E143" s="534"/>
      <c r="F143" s="534"/>
      <c r="G143" s="534"/>
      <c r="H143" s="535"/>
      <c r="I143" s="531" t="str">
        <f t="shared" si="8"/>
        <v/>
      </c>
      <c r="J143" s="531" t="str">
        <f t="shared" si="9"/>
        <v/>
      </c>
      <c r="K143" s="531" t="str">
        <f t="shared" si="10"/>
        <v/>
      </c>
    </row>
    <row r="144" spans="2:11" hidden="1">
      <c r="B144" s="533"/>
      <c r="C144" s="543"/>
      <c r="D144" s="543"/>
      <c r="E144" s="534"/>
      <c r="F144" s="534"/>
      <c r="G144" s="534"/>
      <c r="H144" s="535"/>
      <c r="I144" s="531" t="str">
        <f t="shared" si="8"/>
        <v/>
      </c>
      <c r="J144" s="531" t="str">
        <f t="shared" si="9"/>
        <v/>
      </c>
      <c r="K144" s="531" t="str">
        <f t="shared" si="10"/>
        <v/>
      </c>
    </row>
    <row r="145" spans="2:11" hidden="1">
      <c r="B145" s="533"/>
      <c r="C145" s="543"/>
      <c r="D145" s="543"/>
      <c r="E145" s="534"/>
      <c r="F145" s="534"/>
      <c r="G145" s="534"/>
      <c r="H145" s="535"/>
      <c r="I145" s="531" t="str">
        <f t="shared" si="8"/>
        <v/>
      </c>
      <c r="J145" s="531" t="str">
        <f t="shared" si="9"/>
        <v/>
      </c>
      <c r="K145" s="531" t="str">
        <f t="shared" si="10"/>
        <v/>
      </c>
    </row>
    <row r="146" spans="2:11" hidden="1">
      <c r="B146" s="533"/>
      <c r="C146" s="543"/>
      <c r="D146" s="543"/>
      <c r="E146" s="534"/>
      <c r="F146" s="534"/>
      <c r="G146" s="534"/>
      <c r="H146" s="535"/>
      <c r="I146" s="531" t="str">
        <f t="shared" si="8"/>
        <v/>
      </c>
      <c r="J146" s="531" t="str">
        <f t="shared" si="9"/>
        <v/>
      </c>
      <c r="K146" s="531" t="str">
        <f t="shared" si="10"/>
        <v/>
      </c>
    </row>
    <row r="147" spans="2:11" hidden="1">
      <c r="B147" s="533"/>
      <c r="C147" s="543"/>
      <c r="D147" s="543"/>
      <c r="E147" s="534"/>
      <c r="F147" s="534"/>
      <c r="G147" s="534"/>
      <c r="H147" s="535"/>
      <c r="I147" s="531" t="str">
        <f t="shared" si="8"/>
        <v/>
      </c>
      <c r="J147" s="531" t="str">
        <f t="shared" si="9"/>
        <v/>
      </c>
      <c r="K147" s="531" t="str">
        <f t="shared" si="10"/>
        <v/>
      </c>
    </row>
    <row r="148" spans="2:11" hidden="1">
      <c r="B148" s="533"/>
      <c r="C148" s="543"/>
      <c r="D148" s="543"/>
      <c r="E148" s="534"/>
      <c r="F148" s="534"/>
      <c r="G148" s="534"/>
      <c r="H148" s="535"/>
      <c r="I148" s="531" t="str">
        <f t="shared" si="8"/>
        <v/>
      </c>
      <c r="J148" s="531" t="str">
        <f t="shared" si="9"/>
        <v/>
      </c>
      <c r="K148" s="531" t="str">
        <f t="shared" si="10"/>
        <v/>
      </c>
    </row>
    <row r="149" spans="2:11" hidden="1">
      <c r="B149" s="533"/>
      <c r="C149" s="543"/>
      <c r="D149" s="543"/>
      <c r="E149" s="534"/>
      <c r="F149" s="534"/>
      <c r="G149" s="534"/>
      <c r="H149" s="535"/>
      <c r="I149" s="531" t="str">
        <f t="shared" si="8"/>
        <v/>
      </c>
      <c r="J149" s="531" t="str">
        <f t="shared" si="9"/>
        <v/>
      </c>
      <c r="K149" s="531" t="str">
        <f t="shared" si="10"/>
        <v/>
      </c>
    </row>
    <row r="150" spans="2:11" hidden="1">
      <c r="B150" s="533"/>
      <c r="C150" s="543"/>
      <c r="D150" s="543"/>
      <c r="E150" s="534"/>
      <c r="F150" s="534"/>
      <c r="G150" s="534"/>
      <c r="H150" s="535"/>
      <c r="I150" s="531" t="str">
        <f t="shared" si="8"/>
        <v/>
      </c>
      <c r="J150" s="531" t="str">
        <f t="shared" si="9"/>
        <v/>
      </c>
      <c r="K150" s="531" t="str">
        <f t="shared" si="10"/>
        <v/>
      </c>
    </row>
    <row r="151" spans="2:11" hidden="1">
      <c r="B151" s="533"/>
      <c r="C151" s="543"/>
      <c r="D151" s="543"/>
      <c r="E151" s="534"/>
      <c r="F151" s="534"/>
      <c r="G151" s="534"/>
      <c r="H151" s="535"/>
      <c r="I151" s="531" t="str">
        <f t="shared" si="8"/>
        <v/>
      </c>
      <c r="J151" s="531" t="str">
        <f t="shared" si="9"/>
        <v/>
      </c>
      <c r="K151" s="531" t="str">
        <f t="shared" si="10"/>
        <v/>
      </c>
    </row>
    <row r="152" spans="2:11" hidden="1">
      <c r="B152" s="533"/>
      <c r="C152" s="543"/>
      <c r="D152" s="543"/>
      <c r="E152" s="534"/>
      <c r="F152" s="534"/>
      <c r="G152" s="534"/>
      <c r="H152" s="535"/>
      <c r="I152" s="531" t="str">
        <f t="shared" si="8"/>
        <v/>
      </c>
      <c r="J152" s="531" t="str">
        <f t="shared" si="9"/>
        <v/>
      </c>
      <c r="K152" s="531" t="str">
        <f t="shared" si="10"/>
        <v/>
      </c>
    </row>
    <row r="153" spans="2:11" hidden="1">
      <c r="B153" s="533"/>
      <c r="C153" s="543"/>
      <c r="D153" s="543"/>
      <c r="E153" s="534"/>
      <c r="F153" s="534"/>
      <c r="G153" s="534"/>
      <c r="H153" s="535"/>
      <c r="I153" s="531" t="str">
        <f t="shared" si="8"/>
        <v/>
      </c>
      <c r="J153" s="531" t="str">
        <f t="shared" si="9"/>
        <v/>
      </c>
      <c r="K153" s="531" t="str">
        <f t="shared" si="10"/>
        <v/>
      </c>
    </row>
    <row r="154" spans="2:11" hidden="1">
      <c r="B154" s="533"/>
      <c r="C154" s="543"/>
      <c r="D154" s="543"/>
      <c r="E154" s="534"/>
      <c r="F154" s="534"/>
      <c r="G154" s="534"/>
      <c r="H154" s="535"/>
      <c r="I154" s="531" t="str">
        <f t="shared" si="8"/>
        <v/>
      </c>
      <c r="J154" s="531" t="str">
        <f t="shared" si="9"/>
        <v/>
      </c>
      <c r="K154" s="531" t="str">
        <f t="shared" si="10"/>
        <v/>
      </c>
    </row>
    <row r="155" spans="2:11" hidden="1">
      <c r="B155" s="533"/>
      <c r="C155" s="543"/>
      <c r="D155" s="543"/>
      <c r="E155" s="534"/>
      <c r="F155" s="534"/>
      <c r="G155" s="534"/>
      <c r="H155" s="535"/>
      <c r="I155" s="531" t="str">
        <f t="shared" si="8"/>
        <v/>
      </c>
      <c r="J155" s="531" t="str">
        <f t="shared" si="9"/>
        <v/>
      </c>
      <c r="K155" s="531" t="str">
        <f t="shared" si="10"/>
        <v/>
      </c>
    </row>
    <row r="156" spans="2:11" hidden="1">
      <c r="B156" s="533"/>
      <c r="C156" s="543"/>
      <c r="D156" s="543"/>
      <c r="E156" s="534"/>
      <c r="F156" s="534"/>
      <c r="G156" s="534"/>
      <c r="H156" s="535"/>
      <c r="I156" s="531" t="str">
        <f t="shared" si="8"/>
        <v/>
      </c>
      <c r="J156" s="531" t="str">
        <f t="shared" si="9"/>
        <v/>
      </c>
      <c r="K156" s="531" t="str">
        <f t="shared" si="10"/>
        <v/>
      </c>
    </row>
    <row r="157" spans="2:11" hidden="1">
      <c r="B157" s="533"/>
      <c r="C157" s="543"/>
      <c r="D157" s="543"/>
      <c r="E157" s="534"/>
      <c r="F157" s="534"/>
      <c r="G157" s="534"/>
      <c r="H157" s="535"/>
      <c r="I157" s="531" t="str">
        <f t="shared" si="8"/>
        <v/>
      </c>
      <c r="J157" s="531" t="str">
        <f t="shared" si="9"/>
        <v/>
      </c>
      <c r="K157" s="531" t="str">
        <f t="shared" si="10"/>
        <v/>
      </c>
    </row>
    <row r="158" spans="2:11" hidden="1">
      <c r="B158" s="533"/>
      <c r="C158" s="543"/>
      <c r="D158" s="543"/>
      <c r="E158" s="534"/>
      <c r="F158" s="534"/>
      <c r="G158" s="534"/>
      <c r="H158" s="535"/>
      <c r="I158" s="531" t="str">
        <f t="shared" si="8"/>
        <v/>
      </c>
      <c r="J158" s="531" t="str">
        <f t="shared" si="9"/>
        <v/>
      </c>
      <c r="K158" s="531" t="str">
        <f t="shared" si="10"/>
        <v/>
      </c>
    </row>
    <row r="159" spans="2:11" hidden="1">
      <c r="B159" s="533"/>
      <c r="C159" s="543"/>
      <c r="D159" s="543"/>
      <c r="E159" s="534"/>
      <c r="F159" s="534"/>
      <c r="G159" s="534"/>
      <c r="H159" s="535"/>
      <c r="I159" s="531" t="str">
        <f t="shared" si="8"/>
        <v/>
      </c>
      <c r="J159" s="531" t="str">
        <f t="shared" si="9"/>
        <v/>
      </c>
      <c r="K159" s="531" t="str">
        <f t="shared" si="10"/>
        <v/>
      </c>
    </row>
    <row r="160" spans="2:11" hidden="1">
      <c r="B160" s="533"/>
      <c r="C160" s="543"/>
      <c r="D160" s="543"/>
      <c r="E160" s="534"/>
      <c r="F160" s="534"/>
      <c r="G160" s="534"/>
      <c r="H160" s="535"/>
      <c r="I160" s="531" t="str">
        <f t="shared" si="8"/>
        <v/>
      </c>
      <c r="J160" s="531" t="str">
        <f t="shared" si="9"/>
        <v/>
      </c>
      <c r="K160" s="531" t="str">
        <f t="shared" si="10"/>
        <v/>
      </c>
    </row>
    <row r="161" spans="2:11" hidden="1">
      <c r="B161" s="533"/>
      <c r="C161" s="543"/>
      <c r="D161" s="543"/>
      <c r="E161" s="534"/>
      <c r="F161" s="534"/>
      <c r="G161" s="534"/>
      <c r="H161" s="535"/>
      <c r="I161" s="531" t="str">
        <f t="shared" si="8"/>
        <v/>
      </c>
      <c r="J161" s="531" t="str">
        <f t="shared" si="9"/>
        <v/>
      </c>
      <c r="K161" s="531" t="str">
        <f t="shared" si="10"/>
        <v/>
      </c>
    </row>
    <row r="162" spans="2:11" hidden="1">
      <c r="B162" s="533"/>
      <c r="C162" s="543"/>
      <c r="D162" s="543"/>
      <c r="E162" s="534"/>
      <c r="F162" s="534"/>
      <c r="G162" s="534"/>
      <c r="H162" s="535"/>
      <c r="I162" s="531" t="str">
        <f t="shared" si="8"/>
        <v/>
      </c>
      <c r="J162" s="531" t="str">
        <f t="shared" si="9"/>
        <v/>
      </c>
      <c r="K162" s="531" t="str">
        <f t="shared" si="10"/>
        <v/>
      </c>
    </row>
    <row r="163" spans="2:11" hidden="1">
      <c r="B163" s="533"/>
      <c r="C163" s="543"/>
      <c r="D163" s="543"/>
      <c r="E163" s="534"/>
      <c r="F163" s="534"/>
      <c r="G163" s="534"/>
      <c r="H163" s="535"/>
      <c r="I163" s="531" t="str">
        <f t="shared" ref="I163:I226" si="11">IF(OR(E163="複数",E163="その他"),"",IF(COUNTIF(L163:L693,E163)=0,"",IF(F163="","","エラー")))</f>
        <v/>
      </c>
      <c r="J163" s="531" t="str">
        <f t="shared" ref="J163:J226" si="12">IF(B163="","",IF(COUNTIF($L$10:$L$29,E163),"","エラー"))</f>
        <v/>
      </c>
      <c r="K163" s="531" t="str">
        <f t="shared" ref="K163:K226" si="13">IF(E163="その他",IF(F163="","エラー",""),"")</f>
        <v/>
      </c>
    </row>
    <row r="164" spans="2:11" hidden="1">
      <c r="B164" s="533"/>
      <c r="C164" s="543"/>
      <c r="D164" s="543"/>
      <c r="E164" s="534"/>
      <c r="F164" s="534"/>
      <c r="G164" s="534"/>
      <c r="H164" s="535"/>
      <c r="I164" s="531" t="str">
        <f t="shared" si="11"/>
        <v/>
      </c>
      <c r="J164" s="531" t="str">
        <f t="shared" si="12"/>
        <v/>
      </c>
      <c r="K164" s="531" t="str">
        <f t="shared" si="13"/>
        <v/>
      </c>
    </row>
    <row r="165" spans="2:11" hidden="1">
      <c r="B165" s="533"/>
      <c r="C165" s="543"/>
      <c r="D165" s="543"/>
      <c r="E165" s="534"/>
      <c r="F165" s="534"/>
      <c r="G165" s="534"/>
      <c r="H165" s="535"/>
      <c r="I165" s="531" t="str">
        <f t="shared" si="11"/>
        <v/>
      </c>
      <c r="J165" s="531" t="str">
        <f t="shared" si="12"/>
        <v/>
      </c>
      <c r="K165" s="531" t="str">
        <f t="shared" si="13"/>
        <v/>
      </c>
    </row>
    <row r="166" spans="2:11" hidden="1">
      <c r="B166" s="533"/>
      <c r="C166" s="543"/>
      <c r="D166" s="543"/>
      <c r="E166" s="534"/>
      <c r="F166" s="534"/>
      <c r="G166" s="534"/>
      <c r="H166" s="535"/>
      <c r="I166" s="531" t="str">
        <f t="shared" si="11"/>
        <v/>
      </c>
      <c r="J166" s="531" t="str">
        <f t="shared" si="12"/>
        <v/>
      </c>
      <c r="K166" s="531" t="str">
        <f t="shared" si="13"/>
        <v/>
      </c>
    </row>
    <row r="167" spans="2:11" hidden="1">
      <c r="B167" s="533"/>
      <c r="C167" s="543"/>
      <c r="D167" s="543"/>
      <c r="E167" s="534"/>
      <c r="F167" s="534"/>
      <c r="G167" s="534"/>
      <c r="H167" s="535"/>
      <c r="I167" s="531" t="str">
        <f t="shared" si="11"/>
        <v/>
      </c>
      <c r="J167" s="531" t="str">
        <f t="shared" si="12"/>
        <v/>
      </c>
      <c r="K167" s="531" t="str">
        <f t="shared" si="13"/>
        <v/>
      </c>
    </row>
    <row r="168" spans="2:11" hidden="1">
      <c r="B168" s="533"/>
      <c r="C168" s="543"/>
      <c r="D168" s="543"/>
      <c r="E168" s="534"/>
      <c r="F168" s="534"/>
      <c r="G168" s="534"/>
      <c r="H168" s="535"/>
      <c r="I168" s="531" t="str">
        <f t="shared" si="11"/>
        <v/>
      </c>
      <c r="J168" s="531" t="str">
        <f t="shared" si="12"/>
        <v/>
      </c>
      <c r="K168" s="531" t="str">
        <f t="shared" si="13"/>
        <v/>
      </c>
    </row>
    <row r="169" spans="2:11" hidden="1">
      <c r="B169" s="533"/>
      <c r="C169" s="543"/>
      <c r="D169" s="543"/>
      <c r="E169" s="534"/>
      <c r="F169" s="534"/>
      <c r="G169" s="534"/>
      <c r="H169" s="535"/>
      <c r="I169" s="531" t="str">
        <f t="shared" si="11"/>
        <v/>
      </c>
      <c r="J169" s="531" t="str">
        <f t="shared" si="12"/>
        <v/>
      </c>
      <c r="K169" s="531" t="str">
        <f t="shared" si="13"/>
        <v/>
      </c>
    </row>
    <row r="170" spans="2:11" hidden="1">
      <c r="B170" s="533"/>
      <c r="C170" s="543"/>
      <c r="D170" s="543"/>
      <c r="E170" s="534"/>
      <c r="F170" s="534"/>
      <c r="G170" s="534"/>
      <c r="H170" s="535"/>
      <c r="I170" s="531" t="str">
        <f t="shared" si="11"/>
        <v/>
      </c>
      <c r="J170" s="531" t="str">
        <f t="shared" si="12"/>
        <v/>
      </c>
      <c r="K170" s="531" t="str">
        <f t="shared" si="13"/>
        <v/>
      </c>
    </row>
    <row r="171" spans="2:11" hidden="1">
      <c r="B171" s="533"/>
      <c r="C171" s="543"/>
      <c r="D171" s="543"/>
      <c r="E171" s="534"/>
      <c r="F171" s="534"/>
      <c r="G171" s="534"/>
      <c r="H171" s="535"/>
      <c r="I171" s="531" t="str">
        <f t="shared" si="11"/>
        <v/>
      </c>
      <c r="J171" s="531" t="str">
        <f t="shared" si="12"/>
        <v/>
      </c>
      <c r="K171" s="531" t="str">
        <f t="shared" si="13"/>
        <v/>
      </c>
    </row>
    <row r="172" spans="2:11" hidden="1">
      <c r="B172" s="533"/>
      <c r="C172" s="543"/>
      <c r="D172" s="543"/>
      <c r="E172" s="534"/>
      <c r="F172" s="534"/>
      <c r="G172" s="534"/>
      <c r="H172" s="535"/>
      <c r="I172" s="531" t="str">
        <f t="shared" si="11"/>
        <v/>
      </c>
      <c r="J172" s="531" t="str">
        <f t="shared" si="12"/>
        <v/>
      </c>
      <c r="K172" s="531" t="str">
        <f t="shared" si="13"/>
        <v/>
      </c>
    </row>
    <row r="173" spans="2:11" hidden="1">
      <c r="B173" s="533"/>
      <c r="C173" s="543"/>
      <c r="D173" s="543"/>
      <c r="E173" s="534"/>
      <c r="F173" s="534"/>
      <c r="G173" s="534"/>
      <c r="H173" s="535"/>
      <c r="I173" s="531" t="str">
        <f t="shared" si="11"/>
        <v/>
      </c>
      <c r="J173" s="531" t="str">
        <f t="shared" si="12"/>
        <v/>
      </c>
      <c r="K173" s="531" t="str">
        <f t="shared" si="13"/>
        <v/>
      </c>
    </row>
    <row r="174" spans="2:11" hidden="1">
      <c r="B174" s="533"/>
      <c r="C174" s="543"/>
      <c r="D174" s="543"/>
      <c r="E174" s="534"/>
      <c r="F174" s="534"/>
      <c r="G174" s="534"/>
      <c r="H174" s="535"/>
      <c r="I174" s="531" t="str">
        <f t="shared" si="11"/>
        <v/>
      </c>
      <c r="J174" s="531" t="str">
        <f t="shared" si="12"/>
        <v/>
      </c>
      <c r="K174" s="531" t="str">
        <f t="shared" si="13"/>
        <v/>
      </c>
    </row>
    <row r="175" spans="2:11" hidden="1">
      <c r="B175" s="533"/>
      <c r="C175" s="543"/>
      <c r="D175" s="543"/>
      <c r="E175" s="534"/>
      <c r="F175" s="534"/>
      <c r="G175" s="534"/>
      <c r="H175" s="535"/>
      <c r="I175" s="531" t="str">
        <f t="shared" si="11"/>
        <v/>
      </c>
      <c r="J175" s="531" t="str">
        <f t="shared" si="12"/>
        <v/>
      </c>
      <c r="K175" s="531" t="str">
        <f t="shared" si="13"/>
        <v/>
      </c>
    </row>
    <row r="176" spans="2:11" hidden="1">
      <c r="B176" s="533"/>
      <c r="C176" s="543"/>
      <c r="D176" s="543"/>
      <c r="E176" s="534"/>
      <c r="F176" s="534"/>
      <c r="G176" s="534"/>
      <c r="H176" s="535"/>
      <c r="I176" s="531" t="str">
        <f t="shared" si="11"/>
        <v/>
      </c>
      <c r="J176" s="531" t="str">
        <f t="shared" si="12"/>
        <v/>
      </c>
      <c r="K176" s="531" t="str">
        <f t="shared" si="13"/>
        <v/>
      </c>
    </row>
    <row r="177" spans="2:11" hidden="1">
      <c r="B177" s="533"/>
      <c r="C177" s="543"/>
      <c r="D177" s="543"/>
      <c r="E177" s="534"/>
      <c r="F177" s="534"/>
      <c r="G177" s="534"/>
      <c r="H177" s="535"/>
      <c r="I177" s="531" t="str">
        <f t="shared" si="11"/>
        <v/>
      </c>
      <c r="J177" s="531" t="str">
        <f t="shared" si="12"/>
        <v/>
      </c>
      <c r="K177" s="531" t="str">
        <f t="shared" si="13"/>
        <v/>
      </c>
    </row>
    <row r="178" spans="2:11" hidden="1">
      <c r="B178" s="533"/>
      <c r="C178" s="543"/>
      <c r="D178" s="543"/>
      <c r="E178" s="534"/>
      <c r="F178" s="534"/>
      <c r="G178" s="534"/>
      <c r="H178" s="535"/>
      <c r="I178" s="531" t="str">
        <f t="shared" si="11"/>
        <v/>
      </c>
      <c r="J178" s="531" t="str">
        <f t="shared" si="12"/>
        <v/>
      </c>
      <c r="K178" s="531" t="str">
        <f t="shared" si="13"/>
        <v/>
      </c>
    </row>
    <row r="179" spans="2:11" hidden="1">
      <c r="B179" s="533"/>
      <c r="C179" s="543"/>
      <c r="D179" s="543"/>
      <c r="E179" s="534"/>
      <c r="F179" s="534"/>
      <c r="G179" s="534"/>
      <c r="H179" s="535"/>
      <c r="I179" s="531" t="str">
        <f t="shared" si="11"/>
        <v/>
      </c>
      <c r="J179" s="531" t="str">
        <f t="shared" si="12"/>
        <v/>
      </c>
      <c r="K179" s="531" t="str">
        <f t="shared" si="13"/>
        <v/>
      </c>
    </row>
    <row r="180" spans="2:11" hidden="1">
      <c r="B180" s="533"/>
      <c r="C180" s="543"/>
      <c r="D180" s="543"/>
      <c r="E180" s="534"/>
      <c r="F180" s="534"/>
      <c r="G180" s="534"/>
      <c r="H180" s="535"/>
      <c r="I180" s="531" t="str">
        <f t="shared" si="11"/>
        <v/>
      </c>
      <c r="J180" s="531" t="str">
        <f t="shared" si="12"/>
        <v/>
      </c>
      <c r="K180" s="531" t="str">
        <f t="shared" si="13"/>
        <v/>
      </c>
    </row>
    <row r="181" spans="2:11" hidden="1">
      <c r="B181" s="533"/>
      <c r="C181" s="543"/>
      <c r="D181" s="543"/>
      <c r="E181" s="534"/>
      <c r="F181" s="534"/>
      <c r="G181" s="534"/>
      <c r="H181" s="535"/>
      <c r="I181" s="531" t="str">
        <f t="shared" si="11"/>
        <v/>
      </c>
      <c r="J181" s="531" t="str">
        <f t="shared" si="12"/>
        <v/>
      </c>
      <c r="K181" s="531" t="str">
        <f t="shared" si="13"/>
        <v/>
      </c>
    </row>
    <row r="182" spans="2:11" hidden="1">
      <c r="B182" s="533"/>
      <c r="C182" s="543"/>
      <c r="D182" s="543"/>
      <c r="E182" s="534"/>
      <c r="F182" s="534"/>
      <c r="G182" s="534"/>
      <c r="H182" s="535"/>
      <c r="I182" s="531" t="str">
        <f t="shared" si="11"/>
        <v/>
      </c>
      <c r="J182" s="531" t="str">
        <f t="shared" si="12"/>
        <v/>
      </c>
      <c r="K182" s="531" t="str">
        <f t="shared" si="13"/>
        <v/>
      </c>
    </row>
    <row r="183" spans="2:11" hidden="1">
      <c r="B183" s="533"/>
      <c r="C183" s="543"/>
      <c r="D183" s="543"/>
      <c r="E183" s="534"/>
      <c r="F183" s="534"/>
      <c r="G183" s="534"/>
      <c r="H183" s="535"/>
      <c r="I183" s="531" t="str">
        <f t="shared" si="11"/>
        <v/>
      </c>
      <c r="J183" s="531" t="str">
        <f t="shared" si="12"/>
        <v/>
      </c>
      <c r="K183" s="531" t="str">
        <f t="shared" si="13"/>
        <v/>
      </c>
    </row>
    <row r="184" spans="2:11" hidden="1">
      <c r="B184" s="533"/>
      <c r="C184" s="543"/>
      <c r="D184" s="543"/>
      <c r="E184" s="534"/>
      <c r="F184" s="534"/>
      <c r="G184" s="534"/>
      <c r="H184" s="535"/>
      <c r="I184" s="531" t="str">
        <f t="shared" si="11"/>
        <v/>
      </c>
      <c r="J184" s="531" t="str">
        <f t="shared" si="12"/>
        <v/>
      </c>
      <c r="K184" s="531" t="str">
        <f t="shared" si="13"/>
        <v/>
      </c>
    </row>
    <row r="185" spans="2:11" hidden="1">
      <c r="B185" s="533"/>
      <c r="C185" s="543"/>
      <c r="D185" s="543"/>
      <c r="E185" s="534"/>
      <c r="F185" s="534"/>
      <c r="G185" s="534"/>
      <c r="H185" s="535"/>
      <c r="I185" s="531" t="str">
        <f t="shared" si="11"/>
        <v/>
      </c>
      <c r="J185" s="531" t="str">
        <f t="shared" si="12"/>
        <v/>
      </c>
      <c r="K185" s="531" t="str">
        <f t="shared" si="13"/>
        <v/>
      </c>
    </row>
    <row r="186" spans="2:11" hidden="1">
      <c r="B186" s="533"/>
      <c r="C186" s="543"/>
      <c r="D186" s="543"/>
      <c r="E186" s="534"/>
      <c r="F186" s="534"/>
      <c r="G186" s="534"/>
      <c r="H186" s="535"/>
      <c r="I186" s="531" t="str">
        <f t="shared" si="11"/>
        <v/>
      </c>
      <c r="J186" s="531" t="str">
        <f t="shared" si="12"/>
        <v/>
      </c>
      <c r="K186" s="531" t="str">
        <f t="shared" si="13"/>
        <v/>
      </c>
    </row>
    <row r="187" spans="2:11" hidden="1">
      <c r="B187" s="533"/>
      <c r="C187" s="543"/>
      <c r="D187" s="543"/>
      <c r="E187" s="534"/>
      <c r="F187" s="534"/>
      <c r="G187" s="534"/>
      <c r="H187" s="535"/>
      <c r="I187" s="531" t="str">
        <f t="shared" si="11"/>
        <v/>
      </c>
      <c r="J187" s="531" t="str">
        <f t="shared" si="12"/>
        <v/>
      </c>
      <c r="K187" s="531" t="str">
        <f t="shared" si="13"/>
        <v/>
      </c>
    </row>
    <row r="188" spans="2:11" hidden="1">
      <c r="B188" s="533"/>
      <c r="C188" s="543"/>
      <c r="D188" s="543"/>
      <c r="E188" s="534"/>
      <c r="F188" s="534"/>
      <c r="G188" s="534"/>
      <c r="H188" s="535"/>
      <c r="I188" s="531" t="str">
        <f t="shared" si="11"/>
        <v/>
      </c>
      <c r="J188" s="531" t="str">
        <f t="shared" si="12"/>
        <v/>
      </c>
      <c r="K188" s="531" t="str">
        <f t="shared" si="13"/>
        <v/>
      </c>
    </row>
    <row r="189" spans="2:11" hidden="1">
      <c r="B189" s="533"/>
      <c r="C189" s="543"/>
      <c r="D189" s="543"/>
      <c r="E189" s="534"/>
      <c r="F189" s="534"/>
      <c r="G189" s="534"/>
      <c r="H189" s="535"/>
      <c r="I189" s="531" t="str">
        <f t="shared" si="11"/>
        <v/>
      </c>
      <c r="J189" s="531" t="str">
        <f t="shared" si="12"/>
        <v/>
      </c>
      <c r="K189" s="531" t="str">
        <f t="shared" si="13"/>
        <v/>
      </c>
    </row>
    <row r="190" spans="2:11" hidden="1">
      <c r="B190" s="533"/>
      <c r="C190" s="543"/>
      <c r="D190" s="543"/>
      <c r="E190" s="534"/>
      <c r="F190" s="534"/>
      <c r="G190" s="534"/>
      <c r="H190" s="535"/>
      <c r="I190" s="531" t="str">
        <f t="shared" si="11"/>
        <v/>
      </c>
      <c r="J190" s="531" t="str">
        <f t="shared" si="12"/>
        <v/>
      </c>
      <c r="K190" s="531" t="str">
        <f t="shared" si="13"/>
        <v/>
      </c>
    </row>
    <row r="191" spans="2:11" hidden="1">
      <c r="B191" s="533"/>
      <c r="C191" s="543"/>
      <c r="D191" s="543"/>
      <c r="E191" s="534"/>
      <c r="F191" s="534"/>
      <c r="G191" s="534"/>
      <c r="H191" s="535"/>
      <c r="I191" s="531" t="str">
        <f t="shared" si="11"/>
        <v/>
      </c>
      <c r="J191" s="531" t="str">
        <f t="shared" si="12"/>
        <v/>
      </c>
      <c r="K191" s="531" t="str">
        <f t="shared" si="13"/>
        <v/>
      </c>
    </row>
    <row r="192" spans="2:11" hidden="1">
      <c r="B192" s="533"/>
      <c r="C192" s="543"/>
      <c r="D192" s="543"/>
      <c r="E192" s="534"/>
      <c r="F192" s="534"/>
      <c r="G192" s="534"/>
      <c r="H192" s="535"/>
      <c r="I192" s="531" t="str">
        <f t="shared" si="11"/>
        <v/>
      </c>
      <c r="J192" s="531" t="str">
        <f t="shared" si="12"/>
        <v/>
      </c>
      <c r="K192" s="531" t="str">
        <f t="shared" si="13"/>
        <v/>
      </c>
    </row>
    <row r="193" spans="2:11" hidden="1">
      <c r="B193" s="533"/>
      <c r="C193" s="543"/>
      <c r="D193" s="543"/>
      <c r="E193" s="534"/>
      <c r="F193" s="534"/>
      <c r="G193" s="534"/>
      <c r="H193" s="535"/>
      <c r="I193" s="531" t="str">
        <f t="shared" si="11"/>
        <v/>
      </c>
      <c r="J193" s="531" t="str">
        <f t="shared" si="12"/>
        <v/>
      </c>
      <c r="K193" s="531" t="str">
        <f t="shared" si="13"/>
        <v/>
      </c>
    </row>
    <row r="194" spans="2:11" hidden="1">
      <c r="B194" s="533"/>
      <c r="C194" s="543"/>
      <c r="D194" s="543"/>
      <c r="E194" s="534"/>
      <c r="F194" s="534"/>
      <c r="G194" s="534"/>
      <c r="H194" s="535"/>
      <c r="I194" s="531" t="str">
        <f t="shared" si="11"/>
        <v/>
      </c>
      <c r="J194" s="531" t="str">
        <f t="shared" si="12"/>
        <v/>
      </c>
      <c r="K194" s="531" t="str">
        <f t="shared" si="13"/>
        <v/>
      </c>
    </row>
    <row r="195" spans="2:11" hidden="1">
      <c r="B195" s="533"/>
      <c r="C195" s="543"/>
      <c r="D195" s="543"/>
      <c r="E195" s="534"/>
      <c r="F195" s="534"/>
      <c r="G195" s="534"/>
      <c r="H195" s="535"/>
      <c r="I195" s="531" t="str">
        <f t="shared" si="11"/>
        <v/>
      </c>
      <c r="J195" s="531" t="str">
        <f t="shared" si="12"/>
        <v/>
      </c>
      <c r="K195" s="531" t="str">
        <f t="shared" si="13"/>
        <v/>
      </c>
    </row>
    <row r="196" spans="2:11" hidden="1">
      <c r="B196" s="533"/>
      <c r="C196" s="543"/>
      <c r="D196" s="543"/>
      <c r="E196" s="534"/>
      <c r="F196" s="534"/>
      <c r="G196" s="534"/>
      <c r="H196" s="535"/>
      <c r="I196" s="531" t="str">
        <f t="shared" si="11"/>
        <v/>
      </c>
      <c r="J196" s="531" t="str">
        <f t="shared" si="12"/>
        <v/>
      </c>
      <c r="K196" s="531" t="str">
        <f t="shared" si="13"/>
        <v/>
      </c>
    </row>
    <row r="197" spans="2:11" hidden="1">
      <c r="B197" s="533"/>
      <c r="C197" s="543"/>
      <c r="D197" s="543"/>
      <c r="E197" s="534"/>
      <c r="F197" s="534"/>
      <c r="G197" s="534"/>
      <c r="H197" s="535"/>
      <c r="I197" s="531" t="str">
        <f t="shared" si="11"/>
        <v/>
      </c>
      <c r="J197" s="531" t="str">
        <f t="shared" si="12"/>
        <v/>
      </c>
      <c r="K197" s="531" t="str">
        <f t="shared" si="13"/>
        <v/>
      </c>
    </row>
    <row r="198" spans="2:11" hidden="1">
      <c r="B198" s="533"/>
      <c r="C198" s="543"/>
      <c r="D198" s="543"/>
      <c r="E198" s="534"/>
      <c r="F198" s="534"/>
      <c r="G198" s="534"/>
      <c r="H198" s="535"/>
      <c r="I198" s="531" t="str">
        <f t="shared" si="11"/>
        <v/>
      </c>
      <c r="J198" s="531" t="str">
        <f t="shared" si="12"/>
        <v/>
      </c>
      <c r="K198" s="531" t="str">
        <f t="shared" si="13"/>
        <v/>
      </c>
    </row>
    <row r="199" spans="2:11" hidden="1">
      <c r="B199" s="533"/>
      <c r="C199" s="543"/>
      <c r="D199" s="543"/>
      <c r="E199" s="534"/>
      <c r="F199" s="534"/>
      <c r="G199" s="534"/>
      <c r="H199" s="535"/>
      <c r="I199" s="531" t="str">
        <f t="shared" si="11"/>
        <v/>
      </c>
      <c r="J199" s="531" t="str">
        <f t="shared" si="12"/>
        <v/>
      </c>
      <c r="K199" s="531" t="str">
        <f t="shared" si="13"/>
        <v/>
      </c>
    </row>
    <row r="200" spans="2:11">
      <c r="B200" s="533"/>
      <c r="C200" s="543"/>
      <c r="D200" s="543"/>
      <c r="E200" s="534"/>
      <c r="F200" s="534"/>
      <c r="G200" s="534"/>
      <c r="H200" s="535"/>
      <c r="I200" s="531" t="str">
        <f t="shared" si="11"/>
        <v/>
      </c>
      <c r="J200" s="531" t="str">
        <f t="shared" si="12"/>
        <v/>
      </c>
      <c r="K200" s="531" t="str">
        <f t="shared" si="13"/>
        <v/>
      </c>
    </row>
    <row r="201" spans="2:11" hidden="1">
      <c r="B201" s="533"/>
      <c r="C201" s="543"/>
      <c r="D201" s="543"/>
      <c r="E201" s="534"/>
      <c r="F201" s="534"/>
      <c r="G201" s="534"/>
      <c r="H201" s="535"/>
      <c r="I201" s="531" t="str">
        <f t="shared" si="11"/>
        <v/>
      </c>
      <c r="J201" s="531" t="str">
        <f t="shared" si="12"/>
        <v/>
      </c>
      <c r="K201" s="531" t="str">
        <f t="shared" si="13"/>
        <v/>
      </c>
    </row>
    <row r="202" spans="2:11" hidden="1">
      <c r="B202" s="533"/>
      <c r="C202" s="543"/>
      <c r="D202" s="543"/>
      <c r="E202" s="534"/>
      <c r="F202" s="534"/>
      <c r="G202" s="534"/>
      <c r="H202" s="535"/>
      <c r="I202" s="531" t="str">
        <f t="shared" si="11"/>
        <v/>
      </c>
      <c r="J202" s="531" t="str">
        <f t="shared" si="12"/>
        <v/>
      </c>
      <c r="K202" s="531" t="str">
        <f t="shared" si="13"/>
        <v/>
      </c>
    </row>
    <row r="203" spans="2:11" hidden="1">
      <c r="B203" s="533"/>
      <c r="C203" s="543"/>
      <c r="D203" s="543"/>
      <c r="E203" s="534"/>
      <c r="F203" s="534"/>
      <c r="G203" s="534"/>
      <c r="H203" s="535"/>
      <c r="I203" s="531" t="str">
        <f t="shared" si="11"/>
        <v/>
      </c>
      <c r="J203" s="531" t="str">
        <f t="shared" si="12"/>
        <v/>
      </c>
      <c r="K203" s="531" t="str">
        <f t="shared" si="13"/>
        <v/>
      </c>
    </row>
    <row r="204" spans="2:11" hidden="1">
      <c r="B204" s="533"/>
      <c r="C204" s="543"/>
      <c r="D204" s="543"/>
      <c r="E204" s="534"/>
      <c r="F204" s="534"/>
      <c r="G204" s="534"/>
      <c r="H204" s="535"/>
      <c r="I204" s="531" t="str">
        <f t="shared" si="11"/>
        <v/>
      </c>
      <c r="J204" s="531" t="str">
        <f t="shared" si="12"/>
        <v/>
      </c>
      <c r="K204" s="531" t="str">
        <f t="shared" si="13"/>
        <v/>
      </c>
    </row>
    <row r="205" spans="2:11" hidden="1">
      <c r="B205" s="533"/>
      <c r="C205" s="543"/>
      <c r="D205" s="543"/>
      <c r="E205" s="534"/>
      <c r="F205" s="534"/>
      <c r="G205" s="534"/>
      <c r="H205" s="535"/>
      <c r="I205" s="531" t="str">
        <f t="shared" si="11"/>
        <v/>
      </c>
      <c r="J205" s="531" t="str">
        <f t="shared" si="12"/>
        <v/>
      </c>
      <c r="K205" s="531" t="str">
        <f t="shared" si="13"/>
        <v/>
      </c>
    </row>
    <row r="206" spans="2:11" hidden="1">
      <c r="B206" s="533"/>
      <c r="C206" s="543"/>
      <c r="D206" s="543"/>
      <c r="E206" s="534"/>
      <c r="F206" s="534"/>
      <c r="G206" s="534"/>
      <c r="H206" s="535"/>
      <c r="I206" s="531" t="str">
        <f t="shared" si="11"/>
        <v/>
      </c>
      <c r="J206" s="531" t="str">
        <f t="shared" si="12"/>
        <v/>
      </c>
      <c r="K206" s="531" t="str">
        <f t="shared" si="13"/>
        <v/>
      </c>
    </row>
    <row r="207" spans="2:11" hidden="1">
      <c r="B207" s="533"/>
      <c r="C207" s="543"/>
      <c r="D207" s="543"/>
      <c r="E207" s="534"/>
      <c r="F207" s="534"/>
      <c r="G207" s="534"/>
      <c r="H207" s="535"/>
      <c r="I207" s="531" t="str">
        <f t="shared" si="11"/>
        <v/>
      </c>
      <c r="J207" s="531" t="str">
        <f t="shared" si="12"/>
        <v/>
      </c>
      <c r="K207" s="531" t="str">
        <f t="shared" si="13"/>
        <v/>
      </c>
    </row>
    <row r="208" spans="2:11" hidden="1">
      <c r="B208" s="533"/>
      <c r="C208" s="543"/>
      <c r="D208" s="543"/>
      <c r="E208" s="534"/>
      <c r="F208" s="534"/>
      <c r="G208" s="534"/>
      <c r="H208" s="535"/>
      <c r="I208" s="531" t="str">
        <f t="shared" si="11"/>
        <v/>
      </c>
      <c r="J208" s="531" t="str">
        <f t="shared" si="12"/>
        <v/>
      </c>
      <c r="K208" s="531" t="str">
        <f t="shared" si="13"/>
        <v/>
      </c>
    </row>
    <row r="209" spans="2:11" hidden="1">
      <c r="B209" s="533"/>
      <c r="C209" s="543"/>
      <c r="D209" s="543"/>
      <c r="E209" s="534"/>
      <c r="F209" s="534"/>
      <c r="G209" s="534"/>
      <c r="H209" s="535"/>
      <c r="I209" s="531" t="str">
        <f t="shared" si="11"/>
        <v/>
      </c>
      <c r="J209" s="531" t="str">
        <f t="shared" si="12"/>
        <v/>
      </c>
      <c r="K209" s="531" t="str">
        <f t="shared" si="13"/>
        <v/>
      </c>
    </row>
    <row r="210" spans="2:11" hidden="1">
      <c r="B210" s="533"/>
      <c r="C210" s="543"/>
      <c r="D210" s="543"/>
      <c r="E210" s="534"/>
      <c r="F210" s="534"/>
      <c r="G210" s="534"/>
      <c r="H210" s="535"/>
      <c r="I210" s="531" t="str">
        <f t="shared" si="11"/>
        <v/>
      </c>
      <c r="J210" s="531" t="str">
        <f t="shared" si="12"/>
        <v/>
      </c>
      <c r="K210" s="531" t="str">
        <f t="shared" si="13"/>
        <v/>
      </c>
    </row>
    <row r="211" spans="2:11" hidden="1">
      <c r="B211" s="533"/>
      <c r="C211" s="543"/>
      <c r="D211" s="543"/>
      <c r="E211" s="534"/>
      <c r="F211" s="534"/>
      <c r="G211" s="534"/>
      <c r="H211" s="535"/>
      <c r="I211" s="531" t="str">
        <f t="shared" si="11"/>
        <v/>
      </c>
      <c r="J211" s="531" t="str">
        <f t="shared" si="12"/>
        <v/>
      </c>
      <c r="K211" s="531" t="str">
        <f t="shared" si="13"/>
        <v/>
      </c>
    </row>
    <row r="212" spans="2:11" hidden="1">
      <c r="B212" s="533"/>
      <c r="C212" s="543"/>
      <c r="D212" s="543"/>
      <c r="E212" s="534"/>
      <c r="F212" s="534"/>
      <c r="G212" s="534"/>
      <c r="H212" s="535"/>
      <c r="I212" s="531" t="str">
        <f t="shared" si="11"/>
        <v/>
      </c>
      <c r="J212" s="531" t="str">
        <f t="shared" si="12"/>
        <v/>
      </c>
      <c r="K212" s="531" t="str">
        <f t="shared" si="13"/>
        <v/>
      </c>
    </row>
    <row r="213" spans="2:11" hidden="1">
      <c r="B213" s="533"/>
      <c r="C213" s="543"/>
      <c r="D213" s="543"/>
      <c r="E213" s="534"/>
      <c r="F213" s="534"/>
      <c r="G213" s="534"/>
      <c r="H213" s="535"/>
      <c r="I213" s="531" t="str">
        <f t="shared" si="11"/>
        <v/>
      </c>
      <c r="J213" s="531" t="str">
        <f t="shared" si="12"/>
        <v/>
      </c>
      <c r="K213" s="531" t="str">
        <f t="shared" si="13"/>
        <v/>
      </c>
    </row>
    <row r="214" spans="2:11" hidden="1">
      <c r="B214" s="533"/>
      <c r="C214" s="543"/>
      <c r="D214" s="543"/>
      <c r="E214" s="534"/>
      <c r="F214" s="534"/>
      <c r="G214" s="534"/>
      <c r="H214" s="535"/>
      <c r="I214" s="531" t="str">
        <f t="shared" si="11"/>
        <v/>
      </c>
      <c r="J214" s="531" t="str">
        <f t="shared" si="12"/>
        <v/>
      </c>
      <c r="K214" s="531" t="str">
        <f t="shared" si="13"/>
        <v/>
      </c>
    </row>
    <row r="215" spans="2:11" hidden="1">
      <c r="B215" s="533"/>
      <c r="C215" s="543"/>
      <c r="D215" s="543"/>
      <c r="E215" s="534"/>
      <c r="F215" s="534"/>
      <c r="G215" s="534"/>
      <c r="H215" s="535"/>
      <c r="I215" s="531" t="str">
        <f t="shared" si="11"/>
        <v/>
      </c>
      <c r="J215" s="531" t="str">
        <f t="shared" si="12"/>
        <v/>
      </c>
      <c r="K215" s="531" t="str">
        <f t="shared" si="13"/>
        <v/>
      </c>
    </row>
    <row r="216" spans="2:11" hidden="1">
      <c r="B216" s="533"/>
      <c r="C216" s="543"/>
      <c r="D216" s="543"/>
      <c r="E216" s="534"/>
      <c r="F216" s="534"/>
      <c r="G216" s="534"/>
      <c r="H216" s="535"/>
      <c r="I216" s="531" t="str">
        <f t="shared" si="11"/>
        <v/>
      </c>
      <c r="J216" s="531" t="str">
        <f t="shared" si="12"/>
        <v/>
      </c>
      <c r="K216" s="531" t="str">
        <f t="shared" si="13"/>
        <v/>
      </c>
    </row>
    <row r="217" spans="2:11" hidden="1">
      <c r="B217" s="533"/>
      <c r="C217" s="543"/>
      <c r="D217" s="543"/>
      <c r="E217" s="534"/>
      <c r="F217" s="534"/>
      <c r="G217" s="534"/>
      <c r="H217" s="535"/>
      <c r="I217" s="531" t="str">
        <f t="shared" si="11"/>
        <v/>
      </c>
      <c r="J217" s="531" t="str">
        <f t="shared" si="12"/>
        <v/>
      </c>
      <c r="K217" s="531" t="str">
        <f t="shared" si="13"/>
        <v/>
      </c>
    </row>
    <row r="218" spans="2:11" hidden="1">
      <c r="B218" s="533"/>
      <c r="C218" s="543"/>
      <c r="D218" s="543"/>
      <c r="E218" s="534"/>
      <c r="F218" s="534"/>
      <c r="G218" s="534"/>
      <c r="H218" s="535"/>
      <c r="I218" s="531" t="str">
        <f t="shared" si="11"/>
        <v/>
      </c>
      <c r="J218" s="531" t="str">
        <f t="shared" si="12"/>
        <v/>
      </c>
      <c r="K218" s="531" t="str">
        <f t="shared" si="13"/>
        <v/>
      </c>
    </row>
    <row r="219" spans="2:11" hidden="1">
      <c r="B219" s="533"/>
      <c r="C219" s="543"/>
      <c r="D219" s="543"/>
      <c r="E219" s="534"/>
      <c r="F219" s="534"/>
      <c r="G219" s="534"/>
      <c r="H219" s="535"/>
      <c r="I219" s="531" t="str">
        <f t="shared" si="11"/>
        <v/>
      </c>
      <c r="J219" s="531" t="str">
        <f t="shared" si="12"/>
        <v/>
      </c>
      <c r="K219" s="531" t="str">
        <f t="shared" si="13"/>
        <v/>
      </c>
    </row>
    <row r="220" spans="2:11" hidden="1">
      <c r="B220" s="533"/>
      <c r="C220" s="543"/>
      <c r="D220" s="543"/>
      <c r="E220" s="534"/>
      <c r="F220" s="534"/>
      <c r="G220" s="534"/>
      <c r="H220" s="535"/>
      <c r="I220" s="531" t="str">
        <f t="shared" si="11"/>
        <v/>
      </c>
      <c r="J220" s="531" t="str">
        <f t="shared" si="12"/>
        <v/>
      </c>
      <c r="K220" s="531" t="str">
        <f t="shared" si="13"/>
        <v/>
      </c>
    </row>
    <row r="221" spans="2:11" hidden="1">
      <c r="B221" s="533"/>
      <c r="C221" s="543"/>
      <c r="D221" s="543"/>
      <c r="E221" s="534"/>
      <c r="F221" s="534"/>
      <c r="G221" s="534"/>
      <c r="H221" s="535"/>
      <c r="I221" s="531" t="str">
        <f t="shared" si="11"/>
        <v/>
      </c>
      <c r="J221" s="531" t="str">
        <f t="shared" si="12"/>
        <v/>
      </c>
      <c r="K221" s="531" t="str">
        <f t="shared" si="13"/>
        <v/>
      </c>
    </row>
    <row r="222" spans="2:11" hidden="1">
      <c r="B222" s="533"/>
      <c r="C222" s="543"/>
      <c r="D222" s="543"/>
      <c r="E222" s="534"/>
      <c r="F222" s="534"/>
      <c r="G222" s="534"/>
      <c r="H222" s="535"/>
      <c r="I222" s="531" t="str">
        <f t="shared" si="11"/>
        <v/>
      </c>
      <c r="J222" s="531" t="str">
        <f t="shared" si="12"/>
        <v/>
      </c>
      <c r="K222" s="531" t="str">
        <f t="shared" si="13"/>
        <v/>
      </c>
    </row>
    <row r="223" spans="2:11" hidden="1">
      <c r="B223" s="533"/>
      <c r="C223" s="543"/>
      <c r="D223" s="543"/>
      <c r="E223" s="534"/>
      <c r="F223" s="534"/>
      <c r="G223" s="534"/>
      <c r="H223" s="535"/>
      <c r="I223" s="531" t="str">
        <f t="shared" si="11"/>
        <v/>
      </c>
      <c r="J223" s="531" t="str">
        <f t="shared" si="12"/>
        <v/>
      </c>
      <c r="K223" s="531" t="str">
        <f t="shared" si="13"/>
        <v/>
      </c>
    </row>
    <row r="224" spans="2:11" hidden="1">
      <c r="B224" s="533"/>
      <c r="C224" s="543"/>
      <c r="D224" s="543"/>
      <c r="E224" s="534"/>
      <c r="F224" s="534"/>
      <c r="G224" s="534"/>
      <c r="H224" s="535"/>
      <c r="I224" s="531" t="str">
        <f t="shared" si="11"/>
        <v/>
      </c>
      <c r="J224" s="531" t="str">
        <f t="shared" si="12"/>
        <v/>
      </c>
      <c r="K224" s="531" t="str">
        <f t="shared" si="13"/>
        <v/>
      </c>
    </row>
    <row r="225" spans="2:11" hidden="1">
      <c r="B225" s="533"/>
      <c r="C225" s="543"/>
      <c r="D225" s="543"/>
      <c r="E225" s="534"/>
      <c r="F225" s="534"/>
      <c r="G225" s="534"/>
      <c r="H225" s="535"/>
      <c r="I225" s="531" t="str">
        <f t="shared" si="11"/>
        <v/>
      </c>
      <c r="J225" s="531" t="str">
        <f t="shared" si="12"/>
        <v/>
      </c>
      <c r="K225" s="531" t="str">
        <f t="shared" si="13"/>
        <v/>
      </c>
    </row>
    <row r="226" spans="2:11" hidden="1">
      <c r="B226" s="533"/>
      <c r="C226" s="543"/>
      <c r="D226" s="543"/>
      <c r="E226" s="534"/>
      <c r="F226" s="534"/>
      <c r="G226" s="534"/>
      <c r="H226" s="535"/>
      <c r="I226" s="531" t="str">
        <f t="shared" si="11"/>
        <v/>
      </c>
      <c r="J226" s="531" t="str">
        <f t="shared" si="12"/>
        <v/>
      </c>
      <c r="K226" s="531" t="str">
        <f t="shared" si="13"/>
        <v/>
      </c>
    </row>
    <row r="227" spans="2:11" hidden="1">
      <c r="B227" s="533"/>
      <c r="C227" s="543"/>
      <c r="D227" s="543"/>
      <c r="E227" s="534"/>
      <c r="F227" s="534"/>
      <c r="G227" s="534"/>
      <c r="H227" s="535"/>
      <c r="I227" s="531" t="str">
        <f t="shared" ref="I227:I290" si="14">IF(OR(E227="複数",E227="その他"),"",IF(COUNTIF(L227:L757,E227)=0,"",IF(F227="","","エラー")))</f>
        <v/>
      </c>
      <c r="J227" s="531" t="str">
        <f t="shared" ref="J227:J290" si="15">IF(B227="","",IF(COUNTIF($L$10:$L$29,E227),"","エラー"))</f>
        <v/>
      </c>
      <c r="K227" s="531" t="str">
        <f t="shared" ref="K227:K290" si="16">IF(E227="その他",IF(F227="","エラー",""),"")</f>
        <v/>
      </c>
    </row>
    <row r="228" spans="2:11" hidden="1">
      <c r="B228" s="533"/>
      <c r="C228" s="543"/>
      <c r="D228" s="543"/>
      <c r="E228" s="534"/>
      <c r="F228" s="534"/>
      <c r="G228" s="534"/>
      <c r="H228" s="535"/>
      <c r="I228" s="531" t="str">
        <f t="shared" si="14"/>
        <v/>
      </c>
      <c r="J228" s="531" t="str">
        <f t="shared" si="15"/>
        <v/>
      </c>
      <c r="K228" s="531" t="str">
        <f t="shared" si="16"/>
        <v/>
      </c>
    </row>
    <row r="229" spans="2:11" hidden="1">
      <c r="B229" s="533"/>
      <c r="C229" s="543"/>
      <c r="D229" s="543"/>
      <c r="E229" s="534"/>
      <c r="F229" s="534"/>
      <c r="G229" s="534"/>
      <c r="H229" s="535"/>
      <c r="I229" s="531" t="str">
        <f t="shared" si="14"/>
        <v/>
      </c>
      <c r="J229" s="531" t="str">
        <f t="shared" si="15"/>
        <v/>
      </c>
      <c r="K229" s="531" t="str">
        <f t="shared" si="16"/>
        <v/>
      </c>
    </row>
    <row r="230" spans="2:11" hidden="1">
      <c r="B230" s="533"/>
      <c r="C230" s="543"/>
      <c r="D230" s="543"/>
      <c r="E230" s="534"/>
      <c r="F230" s="534"/>
      <c r="G230" s="534"/>
      <c r="H230" s="535"/>
      <c r="I230" s="531" t="str">
        <f t="shared" si="14"/>
        <v/>
      </c>
      <c r="J230" s="531" t="str">
        <f t="shared" si="15"/>
        <v/>
      </c>
      <c r="K230" s="531" t="str">
        <f t="shared" si="16"/>
        <v/>
      </c>
    </row>
    <row r="231" spans="2:11" hidden="1">
      <c r="B231" s="533"/>
      <c r="C231" s="543"/>
      <c r="D231" s="543"/>
      <c r="E231" s="534"/>
      <c r="F231" s="534"/>
      <c r="G231" s="534"/>
      <c r="H231" s="535"/>
      <c r="I231" s="531" t="str">
        <f t="shared" si="14"/>
        <v/>
      </c>
      <c r="J231" s="531" t="str">
        <f t="shared" si="15"/>
        <v/>
      </c>
      <c r="K231" s="531" t="str">
        <f t="shared" si="16"/>
        <v/>
      </c>
    </row>
    <row r="232" spans="2:11" hidden="1">
      <c r="B232" s="533"/>
      <c r="C232" s="543"/>
      <c r="D232" s="543"/>
      <c r="E232" s="534"/>
      <c r="F232" s="534"/>
      <c r="G232" s="534"/>
      <c r="H232" s="535"/>
      <c r="I232" s="531" t="str">
        <f t="shared" si="14"/>
        <v/>
      </c>
      <c r="J232" s="531" t="str">
        <f t="shared" si="15"/>
        <v/>
      </c>
      <c r="K232" s="531" t="str">
        <f t="shared" si="16"/>
        <v/>
      </c>
    </row>
    <row r="233" spans="2:11" hidden="1">
      <c r="B233" s="533"/>
      <c r="C233" s="543"/>
      <c r="D233" s="543"/>
      <c r="E233" s="534"/>
      <c r="F233" s="534"/>
      <c r="G233" s="534"/>
      <c r="H233" s="535"/>
      <c r="I233" s="531" t="str">
        <f t="shared" si="14"/>
        <v/>
      </c>
      <c r="J233" s="531" t="str">
        <f t="shared" si="15"/>
        <v/>
      </c>
      <c r="K233" s="531" t="str">
        <f t="shared" si="16"/>
        <v/>
      </c>
    </row>
    <row r="234" spans="2:11" hidden="1">
      <c r="B234" s="533"/>
      <c r="C234" s="543"/>
      <c r="D234" s="543"/>
      <c r="E234" s="534"/>
      <c r="F234" s="534"/>
      <c r="G234" s="534"/>
      <c r="H234" s="535"/>
      <c r="I234" s="531" t="str">
        <f t="shared" si="14"/>
        <v/>
      </c>
      <c r="J234" s="531" t="str">
        <f t="shared" si="15"/>
        <v/>
      </c>
      <c r="K234" s="531" t="str">
        <f t="shared" si="16"/>
        <v/>
      </c>
    </row>
    <row r="235" spans="2:11" hidden="1">
      <c r="B235" s="533"/>
      <c r="C235" s="543"/>
      <c r="D235" s="543"/>
      <c r="E235" s="534"/>
      <c r="F235" s="534"/>
      <c r="G235" s="534"/>
      <c r="H235" s="535"/>
      <c r="I235" s="531" t="str">
        <f t="shared" si="14"/>
        <v/>
      </c>
      <c r="J235" s="531" t="str">
        <f t="shared" si="15"/>
        <v/>
      </c>
      <c r="K235" s="531" t="str">
        <f t="shared" si="16"/>
        <v/>
      </c>
    </row>
    <row r="236" spans="2:11" hidden="1">
      <c r="B236" s="533"/>
      <c r="C236" s="543"/>
      <c r="D236" s="543"/>
      <c r="E236" s="534"/>
      <c r="F236" s="534"/>
      <c r="G236" s="534"/>
      <c r="H236" s="535"/>
      <c r="I236" s="531" t="str">
        <f t="shared" si="14"/>
        <v/>
      </c>
      <c r="J236" s="531" t="str">
        <f t="shared" si="15"/>
        <v/>
      </c>
      <c r="K236" s="531" t="str">
        <f t="shared" si="16"/>
        <v/>
      </c>
    </row>
    <row r="237" spans="2:11" hidden="1">
      <c r="B237" s="533"/>
      <c r="C237" s="543"/>
      <c r="D237" s="543"/>
      <c r="E237" s="534"/>
      <c r="F237" s="534"/>
      <c r="G237" s="534"/>
      <c r="H237" s="535"/>
      <c r="I237" s="531" t="str">
        <f t="shared" si="14"/>
        <v/>
      </c>
      <c r="J237" s="531" t="str">
        <f t="shared" si="15"/>
        <v/>
      </c>
      <c r="K237" s="531" t="str">
        <f t="shared" si="16"/>
        <v/>
      </c>
    </row>
    <row r="238" spans="2:11" hidden="1">
      <c r="B238" s="533"/>
      <c r="C238" s="543"/>
      <c r="D238" s="543"/>
      <c r="E238" s="534"/>
      <c r="F238" s="534"/>
      <c r="G238" s="534"/>
      <c r="H238" s="535"/>
      <c r="I238" s="531" t="str">
        <f t="shared" si="14"/>
        <v/>
      </c>
      <c r="J238" s="531" t="str">
        <f t="shared" si="15"/>
        <v/>
      </c>
      <c r="K238" s="531" t="str">
        <f t="shared" si="16"/>
        <v/>
      </c>
    </row>
    <row r="239" spans="2:11" hidden="1">
      <c r="B239" s="533"/>
      <c r="C239" s="543"/>
      <c r="D239" s="543"/>
      <c r="E239" s="534"/>
      <c r="F239" s="534"/>
      <c r="G239" s="534"/>
      <c r="H239" s="535"/>
      <c r="I239" s="531" t="str">
        <f t="shared" si="14"/>
        <v/>
      </c>
      <c r="J239" s="531" t="str">
        <f t="shared" si="15"/>
        <v/>
      </c>
      <c r="K239" s="531" t="str">
        <f t="shared" si="16"/>
        <v/>
      </c>
    </row>
    <row r="240" spans="2:11" hidden="1">
      <c r="B240" s="533"/>
      <c r="C240" s="543"/>
      <c r="D240" s="543"/>
      <c r="E240" s="534"/>
      <c r="F240" s="534"/>
      <c r="G240" s="534"/>
      <c r="H240" s="535"/>
      <c r="I240" s="531" t="str">
        <f t="shared" si="14"/>
        <v/>
      </c>
      <c r="J240" s="531" t="str">
        <f t="shared" si="15"/>
        <v/>
      </c>
      <c r="K240" s="531" t="str">
        <f t="shared" si="16"/>
        <v/>
      </c>
    </row>
    <row r="241" spans="2:11" hidden="1">
      <c r="B241" s="533"/>
      <c r="C241" s="543"/>
      <c r="D241" s="543"/>
      <c r="E241" s="534"/>
      <c r="F241" s="534"/>
      <c r="G241" s="534"/>
      <c r="H241" s="535"/>
      <c r="I241" s="531" t="str">
        <f t="shared" si="14"/>
        <v/>
      </c>
      <c r="J241" s="531" t="str">
        <f t="shared" si="15"/>
        <v/>
      </c>
      <c r="K241" s="531" t="str">
        <f t="shared" si="16"/>
        <v/>
      </c>
    </row>
    <row r="242" spans="2:11" hidden="1">
      <c r="B242" s="533"/>
      <c r="C242" s="543"/>
      <c r="D242" s="543"/>
      <c r="E242" s="534"/>
      <c r="F242" s="534"/>
      <c r="G242" s="534"/>
      <c r="H242" s="535"/>
      <c r="I242" s="531" t="str">
        <f t="shared" si="14"/>
        <v/>
      </c>
      <c r="J242" s="531" t="str">
        <f t="shared" si="15"/>
        <v/>
      </c>
      <c r="K242" s="531" t="str">
        <f t="shared" si="16"/>
        <v/>
      </c>
    </row>
    <row r="243" spans="2:11" hidden="1">
      <c r="B243" s="533"/>
      <c r="C243" s="543"/>
      <c r="D243" s="543"/>
      <c r="E243" s="534"/>
      <c r="F243" s="534"/>
      <c r="G243" s="534"/>
      <c r="H243" s="535"/>
      <c r="I243" s="531" t="str">
        <f t="shared" si="14"/>
        <v/>
      </c>
      <c r="J243" s="531" t="str">
        <f t="shared" si="15"/>
        <v/>
      </c>
      <c r="K243" s="531" t="str">
        <f t="shared" si="16"/>
        <v/>
      </c>
    </row>
    <row r="244" spans="2:11" hidden="1">
      <c r="B244" s="533"/>
      <c r="C244" s="543"/>
      <c r="D244" s="543"/>
      <c r="E244" s="534"/>
      <c r="F244" s="534"/>
      <c r="G244" s="534"/>
      <c r="H244" s="535"/>
      <c r="I244" s="531" t="str">
        <f t="shared" si="14"/>
        <v/>
      </c>
      <c r="J244" s="531" t="str">
        <f t="shared" si="15"/>
        <v/>
      </c>
      <c r="K244" s="531" t="str">
        <f t="shared" si="16"/>
        <v/>
      </c>
    </row>
    <row r="245" spans="2:11" hidden="1">
      <c r="B245" s="533"/>
      <c r="C245" s="543"/>
      <c r="D245" s="543"/>
      <c r="E245" s="534"/>
      <c r="F245" s="534"/>
      <c r="G245" s="534"/>
      <c r="H245" s="535"/>
      <c r="I245" s="531" t="str">
        <f t="shared" si="14"/>
        <v/>
      </c>
      <c r="J245" s="531" t="str">
        <f t="shared" si="15"/>
        <v/>
      </c>
      <c r="K245" s="531" t="str">
        <f t="shared" si="16"/>
        <v/>
      </c>
    </row>
    <row r="246" spans="2:11" hidden="1">
      <c r="B246" s="533"/>
      <c r="C246" s="543"/>
      <c r="D246" s="543"/>
      <c r="E246" s="534"/>
      <c r="F246" s="534"/>
      <c r="G246" s="534"/>
      <c r="H246" s="535"/>
      <c r="I246" s="531" t="str">
        <f t="shared" si="14"/>
        <v/>
      </c>
      <c r="J246" s="531" t="str">
        <f t="shared" si="15"/>
        <v/>
      </c>
      <c r="K246" s="531" t="str">
        <f t="shared" si="16"/>
        <v/>
      </c>
    </row>
    <row r="247" spans="2:11" hidden="1">
      <c r="B247" s="533"/>
      <c r="C247" s="543"/>
      <c r="D247" s="543"/>
      <c r="E247" s="534"/>
      <c r="F247" s="534"/>
      <c r="G247" s="534"/>
      <c r="H247" s="535"/>
      <c r="I247" s="531" t="str">
        <f t="shared" si="14"/>
        <v/>
      </c>
      <c r="J247" s="531" t="str">
        <f t="shared" si="15"/>
        <v/>
      </c>
      <c r="K247" s="531" t="str">
        <f t="shared" si="16"/>
        <v/>
      </c>
    </row>
    <row r="248" spans="2:11" hidden="1">
      <c r="B248" s="533"/>
      <c r="C248" s="543"/>
      <c r="D248" s="543"/>
      <c r="E248" s="534"/>
      <c r="F248" s="534"/>
      <c r="G248" s="534"/>
      <c r="H248" s="535"/>
      <c r="I248" s="531" t="str">
        <f t="shared" si="14"/>
        <v/>
      </c>
      <c r="J248" s="531" t="str">
        <f t="shared" si="15"/>
        <v/>
      </c>
      <c r="K248" s="531" t="str">
        <f t="shared" si="16"/>
        <v/>
      </c>
    </row>
    <row r="249" spans="2:11" hidden="1">
      <c r="B249" s="533"/>
      <c r="C249" s="543"/>
      <c r="D249" s="543"/>
      <c r="E249" s="534"/>
      <c r="F249" s="534"/>
      <c r="G249" s="534"/>
      <c r="H249" s="535"/>
      <c r="I249" s="531" t="str">
        <f t="shared" si="14"/>
        <v/>
      </c>
      <c r="J249" s="531" t="str">
        <f t="shared" si="15"/>
        <v/>
      </c>
      <c r="K249" s="531" t="str">
        <f t="shared" si="16"/>
        <v/>
      </c>
    </row>
    <row r="250" spans="2:11" hidden="1">
      <c r="B250" s="533"/>
      <c r="C250" s="543"/>
      <c r="D250" s="543"/>
      <c r="E250" s="534"/>
      <c r="F250" s="534"/>
      <c r="G250" s="534"/>
      <c r="H250" s="535"/>
      <c r="I250" s="531" t="str">
        <f t="shared" si="14"/>
        <v/>
      </c>
      <c r="J250" s="531" t="str">
        <f t="shared" si="15"/>
        <v/>
      </c>
      <c r="K250" s="531" t="str">
        <f t="shared" si="16"/>
        <v/>
      </c>
    </row>
    <row r="251" spans="2:11" hidden="1">
      <c r="B251" s="533"/>
      <c r="C251" s="543"/>
      <c r="D251" s="543"/>
      <c r="E251" s="534"/>
      <c r="F251" s="534"/>
      <c r="G251" s="534"/>
      <c r="H251" s="535"/>
      <c r="I251" s="531" t="str">
        <f t="shared" si="14"/>
        <v/>
      </c>
      <c r="J251" s="531" t="str">
        <f t="shared" si="15"/>
        <v/>
      </c>
      <c r="K251" s="531" t="str">
        <f t="shared" si="16"/>
        <v/>
      </c>
    </row>
    <row r="252" spans="2:11" hidden="1">
      <c r="B252" s="533"/>
      <c r="C252" s="543"/>
      <c r="D252" s="543"/>
      <c r="E252" s="534"/>
      <c r="F252" s="534"/>
      <c r="G252" s="534"/>
      <c r="H252" s="535"/>
      <c r="I252" s="531" t="str">
        <f t="shared" si="14"/>
        <v/>
      </c>
      <c r="J252" s="531" t="str">
        <f t="shared" si="15"/>
        <v/>
      </c>
      <c r="K252" s="531" t="str">
        <f t="shared" si="16"/>
        <v/>
      </c>
    </row>
    <row r="253" spans="2:11" hidden="1">
      <c r="B253" s="533"/>
      <c r="C253" s="543"/>
      <c r="D253" s="543"/>
      <c r="E253" s="534"/>
      <c r="F253" s="534"/>
      <c r="G253" s="534"/>
      <c r="H253" s="535"/>
      <c r="I253" s="531" t="str">
        <f t="shared" si="14"/>
        <v/>
      </c>
      <c r="J253" s="531" t="str">
        <f t="shared" si="15"/>
        <v/>
      </c>
      <c r="K253" s="531" t="str">
        <f t="shared" si="16"/>
        <v/>
      </c>
    </row>
    <row r="254" spans="2:11" hidden="1">
      <c r="B254" s="533"/>
      <c r="C254" s="543"/>
      <c r="D254" s="543"/>
      <c r="E254" s="534"/>
      <c r="F254" s="534"/>
      <c r="G254" s="534"/>
      <c r="H254" s="535"/>
      <c r="I254" s="531" t="str">
        <f t="shared" si="14"/>
        <v/>
      </c>
      <c r="J254" s="531" t="str">
        <f t="shared" si="15"/>
        <v/>
      </c>
      <c r="K254" s="531" t="str">
        <f t="shared" si="16"/>
        <v/>
      </c>
    </row>
    <row r="255" spans="2:11" hidden="1">
      <c r="B255" s="533"/>
      <c r="C255" s="543"/>
      <c r="D255" s="543"/>
      <c r="E255" s="534"/>
      <c r="F255" s="534"/>
      <c r="G255" s="534"/>
      <c r="H255" s="535"/>
      <c r="I255" s="531" t="str">
        <f t="shared" si="14"/>
        <v/>
      </c>
      <c r="J255" s="531" t="str">
        <f t="shared" si="15"/>
        <v/>
      </c>
      <c r="K255" s="531" t="str">
        <f t="shared" si="16"/>
        <v/>
      </c>
    </row>
    <row r="256" spans="2:11" hidden="1">
      <c r="B256" s="533"/>
      <c r="C256" s="543"/>
      <c r="D256" s="543"/>
      <c r="E256" s="534"/>
      <c r="F256" s="534"/>
      <c r="G256" s="534"/>
      <c r="H256" s="535"/>
      <c r="I256" s="531" t="str">
        <f t="shared" si="14"/>
        <v/>
      </c>
      <c r="J256" s="531" t="str">
        <f t="shared" si="15"/>
        <v/>
      </c>
      <c r="K256" s="531" t="str">
        <f t="shared" si="16"/>
        <v/>
      </c>
    </row>
    <row r="257" spans="2:11" hidden="1">
      <c r="B257" s="533"/>
      <c r="C257" s="543"/>
      <c r="D257" s="543"/>
      <c r="E257" s="534"/>
      <c r="F257" s="534"/>
      <c r="G257" s="534"/>
      <c r="H257" s="535"/>
      <c r="I257" s="531" t="str">
        <f t="shared" si="14"/>
        <v/>
      </c>
      <c r="J257" s="531" t="str">
        <f t="shared" si="15"/>
        <v/>
      </c>
      <c r="K257" s="531" t="str">
        <f t="shared" si="16"/>
        <v/>
      </c>
    </row>
    <row r="258" spans="2:11" hidden="1">
      <c r="B258" s="533"/>
      <c r="C258" s="543"/>
      <c r="D258" s="543"/>
      <c r="E258" s="534"/>
      <c r="F258" s="534"/>
      <c r="G258" s="534"/>
      <c r="H258" s="535"/>
      <c r="I258" s="531" t="str">
        <f t="shared" si="14"/>
        <v/>
      </c>
      <c r="J258" s="531" t="str">
        <f t="shared" si="15"/>
        <v/>
      </c>
      <c r="K258" s="531" t="str">
        <f t="shared" si="16"/>
        <v/>
      </c>
    </row>
    <row r="259" spans="2:11" hidden="1">
      <c r="B259" s="533"/>
      <c r="C259" s="543"/>
      <c r="D259" s="543"/>
      <c r="E259" s="534"/>
      <c r="F259" s="534"/>
      <c r="G259" s="534"/>
      <c r="H259" s="535"/>
      <c r="I259" s="531" t="str">
        <f t="shared" si="14"/>
        <v/>
      </c>
      <c r="J259" s="531" t="str">
        <f t="shared" si="15"/>
        <v/>
      </c>
      <c r="K259" s="531" t="str">
        <f t="shared" si="16"/>
        <v/>
      </c>
    </row>
    <row r="260" spans="2:11" hidden="1">
      <c r="B260" s="533"/>
      <c r="C260" s="543"/>
      <c r="D260" s="543"/>
      <c r="E260" s="534"/>
      <c r="F260" s="534"/>
      <c r="G260" s="534"/>
      <c r="H260" s="535"/>
      <c r="I260" s="531" t="str">
        <f t="shared" si="14"/>
        <v/>
      </c>
      <c r="J260" s="531" t="str">
        <f t="shared" si="15"/>
        <v/>
      </c>
      <c r="K260" s="531" t="str">
        <f t="shared" si="16"/>
        <v/>
      </c>
    </row>
    <row r="261" spans="2:11" hidden="1">
      <c r="B261" s="533"/>
      <c r="C261" s="543"/>
      <c r="D261" s="543"/>
      <c r="E261" s="534"/>
      <c r="F261" s="534"/>
      <c r="G261" s="534"/>
      <c r="H261" s="535"/>
      <c r="I261" s="531" t="str">
        <f t="shared" si="14"/>
        <v/>
      </c>
      <c r="J261" s="531" t="str">
        <f t="shared" si="15"/>
        <v/>
      </c>
      <c r="K261" s="531" t="str">
        <f t="shared" si="16"/>
        <v/>
      </c>
    </row>
    <row r="262" spans="2:11" hidden="1">
      <c r="B262" s="533"/>
      <c r="C262" s="543"/>
      <c r="D262" s="543"/>
      <c r="E262" s="534"/>
      <c r="F262" s="534"/>
      <c r="G262" s="534"/>
      <c r="H262" s="535"/>
      <c r="I262" s="531" t="str">
        <f t="shared" si="14"/>
        <v/>
      </c>
      <c r="J262" s="531" t="str">
        <f t="shared" si="15"/>
        <v/>
      </c>
      <c r="K262" s="531" t="str">
        <f t="shared" si="16"/>
        <v/>
      </c>
    </row>
    <row r="263" spans="2:11" hidden="1">
      <c r="B263" s="533"/>
      <c r="C263" s="543"/>
      <c r="D263" s="543"/>
      <c r="E263" s="534"/>
      <c r="F263" s="534"/>
      <c r="G263" s="534"/>
      <c r="H263" s="535"/>
      <c r="I263" s="531" t="str">
        <f t="shared" si="14"/>
        <v/>
      </c>
      <c r="J263" s="531" t="str">
        <f t="shared" si="15"/>
        <v/>
      </c>
      <c r="K263" s="531" t="str">
        <f t="shared" si="16"/>
        <v/>
      </c>
    </row>
    <row r="264" spans="2:11" hidden="1">
      <c r="B264" s="533"/>
      <c r="C264" s="543"/>
      <c r="D264" s="543"/>
      <c r="E264" s="534"/>
      <c r="F264" s="534"/>
      <c r="G264" s="534"/>
      <c r="H264" s="535"/>
      <c r="I264" s="531" t="str">
        <f t="shared" si="14"/>
        <v/>
      </c>
      <c r="J264" s="531" t="str">
        <f t="shared" si="15"/>
        <v/>
      </c>
      <c r="K264" s="531" t="str">
        <f t="shared" si="16"/>
        <v/>
      </c>
    </row>
    <row r="265" spans="2:11" hidden="1">
      <c r="B265" s="533"/>
      <c r="C265" s="543"/>
      <c r="D265" s="543"/>
      <c r="E265" s="534"/>
      <c r="F265" s="534"/>
      <c r="G265" s="534"/>
      <c r="H265" s="535"/>
      <c r="I265" s="531" t="str">
        <f t="shared" si="14"/>
        <v/>
      </c>
      <c r="J265" s="531" t="str">
        <f t="shared" si="15"/>
        <v/>
      </c>
      <c r="K265" s="531" t="str">
        <f t="shared" si="16"/>
        <v/>
      </c>
    </row>
    <row r="266" spans="2:11" hidden="1">
      <c r="B266" s="533"/>
      <c r="C266" s="543"/>
      <c r="D266" s="543"/>
      <c r="E266" s="534"/>
      <c r="F266" s="534"/>
      <c r="G266" s="534"/>
      <c r="H266" s="535"/>
      <c r="I266" s="531" t="str">
        <f t="shared" si="14"/>
        <v/>
      </c>
      <c r="J266" s="531" t="str">
        <f t="shared" si="15"/>
        <v/>
      </c>
      <c r="K266" s="531" t="str">
        <f t="shared" si="16"/>
        <v/>
      </c>
    </row>
    <row r="267" spans="2:11" hidden="1">
      <c r="B267" s="533"/>
      <c r="C267" s="543"/>
      <c r="D267" s="543"/>
      <c r="E267" s="534"/>
      <c r="F267" s="534"/>
      <c r="G267" s="534"/>
      <c r="H267" s="535"/>
      <c r="I267" s="531" t="str">
        <f t="shared" si="14"/>
        <v/>
      </c>
      <c r="J267" s="531" t="str">
        <f t="shared" si="15"/>
        <v/>
      </c>
      <c r="K267" s="531" t="str">
        <f t="shared" si="16"/>
        <v/>
      </c>
    </row>
    <row r="268" spans="2:11" hidden="1">
      <c r="B268" s="533"/>
      <c r="C268" s="543"/>
      <c r="D268" s="543"/>
      <c r="E268" s="534"/>
      <c r="F268" s="534"/>
      <c r="G268" s="534"/>
      <c r="H268" s="535"/>
      <c r="I268" s="531" t="str">
        <f t="shared" si="14"/>
        <v/>
      </c>
      <c r="J268" s="531" t="str">
        <f t="shared" si="15"/>
        <v/>
      </c>
      <c r="K268" s="531" t="str">
        <f t="shared" si="16"/>
        <v/>
      </c>
    </row>
    <row r="269" spans="2:11" hidden="1">
      <c r="B269" s="533"/>
      <c r="C269" s="543"/>
      <c r="D269" s="543"/>
      <c r="E269" s="534"/>
      <c r="F269" s="534"/>
      <c r="G269" s="534"/>
      <c r="H269" s="535"/>
      <c r="I269" s="531" t="str">
        <f t="shared" si="14"/>
        <v/>
      </c>
      <c r="J269" s="531" t="str">
        <f t="shared" si="15"/>
        <v/>
      </c>
      <c r="K269" s="531" t="str">
        <f t="shared" si="16"/>
        <v/>
      </c>
    </row>
    <row r="270" spans="2:11" hidden="1">
      <c r="B270" s="533"/>
      <c r="C270" s="543"/>
      <c r="D270" s="543"/>
      <c r="E270" s="534"/>
      <c r="F270" s="534"/>
      <c r="G270" s="534"/>
      <c r="H270" s="535"/>
      <c r="I270" s="531" t="str">
        <f t="shared" si="14"/>
        <v/>
      </c>
      <c r="J270" s="531" t="str">
        <f t="shared" si="15"/>
        <v/>
      </c>
      <c r="K270" s="531" t="str">
        <f t="shared" si="16"/>
        <v/>
      </c>
    </row>
    <row r="271" spans="2:11" hidden="1">
      <c r="B271" s="533"/>
      <c r="C271" s="543"/>
      <c r="D271" s="543"/>
      <c r="E271" s="534"/>
      <c r="F271" s="534"/>
      <c r="G271" s="534"/>
      <c r="H271" s="535"/>
      <c r="I271" s="531" t="str">
        <f t="shared" si="14"/>
        <v/>
      </c>
      <c r="J271" s="531" t="str">
        <f t="shared" si="15"/>
        <v/>
      </c>
      <c r="K271" s="531" t="str">
        <f t="shared" si="16"/>
        <v/>
      </c>
    </row>
    <row r="272" spans="2:11" hidden="1">
      <c r="B272" s="533"/>
      <c r="C272" s="543"/>
      <c r="D272" s="543"/>
      <c r="E272" s="534"/>
      <c r="F272" s="534"/>
      <c r="G272" s="534"/>
      <c r="H272" s="535"/>
      <c r="I272" s="531" t="str">
        <f t="shared" si="14"/>
        <v/>
      </c>
      <c r="J272" s="531" t="str">
        <f t="shared" si="15"/>
        <v/>
      </c>
      <c r="K272" s="531" t="str">
        <f t="shared" si="16"/>
        <v/>
      </c>
    </row>
    <row r="273" spans="2:11" hidden="1">
      <c r="B273" s="533"/>
      <c r="C273" s="543"/>
      <c r="D273" s="543"/>
      <c r="E273" s="534"/>
      <c r="F273" s="534"/>
      <c r="G273" s="534"/>
      <c r="H273" s="535"/>
      <c r="I273" s="531" t="str">
        <f t="shared" si="14"/>
        <v/>
      </c>
      <c r="J273" s="531" t="str">
        <f t="shared" si="15"/>
        <v/>
      </c>
      <c r="K273" s="531" t="str">
        <f t="shared" si="16"/>
        <v/>
      </c>
    </row>
    <row r="274" spans="2:11" hidden="1">
      <c r="B274" s="533"/>
      <c r="C274" s="543"/>
      <c r="D274" s="543"/>
      <c r="E274" s="534"/>
      <c r="F274" s="534"/>
      <c r="G274" s="534"/>
      <c r="H274" s="535"/>
      <c r="I274" s="531" t="str">
        <f t="shared" si="14"/>
        <v/>
      </c>
      <c r="J274" s="531" t="str">
        <f t="shared" si="15"/>
        <v/>
      </c>
      <c r="K274" s="531" t="str">
        <f t="shared" si="16"/>
        <v/>
      </c>
    </row>
    <row r="275" spans="2:11" hidden="1">
      <c r="B275" s="533"/>
      <c r="C275" s="543"/>
      <c r="D275" s="543"/>
      <c r="E275" s="534"/>
      <c r="F275" s="534"/>
      <c r="G275" s="534"/>
      <c r="H275" s="535"/>
      <c r="I275" s="531" t="str">
        <f t="shared" si="14"/>
        <v/>
      </c>
      <c r="J275" s="531" t="str">
        <f t="shared" si="15"/>
        <v/>
      </c>
      <c r="K275" s="531" t="str">
        <f t="shared" si="16"/>
        <v/>
      </c>
    </row>
    <row r="276" spans="2:11" hidden="1">
      <c r="B276" s="533"/>
      <c r="C276" s="543"/>
      <c r="D276" s="543"/>
      <c r="E276" s="534"/>
      <c r="F276" s="534"/>
      <c r="G276" s="534"/>
      <c r="H276" s="535"/>
      <c r="I276" s="531" t="str">
        <f t="shared" si="14"/>
        <v/>
      </c>
      <c r="J276" s="531" t="str">
        <f t="shared" si="15"/>
        <v/>
      </c>
      <c r="K276" s="531" t="str">
        <f t="shared" si="16"/>
        <v/>
      </c>
    </row>
    <row r="277" spans="2:11" hidden="1">
      <c r="B277" s="533"/>
      <c r="C277" s="543"/>
      <c r="D277" s="543"/>
      <c r="E277" s="534"/>
      <c r="F277" s="534"/>
      <c r="G277" s="534"/>
      <c r="H277" s="535"/>
      <c r="I277" s="531" t="str">
        <f t="shared" si="14"/>
        <v/>
      </c>
      <c r="J277" s="531" t="str">
        <f t="shared" si="15"/>
        <v/>
      </c>
      <c r="K277" s="531" t="str">
        <f t="shared" si="16"/>
        <v/>
      </c>
    </row>
    <row r="278" spans="2:11" hidden="1">
      <c r="B278" s="533"/>
      <c r="C278" s="543"/>
      <c r="D278" s="543"/>
      <c r="E278" s="534"/>
      <c r="F278" s="534"/>
      <c r="G278" s="534"/>
      <c r="H278" s="535"/>
      <c r="I278" s="531" t="str">
        <f t="shared" si="14"/>
        <v/>
      </c>
      <c r="J278" s="531" t="str">
        <f t="shared" si="15"/>
        <v/>
      </c>
      <c r="K278" s="531" t="str">
        <f t="shared" si="16"/>
        <v/>
      </c>
    </row>
    <row r="279" spans="2:11" hidden="1">
      <c r="B279" s="533"/>
      <c r="C279" s="543"/>
      <c r="D279" s="543"/>
      <c r="E279" s="534"/>
      <c r="F279" s="534"/>
      <c r="G279" s="534"/>
      <c r="H279" s="535"/>
      <c r="I279" s="531" t="str">
        <f t="shared" si="14"/>
        <v/>
      </c>
      <c r="J279" s="531" t="str">
        <f t="shared" si="15"/>
        <v/>
      </c>
      <c r="K279" s="531" t="str">
        <f t="shared" si="16"/>
        <v/>
      </c>
    </row>
    <row r="280" spans="2:11" hidden="1">
      <c r="B280" s="533"/>
      <c r="C280" s="543"/>
      <c r="D280" s="543"/>
      <c r="E280" s="534"/>
      <c r="F280" s="534"/>
      <c r="G280" s="534"/>
      <c r="H280" s="535"/>
      <c r="I280" s="531" t="str">
        <f t="shared" si="14"/>
        <v/>
      </c>
      <c r="J280" s="531" t="str">
        <f t="shared" si="15"/>
        <v/>
      </c>
      <c r="K280" s="531" t="str">
        <f t="shared" si="16"/>
        <v/>
      </c>
    </row>
    <row r="281" spans="2:11" hidden="1">
      <c r="B281" s="533"/>
      <c r="C281" s="543"/>
      <c r="D281" s="543"/>
      <c r="E281" s="534"/>
      <c r="F281" s="534"/>
      <c r="G281" s="534"/>
      <c r="H281" s="535"/>
      <c r="I281" s="531" t="str">
        <f t="shared" si="14"/>
        <v/>
      </c>
      <c r="J281" s="531" t="str">
        <f t="shared" si="15"/>
        <v/>
      </c>
      <c r="K281" s="531" t="str">
        <f t="shared" si="16"/>
        <v/>
      </c>
    </row>
    <row r="282" spans="2:11" hidden="1">
      <c r="B282" s="533"/>
      <c r="C282" s="543"/>
      <c r="D282" s="543"/>
      <c r="E282" s="534"/>
      <c r="F282" s="534"/>
      <c r="G282" s="534"/>
      <c r="H282" s="535"/>
      <c r="I282" s="531" t="str">
        <f t="shared" si="14"/>
        <v/>
      </c>
      <c r="J282" s="531" t="str">
        <f t="shared" si="15"/>
        <v/>
      </c>
      <c r="K282" s="531" t="str">
        <f t="shared" si="16"/>
        <v/>
      </c>
    </row>
    <row r="283" spans="2:11" hidden="1">
      <c r="B283" s="533"/>
      <c r="C283" s="543"/>
      <c r="D283" s="543"/>
      <c r="E283" s="534"/>
      <c r="F283" s="534"/>
      <c r="G283" s="534"/>
      <c r="H283" s="535"/>
      <c r="I283" s="531" t="str">
        <f t="shared" si="14"/>
        <v/>
      </c>
      <c r="J283" s="531" t="str">
        <f t="shared" si="15"/>
        <v/>
      </c>
      <c r="K283" s="531" t="str">
        <f t="shared" si="16"/>
        <v/>
      </c>
    </row>
    <row r="284" spans="2:11" hidden="1">
      <c r="B284" s="533"/>
      <c r="C284" s="543"/>
      <c r="D284" s="543"/>
      <c r="E284" s="534"/>
      <c r="F284" s="534"/>
      <c r="G284" s="534"/>
      <c r="H284" s="535"/>
      <c r="I284" s="531" t="str">
        <f t="shared" si="14"/>
        <v/>
      </c>
      <c r="J284" s="531" t="str">
        <f t="shared" si="15"/>
        <v/>
      </c>
      <c r="K284" s="531" t="str">
        <f t="shared" si="16"/>
        <v/>
      </c>
    </row>
    <row r="285" spans="2:11" hidden="1">
      <c r="B285" s="533"/>
      <c r="C285" s="543"/>
      <c r="D285" s="543"/>
      <c r="E285" s="534"/>
      <c r="F285" s="534"/>
      <c r="G285" s="534"/>
      <c r="H285" s="535"/>
      <c r="I285" s="531" t="str">
        <f t="shared" si="14"/>
        <v/>
      </c>
      <c r="J285" s="531" t="str">
        <f t="shared" si="15"/>
        <v/>
      </c>
      <c r="K285" s="531" t="str">
        <f t="shared" si="16"/>
        <v/>
      </c>
    </row>
    <row r="286" spans="2:11" hidden="1">
      <c r="B286" s="533"/>
      <c r="C286" s="543"/>
      <c r="D286" s="543"/>
      <c r="E286" s="534"/>
      <c r="F286" s="534"/>
      <c r="G286" s="534"/>
      <c r="H286" s="535"/>
      <c r="I286" s="531" t="str">
        <f t="shared" si="14"/>
        <v/>
      </c>
      <c r="J286" s="531" t="str">
        <f t="shared" si="15"/>
        <v/>
      </c>
      <c r="K286" s="531" t="str">
        <f t="shared" si="16"/>
        <v/>
      </c>
    </row>
    <row r="287" spans="2:11" hidden="1">
      <c r="B287" s="533"/>
      <c r="C287" s="543"/>
      <c r="D287" s="543"/>
      <c r="E287" s="534"/>
      <c r="F287" s="534"/>
      <c r="G287" s="534"/>
      <c r="H287" s="535"/>
      <c r="I287" s="531" t="str">
        <f t="shared" si="14"/>
        <v/>
      </c>
      <c r="J287" s="531" t="str">
        <f t="shared" si="15"/>
        <v/>
      </c>
      <c r="K287" s="531" t="str">
        <f t="shared" si="16"/>
        <v/>
      </c>
    </row>
    <row r="288" spans="2:11" hidden="1">
      <c r="B288" s="533"/>
      <c r="C288" s="543"/>
      <c r="D288" s="543"/>
      <c r="E288" s="534"/>
      <c r="F288" s="534"/>
      <c r="G288" s="534"/>
      <c r="H288" s="535"/>
      <c r="I288" s="531" t="str">
        <f t="shared" si="14"/>
        <v/>
      </c>
      <c r="J288" s="531" t="str">
        <f t="shared" si="15"/>
        <v/>
      </c>
      <c r="K288" s="531" t="str">
        <f t="shared" si="16"/>
        <v/>
      </c>
    </row>
    <row r="289" spans="2:11" hidden="1">
      <c r="B289" s="533"/>
      <c r="C289" s="543"/>
      <c r="D289" s="543"/>
      <c r="E289" s="534"/>
      <c r="F289" s="534"/>
      <c r="G289" s="534"/>
      <c r="H289" s="535"/>
      <c r="I289" s="531" t="str">
        <f t="shared" si="14"/>
        <v/>
      </c>
      <c r="J289" s="531" t="str">
        <f t="shared" si="15"/>
        <v/>
      </c>
      <c r="K289" s="531" t="str">
        <f t="shared" si="16"/>
        <v/>
      </c>
    </row>
    <row r="290" spans="2:11" hidden="1">
      <c r="B290" s="533"/>
      <c r="C290" s="543"/>
      <c r="D290" s="543"/>
      <c r="E290" s="534"/>
      <c r="F290" s="534"/>
      <c r="G290" s="534"/>
      <c r="H290" s="535"/>
      <c r="I290" s="531" t="str">
        <f t="shared" si="14"/>
        <v/>
      </c>
      <c r="J290" s="531" t="str">
        <f t="shared" si="15"/>
        <v/>
      </c>
      <c r="K290" s="531" t="str">
        <f t="shared" si="16"/>
        <v/>
      </c>
    </row>
    <row r="291" spans="2:11" hidden="1">
      <c r="B291" s="533"/>
      <c r="C291" s="543"/>
      <c r="D291" s="543"/>
      <c r="E291" s="534"/>
      <c r="F291" s="534"/>
      <c r="G291" s="534"/>
      <c r="H291" s="535"/>
      <c r="I291" s="531" t="str">
        <f t="shared" ref="I291:I354" si="17">IF(OR(E291="複数",E291="その他"),"",IF(COUNTIF(L291:L821,E291)=0,"",IF(F291="","","エラー")))</f>
        <v/>
      </c>
      <c r="J291" s="531" t="str">
        <f t="shared" ref="J291:J354" si="18">IF(B291="","",IF(COUNTIF($L$10:$L$29,E291),"","エラー"))</f>
        <v/>
      </c>
      <c r="K291" s="531" t="str">
        <f t="shared" ref="K291:K354" si="19">IF(E291="その他",IF(F291="","エラー",""),"")</f>
        <v/>
      </c>
    </row>
    <row r="292" spans="2:11" hidden="1">
      <c r="B292" s="533"/>
      <c r="C292" s="543"/>
      <c r="D292" s="543"/>
      <c r="E292" s="534"/>
      <c r="F292" s="534"/>
      <c r="G292" s="534"/>
      <c r="H292" s="535"/>
      <c r="I292" s="531" t="str">
        <f t="shared" si="17"/>
        <v/>
      </c>
      <c r="J292" s="531" t="str">
        <f t="shared" si="18"/>
        <v/>
      </c>
      <c r="K292" s="531" t="str">
        <f t="shared" si="19"/>
        <v/>
      </c>
    </row>
    <row r="293" spans="2:11" hidden="1">
      <c r="B293" s="533"/>
      <c r="C293" s="543"/>
      <c r="D293" s="543"/>
      <c r="E293" s="534"/>
      <c r="F293" s="534"/>
      <c r="G293" s="534"/>
      <c r="H293" s="535"/>
      <c r="I293" s="531" t="str">
        <f t="shared" si="17"/>
        <v/>
      </c>
      <c r="J293" s="531" t="str">
        <f t="shared" si="18"/>
        <v/>
      </c>
      <c r="K293" s="531" t="str">
        <f t="shared" si="19"/>
        <v/>
      </c>
    </row>
    <row r="294" spans="2:11" hidden="1">
      <c r="B294" s="533"/>
      <c r="C294" s="543"/>
      <c r="D294" s="543"/>
      <c r="E294" s="534"/>
      <c r="F294" s="534"/>
      <c r="G294" s="534"/>
      <c r="H294" s="535"/>
      <c r="I294" s="531" t="str">
        <f t="shared" si="17"/>
        <v/>
      </c>
      <c r="J294" s="531" t="str">
        <f t="shared" si="18"/>
        <v/>
      </c>
      <c r="K294" s="531" t="str">
        <f t="shared" si="19"/>
        <v/>
      </c>
    </row>
    <row r="295" spans="2:11" hidden="1">
      <c r="B295" s="533"/>
      <c r="C295" s="543"/>
      <c r="D295" s="543"/>
      <c r="E295" s="534"/>
      <c r="F295" s="534"/>
      <c r="G295" s="534"/>
      <c r="H295" s="535"/>
      <c r="I295" s="531" t="str">
        <f t="shared" si="17"/>
        <v/>
      </c>
      <c r="J295" s="531" t="str">
        <f t="shared" si="18"/>
        <v/>
      </c>
      <c r="K295" s="531" t="str">
        <f t="shared" si="19"/>
        <v/>
      </c>
    </row>
    <row r="296" spans="2:11" hidden="1">
      <c r="B296" s="533"/>
      <c r="C296" s="543"/>
      <c r="D296" s="543"/>
      <c r="E296" s="534"/>
      <c r="F296" s="534"/>
      <c r="G296" s="534"/>
      <c r="H296" s="535"/>
      <c r="I296" s="531" t="str">
        <f t="shared" si="17"/>
        <v/>
      </c>
      <c r="J296" s="531" t="str">
        <f t="shared" si="18"/>
        <v/>
      </c>
      <c r="K296" s="531" t="str">
        <f t="shared" si="19"/>
        <v/>
      </c>
    </row>
    <row r="297" spans="2:11" hidden="1">
      <c r="B297" s="533"/>
      <c r="C297" s="543"/>
      <c r="D297" s="543"/>
      <c r="E297" s="534"/>
      <c r="F297" s="534"/>
      <c r="G297" s="534"/>
      <c r="H297" s="535"/>
      <c r="I297" s="531" t="str">
        <f t="shared" si="17"/>
        <v/>
      </c>
      <c r="J297" s="531" t="str">
        <f t="shared" si="18"/>
        <v/>
      </c>
      <c r="K297" s="531" t="str">
        <f t="shared" si="19"/>
        <v/>
      </c>
    </row>
    <row r="298" spans="2:11" hidden="1">
      <c r="B298" s="533"/>
      <c r="C298" s="543"/>
      <c r="D298" s="543"/>
      <c r="E298" s="534"/>
      <c r="F298" s="534"/>
      <c r="G298" s="534"/>
      <c r="H298" s="535"/>
      <c r="I298" s="531" t="str">
        <f t="shared" si="17"/>
        <v/>
      </c>
      <c r="J298" s="531" t="str">
        <f t="shared" si="18"/>
        <v/>
      </c>
      <c r="K298" s="531" t="str">
        <f t="shared" si="19"/>
        <v/>
      </c>
    </row>
    <row r="299" spans="2:11" hidden="1">
      <c r="B299" s="533"/>
      <c r="C299" s="543"/>
      <c r="D299" s="543"/>
      <c r="E299" s="534"/>
      <c r="F299" s="534"/>
      <c r="G299" s="534"/>
      <c r="H299" s="535"/>
      <c r="I299" s="531" t="str">
        <f t="shared" si="17"/>
        <v/>
      </c>
      <c r="J299" s="531" t="str">
        <f t="shared" si="18"/>
        <v/>
      </c>
      <c r="K299" s="531" t="str">
        <f t="shared" si="19"/>
        <v/>
      </c>
    </row>
    <row r="300" spans="2:11">
      <c r="B300" s="533"/>
      <c r="C300" s="543"/>
      <c r="D300" s="543"/>
      <c r="E300" s="534"/>
      <c r="F300" s="534"/>
      <c r="G300" s="534"/>
      <c r="H300" s="535"/>
      <c r="I300" s="531" t="str">
        <f t="shared" si="17"/>
        <v/>
      </c>
      <c r="J300" s="531" t="str">
        <f t="shared" si="18"/>
        <v/>
      </c>
      <c r="K300" s="531" t="str">
        <f t="shared" si="19"/>
        <v/>
      </c>
    </row>
    <row r="301" spans="2:11" hidden="1">
      <c r="B301" s="533"/>
      <c r="C301" s="543"/>
      <c r="D301" s="543"/>
      <c r="E301" s="534"/>
      <c r="F301" s="534"/>
      <c r="G301" s="534"/>
      <c r="H301" s="535"/>
      <c r="I301" s="531" t="str">
        <f t="shared" si="17"/>
        <v/>
      </c>
      <c r="J301" s="531" t="str">
        <f t="shared" si="18"/>
        <v/>
      </c>
      <c r="K301" s="531" t="str">
        <f t="shared" si="19"/>
        <v/>
      </c>
    </row>
    <row r="302" spans="2:11" hidden="1">
      <c r="B302" s="533"/>
      <c r="C302" s="543"/>
      <c r="D302" s="543"/>
      <c r="E302" s="534"/>
      <c r="F302" s="534"/>
      <c r="G302" s="534"/>
      <c r="H302" s="535"/>
      <c r="I302" s="531" t="str">
        <f t="shared" si="17"/>
        <v/>
      </c>
      <c r="J302" s="531" t="str">
        <f t="shared" si="18"/>
        <v/>
      </c>
      <c r="K302" s="531" t="str">
        <f t="shared" si="19"/>
        <v/>
      </c>
    </row>
    <row r="303" spans="2:11" hidden="1">
      <c r="B303" s="533"/>
      <c r="C303" s="543"/>
      <c r="D303" s="543"/>
      <c r="E303" s="534"/>
      <c r="F303" s="534"/>
      <c r="G303" s="534"/>
      <c r="H303" s="535"/>
      <c r="I303" s="531" t="str">
        <f t="shared" si="17"/>
        <v/>
      </c>
      <c r="J303" s="531" t="str">
        <f t="shared" si="18"/>
        <v/>
      </c>
      <c r="K303" s="531" t="str">
        <f t="shared" si="19"/>
        <v/>
      </c>
    </row>
    <row r="304" spans="2:11" hidden="1">
      <c r="B304" s="533"/>
      <c r="C304" s="543"/>
      <c r="D304" s="543"/>
      <c r="E304" s="534"/>
      <c r="F304" s="534"/>
      <c r="G304" s="534"/>
      <c r="H304" s="535"/>
      <c r="I304" s="531" t="str">
        <f t="shared" si="17"/>
        <v/>
      </c>
      <c r="J304" s="531" t="str">
        <f t="shared" si="18"/>
        <v/>
      </c>
      <c r="K304" s="531" t="str">
        <f t="shared" si="19"/>
        <v/>
      </c>
    </row>
    <row r="305" spans="2:11" hidden="1">
      <c r="B305" s="533"/>
      <c r="C305" s="543"/>
      <c r="D305" s="543"/>
      <c r="E305" s="534"/>
      <c r="F305" s="534"/>
      <c r="G305" s="534"/>
      <c r="H305" s="535"/>
      <c r="I305" s="531" t="str">
        <f t="shared" si="17"/>
        <v/>
      </c>
      <c r="J305" s="531" t="str">
        <f t="shared" si="18"/>
        <v/>
      </c>
      <c r="K305" s="531" t="str">
        <f t="shared" si="19"/>
        <v/>
      </c>
    </row>
    <row r="306" spans="2:11" hidden="1">
      <c r="B306" s="533"/>
      <c r="C306" s="543"/>
      <c r="D306" s="543"/>
      <c r="E306" s="534"/>
      <c r="F306" s="534"/>
      <c r="G306" s="534"/>
      <c r="H306" s="535"/>
      <c r="I306" s="531" t="str">
        <f t="shared" si="17"/>
        <v/>
      </c>
      <c r="J306" s="531" t="str">
        <f t="shared" si="18"/>
        <v/>
      </c>
      <c r="K306" s="531" t="str">
        <f t="shared" si="19"/>
        <v/>
      </c>
    </row>
    <row r="307" spans="2:11" hidden="1">
      <c r="B307" s="533"/>
      <c r="C307" s="543"/>
      <c r="D307" s="543"/>
      <c r="E307" s="534"/>
      <c r="F307" s="534"/>
      <c r="G307" s="534"/>
      <c r="H307" s="535"/>
      <c r="I307" s="531" t="str">
        <f t="shared" si="17"/>
        <v/>
      </c>
      <c r="J307" s="531" t="str">
        <f t="shared" si="18"/>
        <v/>
      </c>
      <c r="K307" s="531" t="str">
        <f t="shared" si="19"/>
        <v/>
      </c>
    </row>
    <row r="308" spans="2:11" hidden="1">
      <c r="B308" s="533"/>
      <c r="C308" s="543"/>
      <c r="D308" s="543"/>
      <c r="E308" s="534"/>
      <c r="F308" s="534"/>
      <c r="G308" s="534"/>
      <c r="H308" s="535"/>
      <c r="I308" s="531" t="str">
        <f t="shared" si="17"/>
        <v/>
      </c>
      <c r="J308" s="531" t="str">
        <f t="shared" si="18"/>
        <v/>
      </c>
      <c r="K308" s="531" t="str">
        <f t="shared" si="19"/>
        <v/>
      </c>
    </row>
    <row r="309" spans="2:11" hidden="1">
      <c r="B309" s="533"/>
      <c r="C309" s="543"/>
      <c r="D309" s="543"/>
      <c r="E309" s="534"/>
      <c r="F309" s="534"/>
      <c r="G309" s="534"/>
      <c r="H309" s="535"/>
      <c r="I309" s="531" t="str">
        <f t="shared" si="17"/>
        <v/>
      </c>
      <c r="J309" s="531" t="str">
        <f t="shared" si="18"/>
        <v/>
      </c>
      <c r="K309" s="531" t="str">
        <f t="shared" si="19"/>
        <v/>
      </c>
    </row>
    <row r="310" spans="2:11" hidden="1">
      <c r="B310" s="533"/>
      <c r="C310" s="543"/>
      <c r="D310" s="543"/>
      <c r="E310" s="534"/>
      <c r="F310" s="534"/>
      <c r="G310" s="534"/>
      <c r="H310" s="535"/>
      <c r="I310" s="531" t="str">
        <f t="shared" si="17"/>
        <v/>
      </c>
      <c r="J310" s="531" t="str">
        <f t="shared" si="18"/>
        <v/>
      </c>
      <c r="K310" s="531" t="str">
        <f t="shared" si="19"/>
        <v/>
      </c>
    </row>
    <row r="311" spans="2:11" hidden="1">
      <c r="B311" s="533"/>
      <c r="C311" s="543"/>
      <c r="D311" s="543"/>
      <c r="E311" s="534"/>
      <c r="F311" s="534"/>
      <c r="G311" s="534"/>
      <c r="H311" s="535"/>
      <c r="I311" s="531" t="str">
        <f t="shared" si="17"/>
        <v/>
      </c>
      <c r="J311" s="531" t="str">
        <f t="shared" si="18"/>
        <v/>
      </c>
      <c r="K311" s="531" t="str">
        <f t="shared" si="19"/>
        <v/>
      </c>
    </row>
    <row r="312" spans="2:11" hidden="1">
      <c r="B312" s="533"/>
      <c r="C312" s="543"/>
      <c r="D312" s="543"/>
      <c r="E312" s="534"/>
      <c r="F312" s="534"/>
      <c r="G312" s="534"/>
      <c r="H312" s="535"/>
      <c r="I312" s="531" t="str">
        <f t="shared" si="17"/>
        <v/>
      </c>
      <c r="J312" s="531" t="str">
        <f t="shared" si="18"/>
        <v/>
      </c>
      <c r="K312" s="531" t="str">
        <f t="shared" si="19"/>
        <v/>
      </c>
    </row>
    <row r="313" spans="2:11" hidden="1">
      <c r="B313" s="533"/>
      <c r="C313" s="543"/>
      <c r="D313" s="543"/>
      <c r="E313" s="534"/>
      <c r="F313" s="534"/>
      <c r="G313" s="534"/>
      <c r="H313" s="535"/>
      <c r="I313" s="531" t="str">
        <f t="shared" si="17"/>
        <v/>
      </c>
      <c r="J313" s="531" t="str">
        <f t="shared" si="18"/>
        <v/>
      </c>
      <c r="K313" s="531" t="str">
        <f t="shared" si="19"/>
        <v/>
      </c>
    </row>
    <row r="314" spans="2:11" hidden="1">
      <c r="B314" s="533"/>
      <c r="C314" s="543"/>
      <c r="D314" s="543"/>
      <c r="E314" s="534"/>
      <c r="F314" s="534"/>
      <c r="G314" s="534"/>
      <c r="H314" s="535"/>
      <c r="I314" s="531" t="str">
        <f t="shared" si="17"/>
        <v/>
      </c>
      <c r="J314" s="531" t="str">
        <f t="shared" si="18"/>
        <v/>
      </c>
      <c r="K314" s="531" t="str">
        <f t="shared" si="19"/>
        <v/>
      </c>
    </row>
    <row r="315" spans="2:11" hidden="1">
      <c r="B315" s="533"/>
      <c r="C315" s="543"/>
      <c r="D315" s="543"/>
      <c r="E315" s="534"/>
      <c r="F315" s="534"/>
      <c r="G315" s="534"/>
      <c r="H315" s="535"/>
      <c r="I315" s="531" t="str">
        <f t="shared" si="17"/>
        <v/>
      </c>
      <c r="J315" s="531" t="str">
        <f t="shared" si="18"/>
        <v/>
      </c>
      <c r="K315" s="531" t="str">
        <f t="shared" si="19"/>
        <v/>
      </c>
    </row>
    <row r="316" spans="2:11" hidden="1">
      <c r="B316" s="533"/>
      <c r="C316" s="543"/>
      <c r="D316" s="543"/>
      <c r="E316" s="534"/>
      <c r="F316" s="534"/>
      <c r="G316" s="534"/>
      <c r="H316" s="535"/>
      <c r="I316" s="531" t="str">
        <f t="shared" si="17"/>
        <v/>
      </c>
      <c r="J316" s="531" t="str">
        <f t="shared" si="18"/>
        <v/>
      </c>
      <c r="K316" s="531" t="str">
        <f t="shared" si="19"/>
        <v/>
      </c>
    </row>
    <row r="317" spans="2:11" hidden="1">
      <c r="B317" s="533"/>
      <c r="C317" s="543"/>
      <c r="D317" s="543"/>
      <c r="E317" s="534"/>
      <c r="F317" s="534"/>
      <c r="G317" s="534"/>
      <c r="H317" s="535"/>
      <c r="I317" s="531" t="str">
        <f t="shared" si="17"/>
        <v/>
      </c>
      <c r="J317" s="531" t="str">
        <f t="shared" si="18"/>
        <v/>
      </c>
      <c r="K317" s="531" t="str">
        <f t="shared" si="19"/>
        <v/>
      </c>
    </row>
    <row r="318" spans="2:11" hidden="1">
      <c r="B318" s="533"/>
      <c r="C318" s="543"/>
      <c r="D318" s="543"/>
      <c r="E318" s="534"/>
      <c r="F318" s="534"/>
      <c r="G318" s="534"/>
      <c r="H318" s="535"/>
      <c r="I318" s="531" t="str">
        <f t="shared" si="17"/>
        <v/>
      </c>
      <c r="J318" s="531" t="str">
        <f t="shared" si="18"/>
        <v/>
      </c>
      <c r="K318" s="531" t="str">
        <f t="shared" si="19"/>
        <v/>
      </c>
    </row>
    <row r="319" spans="2:11" hidden="1">
      <c r="B319" s="533"/>
      <c r="C319" s="543"/>
      <c r="D319" s="543"/>
      <c r="E319" s="534"/>
      <c r="F319" s="534"/>
      <c r="G319" s="534"/>
      <c r="H319" s="535"/>
      <c r="I319" s="531" t="str">
        <f t="shared" si="17"/>
        <v/>
      </c>
      <c r="J319" s="531" t="str">
        <f t="shared" si="18"/>
        <v/>
      </c>
      <c r="K319" s="531" t="str">
        <f t="shared" si="19"/>
        <v/>
      </c>
    </row>
    <row r="320" spans="2:11" hidden="1">
      <c r="B320" s="533"/>
      <c r="C320" s="543"/>
      <c r="D320" s="543"/>
      <c r="E320" s="534"/>
      <c r="F320" s="534"/>
      <c r="G320" s="534"/>
      <c r="H320" s="535"/>
      <c r="I320" s="531" t="str">
        <f t="shared" si="17"/>
        <v/>
      </c>
      <c r="J320" s="531" t="str">
        <f t="shared" si="18"/>
        <v/>
      </c>
      <c r="K320" s="531" t="str">
        <f t="shared" si="19"/>
        <v/>
      </c>
    </row>
    <row r="321" spans="2:11" hidden="1">
      <c r="B321" s="533"/>
      <c r="C321" s="543"/>
      <c r="D321" s="543"/>
      <c r="E321" s="534"/>
      <c r="F321" s="534"/>
      <c r="G321" s="534"/>
      <c r="H321" s="535"/>
      <c r="I321" s="531" t="str">
        <f t="shared" si="17"/>
        <v/>
      </c>
      <c r="J321" s="531" t="str">
        <f t="shared" si="18"/>
        <v/>
      </c>
      <c r="K321" s="531" t="str">
        <f t="shared" si="19"/>
        <v/>
      </c>
    </row>
    <row r="322" spans="2:11" hidden="1">
      <c r="B322" s="533"/>
      <c r="C322" s="543"/>
      <c r="D322" s="543"/>
      <c r="E322" s="534"/>
      <c r="F322" s="534"/>
      <c r="G322" s="534"/>
      <c r="H322" s="535"/>
      <c r="I322" s="531" t="str">
        <f t="shared" si="17"/>
        <v/>
      </c>
      <c r="J322" s="531" t="str">
        <f t="shared" si="18"/>
        <v/>
      </c>
      <c r="K322" s="531" t="str">
        <f t="shared" si="19"/>
        <v/>
      </c>
    </row>
    <row r="323" spans="2:11" hidden="1">
      <c r="B323" s="533"/>
      <c r="C323" s="543"/>
      <c r="D323" s="543"/>
      <c r="E323" s="534"/>
      <c r="F323" s="534"/>
      <c r="G323" s="534"/>
      <c r="H323" s="535"/>
      <c r="I323" s="531" t="str">
        <f t="shared" si="17"/>
        <v/>
      </c>
      <c r="J323" s="531" t="str">
        <f t="shared" si="18"/>
        <v/>
      </c>
      <c r="K323" s="531" t="str">
        <f t="shared" si="19"/>
        <v/>
      </c>
    </row>
    <row r="324" spans="2:11" hidden="1">
      <c r="B324" s="533"/>
      <c r="C324" s="543"/>
      <c r="D324" s="543"/>
      <c r="E324" s="534"/>
      <c r="F324" s="534"/>
      <c r="G324" s="534"/>
      <c r="H324" s="535"/>
      <c r="I324" s="531" t="str">
        <f t="shared" si="17"/>
        <v/>
      </c>
      <c r="J324" s="531" t="str">
        <f t="shared" si="18"/>
        <v/>
      </c>
      <c r="K324" s="531" t="str">
        <f t="shared" si="19"/>
        <v/>
      </c>
    </row>
    <row r="325" spans="2:11" hidden="1">
      <c r="B325" s="533"/>
      <c r="C325" s="543"/>
      <c r="D325" s="543"/>
      <c r="E325" s="534"/>
      <c r="F325" s="534"/>
      <c r="G325" s="534"/>
      <c r="H325" s="535"/>
      <c r="I325" s="531" t="str">
        <f t="shared" si="17"/>
        <v/>
      </c>
      <c r="J325" s="531" t="str">
        <f t="shared" si="18"/>
        <v/>
      </c>
      <c r="K325" s="531" t="str">
        <f t="shared" si="19"/>
        <v/>
      </c>
    </row>
    <row r="326" spans="2:11" hidden="1">
      <c r="B326" s="533"/>
      <c r="C326" s="543"/>
      <c r="D326" s="543"/>
      <c r="E326" s="534"/>
      <c r="F326" s="534"/>
      <c r="G326" s="534"/>
      <c r="H326" s="535"/>
      <c r="I326" s="531" t="str">
        <f t="shared" si="17"/>
        <v/>
      </c>
      <c r="J326" s="531" t="str">
        <f t="shared" si="18"/>
        <v/>
      </c>
      <c r="K326" s="531" t="str">
        <f t="shared" si="19"/>
        <v/>
      </c>
    </row>
    <row r="327" spans="2:11" hidden="1">
      <c r="B327" s="533"/>
      <c r="C327" s="543"/>
      <c r="D327" s="543"/>
      <c r="E327" s="534"/>
      <c r="F327" s="534"/>
      <c r="G327" s="534"/>
      <c r="H327" s="535"/>
      <c r="I327" s="531" t="str">
        <f t="shared" si="17"/>
        <v/>
      </c>
      <c r="J327" s="531" t="str">
        <f t="shared" si="18"/>
        <v/>
      </c>
      <c r="K327" s="531" t="str">
        <f t="shared" si="19"/>
        <v/>
      </c>
    </row>
    <row r="328" spans="2:11" hidden="1">
      <c r="B328" s="533"/>
      <c r="C328" s="543"/>
      <c r="D328" s="543"/>
      <c r="E328" s="534"/>
      <c r="F328" s="534"/>
      <c r="G328" s="534"/>
      <c r="H328" s="535"/>
      <c r="I328" s="531" t="str">
        <f t="shared" si="17"/>
        <v/>
      </c>
      <c r="J328" s="531" t="str">
        <f t="shared" si="18"/>
        <v/>
      </c>
      <c r="K328" s="531" t="str">
        <f t="shared" si="19"/>
        <v/>
      </c>
    </row>
    <row r="329" spans="2:11" hidden="1">
      <c r="B329" s="533"/>
      <c r="C329" s="543"/>
      <c r="D329" s="543"/>
      <c r="E329" s="534"/>
      <c r="F329" s="534"/>
      <c r="G329" s="534"/>
      <c r="H329" s="535"/>
      <c r="I329" s="531" t="str">
        <f t="shared" si="17"/>
        <v/>
      </c>
      <c r="J329" s="531" t="str">
        <f t="shared" si="18"/>
        <v/>
      </c>
      <c r="K329" s="531" t="str">
        <f t="shared" si="19"/>
        <v/>
      </c>
    </row>
    <row r="330" spans="2:11" hidden="1">
      <c r="B330" s="533"/>
      <c r="C330" s="543"/>
      <c r="D330" s="543"/>
      <c r="E330" s="534"/>
      <c r="F330" s="534"/>
      <c r="G330" s="534"/>
      <c r="H330" s="535"/>
      <c r="I330" s="531" t="str">
        <f t="shared" si="17"/>
        <v/>
      </c>
      <c r="J330" s="531" t="str">
        <f t="shared" si="18"/>
        <v/>
      </c>
      <c r="K330" s="531" t="str">
        <f t="shared" si="19"/>
        <v/>
      </c>
    </row>
    <row r="331" spans="2:11" hidden="1">
      <c r="B331" s="533"/>
      <c r="C331" s="543"/>
      <c r="D331" s="543"/>
      <c r="E331" s="534"/>
      <c r="F331" s="534"/>
      <c r="G331" s="534"/>
      <c r="H331" s="535"/>
      <c r="I331" s="531" t="str">
        <f t="shared" si="17"/>
        <v/>
      </c>
      <c r="J331" s="531" t="str">
        <f t="shared" si="18"/>
        <v/>
      </c>
      <c r="K331" s="531" t="str">
        <f t="shared" si="19"/>
        <v/>
      </c>
    </row>
    <row r="332" spans="2:11" hidden="1">
      <c r="B332" s="533"/>
      <c r="C332" s="543"/>
      <c r="D332" s="543"/>
      <c r="E332" s="534"/>
      <c r="F332" s="534"/>
      <c r="G332" s="534"/>
      <c r="H332" s="535"/>
      <c r="I332" s="531" t="str">
        <f t="shared" si="17"/>
        <v/>
      </c>
      <c r="J332" s="531" t="str">
        <f t="shared" si="18"/>
        <v/>
      </c>
      <c r="K332" s="531" t="str">
        <f t="shared" si="19"/>
        <v/>
      </c>
    </row>
    <row r="333" spans="2:11" hidden="1">
      <c r="B333" s="533"/>
      <c r="C333" s="543"/>
      <c r="D333" s="543"/>
      <c r="E333" s="534"/>
      <c r="F333" s="534"/>
      <c r="G333" s="534"/>
      <c r="H333" s="535"/>
      <c r="I333" s="531" t="str">
        <f t="shared" si="17"/>
        <v/>
      </c>
      <c r="J333" s="531" t="str">
        <f t="shared" si="18"/>
        <v/>
      </c>
      <c r="K333" s="531" t="str">
        <f t="shared" si="19"/>
        <v/>
      </c>
    </row>
    <row r="334" spans="2:11" hidden="1">
      <c r="B334" s="533"/>
      <c r="C334" s="543"/>
      <c r="D334" s="543"/>
      <c r="E334" s="534"/>
      <c r="F334" s="534"/>
      <c r="G334" s="534"/>
      <c r="H334" s="535"/>
      <c r="I334" s="531" t="str">
        <f t="shared" si="17"/>
        <v/>
      </c>
      <c r="J334" s="531" t="str">
        <f t="shared" si="18"/>
        <v/>
      </c>
      <c r="K334" s="531" t="str">
        <f t="shared" si="19"/>
        <v/>
      </c>
    </row>
    <row r="335" spans="2:11" hidden="1">
      <c r="B335" s="533"/>
      <c r="C335" s="543"/>
      <c r="D335" s="543"/>
      <c r="E335" s="534"/>
      <c r="F335" s="534"/>
      <c r="G335" s="534"/>
      <c r="H335" s="535"/>
      <c r="I335" s="531" t="str">
        <f t="shared" si="17"/>
        <v/>
      </c>
      <c r="J335" s="531" t="str">
        <f t="shared" si="18"/>
        <v/>
      </c>
      <c r="K335" s="531" t="str">
        <f t="shared" si="19"/>
        <v/>
      </c>
    </row>
    <row r="336" spans="2:11" hidden="1">
      <c r="B336" s="533"/>
      <c r="C336" s="543"/>
      <c r="D336" s="543"/>
      <c r="E336" s="534"/>
      <c r="F336" s="534"/>
      <c r="G336" s="534"/>
      <c r="H336" s="535"/>
      <c r="I336" s="531" t="str">
        <f t="shared" si="17"/>
        <v/>
      </c>
      <c r="J336" s="531" t="str">
        <f t="shared" si="18"/>
        <v/>
      </c>
      <c r="K336" s="531" t="str">
        <f t="shared" si="19"/>
        <v/>
      </c>
    </row>
    <row r="337" spans="2:11" hidden="1">
      <c r="B337" s="533"/>
      <c r="C337" s="543"/>
      <c r="D337" s="543"/>
      <c r="E337" s="534"/>
      <c r="F337" s="534"/>
      <c r="G337" s="534"/>
      <c r="H337" s="535"/>
      <c r="I337" s="531" t="str">
        <f t="shared" si="17"/>
        <v/>
      </c>
      <c r="J337" s="531" t="str">
        <f t="shared" si="18"/>
        <v/>
      </c>
      <c r="K337" s="531" t="str">
        <f t="shared" si="19"/>
        <v/>
      </c>
    </row>
    <row r="338" spans="2:11" hidden="1">
      <c r="B338" s="533"/>
      <c r="C338" s="543"/>
      <c r="D338" s="543"/>
      <c r="E338" s="534"/>
      <c r="F338" s="534"/>
      <c r="G338" s="534"/>
      <c r="H338" s="535"/>
      <c r="I338" s="531" t="str">
        <f t="shared" si="17"/>
        <v/>
      </c>
      <c r="J338" s="531" t="str">
        <f t="shared" si="18"/>
        <v/>
      </c>
      <c r="K338" s="531" t="str">
        <f t="shared" si="19"/>
        <v/>
      </c>
    </row>
    <row r="339" spans="2:11" hidden="1">
      <c r="B339" s="533"/>
      <c r="C339" s="543"/>
      <c r="D339" s="543"/>
      <c r="E339" s="534"/>
      <c r="F339" s="534"/>
      <c r="G339" s="534"/>
      <c r="H339" s="535"/>
      <c r="I339" s="531" t="str">
        <f t="shared" si="17"/>
        <v/>
      </c>
      <c r="J339" s="531" t="str">
        <f t="shared" si="18"/>
        <v/>
      </c>
      <c r="K339" s="531" t="str">
        <f t="shared" si="19"/>
        <v/>
      </c>
    </row>
    <row r="340" spans="2:11" hidden="1">
      <c r="B340" s="533"/>
      <c r="C340" s="543"/>
      <c r="D340" s="543"/>
      <c r="E340" s="534"/>
      <c r="F340" s="534"/>
      <c r="G340" s="534"/>
      <c r="H340" s="535"/>
      <c r="I340" s="531" t="str">
        <f t="shared" si="17"/>
        <v/>
      </c>
      <c r="J340" s="531" t="str">
        <f t="shared" si="18"/>
        <v/>
      </c>
      <c r="K340" s="531" t="str">
        <f t="shared" si="19"/>
        <v/>
      </c>
    </row>
    <row r="341" spans="2:11" hidden="1">
      <c r="B341" s="533"/>
      <c r="C341" s="543"/>
      <c r="D341" s="543"/>
      <c r="E341" s="534"/>
      <c r="F341" s="534"/>
      <c r="G341" s="534"/>
      <c r="H341" s="535"/>
      <c r="I341" s="531" t="str">
        <f t="shared" si="17"/>
        <v/>
      </c>
      <c r="J341" s="531" t="str">
        <f t="shared" si="18"/>
        <v/>
      </c>
      <c r="K341" s="531" t="str">
        <f t="shared" si="19"/>
        <v/>
      </c>
    </row>
    <row r="342" spans="2:11" hidden="1">
      <c r="B342" s="533"/>
      <c r="C342" s="543"/>
      <c r="D342" s="543"/>
      <c r="E342" s="534"/>
      <c r="F342" s="534"/>
      <c r="G342" s="534"/>
      <c r="H342" s="535"/>
      <c r="I342" s="531" t="str">
        <f t="shared" si="17"/>
        <v/>
      </c>
      <c r="J342" s="531" t="str">
        <f t="shared" si="18"/>
        <v/>
      </c>
      <c r="K342" s="531" t="str">
        <f t="shared" si="19"/>
        <v/>
      </c>
    </row>
    <row r="343" spans="2:11" hidden="1">
      <c r="B343" s="533"/>
      <c r="C343" s="543"/>
      <c r="D343" s="543"/>
      <c r="E343" s="534"/>
      <c r="F343" s="534"/>
      <c r="G343" s="534"/>
      <c r="H343" s="535"/>
      <c r="I343" s="531" t="str">
        <f t="shared" si="17"/>
        <v/>
      </c>
      <c r="J343" s="531" t="str">
        <f t="shared" si="18"/>
        <v/>
      </c>
      <c r="K343" s="531" t="str">
        <f t="shared" si="19"/>
        <v/>
      </c>
    </row>
    <row r="344" spans="2:11" hidden="1">
      <c r="B344" s="533"/>
      <c r="C344" s="543"/>
      <c r="D344" s="543"/>
      <c r="E344" s="534"/>
      <c r="F344" s="534"/>
      <c r="G344" s="534"/>
      <c r="H344" s="535"/>
      <c r="I344" s="531" t="str">
        <f t="shared" si="17"/>
        <v/>
      </c>
      <c r="J344" s="531" t="str">
        <f t="shared" si="18"/>
        <v/>
      </c>
      <c r="K344" s="531" t="str">
        <f t="shared" si="19"/>
        <v/>
      </c>
    </row>
    <row r="345" spans="2:11" hidden="1">
      <c r="B345" s="533"/>
      <c r="C345" s="543"/>
      <c r="D345" s="543"/>
      <c r="E345" s="534"/>
      <c r="F345" s="534"/>
      <c r="G345" s="534"/>
      <c r="H345" s="535"/>
      <c r="I345" s="531" t="str">
        <f t="shared" si="17"/>
        <v/>
      </c>
      <c r="J345" s="531" t="str">
        <f t="shared" si="18"/>
        <v/>
      </c>
      <c r="K345" s="531" t="str">
        <f t="shared" si="19"/>
        <v/>
      </c>
    </row>
    <row r="346" spans="2:11" hidden="1">
      <c r="B346" s="533"/>
      <c r="C346" s="543"/>
      <c r="D346" s="543"/>
      <c r="E346" s="534"/>
      <c r="F346" s="534"/>
      <c r="G346" s="534"/>
      <c r="H346" s="535"/>
      <c r="I346" s="531" t="str">
        <f t="shared" si="17"/>
        <v/>
      </c>
      <c r="J346" s="531" t="str">
        <f t="shared" si="18"/>
        <v/>
      </c>
      <c r="K346" s="531" t="str">
        <f t="shared" si="19"/>
        <v/>
      </c>
    </row>
    <row r="347" spans="2:11" hidden="1">
      <c r="B347" s="533"/>
      <c r="C347" s="543"/>
      <c r="D347" s="543"/>
      <c r="E347" s="534"/>
      <c r="F347" s="534"/>
      <c r="G347" s="534"/>
      <c r="H347" s="535"/>
      <c r="I347" s="531" t="str">
        <f t="shared" si="17"/>
        <v/>
      </c>
      <c r="J347" s="531" t="str">
        <f t="shared" si="18"/>
        <v/>
      </c>
      <c r="K347" s="531" t="str">
        <f t="shared" si="19"/>
        <v/>
      </c>
    </row>
    <row r="348" spans="2:11" hidden="1">
      <c r="B348" s="533"/>
      <c r="C348" s="543"/>
      <c r="D348" s="543"/>
      <c r="E348" s="534"/>
      <c r="F348" s="534"/>
      <c r="G348" s="534"/>
      <c r="H348" s="535"/>
      <c r="I348" s="531" t="str">
        <f t="shared" si="17"/>
        <v/>
      </c>
      <c r="J348" s="531" t="str">
        <f t="shared" si="18"/>
        <v/>
      </c>
      <c r="K348" s="531" t="str">
        <f t="shared" si="19"/>
        <v/>
      </c>
    </row>
    <row r="349" spans="2:11" hidden="1">
      <c r="B349" s="533"/>
      <c r="C349" s="543"/>
      <c r="D349" s="543"/>
      <c r="E349" s="534"/>
      <c r="F349" s="534"/>
      <c r="G349" s="534"/>
      <c r="H349" s="535"/>
      <c r="I349" s="531" t="str">
        <f t="shared" si="17"/>
        <v/>
      </c>
      <c r="J349" s="531" t="str">
        <f t="shared" si="18"/>
        <v/>
      </c>
      <c r="K349" s="531" t="str">
        <f t="shared" si="19"/>
        <v/>
      </c>
    </row>
    <row r="350" spans="2:11" hidden="1">
      <c r="B350" s="533"/>
      <c r="C350" s="543"/>
      <c r="D350" s="543"/>
      <c r="E350" s="534"/>
      <c r="F350" s="534"/>
      <c r="G350" s="534"/>
      <c r="H350" s="535"/>
      <c r="I350" s="531" t="str">
        <f t="shared" si="17"/>
        <v/>
      </c>
      <c r="J350" s="531" t="str">
        <f t="shared" si="18"/>
        <v/>
      </c>
      <c r="K350" s="531" t="str">
        <f t="shared" si="19"/>
        <v/>
      </c>
    </row>
    <row r="351" spans="2:11" hidden="1">
      <c r="B351" s="533"/>
      <c r="C351" s="543"/>
      <c r="D351" s="543"/>
      <c r="E351" s="534"/>
      <c r="F351" s="534"/>
      <c r="G351" s="534"/>
      <c r="H351" s="535"/>
      <c r="I351" s="531" t="str">
        <f t="shared" si="17"/>
        <v/>
      </c>
      <c r="J351" s="531" t="str">
        <f t="shared" si="18"/>
        <v/>
      </c>
      <c r="K351" s="531" t="str">
        <f t="shared" si="19"/>
        <v/>
      </c>
    </row>
    <row r="352" spans="2:11" hidden="1">
      <c r="B352" s="533"/>
      <c r="C352" s="543"/>
      <c r="D352" s="543"/>
      <c r="E352" s="534"/>
      <c r="F352" s="534"/>
      <c r="G352" s="534"/>
      <c r="H352" s="535"/>
      <c r="I352" s="531" t="str">
        <f t="shared" si="17"/>
        <v/>
      </c>
      <c r="J352" s="531" t="str">
        <f t="shared" si="18"/>
        <v/>
      </c>
      <c r="K352" s="531" t="str">
        <f t="shared" si="19"/>
        <v/>
      </c>
    </row>
    <row r="353" spans="2:11" hidden="1">
      <c r="B353" s="533"/>
      <c r="C353" s="543"/>
      <c r="D353" s="543"/>
      <c r="E353" s="534"/>
      <c r="F353" s="534"/>
      <c r="G353" s="534"/>
      <c r="H353" s="535"/>
      <c r="I353" s="531" t="str">
        <f t="shared" si="17"/>
        <v/>
      </c>
      <c r="J353" s="531" t="str">
        <f t="shared" si="18"/>
        <v/>
      </c>
      <c r="K353" s="531" t="str">
        <f t="shared" si="19"/>
        <v/>
      </c>
    </row>
    <row r="354" spans="2:11" hidden="1">
      <c r="B354" s="533"/>
      <c r="C354" s="543"/>
      <c r="D354" s="543"/>
      <c r="E354" s="534"/>
      <c r="F354" s="534"/>
      <c r="G354" s="534"/>
      <c r="H354" s="535"/>
      <c r="I354" s="531" t="str">
        <f t="shared" si="17"/>
        <v/>
      </c>
      <c r="J354" s="531" t="str">
        <f t="shared" si="18"/>
        <v/>
      </c>
      <c r="K354" s="531" t="str">
        <f t="shared" si="19"/>
        <v/>
      </c>
    </row>
    <row r="355" spans="2:11" hidden="1">
      <c r="B355" s="533"/>
      <c r="C355" s="543"/>
      <c r="D355" s="543"/>
      <c r="E355" s="534"/>
      <c r="F355" s="534"/>
      <c r="G355" s="534"/>
      <c r="H355" s="535"/>
      <c r="I355" s="531" t="str">
        <f t="shared" ref="I355:I418" si="20">IF(OR(E355="複数",E355="その他"),"",IF(COUNTIF(L355:L885,E355)=0,"",IF(F355="","","エラー")))</f>
        <v/>
      </c>
      <c r="J355" s="531" t="str">
        <f t="shared" ref="J355:J418" si="21">IF(B355="","",IF(COUNTIF($L$10:$L$29,E355),"","エラー"))</f>
        <v/>
      </c>
      <c r="K355" s="531" t="str">
        <f t="shared" ref="K355:K418" si="22">IF(E355="その他",IF(F355="","エラー",""),"")</f>
        <v/>
      </c>
    </row>
    <row r="356" spans="2:11" hidden="1">
      <c r="B356" s="533"/>
      <c r="C356" s="543"/>
      <c r="D356" s="543"/>
      <c r="E356" s="534"/>
      <c r="F356" s="534"/>
      <c r="G356" s="534"/>
      <c r="H356" s="535"/>
      <c r="I356" s="531" t="str">
        <f t="shared" si="20"/>
        <v/>
      </c>
      <c r="J356" s="531" t="str">
        <f t="shared" si="21"/>
        <v/>
      </c>
      <c r="K356" s="531" t="str">
        <f t="shared" si="22"/>
        <v/>
      </c>
    </row>
    <row r="357" spans="2:11" hidden="1">
      <c r="B357" s="533"/>
      <c r="C357" s="543"/>
      <c r="D357" s="543"/>
      <c r="E357" s="534"/>
      <c r="F357" s="534"/>
      <c r="G357" s="534"/>
      <c r="H357" s="535"/>
      <c r="I357" s="531" t="str">
        <f t="shared" si="20"/>
        <v/>
      </c>
      <c r="J357" s="531" t="str">
        <f t="shared" si="21"/>
        <v/>
      </c>
      <c r="K357" s="531" t="str">
        <f t="shared" si="22"/>
        <v/>
      </c>
    </row>
    <row r="358" spans="2:11" hidden="1">
      <c r="B358" s="533"/>
      <c r="C358" s="543"/>
      <c r="D358" s="543"/>
      <c r="E358" s="534"/>
      <c r="F358" s="534"/>
      <c r="G358" s="534"/>
      <c r="H358" s="535"/>
      <c r="I358" s="531" t="str">
        <f t="shared" si="20"/>
        <v/>
      </c>
      <c r="J358" s="531" t="str">
        <f t="shared" si="21"/>
        <v/>
      </c>
      <c r="K358" s="531" t="str">
        <f t="shared" si="22"/>
        <v/>
      </c>
    </row>
    <row r="359" spans="2:11" hidden="1">
      <c r="B359" s="533"/>
      <c r="C359" s="543"/>
      <c r="D359" s="543"/>
      <c r="E359" s="534"/>
      <c r="F359" s="534"/>
      <c r="G359" s="534"/>
      <c r="H359" s="535"/>
      <c r="I359" s="531" t="str">
        <f t="shared" si="20"/>
        <v/>
      </c>
      <c r="J359" s="531" t="str">
        <f t="shared" si="21"/>
        <v/>
      </c>
      <c r="K359" s="531" t="str">
        <f t="shared" si="22"/>
        <v/>
      </c>
    </row>
    <row r="360" spans="2:11" hidden="1">
      <c r="B360" s="533"/>
      <c r="C360" s="543"/>
      <c r="D360" s="543"/>
      <c r="E360" s="534"/>
      <c r="F360" s="534"/>
      <c r="G360" s="534"/>
      <c r="H360" s="535"/>
      <c r="I360" s="531" t="str">
        <f t="shared" si="20"/>
        <v/>
      </c>
      <c r="J360" s="531" t="str">
        <f t="shared" si="21"/>
        <v/>
      </c>
      <c r="K360" s="531" t="str">
        <f t="shared" si="22"/>
        <v/>
      </c>
    </row>
    <row r="361" spans="2:11" hidden="1">
      <c r="B361" s="533"/>
      <c r="C361" s="543"/>
      <c r="D361" s="543"/>
      <c r="E361" s="534"/>
      <c r="F361" s="534"/>
      <c r="G361" s="534"/>
      <c r="H361" s="535"/>
      <c r="I361" s="531" t="str">
        <f t="shared" si="20"/>
        <v/>
      </c>
      <c r="J361" s="531" t="str">
        <f t="shared" si="21"/>
        <v/>
      </c>
      <c r="K361" s="531" t="str">
        <f t="shared" si="22"/>
        <v/>
      </c>
    </row>
    <row r="362" spans="2:11" hidden="1">
      <c r="B362" s="533"/>
      <c r="C362" s="543"/>
      <c r="D362" s="543"/>
      <c r="E362" s="534"/>
      <c r="F362" s="534"/>
      <c r="G362" s="534"/>
      <c r="H362" s="535"/>
      <c r="I362" s="531" t="str">
        <f t="shared" si="20"/>
        <v/>
      </c>
      <c r="J362" s="531" t="str">
        <f t="shared" si="21"/>
        <v/>
      </c>
      <c r="K362" s="531" t="str">
        <f t="shared" si="22"/>
        <v/>
      </c>
    </row>
    <row r="363" spans="2:11" hidden="1">
      <c r="B363" s="533"/>
      <c r="C363" s="543"/>
      <c r="D363" s="543"/>
      <c r="E363" s="534"/>
      <c r="F363" s="534"/>
      <c r="G363" s="534"/>
      <c r="H363" s="535"/>
      <c r="I363" s="531" t="str">
        <f t="shared" si="20"/>
        <v/>
      </c>
      <c r="J363" s="531" t="str">
        <f t="shared" si="21"/>
        <v/>
      </c>
      <c r="K363" s="531" t="str">
        <f t="shared" si="22"/>
        <v/>
      </c>
    </row>
    <row r="364" spans="2:11" hidden="1">
      <c r="B364" s="533"/>
      <c r="C364" s="543"/>
      <c r="D364" s="543"/>
      <c r="E364" s="534"/>
      <c r="F364" s="534"/>
      <c r="G364" s="534"/>
      <c r="H364" s="535"/>
      <c r="I364" s="531" t="str">
        <f t="shared" si="20"/>
        <v/>
      </c>
      <c r="J364" s="531" t="str">
        <f t="shared" si="21"/>
        <v/>
      </c>
      <c r="K364" s="531" t="str">
        <f t="shared" si="22"/>
        <v/>
      </c>
    </row>
    <row r="365" spans="2:11" hidden="1">
      <c r="B365" s="533"/>
      <c r="C365" s="543"/>
      <c r="D365" s="543"/>
      <c r="E365" s="534"/>
      <c r="F365" s="534"/>
      <c r="G365" s="534"/>
      <c r="H365" s="535"/>
      <c r="I365" s="531" t="str">
        <f t="shared" si="20"/>
        <v/>
      </c>
      <c r="J365" s="531" t="str">
        <f t="shared" si="21"/>
        <v/>
      </c>
      <c r="K365" s="531" t="str">
        <f t="shared" si="22"/>
        <v/>
      </c>
    </row>
    <row r="366" spans="2:11" hidden="1">
      <c r="B366" s="533"/>
      <c r="C366" s="543"/>
      <c r="D366" s="543"/>
      <c r="E366" s="534"/>
      <c r="F366" s="534"/>
      <c r="G366" s="534"/>
      <c r="H366" s="535"/>
      <c r="I366" s="531" t="str">
        <f t="shared" si="20"/>
        <v/>
      </c>
      <c r="J366" s="531" t="str">
        <f t="shared" si="21"/>
        <v/>
      </c>
      <c r="K366" s="531" t="str">
        <f t="shared" si="22"/>
        <v/>
      </c>
    </row>
    <row r="367" spans="2:11" hidden="1">
      <c r="B367" s="533"/>
      <c r="C367" s="543"/>
      <c r="D367" s="543"/>
      <c r="E367" s="534"/>
      <c r="F367" s="534"/>
      <c r="G367" s="534"/>
      <c r="H367" s="535"/>
      <c r="I367" s="531" t="str">
        <f t="shared" si="20"/>
        <v/>
      </c>
      <c r="J367" s="531" t="str">
        <f t="shared" si="21"/>
        <v/>
      </c>
      <c r="K367" s="531" t="str">
        <f t="shared" si="22"/>
        <v/>
      </c>
    </row>
    <row r="368" spans="2:11" hidden="1">
      <c r="B368" s="533"/>
      <c r="C368" s="543"/>
      <c r="D368" s="543"/>
      <c r="E368" s="534"/>
      <c r="F368" s="534"/>
      <c r="G368" s="534"/>
      <c r="H368" s="535"/>
      <c r="I368" s="531" t="str">
        <f t="shared" si="20"/>
        <v/>
      </c>
      <c r="J368" s="531" t="str">
        <f t="shared" si="21"/>
        <v/>
      </c>
      <c r="K368" s="531" t="str">
        <f t="shared" si="22"/>
        <v/>
      </c>
    </row>
    <row r="369" spans="2:11" hidden="1">
      <c r="B369" s="533"/>
      <c r="C369" s="543"/>
      <c r="D369" s="543"/>
      <c r="E369" s="534"/>
      <c r="F369" s="534"/>
      <c r="G369" s="534"/>
      <c r="H369" s="535"/>
      <c r="I369" s="531" t="str">
        <f t="shared" si="20"/>
        <v/>
      </c>
      <c r="J369" s="531" t="str">
        <f t="shared" si="21"/>
        <v/>
      </c>
      <c r="K369" s="531" t="str">
        <f t="shared" si="22"/>
        <v/>
      </c>
    </row>
    <row r="370" spans="2:11" hidden="1">
      <c r="B370" s="533"/>
      <c r="C370" s="543"/>
      <c r="D370" s="543"/>
      <c r="E370" s="534"/>
      <c r="F370" s="534"/>
      <c r="G370" s="534"/>
      <c r="H370" s="535"/>
      <c r="I370" s="531" t="str">
        <f t="shared" si="20"/>
        <v/>
      </c>
      <c r="J370" s="531" t="str">
        <f t="shared" si="21"/>
        <v/>
      </c>
      <c r="K370" s="531" t="str">
        <f t="shared" si="22"/>
        <v/>
      </c>
    </row>
    <row r="371" spans="2:11" hidden="1">
      <c r="B371" s="533"/>
      <c r="C371" s="543"/>
      <c r="D371" s="543"/>
      <c r="E371" s="534"/>
      <c r="F371" s="534"/>
      <c r="G371" s="534"/>
      <c r="H371" s="535"/>
      <c r="I371" s="531" t="str">
        <f t="shared" si="20"/>
        <v/>
      </c>
      <c r="J371" s="531" t="str">
        <f t="shared" si="21"/>
        <v/>
      </c>
      <c r="K371" s="531" t="str">
        <f t="shared" si="22"/>
        <v/>
      </c>
    </row>
    <row r="372" spans="2:11" hidden="1">
      <c r="B372" s="533"/>
      <c r="C372" s="543"/>
      <c r="D372" s="543"/>
      <c r="E372" s="534"/>
      <c r="F372" s="534"/>
      <c r="G372" s="534"/>
      <c r="H372" s="535"/>
      <c r="I372" s="531" t="str">
        <f t="shared" si="20"/>
        <v/>
      </c>
      <c r="J372" s="531" t="str">
        <f t="shared" si="21"/>
        <v/>
      </c>
      <c r="K372" s="531" t="str">
        <f t="shared" si="22"/>
        <v/>
      </c>
    </row>
    <row r="373" spans="2:11" hidden="1">
      <c r="B373" s="533"/>
      <c r="C373" s="543"/>
      <c r="D373" s="543"/>
      <c r="E373" s="534"/>
      <c r="F373" s="534"/>
      <c r="G373" s="534"/>
      <c r="H373" s="535"/>
      <c r="I373" s="531" t="str">
        <f t="shared" si="20"/>
        <v/>
      </c>
      <c r="J373" s="531" t="str">
        <f t="shared" si="21"/>
        <v/>
      </c>
      <c r="K373" s="531" t="str">
        <f t="shared" si="22"/>
        <v/>
      </c>
    </row>
    <row r="374" spans="2:11" hidden="1">
      <c r="B374" s="533"/>
      <c r="C374" s="543"/>
      <c r="D374" s="543"/>
      <c r="E374" s="534"/>
      <c r="F374" s="534"/>
      <c r="G374" s="534"/>
      <c r="H374" s="535"/>
      <c r="I374" s="531" t="str">
        <f t="shared" si="20"/>
        <v/>
      </c>
      <c r="J374" s="531" t="str">
        <f t="shared" si="21"/>
        <v/>
      </c>
      <c r="K374" s="531" t="str">
        <f t="shared" si="22"/>
        <v/>
      </c>
    </row>
    <row r="375" spans="2:11" hidden="1">
      <c r="B375" s="533"/>
      <c r="C375" s="543"/>
      <c r="D375" s="543"/>
      <c r="E375" s="534"/>
      <c r="F375" s="534"/>
      <c r="G375" s="534"/>
      <c r="H375" s="535"/>
      <c r="I375" s="531" t="str">
        <f t="shared" si="20"/>
        <v/>
      </c>
      <c r="J375" s="531" t="str">
        <f t="shared" si="21"/>
        <v/>
      </c>
      <c r="K375" s="531" t="str">
        <f t="shared" si="22"/>
        <v/>
      </c>
    </row>
    <row r="376" spans="2:11" hidden="1">
      <c r="B376" s="533"/>
      <c r="C376" s="543"/>
      <c r="D376" s="543"/>
      <c r="E376" s="534"/>
      <c r="F376" s="534"/>
      <c r="G376" s="534"/>
      <c r="H376" s="535"/>
      <c r="I376" s="531" t="str">
        <f t="shared" si="20"/>
        <v/>
      </c>
      <c r="J376" s="531" t="str">
        <f t="shared" si="21"/>
        <v/>
      </c>
      <c r="K376" s="531" t="str">
        <f t="shared" si="22"/>
        <v/>
      </c>
    </row>
    <row r="377" spans="2:11" hidden="1">
      <c r="B377" s="533"/>
      <c r="C377" s="543"/>
      <c r="D377" s="543"/>
      <c r="E377" s="534"/>
      <c r="F377" s="534"/>
      <c r="G377" s="534"/>
      <c r="H377" s="535"/>
      <c r="I377" s="531" t="str">
        <f t="shared" si="20"/>
        <v/>
      </c>
      <c r="J377" s="531" t="str">
        <f t="shared" si="21"/>
        <v/>
      </c>
      <c r="K377" s="531" t="str">
        <f t="shared" si="22"/>
        <v/>
      </c>
    </row>
    <row r="378" spans="2:11" hidden="1">
      <c r="B378" s="533"/>
      <c r="C378" s="543"/>
      <c r="D378" s="543"/>
      <c r="E378" s="534"/>
      <c r="F378" s="534"/>
      <c r="G378" s="534"/>
      <c r="H378" s="535"/>
      <c r="I378" s="531" t="str">
        <f t="shared" si="20"/>
        <v/>
      </c>
      <c r="J378" s="531" t="str">
        <f t="shared" si="21"/>
        <v/>
      </c>
      <c r="K378" s="531" t="str">
        <f t="shared" si="22"/>
        <v/>
      </c>
    </row>
    <row r="379" spans="2:11" hidden="1">
      <c r="B379" s="533"/>
      <c r="C379" s="543"/>
      <c r="D379" s="543"/>
      <c r="E379" s="534"/>
      <c r="F379" s="534"/>
      <c r="G379" s="534"/>
      <c r="H379" s="535"/>
      <c r="I379" s="531" t="str">
        <f t="shared" si="20"/>
        <v/>
      </c>
      <c r="J379" s="531" t="str">
        <f t="shared" si="21"/>
        <v/>
      </c>
      <c r="K379" s="531" t="str">
        <f t="shared" si="22"/>
        <v/>
      </c>
    </row>
    <row r="380" spans="2:11" hidden="1">
      <c r="B380" s="533"/>
      <c r="C380" s="543"/>
      <c r="D380" s="543"/>
      <c r="E380" s="534"/>
      <c r="F380" s="534"/>
      <c r="G380" s="534"/>
      <c r="H380" s="535"/>
      <c r="I380" s="531" t="str">
        <f t="shared" si="20"/>
        <v/>
      </c>
      <c r="J380" s="531" t="str">
        <f t="shared" si="21"/>
        <v/>
      </c>
      <c r="K380" s="531" t="str">
        <f t="shared" si="22"/>
        <v/>
      </c>
    </row>
    <row r="381" spans="2:11" hidden="1">
      <c r="B381" s="533"/>
      <c r="C381" s="543"/>
      <c r="D381" s="543"/>
      <c r="E381" s="534"/>
      <c r="F381" s="534"/>
      <c r="G381" s="534"/>
      <c r="H381" s="535"/>
      <c r="I381" s="531" t="str">
        <f t="shared" si="20"/>
        <v/>
      </c>
      <c r="J381" s="531" t="str">
        <f t="shared" si="21"/>
        <v/>
      </c>
      <c r="K381" s="531" t="str">
        <f t="shared" si="22"/>
        <v/>
      </c>
    </row>
    <row r="382" spans="2:11" hidden="1">
      <c r="B382" s="533"/>
      <c r="C382" s="543"/>
      <c r="D382" s="543"/>
      <c r="E382" s="534"/>
      <c r="F382" s="534"/>
      <c r="G382" s="534"/>
      <c r="H382" s="535"/>
      <c r="I382" s="531" t="str">
        <f t="shared" si="20"/>
        <v/>
      </c>
      <c r="J382" s="531" t="str">
        <f t="shared" si="21"/>
        <v/>
      </c>
      <c r="K382" s="531" t="str">
        <f t="shared" si="22"/>
        <v/>
      </c>
    </row>
    <row r="383" spans="2:11" hidden="1">
      <c r="B383" s="533"/>
      <c r="C383" s="543"/>
      <c r="D383" s="543"/>
      <c r="E383" s="534"/>
      <c r="F383" s="534"/>
      <c r="G383" s="534"/>
      <c r="H383" s="535"/>
      <c r="I383" s="531" t="str">
        <f t="shared" si="20"/>
        <v/>
      </c>
      <c r="J383" s="531" t="str">
        <f t="shared" si="21"/>
        <v/>
      </c>
      <c r="K383" s="531" t="str">
        <f t="shared" si="22"/>
        <v/>
      </c>
    </row>
    <row r="384" spans="2:11" hidden="1">
      <c r="B384" s="533"/>
      <c r="C384" s="543"/>
      <c r="D384" s="543"/>
      <c r="E384" s="534"/>
      <c r="F384" s="534"/>
      <c r="G384" s="534"/>
      <c r="H384" s="535"/>
      <c r="I384" s="531" t="str">
        <f t="shared" si="20"/>
        <v/>
      </c>
      <c r="J384" s="531" t="str">
        <f t="shared" si="21"/>
        <v/>
      </c>
      <c r="K384" s="531" t="str">
        <f t="shared" si="22"/>
        <v/>
      </c>
    </row>
    <row r="385" spans="2:11" hidden="1">
      <c r="B385" s="533"/>
      <c r="C385" s="543"/>
      <c r="D385" s="543"/>
      <c r="E385" s="534"/>
      <c r="F385" s="534"/>
      <c r="G385" s="534"/>
      <c r="H385" s="535"/>
      <c r="I385" s="531" t="str">
        <f t="shared" si="20"/>
        <v/>
      </c>
      <c r="J385" s="531" t="str">
        <f t="shared" si="21"/>
        <v/>
      </c>
      <c r="K385" s="531" t="str">
        <f t="shared" si="22"/>
        <v/>
      </c>
    </row>
    <row r="386" spans="2:11" hidden="1">
      <c r="B386" s="533"/>
      <c r="C386" s="543"/>
      <c r="D386" s="543"/>
      <c r="E386" s="534"/>
      <c r="F386" s="534"/>
      <c r="G386" s="534"/>
      <c r="H386" s="535"/>
      <c r="I386" s="531" t="str">
        <f t="shared" si="20"/>
        <v/>
      </c>
      <c r="J386" s="531" t="str">
        <f t="shared" si="21"/>
        <v/>
      </c>
      <c r="K386" s="531" t="str">
        <f t="shared" si="22"/>
        <v/>
      </c>
    </row>
    <row r="387" spans="2:11" hidden="1">
      <c r="B387" s="533"/>
      <c r="C387" s="543"/>
      <c r="D387" s="543"/>
      <c r="E387" s="534"/>
      <c r="F387" s="534"/>
      <c r="G387" s="534"/>
      <c r="H387" s="535"/>
      <c r="I387" s="531" t="str">
        <f t="shared" si="20"/>
        <v/>
      </c>
      <c r="J387" s="531" t="str">
        <f t="shared" si="21"/>
        <v/>
      </c>
      <c r="K387" s="531" t="str">
        <f t="shared" si="22"/>
        <v/>
      </c>
    </row>
    <row r="388" spans="2:11" hidden="1">
      <c r="B388" s="533"/>
      <c r="C388" s="543"/>
      <c r="D388" s="543"/>
      <c r="E388" s="534"/>
      <c r="F388" s="534"/>
      <c r="G388" s="534"/>
      <c r="H388" s="535"/>
      <c r="I388" s="531" t="str">
        <f t="shared" si="20"/>
        <v/>
      </c>
      <c r="J388" s="531" t="str">
        <f t="shared" si="21"/>
        <v/>
      </c>
      <c r="K388" s="531" t="str">
        <f t="shared" si="22"/>
        <v/>
      </c>
    </row>
    <row r="389" spans="2:11" hidden="1">
      <c r="B389" s="533"/>
      <c r="C389" s="543"/>
      <c r="D389" s="543"/>
      <c r="E389" s="534"/>
      <c r="F389" s="534"/>
      <c r="G389" s="534"/>
      <c r="H389" s="535"/>
      <c r="I389" s="531" t="str">
        <f t="shared" si="20"/>
        <v/>
      </c>
      <c r="J389" s="531" t="str">
        <f t="shared" si="21"/>
        <v/>
      </c>
      <c r="K389" s="531" t="str">
        <f t="shared" si="22"/>
        <v/>
      </c>
    </row>
    <row r="390" spans="2:11" hidden="1">
      <c r="B390" s="533"/>
      <c r="C390" s="543"/>
      <c r="D390" s="543"/>
      <c r="E390" s="534"/>
      <c r="F390" s="534"/>
      <c r="G390" s="534"/>
      <c r="H390" s="535"/>
      <c r="I390" s="531" t="str">
        <f t="shared" si="20"/>
        <v/>
      </c>
      <c r="J390" s="531" t="str">
        <f t="shared" si="21"/>
        <v/>
      </c>
      <c r="K390" s="531" t="str">
        <f t="shared" si="22"/>
        <v/>
      </c>
    </row>
    <row r="391" spans="2:11" hidden="1">
      <c r="B391" s="533"/>
      <c r="C391" s="543"/>
      <c r="D391" s="543"/>
      <c r="E391" s="534"/>
      <c r="F391" s="534"/>
      <c r="G391" s="534"/>
      <c r="H391" s="535"/>
      <c r="I391" s="531" t="str">
        <f t="shared" si="20"/>
        <v/>
      </c>
      <c r="J391" s="531" t="str">
        <f t="shared" si="21"/>
        <v/>
      </c>
      <c r="K391" s="531" t="str">
        <f t="shared" si="22"/>
        <v/>
      </c>
    </row>
    <row r="392" spans="2:11" hidden="1">
      <c r="B392" s="533"/>
      <c r="C392" s="543"/>
      <c r="D392" s="543"/>
      <c r="E392" s="534"/>
      <c r="F392" s="534"/>
      <c r="G392" s="534"/>
      <c r="H392" s="535"/>
      <c r="I392" s="531" t="str">
        <f t="shared" si="20"/>
        <v/>
      </c>
      <c r="J392" s="531" t="str">
        <f t="shared" si="21"/>
        <v/>
      </c>
      <c r="K392" s="531" t="str">
        <f t="shared" si="22"/>
        <v/>
      </c>
    </row>
    <row r="393" spans="2:11" hidden="1">
      <c r="B393" s="533"/>
      <c r="C393" s="543"/>
      <c r="D393" s="543"/>
      <c r="E393" s="534"/>
      <c r="F393" s="534"/>
      <c r="G393" s="534"/>
      <c r="H393" s="535"/>
      <c r="I393" s="531" t="str">
        <f t="shared" si="20"/>
        <v/>
      </c>
      <c r="J393" s="531" t="str">
        <f t="shared" si="21"/>
        <v/>
      </c>
      <c r="K393" s="531" t="str">
        <f t="shared" si="22"/>
        <v/>
      </c>
    </row>
    <row r="394" spans="2:11" hidden="1">
      <c r="B394" s="533"/>
      <c r="C394" s="543"/>
      <c r="D394" s="543"/>
      <c r="E394" s="534"/>
      <c r="F394" s="534"/>
      <c r="G394" s="534"/>
      <c r="H394" s="535"/>
      <c r="I394" s="531" t="str">
        <f t="shared" si="20"/>
        <v/>
      </c>
      <c r="J394" s="531" t="str">
        <f t="shared" si="21"/>
        <v/>
      </c>
      <c r="K394" s="531" t="str">
        <f t="shared" si="22"/>
        <v/>
      </c>
    </row>
    <row r="395" spans="2:11" hidden="1">
      <c r="B395" s="533"/>
      <c r="C395" s="543"/>
      <c r="D395" s="543"/>
      <c r="E395" s="534"/>
      <c r="F395" s="534"/>
      <c r="G395" s="534"/>
      <c r="H395" s="535"/>
      <c r="I395" s="531" t="str">
        <f t="shared" si="20"/>
        <v/>
      </c>
      <c r="J395" s="531" t="str">
        <f t="shared" si="21"/>
        <v/>
      </c>
      <c r="K395" s="531" t="str">
        <f t="shared" si="22"/>
        <v/>
      </c>
    </row>
    <row r="396" spans="2:11" hidden="1">
      <c r="B396" s="533"/>
      <c r="C396" s="543"/>
      <c r="D396" s="543"/>
      <c r="E396" s="534"/>
      <c r="F396" s="534"/>
      <c r="G396" s="534"/>
      <c r="H396" s="535"/>
      <c r="I396" s="531" t="str">
        <f t="shared" si="20"/>
        <v/>
      </c>
      <c r="J396" s="531" t="str">
        <f t="shared" si="21"/>
        <v/>
      </c>
      <c r="K396" s="531" t="str">
        <f t="shared" si="22"/>
        <v/>
      </c>
    </row>
    <row r="397" spans="2:11" hidden="1">
      <c r="B397" s="533"/>
      <c r="C397" s="543"/>
      <c r="D397" s="543"/>
      <c r="E397" s="534"/>
      <c r="F397" s="534"/>
      <c r="G397" s="534"/>
      <c r="H397" s="535"/>
      <c r="I397" s="531" t="str">
        <f t="shared" si="20"/>
        <v/>
      </c>
      <c r="J397" s="531" t="str">
        <f t="shared" si="21"/>
        <v/>
      </c>
      <c r="K397" s="531" t="str">
        <f t="shared" si="22"/>
        <v/>
      </c>
    </row>
    <row r="398" spans="2:11" hidden="1">
      <c r="B398" s="533"/>
      <c r="C398" s="543"/>
      <c r="D398" s="543"/>
      <c r="E398" s="534"/>
      <c r="F398" s="534"/>
      <c r="G398" s="534"/>
      <c r="H398" s="535"/>
      <c r="I398" s="531" t="str">
        <f t="shared" si="20"/>
        <v/>
      </c>
      <c r="J398" s="531" t="str">
        <f t="shared" si="21"/>
        <v/>
      </c>
      <c r="K398" s="531" t="str">
        <f t="shared" si="22"/>
        <v/>
      </c>
    </row>
    <row r="399" spans="2:11" hidden="1">
      <c r="B399" s="533"/>
      <c r="C399" s="543"/>
      <c r="D399" s="543"/>
      <c r="E399" s="534"/>
      <c r="F399" s="534"/>
      <c r="G399" s="534"/>
      <c r="H399" s="535"/>
      <c r="I399" s="531" t="str">
        <f t="shared" si="20"/>
        <v/>
      </c>
      <c r="J399" s="531" t="str">
        <f t="shared" si="21"/>
        <v/>
      </c>
      <c r="K399" s="531" t="str">
        <f t="shared" si="22"/>
        <v/>
      </c>
    </row>
    <row r="400" spans="2:11">
      <c r="B400" s="533"/>
      <c r="C400" s="543"/>
      <c r="D400" s="543"/>
      <c r="E400" s="534"/>
      <c r="F400" s="534"/>
      <c r="G400" s="534"/>
      <c r="H400" s="535"/>
      <c r="I400" s="531" t="str">
        <f t="shared" si="20"/>
        <v/>
      </c>
      <c r="J400" s="531" t="str">
        <f t="shared" si="21"/>
        <v/>
      </c>
      <c r="K400" s="531" t="str">
        <f t="shared" si="22"/>
        <v/>
      </c>
    </row>
    <row r="401" spans="2:11" hidden="1">
      <c r="B401" s="533"/>
      <c r="C401" s="543"/>
      <c r="D401" s="543"/>
      <c r="E401" s="534"/>
      <c r="F401" s="534"/>
      <c r="G401" s="534"/>
      <c r="H401" s="535"/>
      <c r="I401" s="531" t="str">
        <f t="shared" si="20"/>
        <v/>
      </c>
      <c r="J401" s="531" t="str">
        <f t="shared" si="21"/>
        <v/>
      </c>
      <c r="K401" s="531" t="str">
        <f t="shared" si="22"/>
        <v/>
      </c>
    </row>
    <row r="402" spans="2:11" hidden="1">
      <c r="B402" s="533"/>
      <c r="C402" s="543"/>
      <c r="D402" s="543"/>
      <c r="E402" s="534"/>
      <c r="F402" s="534"/>
      <c r="G402" s="534"/>
      <c r="H402" s="535"/>
      <c r="I402" s="531" t="str">
        <f t="shared" si="20"/>
        <v/>
      </c>
      <c r="J402" s="531" t="str">
        <f t="shared" si="21"/>
        <v/>
      </c>
      <c r="K402" s="531" t="str">
        <f t="shared" si="22"/>
        <v/>
      </c>
    </row>
    <row r="403" spans="2:11" hidden="1">
      <c r="B403" s="533"/>
      <c r="C403" s="543"/>
      <c r="D403" s="543"/>
      <c r="E403" s="534"/>
      <c r="F403" s="534"/>
      <c r="G403" s="534"/>
      <c r="H403" s="535"/>
      <c r="I403" s="531" t="str">
        <f t="shared" si="20"/>
        <v/>
      </c>
      <c r="J403" s="531" t="str">
        <f t="shared" si="21"/>
        <v/>
      </c>
      <c r="K403" s="531" t="str">
        <f t="shared" si="22"/>
        <v/>
      </c>
    </row>
    <row r="404" spans="2:11" hidden="1">
      <c r="B404" s="533"/>
      <c r="C404" s="543"/>
      <c r="D404" s="543"/>
      <c r="E404" s="534"/>
      <c r="F404" s="534"/>
      <c r="G404" s="534"/>
      <c r="H404" s="535"/>
      <c r="I404" s="531" t="str">
        <f t="shared" si="20"/>
        <v/>
      </c>
      <c r="J404" s="531" t="str">
        <f t="shared" si="21"/>
        <v/>
      </c>
      <c r="K404" s="531" t="str">
        <f t="shared" si="22"/>
        <v/>
      </c>
    </row>
    <row r="405" spans="2:11" hidden="1">
      <c r="B405" s="533"/>
      <c r="C405" s="543"/>
      <c r="D405" s="543"/>
      <c r="E405" s="534"/>
      <c r="F405" s="534"/>
      <c r="G405" s="534"/>
      <c r="H405" s="535"/>
      <c r="I405" s="531" t="str">
        <f t="shared" si="20"/>
        <v/>
      </c>
      <c r="J405" s="531" t="str">
        <f t="shared" si="21"/>
        <v/>
      </c>
      <c r="K405" s="531" t="str">
        <f t="shared" si="22"/>
        <v/>
      </c>
    </row>
    <row r="406" spans="2:11" hidden="1">
      <c r="B406" s="533"/>
      <c r="C406" s="543"/>
      <c r="D406" s="543"/>
      <c r="E406" s="534"/>
      <c r="F406" s="534"/>
      <c r="G406" s="534"/>
      <c r="H406" s="535"/>
      <c r="I406" s="531" t="str">
        <f t="shared" si="20"/>
        <v/>
      </c>
      <c r="J406" s="531" t="str">
        <f t="shared" si="21"/>
        <v/>
      </c>
      <c r="K406" s="531" t="str">
        <f t="shared" si="22"/>
        <v/>
      </c>
    </row>
    <row r="407" spans="2:11" hidden="1">
      <c r="B407" s="533"/>
      <c r="C407" s="543"/>
      <c r="D407" s="543"/>
      <c r="E407" s="534"/>
      <c r="F407" s="534"/>
      <c r="G407" s="534"/>
      <c r="H407" s="535"/>
      <c r="I407" s="531" t="str">
        <f t="shared" si="20"/>
        <v/>
      </c>
      <c r="J407" s="531" t="str">
        <f t="shared" si="21"/>
        <v/>
      </c>
      <c r="K407" s="531" t="str">
        <f t="shared" si="22"/>
        <v/>
      </c>
    </row>
    <row r="408" spans="2:11" hidden="1">
      <c r="B408" s="533"/>
      <c r="C408" s="543"/>
      <c r="D408" s="543"/>
      <c r="E408" s="534"/>
      <c r="F408" s="534"/>
      <c r="G408" s="534"/>
      <c r="H408" s="535"/>
      <c r="I408" s="531" t="str">
        <f t="shared" si="20"/>
        <v/>
      </c>
      <c r="J408" s="531" t="str">
        <f t="shared" si="21"/>
        <v/>
      </c>
      <c r="K408" s="531" t="str">
        <f t="shared" si="22"/>
        <v/>
      </c>
    </row>
    <row r="409" spans="2:11" hidden="1">
      <c r="B409" s="533"/>
      <c r="C409" s="543"/>
      <c r="D409" s="543"/>
      <c r="E409" s="534"/>
      <c r="F409" s="534"/>
      <c r="G409" s="534"/>
      <c r="H409" s="535"/>
      <c r="I409" s="531" t="str">
        <f t="shared" si="20"/>
        <v/>
      </c>
      <c r="J409" s="531" t="str">
        <f t="shared" si="21"/>
        <v/>
      </c>
      <c r="K409" s="531" t="str">
        <f t="shared" si="22"/>
        <v/>
      </c>
    </row>
    <row r="410" spans="2:11" hidden="1">
      <c r="B410" s="533"/>
      <c r="C410" s="543"/>
      <c r="D410" s="543"/>
      <c r="E410" s="534"/>
      <c r="F410" s="534"/>
      <c r="G410" s="534"/>
      <c r="H410" s="535"/>
      <c r="I410" s="531" t="str">
        <f t="shared" si="20"/>
        <v/>
      </c>
      <c r="J410" s="531" t="str">
        <f t="shared" si="21"/>
        <v/>
      </c>
      <c r="K410" s="531" t="str">
        <f t="shared" si="22"/>
        <v/>
      </c>
    </row>
    <row r="411" spans="2:11" hidden="1">
      <c r="B411" s="533"/>
      <c r="C411" s="543"/>
      <c r="D411" s="543"/>
      <c r="E411" s="534"/>
      <c r="F411" s="534"/>
      <c r="G411" s="534"/>
      <c r="H411" s="535"/>
      <c r="I411" s="531" t="str">
        <f t="shared" si="20"/>
        <v/>
      </c>
      <c r="J411" s="531" t="str">
        <f t="shared" si="21"/>
        <v/>
      </c>
      <c r="K411" s="531" t="str">
        <f t="shared" si="22"/>
        <v/>
      </c>
    </row>
    <row r="412" spans="2:11" hidden="1">
      <c r="B412" s="533"/>
      <c r="C412" s="543"/>
      <c r="D412" s="543"/>
      <c r="E412" s="534"/>
      <c r="F412" s="534"/>
      <c r="G412" s="534"/>
      <c r="H412" s="535"/>
      <c r="I412" s="531" t="str">
        <f t="shared" si="20"/>
        <v/>
      </c>
      <c r="J412" s="531" t="str">
        <f t="shared" si="21"/>
        <v/>
      </c>
      <c r="K412" s="531" t="str">
        <f t="shared" si="22"/>
        <v/>
      </c>
    </row>
    <row r="413" spans="2:11" hidden="1">
      <c r="B413" s="533"/>
      <c r="C413" s="543"/>
      <c r="D413" s="543"/>
      <c r="E413" s="534"/>
      <c r="F413" s="534"/>
      <c r="G413" s="534"/>
      <c r="H413" s="535"/>
      <c r="I413" s="531" t="str">
        <f t="shared" si="20"/>
        <v/>
      </c>
      <c r="J413" s="531" t="str">
        <f t="shared" si="21"/>
        <v/>
      </c>
      <c r="K413" s="531" t="str">
        <f t="shared" si="22"/>
        <v/>
      </c>
    </row>
    <row r="414" spans="2:11" hidden="1">
      <c r="B414" s="533"/>
      <c r="C414" s="543"/>
      <c r="D414" s="543"/>
      <c r="E414" s="534"/>
      <c r="F414" s="534"/>
      <c r="G414" s="534"/>
      <c r="H414" s="535"/>
      <c r="I414" s="531" t="str">
        <f t="shared" si="20"/>
        <v/>
      </c>
      <c r="J414" s="531" t="str">
        <f t="shared" si="21"/>
        <v/>
      </c>
      <c r="K414" s="531" t="str">
        <f t="shared" si="22"/>
        <v/>
      </c>
    </row>
    <row r="415" spans="2:11" hidden="1">
      <c r="B415" s="533"/>
      <c r="C415" s="543"/>
      <c r="D415" s="543"/>
      <c r="E415" s="534"/>
      <c r="F415" s="534"/>
      <c r="G415" s="534"/>
      <c r="H415" s="535"/>
      <c r="I415" s="531" t="str">
        <f t="shared" si="20"/>
        <v/>
      </c>
      <c r="J415" s="531" t="str">
        <f t="shared" si="21"/>
        <v/>
      </c>
      <c r="K415" s="531" t="str">
        <f t="shared" si="22"/>
        <v/>
      </c>
    </row>
    <row r="416" spans="2:11" hidden="1">
      <c r="B416" s="533"/>
      <c r="C416" s="543"/>
      <c r="D416" s="543"/>
      <c r="E416" s="534"/>
      <c r="F416" s="534"/>
      <c r="G416" s="534"/>
      <c r="H416" s="535"/>
      <c r="I416" s="531" t="str">
        <f t="shared" si="20"/>
        <v/>
      </c>
      <c r="J416" s="531" t="str">
        <f t="shared" si="21"/>
        <v/>
      </c>
      <c r="K416" s="531" t="str">
        <f t="shared" si="22"/>
        <v/>
      </c>
    </row>
    <row r="417" spans="2:11" hidden="1">
      <c r="B417" s="533"/>
      <c r="C417" s="543"/>
      <c r="D417" s="543"/>
      <c r="E417" s="534"/>
      <c r="F417" s="534"/>
      <c r="G417" s="534"/>
      <c r="H417" s="535"/>
      <c r="I417" s="531" t="str">
        <f t="shared" si="20"/>
        <v/>
      </c>
      <c r="J417" s="531" t="str">
        <f t="shared" si="21"/>
        <v/>
      </c>
      <c r="K417" s="531" t="str">
        <f t="shared" si="22"/>
        <v/>
      </c>
    </row>
    <row r="418" spans="2:11" hidden="1">
      <c r="B418" s="533"/>
      <c r="C418" s="543"/>
      <c r="D418" s="543"/>
      <c r="E418" s="534"/>
      <c r="F418" s="534"/>
      <c r="G418" s="534"/>
      <c r="H418" s="535"/>
      <c r="I418" s="531" t="str">
        <f t="shared" si="20"/>
        <v/>
      </c>
      <c r="J418" s="531" t="str">
        <f t="shared" si="21"/>
        <v/>
      </c>
      <c r="K418" s="531" t="str">
        <f t="shared" si="22"/>
        <v/>
      </c>
    </row>
    <row r="419" spans="2:11" hidden="1">
      <c r="B419" s="533"/>
      <c r="C419" s="543"/>
      <c r="D419" s="543"/>
      <c r="E419" s="534"/>
      <c r="F419" s="534"/>
      <c r="G419" s="534"/>
      <c r="H419" s="535"/>
      <c r="I419" s="531" t="str">
        <f t="shared" ref="I419:I482" si="23">IF(OR(E419="複数",E419="その他"),"",IF(COUNTIF(L419:L949,E419)=0,"",IF(F419="","","エラー")))</f>
        <v/>
      </c>
      <c r="J419" s="531" t="str">
        <f t="shared" ref="J419:J482" si="24">IF(B419="","",IF(COUNTIF($L$10:$L$29,E419),"","エラー"))</f>
        <v/>
      </c>
      <c r="K419" s="531" t="str">
        <f t="shared" ref="K419:K482" si="25">IF(E419="その他",IF(F419="","エラー",""),"")</f>
        <v/>
      </c>
    </row>
    <row r="420" spans="2:11" hidden="1">
      <c r="B420" s="533"/>
      <c r="C420" s="543"/>
      <c r="D420" s="543"/>
      <c r="E420" s="534"/>
      <c r="F420" s="534"/>
      <c r="G420" s="534"/>
      <c r="H420" s="535"/>
      <c r="I420" s="531" t="str">
        <f t="shared" si="23"/>
        <v/>
      </c>
      <c r="J420" s="531" t="str">
        <f t="shared" si="24"/>
        <v/>
      </c>
      <c r="K420" s="531" t="str">
        <f t="shared" si="25"/>
        <v/>
      </c>
    </row>
    <row r="421" spans="2:11" hidden="1">
      <c r="B421" s="533"/>
      <c r="C421" s="543"/>
      <c r="D421" s="543"/>
      <c r="E421" s="534"/>
      <c r="F421" s="534"/>
      <c r="G421" s="534"/>
      <c r="H421" s="535"/>
      <c r="I421" s="531" t="str">
        <f t="shared" si="23"/>
        <v/>
      </c>
      <c r="J421" s="531" t="str">
        <f t="shared" si="24"/>
        <v/>
      </c>
      <c r="K421" s="531" t="str">
        <f t="shared" si="25"/>
        <v/>
      </c>
    </row>
    <row r="422" spans="2:11" hidden="1">
      <c r="B422" s="533"/>
      <c r="C422" s="543"/>
      <c r="D422" s="543"/>
      <c r="E422" s="534"/>
      <c r="F422" s="534"/>
      <c r="G422" s="534"/>
      <c r="H422" s="535"/>
      <c r="I422" s="531" t="str">
        <f t="shared" si="23"/>
        <v/>
      </c>
      <c r="J422" s="531" t="str">
        <f t="shared" si="24"/>
        <v/>
      </c>
      <c r="K422" s="531" t="str">
        <f t="shared" si="25"/>
        <v/>
      </c>
    </row>
    <row r="423" spans="2:11" hidden="1">
      <c r="B423" s="533"/>
      <c r="C423" s="543"/>
      <c r="D423" s="543"/>
      <c r="E423" s="534"/>
      <c r="F423" s="534"/>
      <c r="G423" s="534"/>
      <c r="H423" s="535"/>
      <c r="I423" s="531" t="str">
        <f t="shared" si="23"/>
        <v/>
      </c>
      <c r="J423" s="531" t="str">
        <f t="shared" si="24"/>
        <v/>
      </c>
      <c r="K423" s="531" t="str">
        <f t="shared" si="25"/>
        <v/>
      </c>
    </row>
    <row r="424" spans="2:11" hidden="1">
      <c r="B424" s="533"/>
      <c r="C424" s="543"/>
      <c r="D424" s="543"/>
      <c r="E424" s="534"/>
      <c r="F424" s="534"/>
      <c r="G424" s="534"/>
      <c r="H424" s="535"/>
      <c r="I424" s="531" t="str">
        <f t="shared" si="23"/>
        <v/>
      </c>
      <c r="J424" s="531" t="str">
        <f t="shared" si="24"/>
        <v/>
      </c>
      <c r="K424" s="531" t="str">
        <f t="shared" si="25"/>
        <v/>
      </c>
    </row>
    <row r="425" spans="2:11" hidden="1">
      <c r="B425" s="533"/>
      <c r="C425" s="543"/>
      <c r="D425" s="543"/>
      <c r="E425" s="534"/>
      <c r="F425" s="534"/>
      <c r="G425" s="534"/>
      <c r="H425" s="535"/>
      <c r="I425" s="531" t="str">
        <f t="shared" si="23"/>
        <v/>
      </c>
      <c r="J425" s="531" t="str">
        <f t="shared" si="24"/>
        <v/>
      </c>
      <c r="K425" s="531" t="str">
        <f t="shared" si="25"/>
        <v/>
      </c>
    </row>
    <row r="426" spans="2:11" hidden="1">
      <c r="B426" s="533"/>
      <c r="C426" s="543"/>
      <c r="D426" s="543"/>
      <c r="E426" s="534"/>
      <c r="F426" s="534"/>
      <c r="G426" s="534"/>
      <c r="H426" s="535"/>
      <c r="I426" s="531" t="str">
        <f t="shared" si="23"/>
        <v/>
      </c>
      <c r="J426" s="531" t="str">
        <f t="shared" si="24"/>
        <v/>
      </c>
      <c r="K426" s="531" t="str">
        <f t="shared" si="25"/>
        <v/>
      </c>
    </row>
    <row r="427" spans="2:11" hidden="1">
      <c r="B427" s="533"/>
      <c r="C427" s="543"/>
      <c r="D427" s="543"/>
      <c r="E427" s="534"/>
      <c r="F427" s="534"/>
      <c r="G427" s="534"/>
      <c r="H427" s="535"/>
      <c r="I427" s="531" t="str">
        <f t="shared" si="23"/>
        <v/>
      </c>
      <c r="J427" s="531" t="str">
        <f t="shared" si="24"/>
        <v/>
      </c>
      <c r="K427" s="531" t="str">
        <f t="shared" si="25"/>
        <v/>
      </c>
    </row>
    <row r="428" spans="2:11" hidden="1">
      <c r="B428" s="533"/>
      <c r="C428" s="543"/>
      <c r="D428" s="543"/>
      <c r="E428" s="534"/>
      <c r="F428" s="534"/>
      <c r="G428" s="534"/>
      <c r="H428" s="535"/>
      <c r="I428" s="531" t="str">
        <f t="shared" si="23"/>
        <v/>
      </c>
      <c r="J428" s="531" t="str">
        <f t="shared" si="24"/>
        <v/>
      </c>
      <c r="K428" s="531" t="str">
        <f t="shared" si="25"/>
        <v/>
      </c>
    </row>
    <row r="429" spans="2:11" hidden="1">
      <c r="B429" s="533"/>
      <c r="C429" s="543"/>
      <c r="D429" s="543"/>
      <c r="E429" s="534"/>
      <c r="F429" s="534"/>
      <c r="G429" s="534"/>
      <c r="H429" s="535"/>
      <c r="I429" s="531" t="str">
        <f t="shared" si="23"/>
        <v/>
      </c>
      <c r="J429" s="531" t="str">
        <f t="shared" si="24"/>
        <v/>
      </c>
      <c r="K429" s="531" t="str">
        <f t="shared" si="25"/>
        <v/>
      </c>
    </row>
    <row r="430" spans="2:11" hidden="1">
      <c r="B430" s="533"/>
      <c r="C430" s="543"/>
      <c r="D430" s="543"/>
      <c r="E430" s="534"/>
      <c r="F430" s="534"/>
      <c r="G430" s="534"/>
      <c r="H430" s="535"/>
      <c r="I430" s="531" t="str">
        <f t="shared" si="23"/>
        <v/>
      </c>
      <c r="J430" s="531" t="str">
        <f t="shared" si="24"/>
        <v/>
      </c>
      <c r="K430" s="531" t="str">
        <f t="shared" si="25"/>
        <v/>
      </c>
    </row>
    <row r="431" spans="2:11" hidden="1">
      <c r="B431" s="533"/>
      <c r="C431" s="543"/>
      <c r="D431" s="543"/>
      <c r="E431" s="534"/>
      <c r="F431" s="534"/>
      <c r="G431" s="534"/>
      <c r="H431" s="535"/>
      <c r="I431" s="531" t="str">
        <f t="shared" si="23"/>
        <v/>
      </c>
      <c r="J431" s="531" t="str">
        <f t="shared" si="24"/>
        <v/>
      </c>
      <c r="K431" s="531" t="str">
        <f t="shared" si="25"/>
        <v/>
      </c>
    </row>
    <row r="432" spans="2:11" hidden="1">
      <c r="B432" s="533"/>
      <c r="C432" s="543"/>
      <c r="D432" s="543"/>
      <c r="E432" s="534"/>
      <c r="F432" s="534"/>
      <c r="G432" s="534"/>
      <c r="H432" s="535"/>
      <c r="I432" s="531" t="str">
        <f t="shared" si="23"/>
        <v/>
      </c>
      <c r="J432" s="531" t="str">
        <f t="shared" si="24"/>
        <v/>
      </c>
      <c r="K432" s="531" t="str">
        <f t="shared" si="25"/>
        <v/>
      </c>
    </row>
    <row r="433" spans="2:11" hidden="1">
      <c r="B433" s="533"/>
      <c r="C433" s="543"/>
      <c r="D433" s="543"/>
      <c r="E433" s="534"/>
      <c r="F433" s="534"/>
      <c r="G433" s="534"/>
      <c r="H433" s="535"/>
      <c r="I433" s="531" t="str">
        <f t="shared" si="23"/>
        <v/>
      </c>
      <c r="J433" s="531" t="str">
        <f t="shared" si="24"/>
        <v/>
      </c>
      <c r="K433" s="531" t="str">
        <f t="shared" si="25"/>
        <v/>
      </c>
    </row>
    <row r="434" spans="2:11" hidden="1">
      <c r="B434" s="533"/>
      <c r="C434" s="543"/>
      <c r="D434" s="543"/>
      <c r="E434" s="534"/>
      <c r="F434" s="534"/>
      <c r="G434" s="534"/>
      <c r="H434" s="535"/>
      <c r="I434" s="531" t="str">
        <f t="shared" si="23"/>
        <v/>
      </c>
      <c r="J434" s="531" t="str">
        <f t="shared" si="24"/>
        <v/>
      </c>
      <c r="K434" s="531" t="str">
        <f t="shared" si="25"/>
        <v/>
      </c>
    </row>
    <row r="435" spans="2:11" hidden="1">
      <c r="B435" s="533"/>
      <c r="C435" s="543"/>
      <c r="D435" s="543"/>
      <c r="E435" s="534"/>
      <c r="F435" s="534"/>
      <c r="G435" s="534"/>
      <c r="H435" s="535"/>
      <c r="I435" s="531" t="str">
        <f t="shared" si="23"/>
        <v/>
      </c>
      <c r="J435" s="531" t="str">
        <f t="shared" si="24"/>
        <v/>
      </c>
      <c r="K435" s="531" t="str">
        <f t="shared" si="25"/>
        <v/>
      </c>
    </row>
    <row r="436" spans="2:11" hidden="1">
      <c r="B436" s="533"/>
      <c r="C436" s="543"/>
      <c r="D436" s="543"/>
      <c r="E436" s="534"/>
      <c r="F436" s="534"/>
      <c r="G436" s="534"/>
      <c r="H436" s="535"/>
      <c r="I436" s="531" t="str">
        <f t="shared" si="23"/>
        <v/>
      </c>
      <c r="J436" s="531" t="str">
        <f t="shared" si="24"/>
        <v/>
      </c>
      <c r="K436" s="531" t="str">
        <f t="shared" si="25"/>
        <v/>
      </c>
    </row>
    <row r="437" spans="2:11" hidden="1">
      <c r="B437" s="533"/>
      <c r="C437" s="543"/>
      <c r="D437" s="543"/>
      <c r="E437" s="534"/>
      <c r="F437" s="534"/>
      <c r="G437" s="534"/>
      <c r="H437" s="535"/>
      <c r="I437" s="531" t="str">
        <f t="shared" si="23"/>
        <v/>
      </c>
      <c r="J437" s="531" t="str">
        <f t="shared" si="24"/>
        <v/>
      </c>
      <c r="K437" s="531" t="str">
        <f t="shared" si="25"/>
        <v/>
      </c>
    </row>
    <row r="438" spans="2:11" hidden="1">
      <c r="B438" s="533"/>
      <c r="C438" s="543"/>
      <c r="D438" s="543"/>
      <c r="E438" s="534"/>
      <c r="F438" s="534"/>
      <c r="G438" s="534"/>
      <c r="H438" s="535"/>
      <c r="I438" s="531" t="str">
        <f t="shared" si="23"/>
        <v/>
      </c>
      <c r="J438" s="531" t="str">
        <f t="shared" si="24"/>
        <v/>
      </c>
      <c r="K438" s="531" t="str">
        <f t="shared" si="25"/>
        <v/>
      </c>
    </row>
    <row r="439" spans="2:11" hidden="1">
      <c r="B439" s="533"/>
      <c r="C439" s="543"/>
      <c r="D439" s="543"/>
      <c r="E439" s="534"/>
      <c r="F439" s="534"/>
      <c r="G439" s="534"/>
      <c r="H439" s="535"/>
      <c r="I439" s="531" t="str">
        <f t="shared" si="23"/>
        <v/>
      </c>
      <c r="J439" s="531" t="str">
        <f t="shared" si="24"/>
        <v/>
      </c>
      <c r="K439" s="531" t="str">
        <f t="shared" si="25"/>
        <v/>
      </c>
    </row>
    <row r="440" spans="2:11" hidden="1">
      <c r="B440" s="533"/>
      <c r="C440" s="543"/>
      <c r="D440" s="543"/>
      <c r="E440" s="534"/>
      <c r="F440" s="534"/>
      <c r="G440" s="534"/>
      <c r="H440" s="535"/>
      <c r="I440" s="531" t="str">
        <f t="shared" si="23"/>
        <v/>
      </c>
      <c r="J440" s="531" t="str">
        <f t="shared" si="24"/>
        <v/>
      </c>
      <c r="K440" s="531" t="str">
        <f t="shared" si="25"/>
        <v/>
      </c>
    </row>
    <row r="441" spans="2:11" hidden="1">
      <c r="B441" s="533"/>
      <c r="C441" s="543"/>
      <c r="D441" s="543"/>
      <c r="E441" s="534"/>
      <c r="F441" s="534"/>
      <c r="G441" s="534"/>
      <c r="H441" s="535"/>
      <c r="I441" s="531" t="str">
        <f t="shared" si="23"/>
        <v/>
      </c>
      <c r="J441" s="531" t="str">
        <f t="shared" si="24"/>
        <v/>
      </c>
      <c r="K441" s="531" t="str">
        <f t="shared" si="25"/>
        <v/>
      </c>
    </row>
    <row r="442" spans="2:11" hidden="1">
      <c r="B442" s="533"/>
      <c r="C442" s="543"/>
      <c r="D442" s="543"/>
      <c r="E442" s="534"/>
      <c r="F442" s="534"/>
      <c r="G442" s="534"/>
      <c r="H442" s="535"/>
      <c r="I442" s="531" t="str">
        <f t="shared" si="23"/>
        <v/>
      </c>
      <c r="J442" s="531" t="str">
        <f t="shared" si="24"/>
        <v/>
      </c>
      <c r="K442" s="531" t="str">
        <f t="shared" si="25"/>
        <v/>
      </c>
    </row>
    <row r="443" spans="2:11" hidden="1">
      <c r="B443" s="533"/>
      <c r="C443" s="543"/>
      <c r="D443" s="543"/>
      <c r="E443" s="534"/>
      <c r="F443" s="534"/>
      <c r="G443" s="534"/>
      <c r="H443" s="535"/>
      <c r="I443" s="531" t="str">
        <f t="shared" si="23"/>
        <v/>
      </c>
      <c r="J443" s="531" t="str">
        <f t="shared" si="24"/>
        <v/>
      </c>
      <c r="K443" s="531" t="str">
        <f t="shared" si="25"/>
        <v/>
      </c>
    </row>
    <row r="444" spans="2:11" hidden="1">
      <c r="B444" s="533"/>
      <c r="C444" s="543"/>
      <c r="D444" s="543"/>
      <c r="E444" s="534"/>
      <c r="F444" s="534"/>
      <c r="G444" s="534"/>
      <c r="H444" s="535"/>
      <c r="I444" s="531" t="str">
        <f t="shared" si="23"/>
        <v/>
      </c>
      <c r="J444" s="531" t="str">
        <f t="shared" si="24"/>
        <v/>
      </c>
      <c r="K444" s="531" t="str">
        <f t="shared" si="25"/>
        <v/>
      </c>
    </row>
    <row r="445" spans="2:11" hidden="1">
      <c r="B445" s="533"/>
      <c r="C445" s="543"/>
      <c r="D445" s="543"/>
      <c r="E445" s="534"/>
      <c r="F445" s="534"/>
      <c r="G445" s="534"/>
      <c r="H445" s="535"/>
      <c r="I445" s="531" t="str">
        <f t="shared" si="23"/>
        <v/>
      </c>
      <c r="J445" s="531" t="str">
        <f t="shared" si="24"/>
        <v/>
      </c>
      <c r="K445" s="531" t="str">
        <f t="shared" si="25"/>
        <v/>
      </c>
    </row>
    <row r="446" spans="2:11" hidden="1">
      <c r="B446" s="533"/>
      <c r="C446" s="543"/>
      <c r="D446" s="543"/>
      <c r="E446" s="534"/>
      <c r="F446" s="534"/>
      <c r="G446" s="534"/>
      <c r="H446" s="535"/>
      <c r="I446" s="531" t="str">
        <f t="shared" si="23"/>
        <v/>
      </c>
      <c r="J446" s="531" t="str">
        <f t="shared" si="24"/>
        <v/>
      </c>
      <c r="K446" s="531" t="str">
        <f t="shared" si="25"/>
        <v/>
      </c>
    </row>
    <row r="447" spans="2:11" hidden="1">
      <c r="B447" s="533"/>
      <c r="C447" s="543"/>
      <c r="D447" s="543"/>
      <c r="E447" s="534"/>
      <c r="F447" s="534"/>
      <c r="G447" s="534"/>
      <c r="H447" s="535"/>
      <c r="I447" s="531" t="str">
        <f t="shared" si="23"/>
        <v/>
      </c>
      <c r="J447" s="531" t="str">
        <f t="shared" si="24"/>
        <v/>
      </c>
      <c r="K447" s="531" t="str">
        <f t="shared" si="25"/>
        <v/>
      </c>
    </row>
    <row r="448" spans="2:11" hidden="1">
      <c r="B448" s="533"/>
      <c r="C448" s="543"/>
      <c r="D448" s="543"/>
      <c r="E448" s="534"/>
      <c r="F448" s="534"/>
      <c r="G448" s="534"/>
      <c r="H448" s="535"/>
      <c r="I448" s="531" t="str">
        <f t="shared" si="23"/>
        <v/>
      </c>
      <c r="J448" s="531" t="str">
        <f t="shared" si="24"/>
        <v/>
      </c>
      <c r="K448" s="531" t="str">
        <f t="shared" si="25"/>
        <v/>
      </c>
    </row>
    <row r="449" spans="2:11" hidden="1">
      <c r="B449" s="533"/>
      <c r="C449" s="543"/>
      <c r="D449" s="543"/>
      <c r="E449" s="534"/>
      <c r="F449" s="534"/>
      <c r="G449" s="534"/>
      <c r="H449" s="535"/>
      <c r="I449" s="531" t="str">
        <f t="shared" si="23"/>
        <v/>
      </c>
      <c r="J449" s="531" t="str">
        <f t="shared" si="24"/>
        <v/>
      </c>
      <c r="K449" s="531" t="str">
        <f t="shared" si="25"/>
        <v/>
      </c>
    </row>
    <row r="450" spans="2:11" hidden="1">
      <c r="B450" s="533"/>
      <c r="C450" s="543"/>
      <c r="D450" s="543"/>
      <c r="E450" s="534"/>
      <c r="F450" s="534"/>
      <c r="G450" s="534"/>
      <c r="H450" s="535"/>
      <c r="I450" s="531" t="str">
        <f t="shared" si="23"/>
        <v/>
      </c>
      <c r="J450" s="531" t="str">
        <f t="shared" si="24"/>
        <v/>
      </c>
      <c r="K450" s="531" t="str">
        <f t="shared" si="25"/>
        <v/>
      </c>
    </row>
    <row r="451" spans="2:11" hidden="1">
      <c r="B451" s="533"/>
      <c r="C451" s="543"/>
      <c r="D451" s="543"/>
      <c r="E451" s="534"/>
      <c r="F451" s="534"/>
      <c r="G451" s="534"/>
      <c r="H451" s="535"/>
      <c r="I451" s="531" t="str">
        <f t="shared" si="23"/>
        <v/>
      </c>
      <c r="J451" s="531" t="str">
        <f t="shared" si="24"/>
        <v/>
      </c>
      <c r="K451" s="531" t="str">
        <f t="shared" si="25"/>
        <v/>
      </c>
    </row>
    <row r="452" spans="2:11" hidden="1">
      <c r="B452" s="533"/>
      <c r="C452" s="543"/>
      <c r="D452" s="543"/>
      <c r="E452" s="534"/>
      <c r="F452" s="534"/>
      <c r="G452" s="534"/>
      <c r="H452" s="535"/>
      <c r="I452" s="531" t="str">
        <f t="shared" si="23"/>
        <v/>
      </c>
      <c r="J452" s="531" t="str">
        <f t="shared" si="24"/>
        <v/>
      </c>
      <c r="K452" s="531" t="str">
        <f t="shared" si="25"/>
        <v/>
      </c>
    </row>
    <row r="453" spans="2:11" hidden="1">
      <c r="B453" s="533"/>
      <c r="C453" s="543"/>
      <c r="D453" s="543"/>
      <c r="E453" s="534"/>
      <c r="F453" s="534"/>
      <c r="G453" s="534"/>
      <c r="H453" s="535"/>
      <c r="I453" s="531" t="str">
        <f t="shared" si="23"/>
        <v/>
      </c>
      <c r="J453" s="531" t="str">
        <f t="shared" si="24"/>
        <v/>
      </c>
      <c r="K453" s="531" t="str">
        <f t="shared" si="25"/>
        <v/>
      </c>
    </row>
    <row r="454" spans="2:11" hidden="1">
      <c r="B454" s="533"/>
      <c r="C454" s="543"/>
      <c r="D454" s="543"/>
      <c r="E454" s="534"/>
      <c r="F454" s="534"/>
      <c r="G454" s="534"/>
      <c r="H454" s="535"/>
      <c r="I454" s="531" t="str">
        <f t="shared" si="23"/>
        <v/>
      </c>
      <c r="J454" s="531" t="str">
        <f t="shared" si="24"/>
        <v/>
      </c>
      <c r="K454" s="531" t="str">
        <f t="shared" si="25"/>
        <v/>
      </c>
    </row>
    <row r="455" spans="2:11" hidden="1">
      <c r="B455" s="533"/>
      <c r="C455" s="543"/>
      <c r="D455" s="543"/>
      <c r="E455" s="534"/>
      <c r="F455" s="534"/>
      <c r="G455" s="534"/>
      <c r="H455" s="535"/>
      <c r="I455" s="531" t="str">
        <f t="shared" si="23"/>
        <v/>
      </c>
      <c r="J455" s="531" t="str">
        <f t="shared" si="24"/>
        <v/>
      </c>
      <c r="K455" s="531" t="str">
        <f t="shared" si="25"/>
        <v/>
      </c>
    </row>
    <row r="456" spans="2:11" hidden="1">
      <c r="B456" s="533"/>
      <c r="C456" s="543"/>
      <c r="D456" s="543"/>
      <c r="E456" s="534"/>
      <c r="F456" s="534"/>
      <c r="G456" s="534"/>
      <c r="H456" s="535"/>
      <c r="I456" s="531" t="str">
        <f t="shared" si="23"/>
        <v/>
      </c>
      <c r="J456" s="531" t="str">
        <f t="shared" si="24"/>
        <v/>
      </c>
      <c r="K456" s="531" t="str">
        <f t="shared" si="25"/>
        <v/>
      </c>
    </row>
    <row r="457" spans="2:11" hidden="1">
      <c r="B457" s="533"/>
      <c r="C457" s="543"/>
      <c r="D457" s="543"/>
      <c r="E457" s="534"/>
      <c r="F457" s="534"/>
      <c r="G457" s="534"/>
      <c r="H457" s="535"/>
      <c r="I457" s="531" t="str">
        <f t="shared" si="23"/>
        <v/>
      </c>
      <c r="J457" s="531" t="str">
        <f t="shared" si="24"/>
        <v/>
      </c>
      <c r="K457" s="531" t="str">
        <f t="shared" si="25"/>
        <v/>
      </c>
    </row>
    <row r="458" spans="2:11" hidden="1">
      <c r="B458" s="533"/>
      <c r="C458" s="543"/>
      <c r="D458" s="543"/>
      <c r="E458" s="534"/>
      <c r="F458" s="534"/>
      <c r="G458" s="534"/>
      <c r="H458" s="535"/>
      <c r="I458" s="531" t="str">
        <f t="shared" si="23"/>
        <v/>
      </c>
      <c r="J458" s="531" t="str">
        <f t="shared" si="24"/>
        <v/>
      </c>
      <c r="K458" s="531" t="str">
        <f t="shared" si="25"/>
        <v/>
      </c>
    </row>
    <row r="459" spans="2:11" hidden="1">
      <c r="B459" s="533"/>
      <c r="C459" s="543"/>
      <c r="D459" s="543"/>
      <c r="E459" s="534"/>
      <c r="F459" s="534"/>
      <c r="G459" s="534"/>
      <c r="H459" s="535"/>
      <c r="I459" s="531" t="str">
        <f t="shared" si="23"/>
        <v/>
      </c>
      <c r="J459" s="531" t="str">
        <f t="shared" si="24"/>
        <v/>
      </c>
      <c r="K459" s="531" t="str">
        <f t="shared" si="25"/>
        <v/>
      </c>
    </row>
    <row r="460" spans="2:11" hidden="1">
      <c r="B460" s="533"/>
      <c r="C460" s="543"/>
      <c r="D460" s="543"/>
      <c r="E460" s="534"/>
      <c r="F460" s="534"/>
      <c r="G460" s="534"/>
      <c r="H460" s="535"/>
      <c r="I460" s="531" t="str">
        <f t="shared" si="23"/>
        <v/>
      </c>
      <c r="J460" s="531" t="str">
        <f t="shared" si="24"/>
        <v/>
      </c>
      <c r="K460" s="531" t="str">
        <f t="shared" si="25"/>
        <v/>
      </c>
    </row>
    <row r="461" spans="2:11" hidden="1">
      <c r="B461" s="533"/>
      <c r="C461" s="543"/>
      <c r="D461" s="543"/>
      <c r="E461" s="534"/>
      <c r="F461" s="534"/>
      <c r="G461" s="534"/>
      <c r="H461" s="535"/>
      <c r="I461" s="531" t="str">
        <f t="shared" si="23"/>
        <v/>
      </c>
      <c r="J461" s="531" t="str">
        <f t="shared" si="24"/>
        <v/>
      </c>
      <c r="K461" s="531" t="str">
        <f t="shared" si="25"/>
        <v/>
      </c>
    </row>
    <row r="462" spans="2:11" hidden="1">
      <c r="B462" s="533"/>
      <c r="C462" s="543"/>
      <c r="D462" s="543"/>
      <c r="E462" s="534"/>
      <c r="F462" s="534"/>
      <c r="G462" s="534"/>
      <c r="H462" s="535"/>
      <c r="I462" s="531" t="str">
        <f t="shared" si="23"/>
        <v/>
      </c>
      <c r="J462" s="531" t="str">
        <f t="shared" si="24"/>
        <v/>
      </c>
      <c r="K462" s="531" t="str">
        <f t="shared" si="25"/>
        <v/>
      </c>
    </row>
    <row r="463" spans="2:11" hidden="1">
      <c r="B463" s="533"/>
      <c r="C463" s="543"/>
      <c r="D463" s="543"/>
      <c r="E463" s="534"/>
      <c r="F463" s="534"/>
      <c r="G463" s="534"/>
      <c r="H463" s="535"/>
      <c r="I463" s="531" t="str">
        <f t="shared" si="23"/>
        <v/>
      </c>
      <c r="J463" s="531" t="str">
        <f t="shared" si="24"/>
        <v/>
      </c>
      <c r="K463" s="531" t="str">
        <f t="shared" si="25"/>
        <v/>
      </c>
    </row>
    <row r="464" spans="2:11" hidden="1">
      <c r="B464" s="533"/>
      <c r="C464" s="543"/>
      <c r="D464" s="543"/>
      <c r="E464" s="534"/>
      <c r="F464" s="534"/>
      <c r="G464" s="534"/>
      <c r="H464" s="535"/>
      <c r="I464" s="531" t="str">
        <f t="shared" si="23"/>
        <v/>
      </c>
      <c r="J464" s="531" t="str">
        <f t="shared" si="24"/>
        <v/>
      </c>
      <c r="K464" s="531" t="str">
        <f t="shared" si="25"/>
        <v/>
      </c>
    </row>
    <row r="465" spans="2:11" hidden="1">
      <c r="B465" s="533"/>
      <c r="C465" s="543"/>
      <c r="D465" s="543"/>
      <c r="E465" s="534"/>
      <c r="F465" s="534"/>
      <c r="G465" s="534"/>
      <c r="H465" s="535"/>
      <c r="I465" s="531" t="str">
        <f t="shared" si="23"/>
        <v/>
      </c>
      <c r="J465" s="531" t="str">
        <f t="shared" si="24"/>
        <v/>
      </c>
      <c r="K465" s="531" t="str">
        <f t="shared" si="25"/>
        <v/>
      </c>
    </row>
    <row r="466" spans="2:11" hidden="1">
      <c r="B466" s="533"/>
      <c r="C466" s="543"/>
      <c r="D466" s="543"/>
      <c r="E466" s="534"/>
      <c r="F466" s="534"/>
      <c r="G466" s="534"/>
      <c r="H466" s="535"/>
      <c r="I466" s="531" t="str">
        <f t="shared" si="23"/>
        <v/>
      </c>
      <c r="J466" s="531" t="str">
        <f t="shared" si="24"/>
        <v/>
      </c>
      <c r="K466" s="531" t="str">
        <f t="shared" si="25"/>
        <v/>
      </c>
    </row>
    <row r="467" spans="2:11" hidden="1">
      <c r="B467" s="533"/>
      <c r="C467" s="543"/>
      <c r="D467" s="543"/>
      <c r="E467" s="534"/>
      <c r="F467" s="534"/>
      <c r="G467" s="534"/>
      <c r="H467" s="535"/>
      <c r="I467" s="531" t="str">
        <f t="shared" si="23"/>
        <v/>
      </c>
      <c r="J467" s="531" t="str">
        <f t="shared" si="24"/>
        <v/>
      </c>
      <c r="K467" s="531" t="str">
        <f t="shared" si="25"/>
        <v/>
      </c>
    </row>
    <row r="468" spans="2:11" hidden="1">
      <c r="B468" s="533"/>
      <c r="C468" s="543"/>
      <c r="D468" s="543"/>
      <c r="E468" s="534"/>
      <c r="F468" s="534"/>
      <c r="G468" s="534"/>
      <c r="H468" s="535"/>
      <c r="I468" s="531" t="str">
        <f t="shared" si="23"/>
        <v/>
      </c>
      <c r="J468" s="531" t="str">
        <f t="shared" si="24"/>
        <v/>
      </c>
      <c r="K468" s="531" t="str">
        <f t="shared" si="25"/>
        <v/>
      </c>
    </row>
    <row r="469" spans="2:11" hidden="1">
      <c r="B469" s="533"/>
      <c r="C469" s="543"/>
      <c r="D469" s="543"/>
      <c r="E469" s="534"/>
      <c r="F469" s="534"/>
      <c r="G469" s="534"/>
      <c r="H469" s="535"/>
      <c r="I469" s="531" t="str">
        <f t="shared" si="23"/>
        <v/>
      </c>
      <c r="J469" s="531" t="str">
        <f t="shared" si="24"/>
        <v/>
      </c>
      <c r="K469" s="531" t="str">
        <f t="shared" si="25"/>
        <v/>
      </c>
    </row>
    <row r="470" spans="2:11" hidden="1">
      <c r="B470" s="533"/>
      <c r="C470" s="543"/>
      <c r="D470" s="543"/>
      <c r="E470" s="534"/>
      <c r="F470" s="534"/>
      <c r="G470" s="534"/>
      <c r="H470" s="535"/>
      <c r="I470" s="531" t="str">
        <f t="shared" si="23"/>
        <v/>
      </c>
      <c r="J470" s="531" t="str">
        <f t="shared" si="24"/>
        <v/>
      </c>
      <c r="K470" s="531" t="str">
        <f t="shared" si="25"/>
        <v/>
      </c>
    </row>
    <row r="471" spans="2:11" hidden="1">
      <c r="B471" s="533"/>
      <c r="C471" s="543"/>
      <c r="D471" s="543"/>
      <c r="E471" s="534"/>
      <c r="F471" s="534"/>
      <c r="G471" s="534"/>
      <c r="H471" s="535"/>
      <c r="I471" s="531" t="str">
        <f t="shared" si="23"/>
        <v/>
      </c>
      <c r="J471" s="531" t="str">
        <f t="shared" si="24"/>
        <v/>
      </c>
      <c r="K471" s="531" t="str">
        <f t="shared" si="25"/>
        <v/>
      </c>
    </row>
    <row r="472" spans="2:11" hidden="1">
      <c r="B472" s="533"/>
      <c r="C472" s="543"/>
      <c r="D472" s="543"/>
      <c r="E472" s="534"/>
      <c r="F472" s="534"/>
      <c r="G472" s="534"/>
      <c r="H472" s="535"/>
      <c r="I472" s="531" t="str">
        <f t="shared" si="23"/>
        <v/>
      </c>
      <c r="J472" s="531" t="str">
        <f t="shared" si="24"/>
        <v/>
      </c>
      <c r="K472" s="531" t="str">
        <f t="shared" si="25"/>
        <v/>
      </c>
    </row>
    <row r="473" spans="2:11" hidden="1">
      <c r="B473" s="533"/>
      <c r="C473" s="543"/>
      <c r="D473" s="543"/>
      <c r="E473" s="534"/>
      <c r="F473" s="534"/>
      <c r="G473" s="534"/>
      <c r="H473" s="535"/>
      <c r="I473" s="531" t="str">
        <f t="shared" si="23"/>
        <v/>
      </c>
      <c r="J473" s="531" t="str">
        <f t="shared" si="24"/>
        <v/>
      </c>
      <c r="K473" s="531" t="str">
        <f t="shared" si="25"/>
        <v/>
      </c>
    </row>
    <row r="474" spans="2:11" hidden="1">
      <c r="B474" s="533"/>
      <c r="C474" s="543"/>
      <c r="D474" s="543"/>
      <c r="E474" s="534"/>
      <c r="F474" s="534"/>
      <c r="G474" s="534"/>
      <c r="H474" s="535"/>
      <c r="I474" s="531" t="str">
        <f t="shared" si="23"/>
        <v/>
      </c>
      <c r="J474" s="531" t="str">
        <f t="shared" si="24"/>
        <v/>
      </c>
      <c r="K474" s="531" t="str">
        <f t="shared" si="25"/>
        <v/>
      </c>
    </row>
    <row r="475" spans="2:11" hidden="1">
      <c r="B475" s="533"/>
      <c r="C475" s="543"/>
      <c r="D475" s="543"/>
      <c r="E475" s="534"/>
      <c r="F475" s="534"/>
      <c r="G475" s="534"/>
      <c r="H475" s="535"/>
      <c r="I475" s="531" t="str">
        <f t="shared" si="23"/>
        <v/>
      </c>
      <c r="J475" s="531" t="str">
        <f t="shared" si="24"/>
        <v/>
      </c>
      <c r="K475" s="531" t="str">
        <f t="shared" si="25"/>
        <v/>
      </c>
    </row>
    <row r="476" spans="2:11" hidden="1">
      <c r="B476" s="533"/>
      <c r="C476" s="543"/>
      <c r="D476" s="543"/>
      <c r="E476" s="534"/>
      <c r="F476" s="534"/>
      <c r="G476" s="534"/>
      <c r="H476" s="535"/>
      <c r="I476" s="531" t="str">
        <f t="shared" si="23"/>
        <v/>
      </c>
      <c r="J476" s="531" t="str">
        <f t="shared" si="24"/>
        <v/>
      </c>
      <c r="K476" s="531" t="str">
        <f t="shared" si="25"/>
        <v/>
      </c>
    </row>
    <row r="477" spans="2:11" hidden="1">
      <c r="B477" s="533"/>
      <c r="C477" s="543"/>
      <c r="D477" s="543"/>
      <c r="E477" s="534"/>
      <c r="F477" s="534"/>
      <c r="G477" s="534"/>
      <c r="H477" s="535"/>
      <c r="I477" s="531" t="str">
        <f t="shared" si="23"/>
        <v/>
      </c>
      <c r="J477" s="531" t="str">
        <f t="shared" si="24"/>
        <v/>
      </c>
      <c r="K477" s="531" t="str">
        <f t="shared" si="25"/>
        <v/>
      </c>
    </row>
    <row r="478" spans="2:11" hidden="1">
      <c r="B478" s="533"/>
      <c r="C478" s="543"/>
      <c r="D478" s="543"/>
      <c r="E478" s="534"/>
      <c r="F478" s="534"/>
      <c r="G478" s="534"/>
      <c r="H478" s="535"/>
      <c r="I478" s="531" t="str">
        <f t="shared" si="23"/>
        <v/>
      </c>
      <c r="J478" s="531" t="str">
        <f t="shared" si="24"/>
        <v/>
      </c>
      <c r="K478" s="531" t="str">
        <f t="shared" si="25"/>
        <v/>
      </c>
    </row>
    <row r="479" spans="2:11" hidden="1">
      <c r="B479" s="533"/>
      <c r="C479" s="543"/>
      <c r="D479" s="543"/>
      <c r="E479" s="534"/>
      <c r="F479" s="534"/>
      <c r="G479" s="534"/>
      <c r="H479" s="535"/>
      <c r="I479" s="531" t="str">
        <f t="shared" si="23"/>
        <v/>
      </c>
      <c r="J479" s="531" t="str">
        <f t="shared" si="24"/>
        <v/>
      </c>
      <c r="K479" s="531" t="str">
        <f t="shared" si="25"/>
        <v/>
      </c>
    </row>
    <row r="480" spans="2:11" hidden="1">
      <c r="B480" s="533"/>
      <c r="C480" s="543"/>
      <c r="D480" s="543"/>
      <c r="E480" s="534"/>
      <c r="F480" s="534"/>
      <c r="G480" s="534"/>
      <c r="H480" s="535"/>
      <c r="I480" s="531" t="str">
        <f t="shared" si="23"/>
        <v/>
      </c>
      <c r="J480" s="531" t="str">
        <f t="shared" si="24"/>
        <v/>
      </c>
      <c r="K480" s="531" t="str">
        <f t="shared" si="25"/>
        <v/>
      </c>
    </row>
    <row r="481" spans="2:11" hidden="1">
      <c r="B481" s="533"/>
      <c r="C481" s="543"/>
      <c r="D481" s="543"/>
      <c r="E481" s="534"/>
      <c r="F481" s="534"/>
      <c r="G481" s="534"/>
      <c r="H481" s="535"/>
      <c r="I481" s="531" t="str">
        <f t="shared" si="23"/>
        <v/>
      </c>
      <c r="J481" s="531" t="str">
        <f t="shared" si="24"/>
        <v/>
      </c>
      <c r="K481" s="531" t="str">
        <f t="shared" si="25"/>
        <v/>
      </c>
    </row>
    <row r="482" spans="2:11" hidden="1">
      <c r="B482" s="533"/>
      <c r="C482" s="543"/>
      <c r="D482" s="543"/>
      <c r="E482" s="534"/>
      <c r="F482" s="534"/>
      <c r="G482" s="534"/>
      <c r="H482" s="535"/>
      <c r="I482" s="531" t="str">
        <f t="shared" si="23"/>
        <v/>
      </c>
      <c r="J482" s="531" t="str">
        <f t="shared" si="24"/>
        <v/>
      </c>
      <c r="K482" s="531" t="str">
        <f t="shared" si="25"/>
        <v/>
      </c>
    </row>
    <row r="483" spans="2:11" hidden="1">
      <c r="B483" s="533"/>
      <c r="C483" s="543"/>
      <c r="D483" s="543"/>
      <c r="E483" s="534"/>
      <c r="F483" s="534"/>
      <c r="G483" s="534"/>
      <c r="H483" s="535"/>
      <c r="I483" s="531" t="str">
        <f t="shared" ref="I483:I546" si="26">IF(OR(E483="複数",E483="その他"),"",IF(COUNTIF(L483:L1013,E483)=0,"",IF(F483="","","エラー")))</f>
        <v/>
      </c>
      <c r="J483" s="531" t="str">
        <f t="shared" ref="J483:J546" si="27">IF(B483="","",IF(COUNTIF($L$10:$L$29,E483),"","エラー"))</f>
        <v/>
      </c>
      <c r="K483" s="531" t="str">
        <f t="shared" ref="K483:K546" si="28">IF(E483="その他",IF(F483="","エラー",""),"")</f>
        <v/>
      </c>
    </row>
    <row r="484" spans="2:11" hidden="1">
      <c r="B484" s="533"/>
      <c r="C484" s="543"/>
      <c r="D484" s="543"/>
      <c r="E484" s="534"/>
      <c r="F484" s="534"/>
      <c r="G484" s="534"/>
      <c r="H484" s="535"/>
      <c r="I484" s="531" t="str">
        <f t="shared" si="26"/>
        <v/>
      </c>
      <c r="J484" s="531" t="str">
        <f t="shared" si="27"/>
        <v/>
      </c>
      <c r="K484" s="531" t="str">
        <f t="shared" si="28"/>
        <v/>
      </c>
    </row>
    <row r="485" spans="2:11" hidden="1">
      <c r="B485" s="533"/>
      <c r="C485" s="543"/>
      <c r="D485" s="543"/>
      <c r="E485" s="534"/>
      <c r="F485" s="534"/>
      <c r="G485" s="534"/>
      <c r="H485" s="535"/>
      <c r="I485" s="531" t="str">
        <f t="shared" si="26"/>
        <v/>
      </c>
      <c r="J485" s="531" t="str">
        <f t="shared" si="27"/>
        <v/>
      </c>
      <c r="K485" s="531" t="str">
        <f t="shared" si="28"/>
        <v/>
      </c>
    </row>
    <row r="486" spans="2:11" hidden="1">
      <c r="B486" s="533"/>
      <c r="C486" s="543"/>
      <c r="D486" s="543"/>
      <c r="E486" s="534"/>
      <c r="F486" s="534"/>
      <c r="G486" s="534"/>
      <c r="H486" s="535"/>
      <c r="I486" s="531" t="str">
        <f t="shared" si="26"/>
        <v/>
      </c>
      <c r="J486" s="531" t="str">
        <f t="shared" si="27"/>
        <v/>
      </c>
      <c r="K486" s="531" t="str">
        <f t="shared" si="28"/>
        <v/>
      </c>
    </row>
    <row r="487" spans="2:11" hidden="1">
      <c r="B487" s="533"/>
      <c r="C487" s="543"/>
      <c r="D487" s="543"/>
      <c r="E487" s="534"/>
      <c r="F487" s="534"/>
      <c r="G487" s="534"/>
      <c r="H487" s="535"/>
      <c r="I487" s="531" t="str">
        <f t="shared" si="26"/>
        <v/>
      </c>
      <c r="J487" s="531" t="str">
        <f t="shared" si="27"/>
        <v/>
      </c>
      <c r="K487" s="531" t="str">
        <f t="shared" si="28"/>
        <v/>
      </c>
    </row>
    <row r="488" spans="2:11" hidden="1">
      <c r="B488" s="533"/>
      <c r="C488" s="543"/>
      <c r="D488" s="543"/>
      <c r="E488" s="534"/>
      <c r="F488" s="534"/>
      <c r="G488" s="534"/>
      <c r="H488" s="535"/>
      <c r="I488" s="531" t="str">
        <f t="shared" si="26"/>
        <v/>
      </c>
      <c r="J488" s="531" t="str">
        <f t="shared" si="27"/>
        <v/>
      </c>
      <c r="K488" s="531" t="str">
        <f t="shared" si="28"/>
        <v/>
      </c>
    </row>
    <row r="489" spans="2:11" hidden="1">
      <c r="B489" s="533"/>
      <c r="C489" s="543"/>
      <c r="D489" s="543"/>
      <c r="E489" s="534"/>
      <c r="F489" s="534"/>
      <c r="G489" s="534"/>
      <c r="H489" s="535"/>
      <c r="I489" s="531" t="str">
        <f t="shared" si="26"/>
        <v/>
      </c>
      <c r="J489" s="531" t="str">
        <f t="shared" si="27"/>
        <v/>
      </c>
      <c r="K489" s="531" t="str">
        <f t="shared" si="28"/>
        <v/>
      </c>
    </row>
    <row r="490" spans="2:11" hidden="1">
      <c r="B490" s="533"/>
      <c r="C490" s="543"/>
      <c r="D490" s="543"/>
      <c r="E490" s="534"/>
      <c r="F490" s="534"/>
      <c r="G490" s="534"/>
      <c r="H490" s="535"/>
      <c r="I490" s="531" t="str">
        <f t="shared" si="26"/>
        <v/>
      </c>
      <c r="J490" s="531" t="str">
        <f t="shared" si="27"/>
        <v/>
      </c>
      <c r="K490" s="531" t="str">
        <f t="shared" si="28"/>
        <v/>
      </c>
    </row>
    <row r="491" spans="2:11" hidden="1">
      <c r="B491" s="533"/>
      <c r="C491" s="543"/>
      <c r="D491" s="543"/>
      <c r="E491" s="534"/>
      <c r="F491" s="534"/>
      <c r="G491" s="534"/>
      <c r="H491" s="535"/>
      <c r="I491" s="531" t="str">
        <f t="shared" si="26"/>
        <v/>
      </c>
      <c r="J491" s="531" t="str">
        <f t="shared" si="27"/>
        <v/>
      </c>
      <c r="K491" s="531" t="str">
        <f t="shared" si="28"/>
        <v/>
      </c>
    </row>
    <row r="492" spans="2:11" hidden="1">
      <c r="B492" s="533"/>
      <c r="C492" s="543"/>
      <c r="D492" s="543"/>
      <c r="E492" s="534"/>
      <c r="F492" s="534"/>
      <c r="G492" s="534"/>
      <c r="H492" s="535"/>
      <c r="I492" s="531" t="str">
        <f t="shared" si="26"/>
        <v/>
      </c>
      <c r="J492" s="531" t="str">
        <f t="shared" si="27"/>
        <v/>
      </c>
      <c r="K492" s="531" t="str">
        <f t="shared" si="28"/>
        <v/>
      </c>
    </row>
    <row r="493" spans="2:11" hidden="1">
      <c r="B493" s="533"/>
      <c r="C493" s="543"/>
      <c r="D493" s="543"/>
      <c r="E493" s="534"/>
      <c r="F493" s="534"/>
      <c r="G493" s="534"/>
      <c r="H493" s="535"/>
      <c r="I493" s="531" t="str">
        <f t="shared" si="26"/>
        <v/>
      </c>
      <c r="J493" s="531" t="str">
        <f t="shared" si="27"/>
        <v/>
      </c>
      <c r="K493" s="531" t="str">
        <f t="shared" si="28"/>
        <v/>
      </c>
    </row>
    <row r="494" spans="2:11" hidden="1">
      <c r="B494" s="533"/>
      <c r="C494" s="543"/>
      <c r="D494" s="543"/>
      <c r="E494" s="534"/>
      <c r="F494" s="534"/>
      <c r="G494" s="534"/>
      <c r="H494" s="535"/>
      <c r="I494" s="531" t="str">
        <f t="shared" si="26"/>
        <v/>
      </c>
      <c r="J494" s="531" t="str">
        <f t="shared" si="27"/>
        <v/>
      </c>
      <c r="K494" s="531" t="str">
        <f t="shared" si="28"/>
        <v/>
      </c>
    </row>
    <row r="495" spans="2:11" hidden="1">
      <c r="B495" s="533"/>
      <c r="C495" s="543"/>
      <c r="D495" s="543"/>
      <c r="E495" s="534"/>
      <c r="F495" s="534"/>
      <c r="G495" s="534"/>
      <c r="H495" s="535"/>
      <c r="I495" s="531" t="str">
        <f t="shared" si="26"/>
        <v/>
      </c>
      <c r="J495" s="531" t="str">
        <f t="shared" si="27"/>
        <v/>
      </c>
      <c r="K495" s="531" t="str">
        <f t="shared" si="28"/>
        <v/>
      </c>
    </row>
    <row r="496" spans="2:11" hidden="1">
      <c r="B496" s="533"/>
      <c r="C496" s="543"/>
      <c r="D496" s="543"/>
      <c r="E496" s="534"/>
      <c r="F496" s="534"/>
      <c r="G496" s="534"/>
      <c r="H496" s="535"/>
      <c r="I496" s="531" t="str">
        <f t="shared" si="26"/>
        <v/>
      </c>
      <c r="J496" s="531" t="str">
        <f t="shared" si="27"/>
        <v/>
      </c>
      <c r="K496" s="531" t="str">
        <f t="shared" si="28"/>
        <v/>
      </c>
    </row>
    <row r="497" spans="2:11" hidden="1">
      <c r="B497" s="533"/>
      <c r="C497" s="543"/>
      <c r="D497" s="543"/>
      <c r="E497" s="534"/>
      <c r="F497" s="534"/>
      <c r="G497" s="534"/>
      <c r="H497" s="535"/>
      <c r="I497" s="531" t="str">
        <f t="shared" si="26"/>
        <v/>
      </c>
      <c r="J497" s="531" t="str">
        <f t="shared" si="27"/>
        <v/>
      </c>
      <c r="K497" s="531" t="str">
        <f t="shared" si="28"/>
        <v/>
      </c>
    </row>
    <row r="498" spans="2:11" hidden="1">
      <c r="B498" s="533"/>
      <c r="C498" s="543"/>
      <c r="D498" s="543"/>
      <c r="E498" s="534"/>
      <c r="F498" s="534"/>
      <c r="G498" s="534"/>
      <c r="H498" s="535"/>
      <c r="I498" s="531" t="str">
        <f t="shared" si="26"/>
        <v/>
      </c>
      <c r="J498" s="531" t="str">
        <f t="shared" si="27"/>
        <v/>
      </c>
      <c r="K498" s="531" t="str">
        <f t="shared" si="28"/>
        <v/>
      </c>
    </row>
    <row r="499" spans="2:11" hidden="1">
      <c r="B499" s="533"/>
      <c r="C499" s="543"/>
      <c r="D499" s="543"/>
      <c r="E499" s="534"/>
      <c r="F499" s="534"/>
      <c r="G499" s="534"/>
      <c r="H499" s="535"/>
      <c r="I499" s="531" t="str">
        <f t="shared" si="26"/>
        <v/>
      </c>
      <c r="J499" s="531" t="str">
        <f t="shared" si="27"/>
        <v/>
      </c>
      <c r="K499" s="531" t="str">
        <f t="shared" si="28"/>
        <v/>
      </c>
    </row>
    <row r="500" spans="2:11" hidden="1">
      <c r="B500" s="533"/>
      <c r="C500" s="543"/>
      <c r="D500" s="543"/>
      <c r="E500" s="534"/>
      <c r="F500" s="534"/>
      <c r="G500" s="534"/>
      <c r="H500" s="535"/>
      <c r="I500" s="531" t="str">
        <f t="shared" si="26"/>
        <v/>
      </c>
      <c r="J500" s="531" t="str">
        <f t="shared" si="27"/>
        <v/>
      </c>
      <c r="K500" s="531" t="str">
        <f t="shared" si="28"/>
        <v/>
      </c>
    </row>
    <row r="501" spans="2:11" hidden="1">
      <c r="B501" s="533"/>
      <c r="C501" s="543"/>
      <c r="D501" s="543"/>
      <c r="E501" s="534"/>
      <c r="F501" s="534"/>
      <c r="G501" s="534"/>
      <c r="H501" s="535"/>
      <c r="I501" s="531" t="str">
        <f t="shared" si="26"/>
        <v/>
      </c>
      <c r="J501" s="531" t="str">
        <f t="shared" si="27"/>
        <v/>
      </c>
      <c r="K501" s="531" t="str">
        <f t="shared" si="28"/>
        <v/>
      </c>
    </row>
    <row r="502" spans="2:11" hidden="1">
      <c r="B502" s="533"/>
      <c r="C502" s="543"/>
      <c r="D502" s="543"/>
      <c r="E502" s="534"/>
      <c r="F502" s="534"/>
      <c r="G502" s="534"/>
      <c r="H502" s="535"/>
      <c r="I502" s="531" t="str">
        <f t="shared" si="26"/>
        <v/>
      </c>
      <c r="J502" s="531" t="str">
        <f t="shared" si="27"/>
        <v/>
      </c>
      <c r="K502" s="531" t="str">
        <f t="shared" si="28"/>
        <v/>
      </c>
    </row>
    <row r="503" spans="2:11" hidden="1">
      <c r="B503" s="533"/>
      <c r="C503" s="543"/>
      <c r="D503" s="543"/>
      <c r="E503" s="534"/>
      <c r="F503" s="534"/>
      <c r="G503" s="534"/>
      <c r="H503" s="535"/>
      <c r="I503" s="531" t="str">
        <f t="shared" si="26"/>
        <v/>
      </c>
      <c r="J503" s="531" t="str">
        <f t="shared" si="27"/>
        <v/>
      </c>
      <c r="K503" s="531" t="str">
        <f t="shared" si="28"/>
        <v/>
      </c>
    </row>
    <row r="504" spans="2:11" hidden="1">
      <c r="B504" s="533"/>
      <c r="C504" s="543"/>
      <c r="D504" s="543"/>
      <c r="E504" s="534"/>
      <c r="F504" s="534"/>
      <c r="G504" s="534"/>
      <c r="H504" s="535"/>
      <c r="I504" s="531" t="str">
        <f t="shared" si="26"/>
        <v/>
      </c>
      <c r="J504" s="531" t="str">
        <f t="shared" si="27"/>
        <v/>
      </c>
      <c r="K504" s="531" t="str">
        <f t="shared" si="28"/>
        <v/>
      </c>
    </row>
    <row r="505" spans="2:11" hidden="1">
      <c r="B505" s="533"/>
      <c r="C505" s="543"/>
      <c r="D505" s="543"/>
      <c r="E505" s="534"/>
      <c r="F505" s="534"/>
      <c r="G505" s="534"/>
      <c r="H505" s="535"/>
      <c r="I505" s="531" t="str">
        <f t="shared" si="26"/>
        <v/>
      </c>
      <c r="J505" s="531" t="str">
        <f t="shared" si="27"/>
        <v/>
      </c>
      <c r="K505" s="531" t="str">
        <f t="shared" si="28"/>
        <v/>
      </c>
    </row>
    <row r="506" spans="2:11" hidden="1">
      <c r="B506" s="533"/>
      <c r="C506" s="543"/>
      <c r="D506" s="543"/>
      <c r="E506" s="534"/>
      <c r="F506" s="534"/>
      <c r="G506" s="534"/>
      <c r="H506" s="535"/>
      <c r="I506" s="531" t="str">
        <f t="shared" si="26"/>
        <v/>
      </c>
      <c r="J506" s="531" t="str">
        <f t="shared" si="27"/>
        <v/>
      </c>
      <c r="K506" s="531" t="str">
        <f t="shared" si="28"/>
        <v/>
      </c>
    </row>
    <row r="507" spans="2:11" hidden="1">
      <c r="B507" s="533"/>
      <c r="C507" s="543"/>
      <c r="D507" s="543"/>
      <c r="E507" s="534"/>
      <c r="F507" s="534"/>
      <c r="G507" s="534"/>
      <c r="H507" s="535"/>
      <c r="I507" s="531" t="str">
        <f t="shared" si="26"/>
        <v/>
      </c>
      <c r="J507" s="531" t="str">
        <f t="shared" si="27"/>
        <v/>
      </c>
      <c r="K507" s="531" t="str">
        <f t="shared" si="28"/>
        <v/>
      </c>
    </row>
    <row r="508" spans="2:11" hidden="1">
      <c r="B508" s="533"/>
      <c r="C508" s="543"/>
      <c r="D508" s="543"/>
      <c r="E508" s="534"/>
      <c r="F508" s="534"/>
      <c r="G508" s="534"/>
      <c r="H508" s="535"/>
      <c r="I508" s="531" t="str">
        <f t="shared" si="26"/>
        <v/>
      </c>
      <c r="J508" s="531" t="str">
        <f t="shared" si="27"/>
        <v/>
      </c>
      <c r="K508" s="531" t="str">
        <f t="shared" si="28"/>
        <v/>
      </c>
    </row>
    <row r="509" spans="2:11" hidden="1">
      <c r="B509" s="533"/>
      <c r="C509" s="543"/>
      <c r="D509" s="543"/>
      <c r="E509" s="534"/>
      <c r="F509" s="534"/>
      <c r="G509" s="534"/>
      <c r="H509" s="535"/>
      <c r="I509" s="531" t="str">
        <f t="shared" si="26"/>
        <v/>
      </c>
      <c r="J509" s="531" t="str">
        <f t="shared" si="27"/>
        <v/>
      </c>
      <c r="K509" s="531" t="str">
        <f t="shared" si="28"/>
        <v/>
      </c>
    </row>
    <row r="510" spans="2:11" hidden="1">
      <c r="B510" s="533"/>
      <c r="C510" s="543"/>
      <c r="D510" s="543"/>
      <c r="E510" s="534"/>
      <c r="F510" s="534"/>
      <c r="G510" s="534"/>
      <c r="H510" s="535"/>
      <c r="I510" s="531" t="str">
        <f t="shared" si="26"/>
        <v/>
      </c>
      <c r="J510" s="531" t="str">
        <f t="shared" si="27"/>
        <v/>
      </c>
      <c r="K510" s="531" t="str">
        <f t="shared" si="28"/>
        <v/>
      </c>
    </row>
    <row r="511" spans="2:11" hidden="1">
      <c r="B511" s="533"/>
      <c r="C511" s="543"/>
      <c r="D511" s="543"/>
      <c r="E511" s="534"/>
      <c r="F511" s="534"/>
      <c r="G511" s="534"/>
      <c r="H511" s="535"/>
      <c r="I511" s="531" t="str">
        <f t="shared" si="26"/>
        <v/>
      </c>
      <c r="J511" s="531" t="str">
        <f t="shared" si="27"/>
        <v/>
      </c>
      <c r="K511" s="531" t="str">
        <f t="shared" si="28"/>
        <v/>
      </c>
    </row>
    <row r="512" spans="2:11" hidden="1">
      <c r="B512" s="533"/>
      <c r="C512" s="543"/>
      <c r="D512" s="543"/>
      <c r="E512" s="534"/>
      <c r="F512" s="534"/>
      <c r="G512" s="534"/>
      <c r="H512" s="535"/>
      <c r="I512" s="531" t="str">
        <f t="shared" si="26"/>
        <v/>
      </c>
      <c r="J512" s="531" t="str">
        <f t="shared" si="27"/>
        <v/>
      </c>
      <c r="K512" s="531" t="str">
        <f t="shared" si="28"/>
        <v/>
      </c>
    </row>
    <row r="513" spans="2:11" hidden="1">
      <c r="B513" s="533"/>
      <c r="C513" s="543"/>
      <c r="D513" s="543"/>
      <c r="E513" s="534"/>
      <c r="F513" s="534"/>
      <c r="G513" s="534"/>
      <c r="H513" s="535"/>
      <c r="I513" s="531" t="str">
        <f t="shared" si="26"/>
        <v/>
      </c>
      <c r="J513" s="531" t="str">
        <f t="shared" si="27"/>
        <v/>
      </c>
      <c r="K513" s="531" t="str">
        <f t="shared" si="28"/>
        <v/>
      </c>
    </row>
    <row r="514" spans="2:11" hidden="1">
      <c r="B514" s="533"/>
      <c r="C514" s="543"/>
      <c r="D514" s="543"/>
      <c r="E514" s="534"/>
      <c r="F514" s="534"/>
      <c r="G514" s="534"/>
      <c r="H514" s="535"/>
      <c r="I514" s="531" t="str">
        <f t="shared" si="26"/>
        <v/>
      </c>
      <c r="J514" s="531" t="str">
        <f t="shared" si="27"/>
        <v/>
      </c>
      <c r="K514" s="531" t="str">
        <f t="shared" si="28"/>
        <v/>
      </c>
    </row>
    <row r="515" spans="2:11" hidden="1">
      <c r="B515" s="533"/>
      <c r="C515" s="543"/>
      <c r="D515" s="543"/>
      <c r="E515" s="534"/>
      <c r="F515" s="534"/>
      <c r="G515" s="534"/>
      <c r="H515" s="535"/>
      <c r="I515" s="531" t="str">
        <f t="shared" si="26"/>
        <v/>
      </c>
      <c r="J515" s="531" t="str">
        <f t="shared" si="27"/>
        <v/>
      </c>
      <c r="K515" s="531" t="str">
        <f t="shared" si="28"/>
        <v/>
      </c>
    </row>
    <row r="516" spans="2:11" hidden="1">
      <c r="B516" s="533"/>
      <c r="C516" s="543"/>
      <c r="D516" s="543"/>
      <c r="E516" s="534"/>
      <c r="F516" s="534"/>
      <c r="G516" s="534"/>
      <c r="H516" s="535"/>
      <c r="I516" s="531" t="str">
        <f t="shared" si="26"/>
        <v/>
      </c>
      <c r="J516" s="531" t="str">
        <f t="shared" si="27"/>
        <v/>
      </c>
      <c r="K516" s="531" t="str">
        <f t="shared" si="28"/>
        <v/>
      </c>
    </row>
    <row r="517" spans="2:11" hidden="1">
      <c r="B517" s="533"/>
      <c r="C517" s="543"/>
      <c r="D517" s="543"/>
      <c r="E517" s="534"/>
      <c r="F517" s="534"/>
      <c r="G517" s="534"/>
      <c r="H517" s="535"/>
      <c r="I517" s="531" t="str">
        <f t="shared" si="26"/>
        <v/>
      </c>
      <c r="J517" s="531" t="str">
        <f t="shared" si="27"/>
        <v/>
      </c>
      <c r="K517" s="531" t="str">
        <f t="shared" si="28"/>
        <v/>
      </c>
    </row>
    <row r="518" spans="2:11" hidden="1">
      <c r="B518" s="533"/>
      <c r="C518" s="543"/>
      <c r="D518" s="543"/>
      <c r="E518" s="534"/>
      <c r="F518" s="534"/>
      <c r="G518" s="534"/>
      <c r="H518" s="535"/>
      <c r="I518" s="531" t="str">
        <f t="shared" si="26"/>
        <v/>
      </c>
      <c r="J518" s="531" t="str">
        <f t="shared" si="27"/>
        <v/>
      </c>
      <c r="K518" s="531" t="str">
        <f t="shared" si="28"/>
        <v/>
      </c>
    </row>
    <row r="519" spans="2:11" hidden="1">
      <c r="B519" s="533"/>
      <c r="C519" s="543"/>
      <c r="D519" s="543"/>
      <c r="E519" s="534"/>
      <c r="F519" s="534"/>
      <c r="G519" s="534"/>
      <c r="H519" s="535"/>
      <c r="I519" s="531" t="str">
        <f t="shared" si="26"/>
        <v/>
      </c>
      <c r="J519" s="531" t="str">
        <f t="shared" si="27"/>
        <v/>
      </c>
      <c r="K519" s="531" t="str">
        <f t="shared" si="28"/>
        <v/>
      </c>
    </row>
    <row r="520" spans="2:11" hidden="1">
      <c r="B520" s="533"/>
      <c r="C520" s="543"/>
      <c r="D520" s="543"/>
      <c r="E520" s="534"/>
      <c r="F520" s="534"/>
      <c r="G520" s="534"/>
      <c r="H520" s="535"/>
      <c r="I520" s="531" t="str">
        <f t="shared" si="26"/>
        <v/>
      </c>
      <c r="J520" s="531" t="str">
        <f t="shared" si="27"/>
        <v/>
      </c>
      <c r="K520" s="531" t="str">
        <f t="shared" si="28"/>
        <v/>
      </c>
    </row>
    <row r="521" spans="2:11" hidden="1">
      <c r="B521" s="533"/>
      <c r="C521" s="543"/>
      <c r="D521" s="543"/>
      <c r="E521" s="534"/>
      <c r="F521" s="534"/>
      <c r="G521" s="534"/>
      <c r="H521" s="535"/>
      <c r="I521" s="531" t="str">
        <f t="shared" si="26"/>
        <v/>
      </c>
      <c r="J521" s="531" t="str">
        <f t="shared" si="27"/>
        <v/>
      </c>
      <c r="K521" s="531" t="str">
        <f t="shared" si="28"/>
        <v/>
      </c>
    </row>
    <row r="522" spans="2:11" hidden="1">
      <c r="B522" s="533"/>
      <c r="C522" s="543"/>
      <c r="D522" s="543"/>
      <c r="E522" s="534"/>
      <c r="F522" s="534"/>
      <c r="G522" s="534"/>
      <c r="H522" s="535"/>
      <c r="I522" s="531" t="str">
        <f t="shared" si="26"/>
        <v/>
      </c>
      <c r="J522" s="531" t="str">
        <f t="shared" si="27"/>
        <v/>
      </c>
      <c r="K522" s="531" t="str">
        <f t="shared" si="28"/>
        <v/>
      </c>
    </row>
    <row r="523" spans="2:11" hidden="1">
      <c r="B523" s="533"/>
      <c r="C523" s="543"/>
      <c r="D523" s="543"/>
      <c r="E523" s="534"/>
      <c r="F523" s="534"/>
      <c r="G523" s="534"/>
      <c r="H523" s="535"/>
      <c r="I523" s="531" t="str">
        <f t="shared" si="26"/>
        <v/>
      </c>
      <c r="J523" s="531" t="str">
        <f t="shared" si="27"/>
        <v/>
      </c>
      <c r="K523" s="531" t="str">
        <f t="shared" si="28"/>
        <v/>
      </c>
    </row>
    <row r="524" spans="2:11" hidden="1">
      <c r="B524" s="533"/>
      <c r="C524" s="543"/>
      <c r="D524" s="543"/>
      <c r="E524" s="534"/>
      <c r="F524" s="534"/>
      <c r="G524" s="534"/>
      <c r="H524" s="535"/>
      <c r="I524" s="531" t="str">
        <f t="shared" si="26"/>
        <v/>
      </c>
      <c r="J524" s="531" t="str">
        <f t="shared" si="27"/>
        <v/>
      </c>
      <c r="K524" s="531" t="str">
        <f t="shared" si="28"/>
        <v/>
      </c>
    </row>
    <row r="525" spans="2:11" hidden="1">
      <c r="B525" s="533"/>
      <c r="C525" s="543"/>
      <c r="D525" s="543"/>
      <c r="E525" s="534"/>
      <c r="F525" s="534"/>
      <c r="G525" s="534"/>
      <c r="H525" s="535"/>
      <c r="I525" s="531" t="str">
        <f t="shared" si="26"/>
        <v/>
      </c>
      <c r="J525" s="531" t="str">
        <f t="shared" si="27"/>
        <v/>
      </c>
      <c r="K525" s="531" t="str">
        <f t="shared" si="28"/>
        <v/>
      </c>
    </row>
    <row r="526" spans="2:11" hidden="1">
      <c r="B526" s="533"/>
      <c r="C526" s="543"/>
      <c r="D526" s="543"/>
      <c r="E526" s="534"/>
      <c r="F526" s="534"/>
      <c r="G526" s="534"/>
      <c r="H526" s="535"/>
      <c r="I526" s="531" t="str">
        <f t="shared" si="26"/>
        <v/>
      </c>
      <c r="J526" s="531" t="str">
        <f t="shared" si="27"/>
        <v/>
      </c>
      <c r="K526" s="531" t="str">
        <f t="shared" si="28"/>
        <v/>
      </c>
    </row>
    <row r="527" spans="2:11" hidden="1">
      <c r="B527" s="533"/>
      <c r="C527" s="543"/>
      <c r="D527" s="543"/>
      <c r="E527" s="534"/>
      <c r="F527" s="534"/>
      <c r="G527" s="534"/>
      <c r="H527" s="535"/>
      <c r="I527" s="531" t="str">
        <f t="shared" si="26"/>
        <v/>
      </c>
      <c r="J527" s="531" t="str">
        <f t="shared" si="27"/>
        <v/>
      </c>
      <c r="K527" s="531" t="str">
        <f t="shared" si="28"/>
        <v/>
      </c>
    </row>
    <row r="528" spans="2:11" hidden="1">
      <c r="B528" s="533"/>
      <c r="C528" s="543"/>
      <c r="D528" s="543"/>
      <c r="E528" s="534"/>
      <c r="F528" s="534"/>
      <c r="G528" s="534"/>
      <c r="H528" s="535"/>
      <c r="I528" s="531" t="str">
        <f t="shared" si="26"/>
        <v/>
      </c>
      <c r="J528" s="531" t="str">
        <f t="shared" si="27"/>
        <v/>
      </c>
      <c r="K528" s="531" t="str">
        <f t="shared" si="28"/>
        <v/>
      </c>
    </row>
    <row r="529" spans="2:11" hidden="1">
      <c r="B529" s="533"/>
      <c r="C529" s="543"/>
      <c r="D529" s="543"/>
      <c r="E529" s="534"/>
      <c r="F529" s="534"/>
      <c r="G529" s="534"/>
      <c r="H529" s="535"/>
      <c r="I529" s="531" t="str">
        <f t="shared" si="26"/>
        <v/>
      </c>
      <c r="J529" s="531" t="str">
        <f t="shared" si="27"/>
        <v/>
      </c>
      <c r="K529" s="531" t="str">
        <f t="shared" si="28"/>
        <v/>
      </c>
    </row>
    <row r="530" spans="2:11" hidden="1">
      <c r="B530" s="533"/>
      <c r="C530" s="543"/>
      <c r="D530" s="543"/>
      <c r="E530" s="534"/>
      <c r="F530" s="534"/>
      <c r="G530" s="534"/>
      <c r="H530" s="535"/>
      <c r="I530" s="531" t="str">
        <f t="shared" si="26"/>
        <v/>
      </c>
      <c r="J530" s="531" t="str">
        <f t="shared" si="27"/>
        <v/>
      </c>
      <c r="K530" s="531" t="str">
        <f t="shared" si="28"/>
        <v/>
      </c>
    </row>
    <row r="531" spans="2:11" hidden="1">
      <c r="B531" s="533"/>
      <c r="C531" s="543"/>
      <c r="D531" s="543"/>
      <c r="E531" s="534"/>
      <c r="F531" s="534"/>
      <c r="G531" s="534"/>
      <c r="H531" s="535"/>
      <c r="I531" s="531" t="str">
        <f t="shared" si="26"/>
        <v/>
      </c>
      <c r="J531" s="531" t="str">
        <f t="shared" si="27"/>
        <v/>
      </c>
      <c r="K531" s="531" t="str">
        <f t="shared" si="28"/>
        <v/>
      </c>
    </row>
    <row r="532" spans="2:11" hidden="1">
      <c r="B532" s="533"/>
      <c r="C532" s="543"/>
      <c r="D532" s="543"/>
      <c r="E532" s="534"/>
      <c r="F532" s="534"/>
      <c r="G532" s="534"/>
      <c r="H532" s="535"/>
      <c r="I532" s="531" t="str">
        <f t="shared" si="26"/>
        <v/>
      </c>
      <c r="J532" s="531" t="str">
        <f t="shared" si="27"/>
        <v/>
      </c>
      <c r="K532" s="531" t="str">
        <f t="shared" si="28"/>
        <v/>
      </c>
    </row>
    <row r="533" spans="2:11" hidden="1">
      <c r="B533" s="533"/>
      <c r="C533" s="543"/>
      <c r="D533" s="543"/>
      <c r="E533" s="534"/>
      <c r="F533" s="534"/>
      <c r="G533" s="534"/>
      <c r="H533" s="535"/>
      <c r="I533" s="531" t="str">
        <f t="shared" si="26"/>
        <v/>
      </c>
      <c r="J533" s="531" t="str">
        <f t="shared" si="27"/>
        <v/>
      </c>
      <c r="K533" s="531" t="str">
        <f t="shared" si="28"/>
        <v/>
      </c>
    </row>
    <row r="534" spans="2:11" hidden="1">
      <c r="B534" s="533"/>
      <c r="C534" s="543"/>
      <c r="D534" s="543"/>
      <c r="E534" s="534"/>
      <c r="F534" s="534"/>
      <c r="G534" s="534"/>
      <c r="H534" s="535"/>
      <c r="I534" s="531" t="str">
        <f t="shared" si="26"/>
        <v/>
      </c>
      <c r="J534" s="531" t="str">
        <f t="shared" si="27"/>
        <v/>
      </c>
      <c r="K534" s="531" t="str">
        <f t="shared" si="28"/>
        <v/>
      </c>
    </row>
    <row r="535" spans="2:11" hidden="1">
      <c r="B535" s="533"/>
      <c r="C535" s="543"/>
      <c r="D535" s="543"/>
      <c r="E535" s="534"/>
      <c r="F535" s="534"/>
      <c r="G535" s="534"/>
      <c r="H535" s="535"/>
      <c r="I535" s="531" t="str">
        <f t="shared" si="26"/>
        <v/>
      </c>
      <c r="J535" s="531" t="str">
        <f t="shared" si="27"/>
        <v/>
      </c>
      <c r="K535" s="531" t="str">
        <f t="shared" si="28"/>
        <v/>
      </c>
    </row>
    <row r="536" spans="2:11" hidden="1">
      <c r="B536" s="533"/>
      <c r="C536" s="543"/>
      <c r="D536" s="543"/>
      <c r="E536" s="534"/>
      <c r="F536" s="534"/>
      <c r="G536" s="534"/>
      <c r="H536" s="535"/>
      <c r="I536" s="531" t="str">
        <f t="shared" si="26"/>
        <v/>
      </c>
      <c r="J536" s="531" t="str">
        <f t="shared" si="27"/>
        <v/>
      </c>
      <c r="K536" s="531" t="str">
        <f t="shared" si="28"/>
        <v/>
      </c>
    </row>
    <row r="537" spans="2:11" hidden="1">
      <c r="B537" s="533"/>
      <c r="C537" s="543"/>
      <c r="D537" s="543"/>
      <c r="E537" s="534"/>
      <c r="F537" s="534"/>
      <c r="G537" s="534"/>
      <c r="H537" s="535"/>
      <c r="I537" s="531" t="str">
        <f t="shared" si="26"/>
        <v/>
      </c>
      <c r="J537" s="531" t="str">
        <f t="shared" si="27"/>
        <v/>
      </c>
      <c r="K537" s="531" t="str">
        <f t="shared" si="28"/>
        <v/>
      </c>
    </row>
    <row r="538" spans="2:11" hidden="1">
      <c r="B538" s="533"/>
      <c r="C538" s="543"/>
      <c r="D538" s="543"/>
      <c r="E538" s="534"/>
      <c r="F538" s="534"/>
      <c r="G538" s="534"/>
      <c r="H538" s="535"/>
      <c r="I538" s="531" t="str">
        <f t="shared" si="26"/>
        <v/>
      </c>
      <c r="J538" s="531" t="str">
        <f t="shared" si="27"/>
        <v/>
      </c>
      <c r="K538" s="531" t="str">
        <f t="shared" si="28"/>
        <v/>
      </c>
    </row>
    <row r="539" spans="2:11" hidden="1">
      <c r="B539" s="533"/>
      <c r="C539" s="543"/>
      <c r="D539" s="543"/>
      <c r="E539" s="534"/>
      <c r="F539" s="534"/>
      <c r="G539" s="534"/>
      <c r="H539" s="535"/>
      <c r="I539" s="531" t="str">
        <f t="shared" si="26"/>
        <v/>
      </c>
      <c r="J539" s="531" t="str">
        <f t="shared" si="27"/>
        <v/>
      </c>
      <c r="K539" s="531" t="str">
        <f t="shared" si="28"/>
        <v/>
      </c>
    </row>
    <row r="540" spans="2:11" hidden="1">
      <c r="B540" s="533"/>
      <c r="C540" s="543"/>
      <c r="D540" s="543"/>
      <c r="E540" s="534"/>
      <c r="F540" s="534"/>
      <c r="G540" s="534"/>
      <c r="H540" s="535"/>
      <c r="I540" s="531" t="str">
        <f t="shared" si="26"/>
        <v/>
      </c>
      <c r="J540" s="531" t="str">
        <f t="shared" si="27"/>
        <v/>
      </c>
      <c r="K540" s="531" t="str">
        <f t="shared" si="28"/>
        <v/>
      </c>
    </row>
    <row r="541" spans="2:11" hidden="1">
      <c r="B541" s="533"/>
      <c r="C541" s="543"/>
      <c r="D541" s="543"/>
      <c r="E541" s="534"/>
      <c r="F541" s="534"/>
      <c r="G541" s="534"/>
      <c r="H541" s="535"/>
      <c r="I541" s="531" t="str">
        <f t="shared" si="26"/>
        <v/>
      </c>
      <c r="J541" s="531" t="str">
        <f t="shared" si="27"/>
        <v/>
      </c>
      <c r="K541" s="531" t="str">
        <f t="shared" si="28"/>
        <v/>
      </c>
    </row>
    <row r="542" spans="2:11" hidden="1">
      <c r="B542" s="533"/>
      <c r="C542" s="543"/>
      <c r="D542" s="543"/>
      <c r="E542" s="534"/>
      <c r="F542" s="534"/>
      <c r="G542" s="534"/>
      <c r="H542" s="535"/>
      <c r="I542" s="531" t="str">
        <f t="shared" si="26"/>
        <v/>
      </c>
      <c r="J542" s="531" t="str">
        <f t="shared" si="27"/>
        <v/>
      </c>
      <c r="K542" s="531" t="str">
        <f t="shared" si="28"/>
        <v/>
      </c>
    </row>
    <row r="543" spans="2:11" hidden="1">
      <c r="B543" s="533"/>
      <c r="C543" s="543"/>
      <c r="D543" s="543"/>
      <c r="E543" s="534"/>
      <c r="F543" s="534"/>
      <c r="G543" s="534"/>
      <c r="H543" s="535"/>
      <c r="I543" s="531" t="str">
        <f t="shared" si="26"/>
        <v/>
      </c>
      <c r="J543" s="531" t="str">
        <f t="shared" si="27"/>
        <v/>
      </c>
      <c r="K543" s="531" t="str">
        <f t="shared" si="28"/>
        <v/>
      </c>
    </row>
    <row r="544" spans="2:11" hidden="1">
      <c r="B544" s="533"/>
      <c r="C544" s="543"/>
      <c r="D544" s="543"/>
      <c r="E544" s="534"/>
      <c r="F544" s="534"/>
      <c r="G544" s="534"/>
      <c r="H544" s="535"/>
      <c r="I544" s="531" t="str">
        <f t="shared" si="26"/>
        <v/>
      </c>
      <c r="J544" s="531" t="str">
        <f t="shared" si="27"/>
        <v/>
      </c>
      <c r="K544" s="531" t="str">
        <f t="shared" si="28"/>
        <v/>
      </c>
    </row>
    <row r="545" spans="2:11" hidden="1">
      <c r="B545" s="533"/>
      <c r="C545" s="543"/>
      <c r="D545" s="543"/>
      <c r="E545" s="534"/>
      <c r="F545" s="534"/>
      <c r="G545" s="534"/>
      <c r="H545" s="535"/>
      <c r="I545" s="531" t="str">
        <f t="shared" si="26"/>
        <v/>
      </c>
      <c r="J545" s="531" t="str">
        <f t="shared" si="27"/>
        <v/>
      </c>
      <c r="K545" s="531" t="str">
        <f t="shared" si="28"/>
        <v/>
      </c>
    </row>
    <row r="546" spans="2:11" hidden="1">
      <c r="B546" s="533"/>
      <c r="C546" s="543"/>
      <c r="D546" s="543"/>
      <c r="E546" s="534"/>
      <c r="F546" s="534"/>
      <c r="G546" s="534"/>
      <c r="H546" s="535"/>
      <c r="I546" s="531" t="str">
        <f t="shared" si="26"/>
        <v/>
      </c>
      <c r="J546" s="531" t="str">
        <f t="shared" si="27"/>
        <v/>
      </c>
      <c r="K546" s="531" t="str">
        <f t="shared" si="28"/>
        <v/>
      </c>
    </row>
    <row r="547" spans="2:11" hidden="1">
      <c r="B547" s="533"/>
      <c r="C547" s="543"/>
      <c r="D547" s="543"/>
      <c r="E547" s="534"/>
      <c r="F547" s="534"/>
      <c r="G547" s="534"/>
      <c r="H547" s="535"/>
      <c r="I547" s="531" t="str">
        <f t="shared" ref="I547:I555" si="29">IF(OR(E547="複数",E547="その他"),"",IF(COUNTIF(L547:L1077,E547)=0,"",IF(F547="","","エラー")))</f>
        <v/>
      </c>
      <c r="J547" s="531" t="str">
        <f t="shared" ref="J547:J555" si="30">IF(B547="","",IF(COUNTIF($L$10:$L$29,E547),"","エラー"))</f>
        <v/>
      </c>
      <c r="K547" s="531" t="str">
        <f t="shared" ref="K547:K555" si="31">IF(E547="その他",IF(F547="","エラー",""),"")</f>
        <v/>
      </c>
    </row>
    <row r="548" spans="2:11" hidden="1">
      <c r="B548" s="533"/>
      <c r="C548" s="543"/>
      <c r="D548" s="543"/>
      <c r="E548" s="534"/>
      <c r="F548" s="534"/>
      <c r="G548" s="534"/>
      <c r="H548" s="535"/>
      <c r="I548" s="531" t="str">
        <f t="shared" si="29"/>
        <v/>
      </c>
      <c r="J548" s="531" t="str">
        <f t="shared" si="30"/>
        <v/>
      </c>
      <c r="K548" s="531" t="str">
        <f t="shared" si="31"/>
        <v/>
      </c>
    </row>
    <row r="549" spans="2:11" hidden="1">
      <c r="B549" s="533"/>
      <c r="C549" s="543"/>
      <c r="D549" s="543"/>
      <c r="E549" s="534"/>
      <c r="F549" s="534"/>
      <c r="G549" s="534"/>
      <c r="H549" s="535"/>
      <c r="I549" s="531" t="str">
        <f t="shared" si="29"/>
        <v/>
      </c>
      <c r="J549" s="531" t="str">
        <f t="shared" si="30"/>
        <v/>
      </c>
      <c r="K549" s="531" t="str">
        <f t="shared" si="31"/>
        <v/>
      </c>
    </row>
    <row r="550" spans="2:11" hidden="1">
      <c r="B550" s="533"/>
      <c r="C550" s="543"/>
      <c r="D550" s="543"/>
      <c r="E550" s="534"/>
      <c r="F550" s="534"/>
      <c r="G550" s="534"/>
      <c r="H550" s="535"/>
      <c r="I550" s="531" t="str">
        <f t="shared" si="29"/>
        <v/>
      </c>
      <c r="J550" s="531" t="str">
        <f t="shared" si="30"/>
        <v/>
      </c>
      <c r="K550" s="531" t="str">
        <f t="shared" si="31"/>
        <v/>
      </c>
    </row>
    <row r="551" spans="2:11" hidden="1">
      <c r="B551" s="533" t="str">
        <f t="shared" si="3"/>
        <v/>
      </c>
      <c r="C551" s="543"/>
      <c r="D551" s="543"/>
      <c r="E551" s="534"/>
      <c r="F551" s="534"/>
      <c r="G551" s="534"/>
      <c r="H551" s="535"/>
      <c r="I551" s="531" t="str">
        <f t="shared" si="29"/>
        <v/>
      </c>
      <c r="J551" s="531" t="str">
        <f t="shared" si="30"/>
        <v/>
      </c>
      <c r="K551" s="531" t="str">
        <f t="shared" si="31"/>
        <v/>
      </c>
    </row>
    <row r="552" spans="2:11" hidden="1">
      <c r="B552" s="533" t="str">
        <f t="shared" si="3"/>
        <v/>
      </c>
      <c r="C552" s="543"/>
      <c r="D552" s="543"/>
      <c r="E552" s="534"/>
      <c r="F552" s="534"/>
      <c r="G552" s="534"/>
      <c r="H552" s="535"/>
      <c r="I552" s="531" t="str">
        <f t="shared" si="29"/>
        <v/>
      </c>
      <c r="J552" s="531" t="str">
        <f t="shared" si="30"/>
        <v/>
      </c>
      <c r="K552" s="531" t="str">
        <f t="shared" si="31"/>
        <v/>
      </c>
    </row>
    <row r="553" spans="2:11" hidden="1">
      <c r="B553" s="533" t="str">
        <f t="shared" si="3"/>
        <v/>
      </c>
      <c r="C553" s="543"/>
      <c r="D553" s="543"/>
      <c r="E553" s="534"/>
      <c r="F553" s="534"/>
      <c r="G553" s="534"/>
      <c r="H553" s="535"/>
      <c r="I553" s="531" t="str">
        <f t="shared" si="29"/>
        <v/>
      </c>
      <c r="J553" s="531" t="str">
        <f t="shared" si="30"/>
        <v/>
      </c>
      <c r="K553" s="531" t="str">
        <f t="shared" si="31"/>
        <v/>
      </c>
    </row>
    <row r="554" spans="2:11" hidden="1">
      <c r="B554" s="533" t="str">
        <f t="shared" si="3"/>
        <v/>
      </c>
      <c r="C554" s="543"/>
      <c r="D554" s="543"/>
      <c r="E554" s="534"/>
      <c r="F554" s="534"/>
      <c r="G554" s="534"/>
      <c r="H554" s="535"/>
      <c r="I554" s="531" t="str">
        <f t="shared" si="29"/>
        <v/>
      </c>
      <c r="J554" s="531" t="str">
        <f t="shared" si="30"/>
        <v/>
      </c>
      <c r="K554" s="531" t="str">
        <f t="shared" si="31"/>
        <v/>
      </c>
    </row>
    <row r="555" spans="2:11" ht="14.25" thickBot="1">
      <c r="B555" s="536" t="str">
        <f t="shared" si="3"/>
        <v/>
      </c>
      <c r="C555" s="544"/>
      <c r="D555" s="544"/>
      <c r="E555" s="537"/>
      <c r="F555" s="537"/>
      <c r="G555" s="537"/>
      <c r="H555" s="730"/>
      <c r="I555" s="531" t="str">
        <f t="shared" si="29"/>
        <v/>
      </c>
      <c r="J555" s="531" t="str">
        <f t="shared" si="30"/>
        <v/>
      </c>
      <c r="K555" s="531" t="str">
        <f t="shared" si="31"/>
        <v/>
      </c>
    </row>
    <row r="556" spans="2:11" ht="14.25" thickBot="1">
      <c r="B556" s="538"/>
      <c r="E556" s="538"/>
      <c r="F556" s="538"/>
      <c r="G556" s="728" t="s">
        <v>347</v>
      </c>
      <c r="H556" s="729">
        <f>SUM(H10:H555)</f>
        <v>0</v>
      </c>
    </row>
    <row r="557" spans="2:11" ht="14.25" thickTop="1">
      <c r="E557" s="540" t="s">
        <v>321</v>
      </c>
      <c r="F557" s="540"/>
      <c r="G557" s="540" t="s">
        <v>322</v>
      </c>
      <c r="H557" s="541"/>
      <c r="I557" s="542"/>
    </row>
    <row r="558" spans="2:11">
      <c r="E558" s="540" t="s">
        <v>323</v>
      </c>
      <c r="F558" s="540"/>
      <c r="G558" s="540" t="s">
        <v>324</v>
      </c>
      <c r="H558" s="541"/>
      <c r="I558" s="542"/>
    </row>
    <row r="559" spans="2:11">
      <c r="E559" s="540" t="s">
        <v>325</v>
      </c>
      <c r="F559" s="540"/>
      <c r="G559" s="540" t="s">
        <v>325</v>
      </c>
      <c r="H559" s="541"/>
      <c r="I559" s="542"/>
    </row>
    <row r="560" spans="2:11">
      <c r="E560" s="540" t="s">
        <v>326</v>
      </c>
      <c r="F560" s="540"/>
      <c r="G560" s="540" t="s">
        <v>326</v>
      </c>
      <c r="H560" s="541"/>
      <c r="I560" s="542"/>
    </row>
    <row r="561" spans="5:9">
      <c r="E561" s="540" t="s">
        <v>327</v>
      </c>
      <c r="F561" s="540"/>
      <c r="G561" s="540" t="s">
        <v>327</v>
      </c>
      <c r="H561" s="541"/>
      <c r="I561" s="542"/>
    </row>
    <row r="562" spans="5:9">
      <c r="E562" s="540" t="s">
        <v>328</v>
      </c>
      <c r="F562" s="540"/>
      <c r="G562" s="540" t="s">
        <v>328</v>
      </c>
      <c r="H562" s="541"/>
      <c r="I562" s="542"/>
    </row>
    <row r="563" spans="5:9">
      <c r="E563" s="540" t="s">
        <v>329</v>
      </c>
      <c r="F563" s="540"/>
      <c r="G563" s="540" t="s">
        <v>329</v>
      </c>
      <c r="H563" s="541"/>
      <c r="I563" s="542"/>
    </row>
    <row r="564" spans="5:9">
      <c r="E564" s="842" t="s">
        <v>584</v>
      </c>
      <c r="F564" s="540"/>
      <c r="G564" s="540" t="s">
        <v>584</v>
      </c>
      <c r="H564" s="541"/>
      <c r="I564" s="542"/>
    </row>
    <row r="565" spans="5:9">
      <c r="E565" s="540" t="s">
        <v>330</v>
      </c>
      <c r="F565" s="540"/>
      <c r="G565" s="540" t="s">
        <v>330</v>
      </c>
      <c r="H565" s="541"/>
      <c r="I565" s="542"/>
    </row>
    <row r="566" spans="5:9">
      <c r="E566" s="540" t="s">
        <v>331</v>
      </c>
      <c r="F566" s="540"/>
      <c r="G566" s="540" t="s">
        <v>331</v>
      </c>
      <c r="H566" s="541"/>
      <c r="I566" s="542"/>
    </row>
    <row r="567" spans="5:9">
      <c r="E567" s="540" t="s">
        <v>30</v>
      </c>
      <c r="F567" s="540"/>
      <c r="G567" s="540" t="s">
        <v>30</v>
      </c>
      <c r="H567" s="541"/>
      <c r="I567" s="542"/>
    </row>
    <row r="568" spans="5:9">
      <c r="E568" s="540" t="s">
        <v>32</v>
      </c>
      <c r="F568" s="541"/>
      <c r="G568" s="540" t="s">
        <v>32</v>
      </c>
      <c r="H568" s="541"/>
      <c r="I568" s="542"/>
    </row>
    <row r="569" spans="5:9">
      <c r="E569" s="540" t="s">
        <v>31</v>
      </c>
      <c r="F569" s="541"/>
      <c r="G569" s="540" t="s">
        <v>31</v>
      </c>
      <c r="H569" s="541"/>
      <c r="I569" s="542"/>
    </row>
    <row r="570" spans="5:9">
      <c r="E570" s="551" t="s">
        <v>653</v>
      </c>
      <c r="F570" s="541"/>
      <c r="G570" s="551" t="s">
        <v>653</v>
      </c>
      <c r="H570" s="541"/>
      <c r="I570" s="542"/>
    </row>
    <row r="571" spans="5:9">
      <c r="E571" s="551" t="s">
        <v>652</v>
      </c>
      <c r="F571" s="541"/>
      <c r="G571" s="551" t="s">
        <v>652</v>
      </c>
      <c r="H571" s="541"/>
      <c r="I571" s="542"/>
    </row>
    <row r="572" spans="5:9">
      <c r="E572" s="551" t="s">
        <v>733</v>
      </c>
      <c r="F572" s="541"/>
      <c r="G572" s="540" t="s">
        <v>651</v>
      </c>
      <c r="H572" s="541"/>
      <c r="I572" s="542"/>
    </row>
    <row r="573" spans="5:9">
      <c r="E573" s="540" t="s">
        <v>561</v>
      </c>
      <c r="F573" s="541"/>
      <c r="G573" s="540"/>
      <c r="H573" s="541"/>
      <c r="I573" s="542"/>
    </row>
    <row r="574" spans="5:9">
      <c r="E574" s="737" t="s">
        <v>122</v>
      </c>
      <c r="F574" s="541"/>
      <c r="G574" s="541"/>
      <c r="H574" s="541"/>
      <c r="I574" s="542"/>
    </row>
    <row r="575" spans="5:9">
      <c r="E575" s="873"/>
      <c r="F575" s="541"/>
      <c r="G575" s="541"/>
      <c r="H575" s="541"/>
      <c r="I575" s="542"/>
    </row>
    <row r="576" spans="5:9">
      <c r="E576" s="541"/>
      <c r="F576" s="541"/>
      <c r="G576" s="541"/>
      <c r="H576" s="541"/>
      <c r="I576" s="542"/>
    </row>
    <row r="577" spans="5:9">
      <c r="E577" s="541"/>
      <c r="F577" s="541"/>
      <c r="G577" s="541"/>
      <c r="H577" s="541"/>
      <c r="I577" s="542"/>
    </row>
    <row r="578" spans="5:9">
      <c r="E578" s="541"/>
      <c r="F578" s="541"/>
      <c r="G578" s="541"/>
      <c r="H578" s="541"/>
      <c r="I578" s="542"/>
    </row>
    <row r="579" spans="5:9">
      <c r="E579" s="541"/>
      <c r="F579" s="541"/>
      <c r="G579" s="541"/>
      <c r="H579" s="541"/>
      <c r="I579" s="542"/>
    </row>
    <row r="580" spans="5:9">
      <c r="E580" s="541"/>
      <c r="F580" s="541"/>
      <c r="G580" s="541"/>
      <c r="H580" s="541"/>
      <c r="I580" s="542"/>
    </row>
    <row r="581" spans="5:9">
      <c r="E581" s="541"/>
      <c r="F581" s="541"/>
      <c r="G581" s="541"/>
      <c r="H581" s="541"/>
      <c r="I581" s="542"/>
    </row>
    <row r="582" spans="5:9">
      <c r="E582" s="541"/>
      <c r="F582" s="541"/>
      <c r="G582" s="541"/>
      <c r="H582" s="541"/>
      <c r="I582" s="542"/>
    </row>
    <row r="583" spans="5:9">
      <c r="E583" s="541"/>
      <c r="F583" s="541"/>
      <c r="G583" s="541"/>
      <c r="H583" s="541"/>
      <c r="I583" s="542"/>
    </row>
    <row r="584" spans="5:9">
      <c r="E584" s="541"/>
      <c r="F584" s="541"/>
      <c r="G584" s="541"/>
      <c r="H584" s="541"/>
      <c r="I584" s="542"/>
    </row>
    <row r="585" spans="5:9">
      <c r="E585" s="541"/>
      <c r="F585" s="541"/>
      <c r="G585" s="541"/>
      <c r="H585" s="541"/>
      <c r="I585" s="542"/>
    </row>
    <row r="586" spans="5:9">
      <c r="E586" s="541"/>
      <c r="F586" s="541"/>
      <c r="G586" s="541"/>
      <c r="H586" s="541"/>
      <c r="I586" s="542"/>
    </row>
    <row r="587" spans="5:9">
      <c r="E587" s="541"/>
      <c r="F587" s="541"/>
      <c r="G587" s="541"/>
      <c r="H587" s="541"/>
      <c r="I587" s="542"/>
    </row>
    <row r="588" spans="5:9">
      <c r="E588" s="541"/>
      <c r="F588" s="541"/>
      <c r="G588" s="541"/>
      <c r="H588" s="541"/>
      <c r="I588" s="542"/>
    </row>
    <row r="589" spans="5:9">
      <c r="E589" s="541"/>
      <c r="F589" s="541"/>
      <c r="G589" s="541"/>
      <c r="H589" s="541"/>
      <c r="I589" s="542"/>
    </row>
    <row r="590" spans="5:9">
      <c r="E590" s="541"/>
      <c r="F590" s="541"/>
      <c r="G590" s="541"/>
      <c r="H590" s="541"/>
      <c r="I590" s="542"/>
    </row>
    <row r="591" spans="5:9">
      <c r="E591" s="541"/>
      <c r="F591" s="541"/>
      <c r="G591" s="541"/>
      <c r="H591" s="541"/>
      <c r="I591" s="542"/>
    </row>
    <row r="592" spans="5:9">
      <c r="E592" s="541"/>
      <c r="F592" s="541"/>
      <c r="G592" s="541"/>
      <c r="H592" s="541"/>
      <c r="I592" s="542"/>
    </row>
    <row r="593" spans="5:9">
      <c r="E593" s="541"/>
      <c r="F593" s="541"/>
      <c r="G593" s="541"/>
      <c r="H593" s="541"/>
      <c r="I593" s="542"/>
    </row>
    <row r="594" spans="5:9">
      <c r="E594" s="541"/>
      <c r="F594" s="541"/>
      <c r="G594" s="541"/>
      <c r="H594" s="541"/>
      <c r="I594" s="542"/>
    </row>
    <row r="595" spans="5:9">
      <c r="E595" s="541"/>
      <c r="F595" s="541"/>
      <c r="G595" s="541"/>
      <c r="H595" s="541"/>
      <c r="I595" s="542"/>
    </row>
    <row r="596" spans="5:9">
      <c r="E596" s="541"/>
      <c r="F596" s="541"/>
      <c r="G596" s="541"/>
      <c r="H596" s="541"/>
      <c r="I596" s="542"/>
    </row>
    <row r="597" spans="5:9">
      <c r="E597" s="541"/>
      <c r="F597" s="541"/>
      <c r="G597" s="541"/>
      <c r="H597" s="541"/>
      <c r="I597" s="542"/>
    </row>
    <row r="598" spans="5:9">
      <c r="E598" s="541"/>
      <c r="F598" s="541"/>
      <c r="G598" s="541"/>
      <c r="H598" s="541"/>
      <c r="I598" s="542"/>
    </row>
    <row r="599" spans="5:9">
      <c r="E599" s="541"/>
      <c r="F599" s="541"/>
      <c r="G599" s="541"/>
      <c r="H599" s="541"/>
      <c r="I599" s="542"/>
    </row>
    <row r="600" spans="5:9">
      <c r="E600" s="541"/>
      <c r="F600" s="541"/>
      <c r="G600" s="541"/>
      <c r="H600" s="541"/>
      <c r="I600" s="542"/>
    </row>
    <row r="601" spans="5:9">
      <c r="E601" s="541"/>
      <c r="F601" s="541"/>
      <c r="G601" s="541"/>
      <c r="H601" s="541"/>
      <c r="I601" s="542"/>
    </row>
    <row r="602" spans="5:9">
      <c r="E602" s="541"/>
      <c r="F602" s="541"/>
      <c r="G602" s="541"/>
      <c r="H602" s="541"/>
      <c r="I602" s="542"/>
    </row>
    <row r="603" spans="5:9">
      <c r="E603" s="541"/>
      <c r="F603" s="541"/>
      <c r="G603" s="541"/>
      <c r="H603" s="541"/>
      <c r="I603" s="542"/>
    </row>
    <row r="604" spans="5:9">
      <c r="E604" s="541"/>
      <c r="F604" s="541"/>
      <c r="G604" s="541"/>
      <c r="H604" s="541"/>
      <c r="I604" s="542"/>
    </row>
    <row r="605" spans="5:9">
      <c r="E605" s="541"/>
      <c r="G605" s="541"/>
    </row>
    <row r="606" spans="5:9">
      <c r="E606" s="541"/>
      <c r="G606" s="541"/>
    </row>
    <row r="607" spans="5:9">
      <c r="E607" s="541"/>
      <c r="G607" s="541"/>
    </row>
    <row r="608" spans="5:9">
      <c r="E608" s="541"/>
      <c r="G608" s="541"/>
    </row>
    <row r="609" spans="5:7">
      <c r="E609" s="541"/>
      <c r="G609" s="541"/>
    </row>
  </sheetData>
  <sheetProtection insertRows="0" deleteRows="0"/>
  <mergeCells count="2">
    <mergeCell ref="B6:H6"/>
    <mergeCell ref="B7:H7"/>
  </mergeCells>
  <phoneticPr fontId="4"/>
  <dataValidations count="11">
    <dataValidation allowBlank="1" showInputMessage="1" showErrorMessage="1" promptTitle="入力不要" prompt="右上の都道府県名を入力すると自動表示されます" sqref="B10:B556"/>
    <dataValidation operator="greaterThanOrEqual" allowBlank="1" showErrorMessage="1" prompt="　" sqref="H556"/>
    <dataValidation allowBlank="1" showErrorMessage="1" promptTitle="プルダウンリストから選択してください" prompt="　" sqref="H8"/>
    <dataValidation type="list" allowBlank="1" showInputMessage="1" showErrorMessage="1" sqref="C10:C555">
      <formula1>"国, 公, 私"</formula1>
    </dataValidation>
    <dataValidation type="whole" operator="greaterThanOrEqual" allowBlank="1" showInputMessage="1" showErrorMessage="1" promptTitle="件数を数値で入力してください（単位不要）" prompt="　" sqref="H10:H555">
      <formula1>1</formula1>
    </dataValidation>
    <dataValidation allowBlank="1" showInputMessage="1" showErrorMessage="1" promptTitle="担任している免許外教科をプルダウンリストから選択してください" prompt="　" sqref="G556"/>
    <dataValidation type="list" allowBlank="1" showInputMessage="1" showErrorMessage="1" sqref="D10:D555">
      <formula1>"○"</formula1>
    </dataValidation>
    <dataValidation allowBlank="1" showInputMessage="1" showErrorMessage="1" prompt="所有する中学校教諭免許状を、E列のプルダウンリストの選択肢に倣ってすべて記入してください" sqref="F10:F555"/>
    <dataValidation type="list" allowBlank="1" showInputMessage="1" showErrorMessage="1" promptTitle="担任している免許外教科をプルダウンリストから選択してください" prompt="　" sqref="G10:G555">
      <formula1>$G$557:$G$572</formula1>
    </dataValidation>
    <dataValidation type="list" allowBlank="1" showInputMessage="1" showErrorMessage="1" promptTitle="所有する免許状をプルダウンリストから選択してください" prompt="　" sqref="E556:F556">
      <formula1>$E$557:$E$573</formula1>
    </dataValidation>
    <dataValidation type="list" allowBlank="1" showInputMessage="1" showErrorMessage="1" promptTitle="所有する免許状をプルダウンリストから選択してください" prompt="　" sqref="E10:E555">
      <formula1>$E$557:$E$574</formula1>
    </dataValidation>
  </dataValidations>
  <pageMargins left="0.7" right="0.7" top="0.75" bottom="0.75" header="0.3" footer="0.3"/>
  <pageSetup paperSize="9" scale="97"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5" tint="0.39997558519241921"/>
  </sheetPr>
  <dimension ref="A1:R455"/>
  <sheetViews>
    <sheetView view="pageBreakPreview" zoomScaleNormal="100" zoomScaleSheetLayoutView="100" workbookViewId="0">
      <selection activeCell="F16" sqref="F16"/>
    </sheetView>
  </sheetViews>
  <sheetFormatPr defaultRowHeight="13.5"/>
  <cols>
    <col min="1" max="1" width="2" style="531" customWidth="1"/>
    <col min="2" max="2" width="15.375" style="539" customWidth="1"/>
    <col min="3" max="3" width="11.75" style="531" customWidth="1"/>
    <col min="4" max="4" width="6.625" style="531" customWidth="1"/>
    <col min="5" max="7" width="15" style="539" customWidth="1"/>
    <col min="8" max="8" width="10.75" style="539" customWidth="1"/>
    <col min="9" max="9" width="12.5" style="531" customWidth="1"/>
    <col min="10" max="10" width="14" style="531" customWidth="1"/>
    <col min="11" max="11" width="13" style="531" customWidth="1"/>
    <col min="12" max="13" width="0" style="531" hidden="1" customWidth="1"/>
    <col min="14" max="16384" width="9" style="531"/>
  </cols>
  <sheetData>
    <row r="1" spans="1:18" customFormat="1" ht="26.25" customHeight="1">
      <c r="A1" s="196" t="s">
        <v>798</v>
      </c>
      <c r="B1" s="81"/>
      <c r="C1" s="81"/>
      <c r="D1" s="81"/>
      <c r="E1" s="81"/>
      <c r="F1" s="81"/>
      <c r="G1" s="81"/>
      <c r="H1" s="81"/>
      <c r="I1" s="81"/>
      <c r="J1" s="81"/>
      <c r="K1" s="81"/>
      <c r="L1" s="81"/>
      <c r="M1" s="529"/>
      <c r="N1" s="81"/>
      <c r="O1" s="81"/>
      <c r="P1" s="81"/>
      <c r="Q1" s="81"/>
      <c r="R1" s="81"/>
    </row>
    <row r="2" spans="1:18" s="840" customFormat="1">
      <c r="B2" s="839" t="s">
        <v>609</v>
      </c>
      <c r="E2" s="841"/>
      <c r="F2" s="841"/>
      <c r="G2" s="841"/>
      <c r="H2" s="841"/>
    </row>
    <row r="3" spans="1:18" s="840" customFormat="1">
      <c r="B3" s="839" t="s">
        <v>830</v>
      </c>
      <c r="E3" s="841"/>
      <c r="F3" s="841"/>
      <c r="G3" s="841"/>
      <c r="H3" s="841"/>
    </row>
    <row r="4" spans="1:18" s="840" customFormat="1">
      <c r="B4" s="839" t="s">
        <v>558</v>
      </c>
      <c r="F4" s="841"/>
      <c r="G4" s="841"/>
      <c r="H4" s="841"/>
      <c r="I4" s="841"/>
    </row>
    <row r="5" spans="1:18" s="840" customFormat="1">
      <c r="B5" s="839" t="s">
        <v>799</v>
      </c>
      <c r="E5" s="841"/>
      <c r="F5" s="841"/>
      <c r="G5" s="841"/>
      <c r="H5" s="841"/>
    </row>
    <row r="6" spans="1:18" ht="28.5" customHeight="1">
      <c r="B6" s="1354" t="s">
        <v>563</v>
      </c>
      <c r="C6" s="1354"/>
      <c r="D6" s="1354"/>
      <c r="E6" s="1354"/>
      <c r="F6" s="1354"/>
      <c r="G6" s="1354"/>
      <c r="H6" s="1354"/>
    </row>
    <row r="7" spans="1:18" s="840" customFormat="1" ht="28.5" customHeight="1">
      <c r="B7" s="1352" t="s">
        <v>594</v>
      </c>
      <c r="C7" s="1355"/>
      <c r="D7" s="1355"/>
      <c r="E7" s="1355"/>
      <c r="F7" s="1355"/>
      <c r="G7" s="1355"/>
      <c r="H7" s="1355"/>
      <c r="I7" s="1356" t="s">
        <v>742</v>
      </c>
      <c r="J7" s="1356"/>
      <c r="K7" s="1356"/>
    </row>
    <row r="8" spans="1:18" s="840" customFormat="1" ht="14.25" customHeight="1" thickBot="1">
      <c r="B8" s="1352" t="s">
        <v>654</v>
      </c>
      <c r="C8" s="1352"/>
      <c r="D8" s="1352"/>
      <c r="E8" s="1352"/>
      <c r="F8" s="1352"/>
      <c r="G8" s="1352"/>
      <c r="H8" s="1352"/>
      <c r="I8" s="1356"/>
      <c r="J8" s="1356"/>
      <c r="K8" s="1356"/>
    </row>
    <row r="9" spans="1:18" ht="22.5" customHeight="1" thickBot="1">
      <c r="B9" s="545"/>
      <c r="E9" s="545"/>
      <c r="F9" s="530"/>
      <c r="G9" s="546" t="s">
        <v>317</v>
      </c>
      <c r="H9" s="547">
        <f>'1総授与件数'!H4</f>
        <v>0</v>
      </c>
      <c r="I9" s="1356"/>
      <c r="J9" s="1356"/>
      <c r="K9" s="1356"/>
    </row>
    <row r="10" spans="1:18" ht="36.75" customHeight="1">
      <c r="B10" s="556" t="s">
        <v>318</v>
      </c>
      <c r="C10" s="553" t="s">
        <v>333</v>
      </c>
      <c r="D10" s="734" t="s">
        <v>557</v>
      </c>
      <c r="E10" s="554" t="s">
        <v>750</v>
      </c>
      <c r="F10" s="736" t="s">
        <v>560</v>
      </c>
      <c r="G10" s="557" t="s">
        <v>320</v>
      </c>
      <c r="H10" s="558" t="s">
        <v>346</v>
      </c>
      <c r="I10" s="967" t="s">
        <v>740</v>
      </c>
      <c r="J10" s="967" t="s">
        <v>741</v>
      </c>
      <c r="K10" s="967" t="s">
        <v>743</v>
      </c>
      <c r="L10" s="531" t="s">
        <v>319</v>
      </c>
      <c r="M10" s="531" t="s">
        <v>560</v>
      </c>
    </row>
    <row r="11" spans="1:18">
      <c r="B11" s="533" t="str">
        <f>IF($H$9="","",IF(E11="","",$H$9))</f>
        <v/>
      </c>
      <c r="C11" s="543"/>
      <c r="D11" s="543"/>
      <c r="E11" s="534"/>
      <c r="F11" s="534"/>
      <c r="G11" s="534"/>
      <c r="H11" s="535"/>
      <c r="I11" s="531" t="str">
        <f t="shared" ref="I11:I42" si="0">IF(OR(E11="複数",E11="その他"),"",IF(COUNTIF(L11:L393,E11)=0,"",IF(F11="","","エラー")))</f>
        <v/>
      </c>
      <c r="J11" s="531" t="str">
        <f t="shared" ref="J11:J41" si="1">IF(B11="","",IF(COUNTIF($L$11:$L$393,E11),"","エラー"))</f>
        <v/>
      </c>
      <c r="K11" s="531" t="str">
        <f>IF(E11="その他",IF(F11="","エラー",""),"")</f>
        <v/>
      </c>
      <c r="L11" s="548" t="s">
        <v>321</v>
      </c>
      <c r="M11" s="548" t="s">
        <v>321</v>
      </c>
    </row>
    <row r="12" spans="1:18">
      <c r="B12" s="533" t="str">
        <f t="shared" ref="B12:B238" si="2">IF($H$9="","",IF(E12="","",$H$9))</f>
        <v/>
      </c>
      <c r="C12" s="543"/>
      <c r="D12" s="543"/>
      <c r="E12" s="534"/>
      <c r="F12" s="534"/>
      <c r="G12" s="534"/>
      <c r="H12" s="535"/>
      <c r="I12" s="531" t="str">
        <f t="shared" si="0"/>
        <v/>
      </c>
      <c r="J12" s="531" t="str">
        <f t="shared" si="1"/>
        <v/>
      </c>
      <c r="K12" s="531" t="str">
        <f t="shared" ref="K12:K75" si="3">IF(E12="その他",IF(F12="","エラー",""),"")</f>
        <v/>
      </c>
      <c r="L12" s="548" t="s">
        <v>334</v>
      </c>
      <c r="M12" s="548" t="s">
        <v>334</v>
      </c>
    </row>
    <row r="13" spans="1:18">
      <c r="B13" s="533" t="str">
        <f t="shared" si="2"/>
        <v/>
      </c>
      <c r="C13" s="543"/>
      <c r="D13" s="543"/>
      <c r="E13" s="534"/>
      <c r="F13" s="534"/>
      <c r="G13" s="534"/>
      <c r="H13" s="535"/>
      <c r="I13" s="531" t="str">
        <f t="shared" si="0"/>
        <v/>
      </c>
      <c r="J13" s="531" t="str">
        <f t="shared" si="1"/>
        <v/>
      </c>
      <c r="K13" s="531" t="str">
        <f t="shared" si="3"/>
        <v/>
      </c>
      <c r="L13" s="548" t="s">
        <v>335</v>
      </c>
      <c r="M13" s="548" t="s">
        <v>335</v>
      </c>
    </row>
    <row r="14" spans="1:18">
      <c r="B14" s="533" t="str">
        <f t="shared" si="2"/>
        <v/>
      </c>
      <c r="C14" s="543"/>
      <c r="D14" s="543"/>
      <c r="E14" s="534"/>
      <c r="F14" s="534"/>
      <c r="G14" s="534"/>
      <c r="H14" s="535"/>
      <c r="I14" s="531" t="str">
        <f t="shared" si="0"/>
        <v/>
      </c>
      <c r="J14" s="531" t="str">
        <f t="shared" si="1"/>
        <v/>
      </c>
      <c r="K14" s="531" t="str">
        <f t="shared" si="3"/>
        <v/>
      </c>
      <c r="L14" s="548" t="s">
        <v>325</v>
      </c>
      <c r="M14" s="548" t="s">
        <v>325</v>
      </c>
    </row>
    <row r="15" spans="1:18">
      <c r="B15" s="533" t="str">
        <f t="shared" si="2"/>
        <v/>
      </c>
      <c r="C15" s="543"/>
      <c r="D15" s="543"/>
      <c r="E15" s="534"/>
      <c r="F15" s="534"/>
      <c r="G15" s="534"/>
      <c r="H15" s="535"/>
      <c r="I15" s="531" t="str">
        <f t="shared" si="0"/>
        <v/>
      </c>
      <c r="J15" s="531" t="str">
        <f t="shared" si="1"/>
        <v/>
      </c>
      <c r="K15" s="531" t="str">
        <f t="shared" si="3"/>
        <v/>
      </c>
      <c r="L15" s="548" t="s">
        <v>326</v>
      </c>
      <c r="M15" s="548" t="s">
        <v>326</v>
      </c>
    </row>
    <row r="16" spans="1:18">
      <c r="B16" s="533" t="str">
        <f t="shared" si="2"/>
        <v/>
      </c>
      <c r="C16" s="543"/>
      <c r="D16" s="543"/>
      <c r="E16" s="534"/>
      <c r="F16" s="534"/>
      <c r="G16" s="534"/>
      <c r="H16" s="535"/>
      <c r="I16" s="531" t="str">
        <f t="shared" si="0"/>
        <v/>
      </c>
      <c r="J16" s="531" t="str">
        <f t="shared" si="1"/>
        <v/>
      </c>
      <c r="K16" s="531" t="str">
        <f t="shared" si="3"/>
        <v/>
      </c>
      <c r="L16" s="548" t="s">
        <v>327</v>
      </c>
      <c r="M16" s="548" t="s">
        <v>327</v>
      </c>
    </row>
    <row r="17" spans="2:13">
      <c r="B17" s="533" t="str">
        <f t="shared" si="2"/>
        <v/>
      </c>
      <c r="C17" s="543"/>
      <c r="D17" s="543"/>
      <c r="E17" s="534"/>
      <c r="F17" s="534"/>
      <c r="G17" s="534"/>
      <c r="H17" s="535"/>
      <c r="I17" s="531" t="str">
        <f t="shared" si="0"/>
        <v/>
      </c>
      <c r="J17" s="531" t="str">
        <f t="shared" si="1"/>
        <v/>
      </c>
      <c r="K17" s="531" t="str">
        <f t="shared" si="3"/>
        <v/>
      </c>
      <c r="L17" s="548" t="s">
        <v>328</v>
      </c>
      <c r="M17" s="548" t="s">
        <v>328</v>
      </c>
    </row>
    <row r="18" spans="2:13">
      <c r="B18" s="533" t="str">
        <f t="shared" si="2"/>
        <v/>
      </c>
      <c r="C18" s="543"/>
      <c r="D18" s="543"/>
      <c r="E18" s="534"/>
      <c r="F18" s="534"/>
      <c r="G18" s="534"/>
      <c r="H18" s="535"/>
      <c r="I18" s="531" t="str">
        <f t="shared" si="0"/>
        <v/>
      </c>
      <c r="J18" s="531" t="str">
        <f t="shared" si="1"/>
        <v/>
      </c>
      <c r="K18" s="531" t="str">
        <f t="shared" si="3"/>
        <v/>
      </c>
      <c r="L18" s="548" t="s">
        <v>336</v>
      </c>
      <c r="M18" s="548" t="s">
        <v>336</v>
      </c>
    </row>
    <row r="19" spans="2:13">
      <c r="B19" s="533" t="str">
        <f t="shared" si="2"/>
        <v/>
      </c>
      <c r="C19" s="543"/>
      <c r="D19" s="543"/>
      <c r="E19" s="534"/>
      <c r="F19" s="534"/>
      <c r="G19" s="534"/>
      <c r="H19" s="535"/>
      <c r="I19" s="531" t="str">
        <f t="shared" si="0"/>
        <v/>
      </c>
      <c r="J19" s="531" t="str">
        <f t="shared" si="1"/>
        <v/>
      </c>
      <c r="K19" s="531" t="str">
        <f t="shared" si="3"/>
        <v/>
      </c>
      <c r="L19" s="548" t="s">
        <v>337</v>
      </c>
      <c r="M19" s="548" t="s">
        <v>337</v>
      </c>
    </row>
    <row r="20" spans="2:13">
      <c r="B20" s="533" t="str">
        <f t="shared" si="2"/>
        <v/>
      </c>
      <c r="C20" s="543"/>
      <c r="D20" s="543"/>
      <c r="E20" s="534"/>
      <c r="F20" s="534"/>
      <c r="G20" s="534"/>
      <c r="H20" s="535"/>
      <c r="I20" s="531" t="str">
        <f t="shared" si="0"/>
        <v/>
      </c>
      <c r="J20" s="531" t="str">
        <f t="shared" si="1"/>
        <v/>
      </c>
      <c r="K20" s="531" t="str">
        <f t="shared" si="3"/>
        <v/>
      </c>
      <c r="L20" s="548" t="s">
        <v>329</v>
      </c>
      <c r="M20" s="548" t="s">
        <v>329</v>
      </c>
    </row>
    <row r="21" spans="2:13">
      <c r="B21" s="533" t="str">
        <f t="shared" si="2"/>
        <v/>
      </c>
      <c r="C21" s="543"/>
      <c r="D21" s="543"/>
      <c r="E21" s="534"/>
      <c r="F21" s="534"/>
      <c r="G21" s="534"/>
      <c r="H21" s="535"/>
      <c r="I21" s="531" t="str">
        <f t="shared" si="0"/>
        <v/>
      </c>
      <c r="J21" s="531" t="str">
        <f t="shared" si="1"/>
        <v/>
      </c>
      <c r="K21" s="531" t="str">
        <f t="shared" si="3"/>
        <v/>
      </c>
      <c r="L21" s="548" t="s">
        <v>27</v>
      </c>
      <c r="M21" s="548" t="s">
        <v>27</v>
      </c>
    </row>
    <row r="22" spans="2:13">
      <c r="B22" s="533" t="str">
        <f t="shared" si="2"/>
        <v/>
      </c>
      <c r="C22" s="543"/>
      <c r="D22" s="543"/>
      <c r="E22" s="534"/>
      <c r="F22" s="534"/>
      <c r="G22" s="534"/>
      <c r="H22" s="535"/>
      <c r="I22" s="531" t="str">
        <f t="shared" si="0"/>
        <v/>
      </c>
      <c r="J22" s="531" t="str">
        <f t="shared" si="1"/>
        <v/>
      </c>
      <c r="K22" s="531" t="str">
        <f t="shared" si="3"/>
        <v/>
      </c>
      <c r="L22" s="548" t="s">
        <v>338</v>
      </c>
      <c r="M22" s="548" t="s">
        <v>338</v>
      </c>
    </row>
    <row r="23" spans="2:13">
      <c r="B23" s="533" t="str">
        <f t="shared" si="2"/>
        <v/>
      </c>
      <c r="C23" s="543"/>
      <c r="D23" s="543"/>
      <c r="E23" s="534"/>
      <c r="F23" s="534"/>
      <c r="G23" s="534"/>
      <c r="H23" s="535"/>
      <c r="I23" s="531" t="str">
        <f t="shared" si="0"/>
        <v/>
      </c>
      <c r="J23" s="531" t="str">
        <f t="shared" si="1"/>
        <v/>
      </c>
      <c r="K23" s="531" t="str">
        <f t="shared" si="3"/>
        <v/>
      </c>
      <c r="L23" s="551" t="s">
        <v>331</v>
      </c>
      <c r="M23" s="551" t="s">
        <v>331</v>
      </c>
    </row>
    <row r="24" spans="2:13">
      <c r="B24" s="533" t="str">
        <f t="shared" si="2"/>
        <v/>
      </c>
      <c r="C24" s="543"/>
      <c r="D24" s="543"/>
      <c r="E24" s="534"/>
      <c r="F24" s="534"/>
      <c r="G24" s="534"/>
      <c r="H24" s="535"/>
      <c r="I24" s="531" t="str">
        <f t="shared" si="0"/>
        <v/>
      </c>
      <c r="J24" s="531" t="str">
        <f t="shared" si="1"/>
        <v/>
      </c>
      <c r="K24" s="531" t="str">
        <f t="shared" si="3"/>
        <v/>
      </c>
      <c r="L24" s="551" t="s">
        <v>339</v>
      </c>
      <c r="M24" s="551" t="s">
        <v>339</v>
      </c>
    </row>
    <row r="25" spans="2:13">
      <c r="B25" s="533" t="str">
        <f t="shared" si="2"/>
        <v/>
      </c>
      <c r="C25" s="543"/>
      <c r="D25" s="543"/>
      <c r="E25" s="534"/>
      <c r="F25" s="534"/>
      <c r="G25" s="534"/>
      <c r="H25" s="535"/>
      <c r="I25" s="531" t="str">
        <f t="shared" si="0"/>
        <v/>
      </c>
      <c r="J25" s="531" t="str">
        <f t="shared" si="1"/>
        <v/>
      </c>
      <c r="K25" s="531" t="str">
        <f t="shared" si="3"/>
        <v/>
      </c>
      <c r="L25" s="551" t="s">
        <v>340</v>
      </c>
      <c r="M25" s="551" t="s">
        <v>340</v>
      </c>
    </row>
    <row r="26" spans="2:13">
      <c r="B26" s="533" t="str">
        <f t="shared" si="2"/>
        <v/>
      </c>
      <c r="C26" s="543"/>
      <c r="D26" s="543"/>
      <c r="E26" s="534"/>
      <c r="F26" s="534"/>
      <c r="G26" s="534"/>
      <c r="H26" s="535"/>
      <c r="I26" s="531" t="str">
        <f t="shared" si="0"/>
        <v/>
      </c>
      <c r="J26" s="531" t="str">
        <f t="shared" si="1"/>
        <v/>
      </c>
      <c r="K26" s="531" t="str">
        <f t="shared" si="3"/>
        <v/>
      </c>
      <c r="L26" s="551" t="s">
        <v>341</v>
      </c>
      <c r="M26" s="551" t="s">
        <v>341</v>
      </c>
    </row>
    <row r="27" spans="2:13">
      <c r="B27" s="533" t="str">
        <f t="shared" si="2"/>
        <v/>
      </c>
      <c r="C27" s="543"/>
      <c r="D27" s="543"/>
      <c r="E27" s="534"/>
      <c r="F27" s="534"/>
      <c r="G27" s="534"/>
      <c r="H27" s="535"/>
      <c r="I27" s="531" t="str">
        <f t="shared" si="0"/>
        <v/>
      </c>
      <c r="J27" s="531" t="str">
        <f t="shared" si="1"/>
        <v/>
      </c>
      <c r="K27" s="531" t="str">
        <f t="shared" si="3"/>
        <v/>
      </c>
      <c r="L27" s="551" t="s">
        <v>342</v>
      </c>
      <c r="M27" s="551" t="s">
        <v>342</v>
      </c>
    </row>
    <row r="28" spans="2:13">
      <c r="B28" s="533" t="str">
        <f t="shared" si="2"/>
        <v/>
      </c>
      <c r="C28" s="543"/>
      <c r="D28" s="543"/>
      <c r="E28" s="534"/>
      <c r="F28" s="534"/>
      <c r="G28" s="534"/>
      <c r="H28" s="535"/>
      <c r="I28" s="531" t="str">
        <f t="shared" si="0"/>
        <v/>
      </c>
      <c r="J28" s="531" t="str">
        <f t="shared" si="1"/>
        <v/>
      </c>
      <c r="K28" s="531" t="str">
        <f t="shared" si="3"/>
        <v/>
      </c>
      <c r="L28" s="551" t="s">
        <v>343</v>
      </c>
      <c r="M28" s="551" t="s">
        <v>343</v>
      </c>
    </row>
    <row r="29" spans="2:13">
      <c r="B29" s="533" t="str">
        <f t="shared" si="2"/>
        <v/>
      </c>
      <c r="C29" s="543"/>
      <c r="D29" s="543"/>
      <c r="E29" s="534"/>
      <c r="F29" s="534"/>
      <c r="G29" s="534"/>
      <c r="H29" s="535"/>
      <c r="I29" s="531" t="str">
        <f t="shared" si="0"/>
        <v/>
      </c>
      <c r="J29" s="531" t="str">
        <f t="shared" si="1"/>
        <v/>
      </c>
      <c r="K29" s="531" t="str">
        <f t="shared" si="3"/>
        <v/>
      </c>
      <c r="L29" s="551" t="s">
        <v>344</v>
      </c>
      <c r="M29" s="551" t="s">
        <v>344</v>
      </c>
    </row>
    <row r="30" spans="2:13">
      <c r="B30" s="533" t="str">
        <f t="shared" si="2"/>
        <v/>
      </c>
      <c r="C30" s="543"/>
      <c r="D30" s="543"/>
      <c r="E30" s="534"/>
      <c r="F30" s="534"/>
      <c r="G30" s="534"/>
      <c r="H30" s="535"/>
      <c r="I30" s="531" t="str">
        <f t="shared" si="0"/>
        <v/>
      </c>
      <c r="J30" s="531" t="str">
        <f t="shared" si="1"/>
        <v/>
      </c>
      <c r="K30" s="531" t="str">
        <f t="shared" si="3"/>
        <v/>
      </c>
      <c r="L30" s="551" t="s">
        <v>345</v>
      </c>
      <c r="M30" s="551" t="s">
        <v>345</v>
      </c>
    </row>
    <row r="31" spans="2:13">
      <c r="B31" s="533" t="str">
        <f t="shared" si="2"/>
        <v/>
      </c>
      <c r="C31" s="543"/>
      <c r="D31" s="543"/>
      <c r="E31" s="534"/>
      <c r="F31" s="534"/>
      <c r="G31" s="534"/>
      <c r="H31" s="535"/>
      <c r="I31" s="531" t="str">
        <f t="shared" si="0"/>
        <v/>
      </c>
      <c r="J31" s="531" t="str">
        <f t="shared" si="1"/>
        <v/>
      </c>
      <c r="K31" s="531" t="str">
        <f t="shared" si="3"/>
        <v/>
      </c>
      <c r="L31" s="873" t="s">
        <v>618</v>
      </c>
      <c r="M31" s="873" t="s">
        <v>618</v>
      </c>
    </row>
    <row r="32" spans="2:13">
      <c r="B32" s="533" t="str">
        <f t="shared" si="2"/>
        <v/>
      </c>
      <c r="C32" s="543"/>
      <c r="D32" s="543"/>
      <c r="E32" s="534"/>
      <c r="F32" s="534"/>
      <c r="G32" s="534"/>
      <c r="H32" s="535"/>
      <c r="I32" s="531" t="str">
        <f t="shared" si="0"/>
        <v/>
      </c>
      <c r="J32" s="531" t="str">
        <f t="shared" si="1"/>
        <v/>
      </c>
      <c r="K32" s="531" t="str">
        <f t="shared" si="3"/>
        <v/>
      </c>
      <c r="L32" s="873" t="s">
        <v>652</v>
      </c>
      <c r="M32" s="873" t="s">
        <v>652</v>
      </c>
    </row>
    <row r="33" spans="2:13">
      <c r="B33" s="533" t="str">
        <f t="shared" si="2"/>
        <v/>
      </c>
      <c r="C33" s="543"/>
      <c r="D33" s="543"/>
      <c r="E33" s="534"/>
      <c r="F33" s="534"/>
      <c r="G33" s="534"/>
      <c r="H33" s="535"/>
      <c r="I33" s="531" t="str">
        <f t="shared" si="0"/>
        <v/>
      </c>
      <c r="J33" s="531" t="str">
        <f t="shared" si="1"/>
        <v/>
      </c>
      <c r="K33" s="531" t="str">
        <f t="shared" si="3"/>
        <v/>
      </c>
      <c r="L33" s="551" t="s">
        <v>34</v>
      </c>
      <c r="M33" s="551" t="s">
        <v>34</v>
      </c>
    </row>
    <row r="34" spans="2:13">
      <c r="B34" s="533" t="str">
        <f t="shared" si="2"/>
        <v/>
      </c>
      <c r="C34" s="543"/>
      <c r="D34" s="543"/>
      <c r="E34" s="534"/>
      <c r="F34" s="534"/>
      <c r="G34" s="534"/>
      <c r="H34" s="535"/>
      <c r="I34" s="531" t="str">
        <f t="shared" si="0"/>
        <v/>
      </c>
      <c r="J34" s="531" t="str">
        <f t="shared" si="1"/>
        <v/>
      </c>
      <c r="K34" s="531" t="str">
        <f t="shared" si="3"/>
        <v/>
      </c>
      <c r="L34" s="551" t="s">
        <v>61</v>
      </c>
      <c r="M34" s="551" t="s">
        <v>61</v>
      </c>
    </row>
    <row r="35" spans="2:13">
      <c r="B35" s="533" t="str">
        <f t="shared" si="2"/>
        <v/>
      </c>
      <c r="C35" s="543"/>
      <c r="D35" s="543"/>
      <c r="E35" s="534"/>
      <c r="F35" s="534"/>
      <c r="G35" s="534"/>
      <c r="H35" s="535"/>
      <c r="I35" s="531" t="str">
        <f t="shared" si="0"/>
        <v/>
      </c>
      <c r="J35" s="531" t="str">
        <f t="shared" si="1"/>
        <v/>
      </c>
      <c r="K35" s="531" t="str">
        <f t="shared" si="3"/>
        <v/>
      </c>
      <c r="L35" s="551" t="s">
        <v>62</v>
      </c>
      <c r="M35" s="551" t="s">
        <v>62</v>
      </c>
    </row>
    <row r="36" spans="2:13">
      <c r="B36" s="533" t="str">
        <f t="shared" si="2"/>
        <v/>
      </c>
      <c r="C36" s="543"/>
      <c r="D36" s="543"/>
      <c r="E36" s="534"/>
      <c r="F36" s="534"/>
      <c r="G36" s="534"/>
      <c r="H36" s="535"/>
      <c r="I36" s="531" t="str">
        <f t="shared" si="0"/>
        <v/>
      </c>
      <c r="J36" s="531" t="str">
        <f t="shared" si="1"/>
        <v/>
      </c>
      <c r="K36" s="531" t="str">
        <f t="shared" si="3"/>
        <v/>
      </c>
      <c r="L36" s="551" t="s">
        <v>64</v>
      </c>
      <c r="M36" s="551" t="s">
        <v>64</v>
      </c>
    </row>
    <row r="37" spans="2:13">
      <c r="B37" s="533" t="str">
        <f t="shared" si="2"/>
        <v/>
      </c>
      <c r="C37" s="543"/>
      <c r="D37" s="543"/>
      <c r="E37" s="534"/>
      <c r="F37" s="534"/>
      <c r="G37" s="534"/>
      <c r="H37" s="535"/>
      <c r="I37" s="531" t="str">
        <f t="shared" si="0"/>
        <v/>
      </c>
      <c r="J37" s="531" t="str">
        <f t="shared" si="1"/>
        <v/>
      </c>
      <c r="K37" s="531" t="str">
        <f t="shared" si="3"/>
        <v/>
      </c>
      <c r="L37" s="551" t="s">
        <v>66</v>
      </c>
      <c r="M37" s="551" t="s">
        <v>66</v>
      </c>
    </row>
    <row r="38" spans="2:13">
      <c r="B38" s="533" t="str">
        <f t="shared" si="2"/>
        <v/>
      </c>
      <c r="C38" s="543"/>
      <c r="D38" s="543"/>
      <c r="E38" s="534"/>
      <c r="F38" s="534"/>
      <c r="G38" s="534"/>
      <c r="H38" s="535"/>
      <c r="I38" s="531" t="str">
        <f t="shared" si="0"/>
        <v/>
      </c>
      <c r="J38" s="531" t="str">
        <f t="shared" si="1"/>
        <v/>
      </c>
      <c r="K38" s="531" t="str">
        <f t="shared" si="3"/>
        <v/>
      </c>
      <c r="L38" s="551" t="s">
        <v>68</v>
      </c>
      <c r="M38" s="551" t="s">
        <v>68</v>
      </c>
    </row>
    <row r="39" spans="2:13">
      <c r="B39" s="533" t="str">
        <f t="shared" si="2"/>
        <v/>
      </c>
      <c r="C39" s="543"/>
      <c r="D39" s="543"/>
      <c r="E39" s="534"/>
      <c r="F39" s="534"/>
      <c r="G39" s="534"/>
      <c r="H39" s="535"/>
      <c r="I39" s="531" t="str">
        <f t="shared" si="0"/>
        <v/>
      </c>
      <c r="J39" s="531" t="str">
        <f t="shared" si="1"/>
        <v/>
      </c>
      <c r="K39" s="531" t="str">
        <f t="shared" si="3"/>
        <v/>
      </c>
      <c r="L39" s="551" t="s">
        <v>70</v>
      </c>
      <c r="M39" s="551" t="s">
        <v>70</v>
      </c>
    </row>
    <row r="40" spans="2:13">
      <c r="B40" s="533" t="str">
        <f t="shared" si="2"/>
        <v/>
      </c>
      <c r="C40" s="543"/>
      <c r="D40" s="543"/>
      <c r="E40" s="534"/>
      <c r="F40" s="534"/>
      <c r="G40" s="534"/>
      <c r="H40" s="535"/>
      <c r="I40" s="531" t="str">
        <f t="shared" si="0"/>
        <v/>
      </c>
      <c r="J40" s="531" t="str">
        <f t="shared" si="1"/>
        <v/>
      </c>
      <c r="K40" s="531" t="str">
        <f t="shared" si="3"/>
        <v/>
      </c>
      <c r="L40" s="551" t="s">
        <v>72</v>
      </c>
      <c r="M40" s="551" t="s">
        <v>72</v>
      </c>
    </row>
    <row r="41" spans="2:13">
      <c r="B41" s="533" t="str">
        <f t="shared" si="2"/>
        <v/>
      </c>
      <c r="C41" s="543"/>
      <c r="D41" s="543"/>
      <c r="E41" s="534"/>
      <c r="F41" s="534"/>
      <c r="G41" s="534"/>
      <c r="H41" s="535"/>
      <c r="I41" s="531" t="str">
        <f t="shared" si="0"/>
        <v/>
      </c>
      <c r="J41" s="531" t="str">
        <f t="shared" si="1"/>
        <v/>
      </c>
      <c r="K41" s="531" t="str">
        <f t="shared" si="3"/>
        <v/>
      </c>
      <c r="L41" s="551" t="s">
        <v>74</v>
      </c>
      <c r="M41" s="551" t="s">
        <v>74</v>
      </c>
    </row>
    <row r="42" spans="2:13">
      <c r="B42" s="533" t="str">
        <f t="shared" si="2"/>
        <v/>
      </c>
      <c r="C42" s="543"/>
      <c r="D42" s="543"/>
      <c r="E42" s="534"/>
      <c r="F42" s="534"/>
      <c r="G42" s="534"/>
      <c r="H42" s="535"/>
      <c r="I42" s="531" t="str">
        <f t="shared" si="0"/>
        <v/>
      </c>
      <c r="J42" s="531" t="str">
        <f t="shared" ref="J42:J103" si="4">IF(B42="","",IF(COUNTIF($L$11:$L$393,E42),"","エラー"))</f>
        <v/>
      </c>
      <c r="K42" s="531" t="str">
        <f t="shared" si="3"/>
        <v/>
      </c>
      <c r="L42" s="551" t="s">
        <v>76</v>
      </c>
      <c r="M42" s="551" t="s">
        <v>76</v>
      </c>
    </row>
    <row r="43" spans="2:13">
      <c r="B43" s="533" t="str">
        <f t="shared" si="2"/>
        <v/>
      </c>
      <c r="C43" s="543"/>
      <c r="D43" s="543"/>
      <c r="E43" s="534"/>
      <c r="F43" s="534"/>
      <c r="G43" s="534"/>
      <c r="H43" s="535"/>
      <c r="I43" s="531" t="str">
        <f t="shared" ref="I43:I74" si="5">IF(OR(E43="複数",E43="その他"),"",IF(COUNTIF(L43:L425,E43)=0,"",IF(F43="","","エラー")))</f>
        <v/>
      </c>
      <c r="J43" s="531" t="str">
        <f t="shared" si="4"/>
        <v/>
      </c>
      <c r="K43" s="531" t="str">
        <f t="shared" si="3"/>
        <v/>
      </c>
      <c r="L43" s="551" t="s">
        <v>32</v>
      </c>
      <c r="M43" s="551" t="s">
        <v>32</v>
      </c>
    </row>
    <row r="44" spans="2:13">
      <c r="B44" s="533" t="str">
        <f t="shared" si="2"/>
        <v/>
      </c>
      <c r="C44" s="543"/>
      <c r="D44" s="543"/>
      <c r="E44" s="534"/>
      <c r="F44" s="534"/>
      <c r="G44" s="534"/>
      <c r="H44" s="535"/>
      <c r="I44" s="531" t="str">
        <f t="shared" si="5"/>
        <v/>
      </c>
      <c r="J44" s="531" t="str">
        <f t="shared" si="4"/>
        <v/>
      </c>
      <c r="K44" s="531" t="str">
        <f t="shared" si="3"/>
        <v/>
      </c>
      <c r="L44" s="551"/>
      <c r="M44" s="551"/>
    </row>
    <row r="45" spans="2:13">
      <c r="B45" s="533" t="str">
        <f t="shared" si="2"/>
        <v/>
      </c>
      <c r="C45" s="543"/>
      <c r="D45" s="543"/>
      <c r="E45" s="534"/>
      <c r="F45" s="534"/>
      <c r="G45" s="534"/>
      <c r="H45" s="535"/>
      <c r="I45" s="531" t="str">
        <f t="shared" si="5"/>
        <v/>
      </c>
      <c r="J45" s="531" t="str">
        <f t="shared" si="4"/>
        <v/>
      </c>
      <c r="K45" s="531" t="str">
        <f t="shared" si="3"/>
        <v/>
      </c>
      <c r="L45" s="551"/>
      <c r="M45" s="551"/>
    </row>
    <row r="46" spans="2:13">
      <c r="B46" s="533" t="str">
        <f t="shared" si="2"/>
        <v/>
      </c>
      <c r="C46" s="543"/>
      <c r="D46" s="543"/>
      <c r="E46" s="534"/>
      <c r="F46" s="534"/>
      <c r="G46" s="534"/>
      <c r="H46" s="535"/>
      <c r="I46" s="531" t="str">
        <f t="shared" si="5"/>
        <v/>
      </c>
      <c r="J46" s="531" t="str">
        <f t="shared" si="4"/>
        <v/>
      </c>
      <c r="K46" s="531" t="str">
        <f t="shared" si="3"/>
        <v/>
      </c>
      <c r="L46" s="551"/>
      <c r="M46" s="551"/>
    </row>
    <row r="47" spans="2:13">
      <c r="B47" s="533" t="str">
        <f t="shared" si="2"/>
        <v/>
      </c>
      <c r="C47" s="543"/>
      <c r="D47" s="543"/>
      <c r="E47" s="534"/>
      <c r="F47" s="534"/>
      <c r="G47" s="534"/>
      <c r="H47" s="535"/>
      <c r="I47" s="531" t="str">
        <f t="shared" si="5"/>
        <v/>
      </c>
      <c r="J47" s="531" t="str">
        <f t="shared" si="4"/>
        <v/>
      </c>
      <c r="K47" s="531" t="str">
        <f t="shared" si="3"/>
        <v/>
      </c>
      <c r="L47" s="551"/>
      <c r="M47" s="551"/>
    </row>
    <row r="48" spans="2:13">
      <c r="B48" s="533" t="str">
        <f t="shared" si="2"/>
        <v/>
      </c>
      <c r="C48" s="543"/>
      <c r="D48" s="543"/>
      <c r="E48" s="534"/>
      <c r="F48" s="534"/>
      <c r="G48" s="534"/>
      <c r="H48" s="535"/>
      <c r="I48" s="531" t="str">
        <f t="shared" si="5"/>
        <v/>
      </c>
      <c r="J48" s="531" t="str">
        <f t="shared" si="4"/>
        <v/>
      </c>
      <c r="K48" s="531" t="str">
        <f t="shared" si="3"/>
        <v/>
      </c>
      <c r="L48" s="551"/>
      <c r="M48" s="551"/>
    </row>
    <row r="49" spans="2:13">
      <c r="B49" s="533" t="str">
        <f t="shared" si="2"/>
        <v/>
      </c>
      <c r="C49" s="543"/>
      <c r="D49" s="543"/>
      <c r="E49" s="534"/>
      <c r="F49" s="534"/>
      <c r="G49" s="534"/>
      <c r="H49" s="535"/>
      <c r="I49" s="531" t="str">
        <f t="shared" si="5"/>
        <v/>
      </c>
      <c r="J49" s="531" t="str">
        <f t="shared" si="4"/>
        <v/>
      </c>
      <c r="K49" s="531" t="str">
        <f t="shared" si="3"/>
        <v/>
      </c>
      <c r="L49" s="551"/>
      <c r="M49" s="551"/>
    </row>
    <row r="50" spans="2:13">
      <c r="B50" s="533" t="str">
        <f t="shared" si="2"/>
        <v/>
      </c>
      <c r="C50" s="543"/>
      <c r="D50" s="543"/>
      <c r="E50" s="534"/>
      <c r="F50" s="534"/>
      <c r="G50" s="534"/>
      <c r="H50" s="535"/>
      <c r="I50" s="531" t="str">
        <f t="shared" si="5"/>
        <v/>
      </c>
      <c r="J50" s="531" t="str">
        <f t="shared" si="4"/>
        <v/>
      </c>
      <c r="K50" s="531" t="str">
        <f t="shared" si="3"/>
        <v/>
      </c>
      <c r="L50" s="551"/>
      <c r="M50" s="551"/>
    </row>
    <row r="51" spans="2:13">
      <c r="B51" s="533" t="str">
        <f t="shared" si="2"/>
        <v/>
      </c>
      <c r="C51" s="543"/>
      <c r="D51" s="543"/>
      <c r="E51" s="534"/>
      <c r="F51" s="534"/>
      <c r="G51" s="534"/>
      <c r="H51" s="535"/>
      <c r="I51" s="531" t="str">
        <f t="shared" si="5"/>
        <v/>
      </c>
      <c r="J51" s="531" t="str">
        <f t="shared" si="4"/>
        <v/>
      </c>
      <c r="K51" s="531" t="str">
        <f t="shared" si="3"/>
        <v/>
      </c>
      <c r="L51" s="551"/>
      <c r="M51" s="551"/>
    </row>
    <row r="52" spans="2:13">
      <c r="B52" s="533" t="str">
        <f t="shared" si="2"/>
        <v/>
      </c>
      <c r="C52" s="543"/>
      <c r="D52" s="543"/>
      <c r="E52" s="534"/>
      <c r="F52" s="534"/>
      <c r="G52" s="534"/>
      <c r="H52" s="535"/>
      <c r="I52" s="531" t="str">
        <f t="shared" si="5"/>
        <v/>
      </c>
      <c r="J52" s="531" t="str">
        <f t="shared" si="4"/>
        <v/>
      </c>
      <c r="K52" s="531" t="str">
        <f t="shared" si="3"/>
        <v/>
      </c>
      <c r="L52" s="551"/>
      <c r="M52" s="551"/>
    </row>
    <row r="53" spans="2:13">
      <c r="B53" s="533" t="str">
        <f t="shared" si="2"/>
        <v/>
      </c>
      <c r="C53" s="543"/>
      <c r="D53" s="543"/>
      <c r="E53" s="534"/>
      <c r="F53" s="534"/>
      <c r="G53" s="534"/>
      <c r="H53" s="535"/>
      <c r="I53" s="531" t="str">
        <f t="shared" si="5"/>
        <v/>
      </c>
      <c r="J53" s="531" t="str">
        <f t="shared" si="4"/>
        <v/>
      </c>
      <c r="K53" s="531" t="str">
        <f t="shared" si="3"/>
        <v/>
      </c>
      <c r="L53" s="551"/>
      <c r="M53" s="551"/>
    </row>
    <row r="54" spans="2:13">
      <c r="B54" s="533" t="str">
        <f t="shared" si="2"/>
        <v/>
      </c>
      <c r="C54" s="543"/>
      <c r="D54" s="543"/>
      <c r="E54" s="534"/>
      <c r="F54" s="534"/>
      <c r="G54" s="534"/>
      <c r="H54" s="535"/>
      <c r="I54" s="531" t="str">
        <f t="shared" si="5"/>
        <v/>
      </c>
      <c r="J54" s="531" t="str">
        <f t="shared" si="4"/>
        <v/>
      </c>
      <c r="K54" s="531" t="str">
        <f t="shared" si="3"/>
        <v/>
      </c>
      <c r="L54" s="551"/>
      <c r="M54" s="551"/>
    </row>
    <row r="55" spans="2:13">
      <c r="B55" s="533" t="str">
        <f t="shared" si="2"/>
        <v/>
      </c>
      <c r="C55" s="543"/>
      <c r="D55" s="543"/>
      <c r="E55" s="534"/>
      <c r="F55" s="534"/>
      <c r="G55" s="534"/>
      <c r="H55" s="535"/>
      <c r="I55" s="531" t="str">
        <f t="shared" si="5"/>
        <v/>
      </c>
      <c r="J55" s="531" t="str">
        <f t="shared" si="4"/>
        <v/>
      </c>
      <c r="K55" s="531" t="str">
        <f t="shared" si="3"/>
        <v/>
      </c>
      <c r="L55" s="551"/>
      <c r="M55" s="551"/>
    </row>
    <row r="56" spans="2:13">
      <c r="B56" s="533" t="str">
        <f t="shared" si="2"/>
        <v/>
      </c>
      <c r="C56" s="543"/>
      <c r="D56" s="543"/>
      <c r="E56" s="534"/>
      <c r="F56" s="534"/>
      <c r="G56" s="534"/>
      <c r="H56" s="535"/>
      <c r="I56" s="531" t="str">
        <f t="shared" si="5"/>
        <v/>
      </c>
      <c r="J56" s="531" t="str">
        <f t="shared" si="4"/>
        <v/>
      </c>
      <c r="K56" s="531" t="str">
        <f t="shared" si="3"/>
        <v/>
      </c>
      <c r="L56" s="551"/>
      <c r="M56" s="551"/>
    </row>
    <row r="57" spans="2:13">
      <c r="B57" s="533" t="str">
        <f t="shared" si="2"/>
        <v/>
      </c>
      <c r="C57" s="543"/>
      <c r="D57" s="543"/>
      <c r="E57" s="534"/>
      <c r="F57" s="534"/>
      <c r="G57" s="534"/>
      <c r="H57" s="535"/>
      <c r="I57" s="531" t="str">
        <f t="shared" si="5"/>
        <v/>
      </c>
      <c r="J57" s="531" t="str">
        <f t="shared" si="4"/>
        <v/>
      </c>
      <c r="K57" s="531" t="str">
        <f t="shared" si="3"/>
        <v/>
      </c>
      <c r="L57" s="551"/>
      <c r="M57" s="551"/>
    </row>
    <row r="58" spans="2:13">
      <c r="B58" s="533" t="str">
        <f t="shared" si="2"/>
        <v/>
      </c>
      <c r="C58" s="543"/>
      <c r="D58" s="543"/>
      <c r="E58" s="534"/>
      <c r="F58" s="534"/>
      <c r="G58" s="534"/>
      <c r="H58" s="535"/>
      <c r="I58" s="531" t="str">
        <f t="shared" si="5"/>
        <v/>
      </c>
      <c r="J58" s="531" t="str">
        <f t="shared" si="4"/>
        <v/>
      </c>
      <c r="K58" s="531" t="str">
        <f t="shared" si="3"/>
        <v/>
      </c>
      <c r="L58" s="551"/>
      <c r="M58" s="551"/>
    </row>
    <row r="59" spans="2:13">
      <c r="B59" s="533" t="str">
        <f t="shared" si="2"/>
        <v/>
      </c>
      <c r="C59" s="543"/>
      <c r="D59" s="543"/>
      <c r="E59" s="534"/>
      <c r="F59" s="534"/>
      <c r="G59" s="534"/>
      <c r="H59" s="535"/>
      <c r="I59" s="531" t="str">
        <f t="shared" si="5"/>
        <v/>
      </c>
      <c r="J59" s="531" t="str">
        <f t="shared" si="4"/>
        <v/>
      </c>
      <c r="K59" s="531" t="str">
        <f t="shared" si="3"/>
        <v/>
      </c>
      <c r="L59" s="551"/>
      <c r="M59" s="551"/>
    </row>
    <row r="60" spans="2:13">
      <c r="B60" s="533" t="str">
        <f t="shared" si="2"/>
        <v/>
      </c>
      <c r="C60" s="543"/>
      <c r="D60" s="543"/>
      <c r="E60" s="534"/>
      <c r="F60" s="534"/>
      <c r="G60" s="534"/>
      <c r="H60" s="535"/>
      <c r="I60" s="531" t="str">
        <f t="shared" si="5"/>
        <v/>
      </c>
      <c r="J60" s="531" t="str">
        <f t="shared" si="4"/>
        <v/>
      </c>
      <c r="K60" s="531" t="str">
        <f t="shared" si="3"/>
        <v/>
      </c>
      <c r="L60" s="551"/>
      <c r="M60" s="551"/>
    </row>
    <row r="61" spans="2:13">
      <c r="B61" s="533" t="str">
        <f t="shared" si="2"/>
        <v/>
      </c>
      <c r="C61" s="543"/>
      <c r="D61" s="543"/>
      <c r="E61" s="534"/>
      <c r="F61" s="534"/>
      <c r="G61" s="534"/>
      <c r="H61" s="535"/>
      <c r="I61" s="531" t="str">
        <f t="shared" si="5"/>
        <v/>
      </c>
      <c r="J61" s="531" t="str">
        <f t="shared" si="4"/>
        <v/>
      </c>
      <c r="K61" s="531" t="str">
        <f t="shared" si="3"/>
        <v/>
      </c>
      <c r="L61" s="551"/>
      <c r="M61" s="551"/>
    </row>
    <row r="62" spans="2:13">
      <c r="B62" s="533" t="str">
        <f t="shared" si="2"/>
        <v/>
      </c>
      <c r="C62" s="543"/>
      <c r="D62" s="543"/>
      <c r="E62" s="534"/>
      <c r="F62" s="534"/>
      <c r="G62" s="534"/>
      <c r="H62" s="535"/>
      <c r="I62" s="531" t="str">
        <f t="shared" si="5"/>
        <v/>
      </c>
      <c r="J62" s="531" t="str">
        <f t="shared" si="4"/>
        <v/>
      </c>
      <c r="K62" s="531" t="str">
        <f t="shared" si="3"/>
        <v/>
      </c>
      <c r="L62" s="551"/>
      <c r="M62" s="551"/>
    </row>
    <row r="63" spans="2:13">
      <c r="B63" s="533" t="str">
        <f t="shared" si="2"/>
        <v/>
      </c>
      <c r="C63" s="543"/>
      <c r="D63" s="543"/>
      <c r="E63" s="534"/>
      <c r="F63" s="534"/>
      <c r="G63" s="534"/>
      <c r="H63" s="535"/>
      <c r="I63" s="531" t="str">
        <f t="shared" si="5"/>
        <v/>
      </c>
      <c r="J63" s="531" t="str">
        <f t="shared" si="4"/>
        <v/>
      </c>
      <c r="K63" s="531" t="str">
        <f t="shared" si="3"/>
        <v/>
      </c>
      <c r="L63" s="551"/>
      <c r="M63" s="551"/>
    </row>
    <row r="64" spans="2:13">
      <c r="B64" s="533" t="str">
        <f t="shared" si="2"/>
        <v/>
      </c>
      <c r="C64" s="543"/>
      <c r="D64" s="543"/>
      <c r="E64" s="534"/>
      <c r="F64" s="534"/>
      <c r="G64" s="534"/>
      <c r="H64" s="535"/>
      <c r="I64" s="531" t="str">
        <f t="shared" si="5"/>
        <v/>
      </c>
      <c r="J64" s="531" t="str">
        <f t="shared" si="4"/>
        <v/>
      </c>
      <c r="K64" s="531" t="str">
        <f t="shared" si="3"/>
        <v/>
      </c>
      <c r="L64" s="551"/>
      <c r="M64" s="551"/>
    </row>
    <row r="65" spans="2:13">
      <c r="B65" s="533" t="str">
        <f t="shared" si="2"/>
        <v/>
      </c>
      <c r="C65" s="543"/>
      <c r="D65" s="543"/>
      <c r="E65" s="534"/>
      <c r="F65" s="534"/>
      <c r="G65" s="534"/>
      <c r="H65" s="535"/>
      <c r="I65" s="531" t="str">
        <f t="shared" si="5"/>
        <v/>
      </c>
      <c r="J65" s="531" t="str">
        <f t="shared" si="4"/>
        <v/>
      </c>
      <c r="K65" s="531" t="str">
        <f t="shared" si="3"/>
        <v/>
      </c>
      <c r="L65" s="551"/>
      <c r="M65" s="551"/>
    </row>
    <row r="66" spans="2:13">
      <c r="B66" s="533" t="str">
        <f t="shared" si="2"/>
        <v/>
      </c>
      <c r="C66" s="543"/>
      <c r="D66" s="543"/>
      <c r="E66" s="534"/>
      <c r="F66" s="534"/>
      <c r="G66" s="534"/>
      <c r="H66" s="535"/>
      <c r="I66" s="531" t="str">
        <f t="shared" si="5"/>
        <v/>
      </c>
      <c r="J66" s="531" t="str">
        <f t="shared" si="4"/>
        <v/>
      </c>
      <c r="K66" s="531" t="str">
        <f t="shared" si="3"/>
        <v/>
      </c>
      <c r="L66" s="551"/>
      <c r="M66" s="551"/>
    </row>
    <row r="67" spans="2:13">
      <c r="B67" s="533" t="str">
        <f t="shared" si="2"/>
        <v/>
      </c>
      <c r="C67" s="543"/>
      <c r="D67" s="543"/>
      <c r="E67" s="534"/>
      <c r="F67" s="534"/>
      <c r="G67" s="534"/>
      <c r="H67" s="535"/>
      <c r="I67" s="531" t="str">
        <f t="shared" si="5"/>
        <v/>
      </c>
      <c r="J67" s="531" t="str">
        <f t="shared" si="4"/>
        <v/>
      </c>
      <c r="K67" s="531" t="str">
        <f t="shared" si="3"/>
        <v/>
      </c>
      <c r="L67" s="551"/>
      <c r="M67" s="551"/>
    </row>
    <row r="68" spans="2:13">
      <c r="B68" s="533" t="str">
        <f t="shared" si="2"/>
        <v/>
      </c>
      <c r="C68" s="543"/>
      <c r="D68" s="543"/>
      <c r="E68" s="534"/>
      <c r="F68" s="534"/>
      <c r="G68" s="534"/>
      <c r="H68" s="535"/>
      <c r="I68" s="531" t="str">
        <f t="shared" si="5"/>
        <v/>
      </c>
      <c r="J68" s="531" t="str">
        <f t="shared" si="4"/>
        <v/>
      </c>
      <c r="K68" s="531" t="str">
        <f t="shared" si="3"/>
        <v/>
      </c>
      <c r="L68" s="551"/>
      <c r="M68" s="551"/>
    </row>
    <row r="69" spans="2:13">
      <c r="B69" s="533" t="str">
        <f t="shared" si="2"/>
        <v/>
      </c>
      <c r="C69" s="543"/>
      <c r="D69" s="543"/>
      <c r="E69" s="534"/>
      <c r="F69" s="534"/>
      <c r="G69" s="534"/>
      <c r="H69" s="535"/>
      <c r="I69" s="531" t="str">
        <f t="shared" si="5"/>
        <v/>
      </c>
      <c r="J69" s="531" t="str">
        <f t="shared" si="4"/>
        <v/>
      </c>
      <c r="K69" s="531" t="str">
        <f t="shared" si="3"/>
        <v/>
      </c>
      <c r="L69" s="551"/>
      <c r="M69" s="551"/>
    </row>
    <row r="70" spans="2:13">
      <c r="B70" s="533" t="str">
        <f t="shared" si="2"/>
        <v/>
      </c>
      <c r="C70" s="543"/>
      <c r="D70" s="543"/>
      <c r="E70" s="534"/>
      <c r="F70" s="534"/>
      <c r="G70" s="534"/>
      <c r="H70" s="535"/>
      <c r="I70" s="531" t="str">
        <f t="shared" si="5"/>
        <v/>
      </c>
      <c r="J70" s="531" t="str">
        <f t="shared" si="4"/>
        <v/>
      </c>
      <c r="K70" s="531" t="str">
        <f t="shared" si="3"/>
        <v/>
      </c>
      <c r="L70" s="551"/>
      <c r="M70" s="551"/>
    </row>
    <row r="71" spans="2:13">
      <c r="B71" s="533" t="str">
        <f t="shared" si="2"/>
        <v/>
      </c>
      <c r="C71" s="543"/>
      <c r="D71" s="543"/>
      <c r="E71" s="534"/>
      <c r="F71" s="534"/>
      <c r="G71" s="534"/>
      <c r="H71" s="535"/>
      <c r="I71" s="531" t="str">
        <f t="shared" si="5"/>
        <v/>
      </c>
      <c r="J71" s="531" t="str">
        <f t="shared" si="4"/>
        <v/>
      </c>
      <c r="K71" s="531" t="str">
        <f t="shared" si="3"/>
        <v/>
      </c>
      <c r="L71" s="551"/>
      <c r="M71" s="551"/>
    </row>
    <row r="72" spans="2:13">
      <c r="B72" s="533" t="str">
        <f t="shared" si="2"/>
        <v/>
      </c>
      <c r="C72" s="543"/>
      <c r="D72" s="543"/>
      <c r="E72" s="534"/>
      <c r="F72" s="534"/>
      <c r="G72" s="534"/>
      <c r="H72" s="535"/>
      <c r="I72" s="531" t="str">
        <f t="shared" si="5"/>
        <v/>
      </c>
      <c r="J72" s="531" t="str">
        <f t="shared" si="4"/>
        <v/>
      </c>
      <c r="K72" s="531" t="str">
        <f t="shared" si="3"/>
        <v/>
      </c>
      <c r="L72" s="551"/>
      <c r="M72" s="551"/>
    </row>
    <row r="73" spans="2:13">
      <c r="B73" s="533" t="str">
        <f t="shared" si="2"/>
        <v/>
      </c>
      <c r="C73" s="543"/>
      <c r="D73" s="543"/>
      <c r="E73" s="534"/>
      <c r="F73" s="534"/>
      <c r="G73" s="534"/>
      <c r="H73" s="535"/>
      <c r="I73" s="531" t="str">
        <f t="shared" si="5"/>
        <v/>
      </c>
      <c r="J73" s="531" t="str">
        <f t="shared" si="4"/>
        <v/>
      </c>
      <c r="K73" s="531" t="str">
        <f t="shared" si="3"/>
        <v/>
      </c>
      <c r="L73" s="551"/>
      <c r="M73" s="551"/>
    </row>
    <row r="74" spans="2:13">
      <c r="B74" s="533" t="str">
        <f t="shared" si="2"/>
        <v/>
      </c>
      <c r="C74" s="543"/>
      <c r="D74" s="543"/>
      <c r="E74" s="534"/>
      <c r="F74" s="534"/>
      <c r="G74" s="534"/>
      <c r="H74" s="535"/>
      <c r="I74" s="531" t="str">
        <f t="shared" si="5"/>
        <v/>
      </c>
      <c r="J74" s="531" t="str">
        <f t="shared" si="4"/>
        <v/>
      </c>
      <c r="K74" s="531" t="str">
        <f t="shared" si="3"/>
        <v/>
      </c>
      <c r="L74" s="551"/>
      <c r="M74" s="551"/>
    </row>
    <row r="75" spans="2:13">
      <c r="B75" s="533" t="str">
        <f t="shared" si="2"/>
        <v/>
      </c>
      <c r="C75" s="543"/>
      <c r="D75" s="543"/>
      <c r="E75" s="534"/>
      <c r="F75" s="534"/>
      <c r="G75" s="534"/>
      <c r="H75" s="535"/>
      <c r="I75" s="531" t="str">
        <f t="shared" ref="I75:I103" si="6">IF(OR(E75="複数",E75="その他"),"",IF(COUNTIF(L75:L457,E75)=0,"",IF(F75="","","エラー")))</f>
        <v/>
      </c>
      <c r="J75" s="531" t="str">
        <f t="shared" si="4"/>
        <v/>
      </c>
      <c r="K75" s="531" t="str">
        <f t="shared" si="3"/>
        <v/>
      </c>
      <c r="L75" s="551"/>
      <c r="M75" s="551"/>
    </row>
    <row r="76" spans="2:13">
      <c r="B76" s="533" t="str">
        <f t="shared" si="2"/>
        <v/>
      </c>
      <c r="C76" s="543"/>
      <c r="D76" s="543"/>
      <c r="E76" s="534"/>
      <c r="F76" s="534"/>
      <c r="G76" s="534"/>
      <c r="H76" s="535"/>
      <c r="I76" s="531" t="str">
        <f t="shared" si="6"/>
        <v/>
      </c>
      <c r="J76" s="531" t="str">
        <f t="shared" si="4"/>
        <v/>
      </c>
      <c r="K76" s="531" t="str">
        <f t="shared" ref="K76:K103" si="7">IF(E76="その他",IF(F76="","エラー",""),"")</f>
        <v/>
      </c>
      <c r="L76" s="551"/>
      <c r="M76" s="551"/>
    </row>
    <row r="77" spans="2:13">
      <c r="B77" s="533" t="str">
        <f t="shared" si="2"/>
        <v/>
      </c>
      <c r="C77" s="543"/>
      <c r="D77" s="543"/>
      <c r="E77" s="534"/>
      <c r="F77" s="534"/>
      <c r="G77" s="534"/>
      <c r="H77" s="535"/>
      <c r="I77" s="531" t="str">
        <f t="shared" si="6"/>
        <v/>
      </c>
      <c r="J77" s="531" t="str">
        <f t="shared" si="4"/>
        <v/>
      </c>
      <c r="K77" s="531" t="str">
        <f t="shared" si="7"/>
        <v/>
      </c>
      <c r="L77" s="551"/>
      <c r="M77" s="551"/>
    </row>
    <row r="78" spans="2:13">
      <c r="B78" s="533" t="str">
        <f t="shared" si="2"/>
        <v/>
      </c>
      <c r="C78" s="543"/>
      <c r="D78" s="543"/>
      <c r="E78" s="534"/>
      <c r="F78" s="534"/>
      <c r="G78" s="534"/>
      <c r="H78" s="535"/>
      <c r="I78" s="531" t="str">
        <f t="shared" si="6"/>
        <v/>
      </c>
      <c r="J78" s="531" t="str">
        <f t="shared" si="4"/>
        <v/>
      </c>
      <c r="K78" s="531" t="str">
        <f t="shared" si="7"/>
        <v/>
      </c>
      <c r="L78" s="551"/>
      <c r="M78" s="551"/>
    </row>
    <row r="79" spans="2:13">
      <c r="B79" s="533" t="str">
        <f t="shared" si="2"/>
        <v/>
      </c>
      <c r="C79" s="543"/>
      <c r="D79" s="543"/>
      <c r="E79" s="534"/>
      <c r="F79" s="534"/>
      <c r="G79" s="534"/>
      <c r="H79" s="535"/>
      <c r="I79" s="531" t="str">
        <f t="shared" si="6"/>
        <v/>
      </c>
      <c r="J79" s="531" t="str">
        <f t="shared" si="4"/>
        <v/>
      </c>
      <c r="K79" s="531" t="str">
        <f t="shared" si="7"/>
        <v/>
      </c>
      <c r="L79" s="551"/>
      <c r="M79" s="551"/>
    </row>
    <row r="80" spans="2:13">
      <c r="B80" s="533" t="str">
        <f t="shared" si="2"/>
        <v/>
      </c>
      <c r="C80" s="543"/>
      <c r="D80" s="543"/>
      <c r="E80" s="534"/>
      <c r="F80" s="534"/>
      <c r="G80" s="534"/>
      <c r="H80" s="535"/>
      <c r="I80" s="531" t="str">
        <f t="shared" si="6"/>
        <v/>
      </c>
      <c r="J80" s="531" t="str">
        <f t="shared" si="4"/>
        <v/>
      </c>
      <c r="K80" s="531" t="str">
        <f t="shared" si="7"/>
        <v/>
      </c>
      <c r="L80" s="551"/>
      <c r="M80" s="551"/>
    </row>
    <row r="81" spans="2:13">
      <c r="B81" s="533" t="str">
        <f t="shared" si="2"/>
        <v/>
      </c>
      <c r="C81" s="543"/>
      <c r="D81" s="543"/>
      <c r="E81" s="534"/>
      <c r="F81" s="534"/>
      <c r="G81" s="534"/>
      <c r="H81" s="535"/>
      <c r="I81" s="531" t="str">
        <f t="shared" si="6"/>
        <v/>
      </c>
      <c r="J81" s="531" t="str">
        <f t="shared" si="4"/>
        <v/>
      </c>
      <c r="K81" s="531" t="str">
        <f t="shared" si="7"/>
        <v/>
      </c>
      <c r="L81" s="551"/>
      <c r="M81" s="551"/>
    </row>
    <row r="82" spans="2:13">
      <c r="B82" s="533" t="str">
        <f t="shared" si="2"/>
        <v/>
      </c>
      <c r="C82" s="543"/>
      <c r="D82" s="543"/>
      <c r="E82" s="534"/>
      <c r="F82" s="534"/>
      <c r="G82" s="534"/>
      <c r="H82" s="535"/>
      <c r="I82" s="531" t="str">
        <f t="shared" si="6"/>
        <v/>
      </c>
      <c r="J82" s="531" t="str">
        <f t="shared" si="4"/>
        <v/>
      </c>
      <c r="K82" s="531" t="str">
        <f t="shared" si="7"/>
        <v/>
      </c>
      <c r="L82" s="551"/>
      <c r="M82" s="551"/>
    </row>
    <row r="83" spans="2:13">
      <c r="B83" s="533" t="str">
        <f t="shared" si="2"/>
        <v/>
      </c>
      <c r="C83" s="543"/>
      <c r="D83" s="543"/>
      <c r="E83" s="534"/>
      <c r="F83" s="534"/>
      <c r="G83" s="534"/>
      <c r="H83" s="535"/>
      <c r="I83" s="531" t="str">
        <f t="shared" si="6"/>
        <v/>
      </c>
      <c r="J83" s="531" t="str">
        <f t="shared" si="4"/>
        <v/>
      </c>
      <c r="K83" s="531" t="str">
        <f t="shared" si="7"/>
        <v/>
      </c>
      <c r="L83" s="551"/>
      <c r="M83" s="551"/>
    </row>
    <row r="84" spans="2:13">
      <c r="B84" s="533" t="str">
        <f t="shared" si="2"/>
        <v/>
      </c>
      <c r="C84" s="543"/>
      <c r="D84" s="543"/>
      <c r="E84" s="534"/>
      <c r="F84" s="534"/>
      <c r="G84" s="534"/>
      <c r="H84" s="535"/>
      <c r="I84" s="531" t="str">
        <f t="shared" si="6"/>
        <v/>
      </c>
      <c r="J84" s="531" t="str">
        <f t="shared" si="4"/>
        <v/>
      </c>
      <c r="K84" s="531" t="str">
        <f t="shared" si="7"/>
        <v/>
      </c>
      <c r="L84" s="551"/>
      <c r="M84" s="551"/>
    </row>
    <row r="85" spans="2:13">
      <c r="B85" s="533" t="str">
        <f t="shared" si="2"/>
        <v/>
      </c>
      <c r="C85" s="543"/>
      <c r="D85" s="543"/>
      <c r="E85" s="534"/>
      <c r="F85" s="534"/>
      <c r="G85" s="534"/>
      <c r="H85" s="535"/>
      <c r="I85" s="531" t="str">
        <f t="shared" si="6"/>
        <v/>
      </c>
      <c r="J85" s="531" t="str">
        <f t="shared" si="4"/>
        <v/>
      </c>
      <c r="K85" s="531" t="str">
        <f t="shared" si="7"/>
        <v/>
      </c>
      <c r="L85" s="551"/>
      <c r="M85" s="551"/>
    </row>
    <row r="86" spans="2:13">
      <c r="B86" s="533" t="str">
        <f t="shared" si="2"/>
        <v/>
      </c>
      <c r="C86" s="543"/>
      <c r="D86" s="543"/>
      <c r="E86" s="534"/>
      <c r="F86" s="534"/>
      <c r="G86" s="534"/>
      <c r="H86" s="535"/>
      <c r="I86" s="531" t="str">
        <f t="shared" si="6"/>
        <v/>
      </c>
      <c r="J86" s="531" t="str">
        <f t="shared" si="4"/>
        <v/>
      </c>
      <c r="K86" s="531" t="str">
        <f t="shared" si="7"/>
        <v/>
      </c>
      <c r="L86" s="551"/>
      <c r="M86" s="551"/>
    </row>
    <row r="87" spans="2:13">
      <c r="B87" s="533" t="str">
        <f t="shared" si="2"/>
        <v/>
      </c>
      <c r="C87" s="543"/>
      <c r="D87" s="543"/>
      <c r="E87" s="534"/>
      <c r="F87" s="534"/>
      <c r="G87" s="534"/>
      <c r="H87" s="535"/>
      <c r="I87" s="531" t="str">
        <f t="shared" si="6"/>
        <v/>
      </c>
      <c r="J87" s="531" t="str">
        <f t="shared" si="4"/>
        <v/>
      </c>
      <c r="K87" s="531" t="str">
        <f t="shared" si="7"/>
        <v/>
      </c>
      <c r="L87" s="551"/>
      <c r="M87" s="551"/>
    </row>
    <row r="88" spans="2:13">
      <c r="B88" s="533" t="str">
        <f t="shared" si="2"/>
        <v/>
      </c>
      <c r="C88" s="543"/>
      <c r="D88" s="543"/>
      <c r="E88" s="534"/>
      <c r="F88" s="534"/>
      <c r="G88" s="534"/>
      <c r="H88" s="535"/>
      <c r="I88" s="531" t="str">
        <f t="shared" si="6"/>
        <v/>
      </c>
      <c r="J88" s="531" t="str">
        <f t="shared" si="4"/>
        <v/>
      </c>
      <c r="K88" s="531" t="str">
        <f t="shared" si="7"/>
        <v/>
      </c>
      <c r="L88" s="551"/>
      <c r="M88" s="551"/>
    </row>
    <row r="89" spans="2:13">
      <c r="B89" s="533" t="str">
        <f t="shared" si="2"/>
        <v/>
      </c>
      <c r="C89" s="543"/>
      <c r="D89" s="543"/>
      <c r="E89" s="534"/>
      <c r="F89" s="534"/>
      <c r="G89" s="534"/>
      <c r="H89" s="535"/>
      <c r="I89" s="531" t="str">
        <f t="shared" si="6"/>
        <v/>
      </c>
      <c r="J89" s="531" t="str">
        <f t="shared" si="4"/>
        <v/>
      </c>
      <c r="K89" s="531" t="str">
        <f t="shared" si="7"/>
        <v/>
      </c>
      <c r="L89" s="551"/>
      <c r="M89" s="551"/>
    </row>
    <row r="90" spans="2:13">
      <c r="B90" s="533" t="str">
        <f t="shared" si="2"/>
        <v/>
      </c>
      <c r="C90" s="543"/>
      <c r="D90" s="543"/>
      <c r="E90" s="534"/>
      <c r="F90" s="534"/>
      <c r="G90" s="534"/>
      <c r="H90" s="535"/>
      <c r="I90" s="531" t="str">
        <f t="shared" si="6"/>
        <v/>
      </c>
      <c r="J90" s="531" t="str">
        <f t="shared" si="4"/>
        <v/>
      </c>
      <c r="K90" s="531" t="str">
        <f t="shared" si="7"/>
        <v/>
      </c>
      <c r="L90" s="551"/>
      <c r="M90" s="551"/>
    </row>
    <row r="91" spans="2:13">
      <c r="B91" s="533" t="str">
        <f t="shared" si="2"/>
        <v/>
      </c>
      <c r="C91" s="543"/>
      <c r="D91" s="543"/>
      <c r="E91" s="534"/>
      <c r="F91" s="534"/>
      <c r="G91" s="534"/>
      <c r="H91" s="535"/>
      <c r="I91" s="531" t="str">
        <f t="shared" si="6"/>
        <v/>
      </c>
      <c r="J91" s="531" t="str">
        <f t="shared" si="4"/>
        <v/>
      </c>
      <c r="K91" s="531" t="str">
        <f t="shared" si="7"/>
        <v/>
      </c>
      <c r="L91" s="551"/>
      <c r="M91" s="551"/>
    </row>
    <row r="92" spans="2:13">
      <c r="B92" s="533" t="str">
        <f t="shared" si="2"/>
        <v/>
      </c>
      <c r="C92" s="543"/>
      <c r="D92" s="543"/>
      <c r="E92" s="534"/>
      <c r="F92" s="534"/>
      <c r="G92" s="534"/>
      <c r="H92" s="535"/>
      <c r="I92" s="531" t="str">
        <f t="shared" si="6"/>
        <v/>
      </c>
      <c r="J92" s="531" t="str">
        <f t="shared" si="4"/>
        <v/>
      </c>
      <c r="K92" s="531" t="str">
        <f t="shared" si="7"/>
        <v/>
      </c>
      <c r="L92" s="551"/>
      <c r="M92" s="551"/>
    </row>
    <row r="93" spans="2:13">
      <c r="B93" s="533" t="str">
        <f t="shared" si="2"/>
        <v/>
      </c>
      <c r="C93" s="543"/>
      <c r="D93" s="543"/>
      <c r="E93" s="534"/>
      <c r="F93" s="534"/>
      <c r="G93" s="534"/>
      <c r="H93" s="535"/>
      <c r="I93" s="531" t="str">
        <f t="shared" si="6"/>
        <v/>
      </c>
      <c r="J93" s="531" t="str">
        <f t="shared" si="4"/>
        <v/>
      </c>
      <c r="K93" s="531" t="str">
        <f t="shared" si="7"/>
        <v/>
      </c>
      <c r="L93" s="551"/>
      <c r="M93" s="551"/>
    </row>
    <row r="94" spans="2:13">
      <c r="B94" s="533" t="str">
        <f t="shared" si="2"/>
        <v/>
      </c>
      <c r="C94" s="543"/>
      <c r="D94" s="543"/>
      <c r="E94" s="534"/>
      <c r="F94" s="534"/>
      <c r="G94" s="534"/>
      <c r="H94" s="535"/>
      <c r="I94" s="531" t="str">
        <f t="shared" si="6"/>
        <v/>
      </c>
      <c r="J94" s="531" t="str">
        <f t="shared" si="4"/>
        <v/>
      </c>
      <c r="K94" s="531" t="str">
        <f t="shared" si="7"/>
        <v/>
      </c>
      <c r="L94" s="551"/>
      <c r="M94" s="551"/>
    </row>
    <row r="95" spans="2:13">
      <c r="B95" s="533" t="str">
        <f t="shared" si="2"/>
        <v/>
      </c>
      <c r="C95" s="543"/>
      <c r="D95" s="543"/>
      <c r="E95" s="534"/>
      <c r="F95" s="534"/>
      <c r="G95" s="534"/>
      <c r="H95" s="535"/>
      <c r="I95" s="531" t="str">
        <f t="shared" si="6"/>
        <v/>
      </c>
      <c r="J95" s="531" t="str">
        <f t="shared" si="4"/>
        <v/>
      </c>
      <c r="K95" s="531" t="str">
        <f t="shared" si="7"/>
        <v/>
      </c>
      <c r="L95" s="551"/>
      <c r="M95" s="551"/>
    </row>
    <row r="96" spans="2:13">
      <c r="B96" s="533" t="str">
        <f t="shared" si="2"/>
        <v/>
      </c>
      <c r="C96" s="543"/>
      <c r="D96" s="543"/>
      <c r="E96" s="534"/>
      <c r="F96" s="534"/>
      <c r="G96" s="534"/>
      <c r="H96" s="535"/>
      <c r="I96" s="531" t="str">
        <f t="shared" si="6"/>
        <v/>
      </c>
      <c r="J96" s="531" t="str">
        <f t="shared" si="4"/>
        <v/>
      </c>
      <c r="K96" s="531" t="str">
        <f t="shared" si="7"/>
        <v/>
      </c>
      <c r="L96" s="551"/>
      <c r="M96" s="551"/>
    </row>
    <row r="97" spans="2:13">
      <c r="B97" s="533" t="str">
        <f t="shared" si="2"/>
        <v/>
      </c>
      <c r="C97" s="543"/>
      <c r="D97" s="543"/>
      <c r="E97" s="534"/>
      <c r="F97" s="534"/>
      <c r="G97" s="534"/>
      <c r="H97" s="535"/>
      <c r="I97" s="531" t="str">
        <f t="shared" si="6"/>
        <v/>
      </c>
      <c r="J97" s="531" t="str">
        <f t="shared" si="4"/>
        <v/>
      </c>
      <c r="K97" s="531" t="str">
        <f t="shared" si="7"/>
        <v/>
      </c>
      <c r="L97" s="551"/>
      <c r="M97" s="551"/>
    </row>
    <row r="98" spans="2:13">
      <c r="B98" s="533" t="str">
        <f t="shared" si="2"/>
        <v/>
      </c>
      <c r="C98" s="543"/>
      <c r="D98" s="543"/>
      <c r="E98" s="534"/>
      <c r="F98" s="534"/>
      <c r="G98" s="534"/>
      <c r="H98" s="535"/>
      <c r="I98" s="531" t="str">
        <f t="shared" si="6"/>
        <v/>
      </c>
      <c r="J98" s="531" t="str">
        <f t="shared" si="4"/>
        <v/>
      </c>
      <c r="K98" s="531" t="str">
        <f t="shared" si="7"/>
        <v/>
      </c>
      <c r="L98" s="551"/>
      <c r="M98" s="551"/>
    </row>
    <row r="99" spans="2:13">
      <c r="B99" s="533" t="str">
        <f t="shared" si="2"/>
        <v/>
      </c>
      <c r="C99" s="543"/>
      <c r="D99" s="543"/>
      <c r="E99" s="534"/>
      <c r="F99" s="534"/>
      <c r="G99" s="534"/>
      <c r="H99" s="535"/>
      <c r="I99" s="531" t="str">
        <f t="shared" si="6"/>
        <v/>
      </c>
      <c r="J99" s="531" t="str">
        <f t="shared" si="4"/>
        <v/>
      </c>
      <c r="K99" s="531" t="str">
        <f t="shared" si="7"/>
        <v/>
      </c>
      <c r="L99" s="551"/>
      <c r="M99" s="551"/>
    </row>
    <row r="100" spans="2:13">
      <c r="B100" s="533" t="str">
        <f t="shared" si="2"/>
        <v/>
      </c>
      <c r="C100" s="543"/>
      <c r="D100" s="543"/>
      <c r="E100" s="534"/>
      <c r="F100" s="534"/>
      <c r="G100" s="534"/>
      <c r="H100" s="535"/>
      <c r="I100" s="531" t="str">
        <f t="shared" si="6"/>
        <v/>
      </c>
      <c r="J100" s="531" t="str">
        <f t="shared" si="4"/>
        <v/>
      </c>
      <c r="K100" s="531" t="str">
        <f t="shared" si="7"/>
        <v/>
      </c>
      <c r="L100" s="551"/>
      <c r="M100" s="551"/>
    </row>
    <row r="101" spans="2:13">
      <c r="B101" s="533" t="str">
        <f t="shared" si="2"/>
        <v/>
      </c>
      <c r="C101" s="543"/>
      <c r="D101" s="543"/>
      <c r="E101" s="534"/>
      <c r="F101" s="534"/>
      <c r="G101" s="534"/>
      <c r="H101" s="535"/>
      <c r="I101" s="531" t="str">
        <f t="shared" si="6"/>
        <v/>
      </c>
      <c r="J101" s="531" t="str">
        <f t="shared" si="4"/>
        <v/>
      </c>
      <c r="K101" s="531" t="str">
        <f t="shared" si="7"/>
        <v/>
      </c>
      <c r="L101" s="551"/>
      <c r="M101" s="551"/>
    </row>
    <row r="102" spans="2:13">
      <c r="B102" s="533" t="str">
        <f t="shared" si="2"/>
        <v/>
      </c>
      <c r="C102" s="543"/>
      <c r="D102" s="543"/>
      <c r="E102" s="534"/>
      <c r="F102" s="534"/>
      <c r="G102" s="534"/>
      <c r="H102" s="535"/>
      <c r="I102" s="531" t="str">
        <f t="shared" si="6"/>
        <v/>
      </c>
      <c r="J102" s="531" t="str">
        <f t="shared" si="4"/>
        <v/>
      </c>
      <c r="K102" s="531" t="str">
        <f t="shared" si="7"/>
        <v/>
      </c>
      <c r="L102" s="551"/>
      <c r="M102" s="551"/>
    </row>
    <row r="103" spans="2:13">
      <c r="B103" s="533" t="str">
        <f t="shared" si="2"/>
        <v/>
      </c>
      <c r="C103" s="543"/>
      <c r="D103" s="543"/>
      <c r="E103" s="534"/>
      <c r="F103" s="534"/>
      <c r="G103" s="534"/>
      <c r="H103" s="535"/>
      <c r="I103" s="531" t="str">
        <f t="shared" si="6"/>
        <v/>
      </c>
      <c r="J103" s="531" t="str">
        <f t="shared" si="4"/>
        <v/>
      </c>
      <c r="K103" s="531" t="str">
        <f t="shared" si="7"/>
        <v/>
      </c>
      <c r="L103" s="551"/>
      <c r="M103" s="551"/>
    </row>
    <row r="104" spans="2:13">
      <c r="B104" s="533" t="str">
        <f t="shared" si="2"/>
        <v/>
      </c>
      <c r="C104" s="543"/>
      <c r="D104" s="543"/>
      <c r="E104" s="534"/>
      <c r="F104" s="534"/>
      <c r="G104" s="534"/>
      <c r="H104" s="535"/>
      <c r="I104" s="531" t="str">
        <f t="shared" ref="I104:I167" si="8">IF(OR(E104="複数",E104="その他"),"",IF(COUNTIF(L104:L486,E104)=0,"",IF(F104="","","エラー")))</f>
        <v/>
      </c>
      <c r="J104" s="531" t="str">
        <f t="shared" ref="J104:J167" si="9">IF(B104="","",IF(COUNTIF($L$11:$L$393,E104),"","エラー"))</f>
        <v/>
      </c>
      <c r="K104" s="531" t="str">
        <f t="shared" ref="K104:K167" si="10">IF(E104="その他",IF(F104="","エラー",""),"")</f>
        <v/>
      </c>
      <c r="L104" s="551"/>
      <c r="M104" s="551"/>
    </row>
    <row r="105" spans="2:13">
      <c r="B105" s="533" t="str">
        <f t="shared" si="2"/>
        <v/>
      </c>
      <c r="C105" s="543"/>
      <c r="D105" s="543"/>
      <c r="E105" s="534"/>
      <c r="F105" s="534"/>
      <c r="G105" s="534"/>
      <c r="H105" s="535"/>
      <c r="I105" s="531" t="str">
        <f t="shared" si="8"/>
        <v/>
      </c>
      <c r="J105" s="531" t="str">
        <f t="shared" si="9"/>
        <v/>
      </c>
      <c r="K105" s="531" t="str">
        <f t="shared" si="10"/>
        <v/>
      </c>
      <c r="L105" s="551"/>
      <c r="M105" s="551"/>
    </row>
    <row r="106" spans="2:13">
      <c r="B106" s="533" t="str">
        <f t="shared" si="2"/>
        <v/>
      </c>
      <c r="C106" s="543"/>
      <c r="D106" s="543"/>
      <c r="E106" s="534"/>
      <c r="F106" s="534"/>
      <c r="G106" s="534"/>
      <c r="H106" s="535"/>
      <c r="I106" s="531" t="str">
        <f t="shared" si="8"/>
        <v/>
      </c>
      <c r="J106" s="531" t="str">
        <f t="shared" si="9"/>
        <v/>
      </c>
      <c r="K106" s="531" t="str">
        <f t="shared" si="10"/>
        <v/>
      </c>
      <c r="L106" s="551"/>
      <c r="M106" s="551"/>
    </row>
    <row r="107" spans="2:13">
      <c r="B107" s="533" t="str">
        <f t="shared" si="2"/>
        <v/>
      </c>
      <c r="C107" s="543"/>
      <c r="D107" s="543"/>
      <c r="E107" s="534"/>
      <c r="F107" s="534"/>
      <c r="G107" s="534"/>
      <c r="H107" s="535"/>
      <c r="I107" s="531" t="str">
        <f t="shared" si="8"/>
        <v/>
      </c>
      <c r="J107" s="531" t="str">
        <f t="shared" si="9"/>
        <v/>
      </c>
      <c r="K107" s="531" t="str">
        <f t="shared" si="10"/>
        <v/>
      </c>
      <c r="L107" s="551"/>
      <c r="M107" s="551"/>
    </row>
    <row r="108" spans="2:13">
      <c r="B108" s="533" t="str">
        <f t="shared" si="2"/>
        <v/>
      </c>
      <c r="C108" s="543"/>
      <c r="D108" s="543"/>
      <c r="E108" s="534"/>
      <c r="F108" s="534"/>
      <c r="G108" s="534"/>
      <c r="H108" s="535"/>
      <c r="I108" s="531" t="str">
        <f t="shared" si="8"/>
        <v/>
      </c>
      <c r="J108" s="531" t="str">
        <f t="shared" si="9"/>
        <v/>
      </c>
      <c r="K108" s="531" t="str">
        <f t="shared" si="10"/>
        <v/>
      </c>
      <c r="L108" s="551"/>
      <c r="M108" s="551"/>
    </row>
    <row r="109" spans="2:13">
      <c r="B109" s="533" t="str">
        <f t="shared" si="2"/>
        <v/>
      </c>
      <c r="C109" s="543"/>
      <c r="D109" s="543"/>
      <c r="E109" s="534"/>
      <c r="F109" s="534"/>
      <c r="G109" s="534"/>
      <c r="H109" s="535"/>
      <c r="I109" s="531" t="str">
        <f t="shared" si="8"/>
        <v/>
      </c>
      <c r="J109" s="531" t="str">
        <f t="shared" si="9"/>
        <v/>
      </c>
      <c r="K109" s="531" t="str">
        <f t="shared" si="10"/>
        <v/>
      </c>
      <c r="L109" s="551"/>
      <c r="M109" s="551"/>
    </row>
    <row r="110" spans="2:13">
      <c r="B110" s="533" t="str">
        <f t="shared" si="2"/>
        <v/>
      </c>
      <c r="C110" s="543"/>
      <c r="D110" s="543"/>
      <c r="E110" s="534"/>
      <c r="F110" s="534"/>
      <c r="G110" s="534"/>
      <c r="H110" s="535"/>
      <c r="I110" s="531" t="str">
        <f t="shared" si="8"/>
        <v/>
      </c>
      <c r="J110" s="531" t="str">
        <f t="shared" si="9"/>
        <v/>
      </c>
      <c r="K110" s="531" t="str">
        <f t="shared" si="10"/>
        <v/>
      </c>
      <c r="L110" s="551"/>
      <c r="M110" s="551"/>
    </row>
    <row r="111" spans="2:13" hidden="1">
      <c r="B111" s="533" t="str">
        <f t="shared" si="2"/>
        <v/>
      </c>
      <c r="C111" s="543"/>
      <c r="D111" s="543"/>
      <c r="E111" s="534"/>
      <c r="F111" s="534"/>
      <c r="G111" s="534"/>
      <c r="H111" s="535"/>
      <c r="I111" s="531" t="str">
        <f t="shared" si="8"/>
        <v/>
      </c>
      <c r="J111" s="531" t="str">
        <f t="shared" si="9"/>
        <v/>
      </c>
      <c r="K111" s="531" t="str">
        <f t="shared" si="10"/>
        <v/>
      </c>
      <c r="L111" s="551"/>
      <c r="M111" s="551"/>
    </row>
    <row r="112" spans="2:13" hidden="1">
      <c r="B112" s="533" t="str">
        <f t="shared" si="2"/>
        <v/>
      </c>
      <c r="C112" s="543"/>
      <c r="D112" s="543"/>
      <c r="E112" s="534"/>
      <c r="F112" s="534"/>
      <c r="G112" s="534"/>
      <c r="H112" s="535"/>
      <c r="I112" s="531" t="str">
        <f t="shared" si="8"/>
        <v/>
      </c>
      <c r="J112" s="531" t="str">
        <f t="shared" si="9"/>
        <v/>
      </c>
      <c r="K112" s="531" t="str">
        <f t="shared" si="10"/>
        <v/>
      </c>
      <c r="L112" s="551"/>
      <c r="M112" s="551"/>
    </row>
    <row r="113" spans="2:13" hidden="1">
      <c r="B113" s="533" t="str">
        <f t="shared" si="2"/>
        <v/>
      </c>
      <c r="C113" s="543"/>
      <c r="D113" s="543"/>
      <c r="E113" s="534"/>
      <c r="F113" s="534"/>
      <c r="G113" s="534"/>
      <c r="H113" s="535"/>
      <c r="I113" s="531" t="str">
        <f t="shared" si="8"/>
        <v/>
      </c>
      <c r="J113" s="531" t="str">
        <f t="shared" si="9"/>
        <v/>
      </c>
      <c r="K113" s="531" t="str">
        <f t="shared" si="10"/>
        <v/>
      </c>
      <c r="L113" s="551"/>
      <c r="M113" s="551"/>
    </row>
    <row r="114" spans="2:13" hidden="1">
      <c r="B114" s="533" t="str">
        <f t="shared" si="2"/>
        <v/>
      </c>
      <c r="C114" s="543"/>
      <c r="D114" s="543"/>
      <c r="E114" s="534"/>
      <c r="F114" s="534"/>
      <c r="G114" s="534"/>
      <c r="H114" s="535"/>
      <c r="I114" s="531" t="str">
        <f t="shared" si="8"/>
        <v/>
      </c>
      <c r="J114" s="531" t="str">
        <f t="shared" si="9"/>
        <v/>
      </c>
      <c r="K114" s="531" t="str">
        <f t="shared" si="10"/>
        <v/>
      </c>
      <c r="L114" s="551"/>
      <c r="M114" s="551"/>
    </row>
    <row r="115" spans="2:13" hidden="1">
      <c r="B115" s="533" t="str">
        <f t="shared" si="2"/>
        <v/>
      </c>
      <c r="C115" s="543"/>
      <c r="D115" s="543"/>
      <c r="E115" s="534"/>
      <c r="F115" s="534"/>
      <c r="G115" s="534"/>
      <c r="H115" s="535"/>
      <c r="I115" s="531" t="str">
        <f t="shared" si="8"/>
        <v/>
      </c>
      <c r="J115" s="531" t="str">
        <f t="shared" si="9"/>
        <v/>
      </c>
      <c r="K115" s="531" t="str">
        <f t="shared" si="10"/>
        <v/>
      </c>
      <c r="L115" s="551"/>
      <c r="M115" s="551"/>
    </row>
    <row r="116" spans="2:13" hidden="1">
      <c r="B116" s="533" t="str">
        <f t="shared" si="2"/>
        <v/>
      </c>
      <c r="C116" s="543"/>
      <c r="D116" s="543"/>
      <c r="E116" s="534"/>
      <c r="F116" s="534"/>
      <c r="G116" s="534"/>
      <c r="H116" s="535"/>
      <c r="I116" s="531" t="str">
        <f t="shared" si="8"/>
        <v/>
      </c>
      <c r="J116" s="531" t="str">
        <f t="shared" si="9"/>
        <v/>
      </c>
      <c r="K116" s="531" t="str">
        <f t="shared" si="10"/>
        <v/>
      </c>
      <c r="L116" s="551"/>
      <c r="M116" s="551"/>
    </row>
    <row r="117" spans="2:13" hidden="1">
      <c r="B117" s="533" t="str">
        <f t="shared" si="2"/>
        <v/>
      </c>
      <c r="C117" s="543"/>
      <c r="D117" s="543"/>
      <c r="E117" s="534"/>
      <c r="F117" s="534"/>
      <c r="G117" s="534"/>
      <c r="H117" s="535"/>
      <c r="I117" s="531" t="str">
        <f t="shared" si="8"/>
        <v/>
      </c>
      <c r="J117" s="531" t="str">
        <f t="shared" si="9"/>
        <v/>
      </c>
      <c r="K117" s="531" t="str">
        <f t="shared" si="10"/>
        <v/>
      </c>
      <c r="L117" s="551"/>
      <c r="M117" s="551"/>
    </row>
    <row r="118" spans="2:13" hidden="1">
      <c r="B118" s="533" t="str">
        <f t="shared" si="2"/>
        <v/>
      </c>
      <c r="C118" s="543"/>
      <c r="D118" s="543"/>
      <c r="E118" s="534"/>
      <c r="F118" s="534"/>
      <c r="G118" s="534"/>
      <c r="H118" s="535"/>
      <c r="I118" s="531" t="str">
        <f t="shared" si="8"/>
        <v/>
      </c>
      <c r="J118" s="531" t="str">
        <f t="shared" si="9"/>
        <v/>
      </c>
      <c r="K118" s="531" t="str">
        <f t="shared" si="10"/>
        <v/>
      </c>
      <c r="L118" s="551"/>
      <c r="M118" s="551"/>
    </row>
    <row r="119" spans="2:13" hidden="1">
      <c r="B119" s="533" t="str">
        <f t="shared" si="2"/>
        <v/>
      </c>
      <c r="C119" s="543"/>
      <c r="D119" s="543"/>
      <c r="E119" s="534"/>
      <c r="F119" s="534"/>
      <c r="G119" s="534"/>
      <c r="H119" s="535"/>
      <c r="I119" s="531" t="str">
        <f t="shared" si="8"/>
        <v/>
      </c>
      <c r="J119" s="531" t="str">
        <f t="shared" si="9"/>
        <v/>
      </c>
      <c r="K119" s="531" t="str">
        <f t="shared" si="10"/>
        <v/>
      </c>
      <c r="L119" s="551"/>
      <c r="M119" s="551"/>
    </row>
    <row r="120" spans="2:13" hidden="1">
      <c r="B120" s="533" t="str">
        <f t="shared" si="2"/>
        <v/>
      </c>
      <c r="C120" s="543"/>
      <c r="D120" s="543"/>
      <c r="E120" s="534"/>
      <c r="F120" s="534"/>
      <c r="G120" s="534"/>
      <c r="H120" s="535"/>
      <c r="I120" s="531" t="str">
        <f t="shared" si="8"/>
        <v/>
      </c>
      <c r="J120" s="531" t="str">
        <f t="shared" si="9"/>
        <v/>
      </c>
      <c r="K120" s="531" t="str">
        <f t="shared" si="10"/>
        <v/>
      </c>
      <c r="L120" s="551"/>
      <c r="M120" s="551"/>
    </row>
    <row r="121" spans="2:13" hidden="1">
      <c r="B121" s="533" t="str">
        <f t="shared" si="2"/>
        <v/>
      </c>
      <c r="C121" s="543"/>
      <c r="D121" s="543"/>
      <c r="E121" s="534"/>
      <c r="F121" s="534"/>
      <c r="G121" s="534"/>
      <c r="H121" s="535"/>
      <c r="I121" s="531" t="str">
        <f t="shared" si="8"/>
        <v/>
      </c>
      <c r="J121" s="531" t="str">
        <f t="shared" si="9"/>
        <v/>
      </c>
      <c r="K121" s="531" t="str">
        <f t="shared" si="10"/>
        <v/>
      </c>
      <c r="L121" s="551"/>
      <c r="M121" s="551"/>
    </row>
    <row r="122" spans="2:13" hidden="1">
      <c r="B122" s="533" t="str">
        <f t="shared" si="2"/>
        <v/>
      </c>
      <c r="C122" s="543"/>
      <c r="D122" s="543"/>
      <c r="E122" s="534"/>
      <c r="F122" s="534"/>
      <c r="G122" s="534"/>
      <c r="H122" s="535"/>
      <c r="I122" s="531" t="str">
        <f t="shared" si="8"/>
        <v/>
      </c>
      <c r="J122" s="531" t="str">
        <f t="shared" si="9"/>
        <v/>
      </c>
      <c r="K122" s="531" t="str">
        <f t="shared" si="10"/>
        <v/>
      </c>
      <c r="L122" s="551"/>
      <c r="M122" s="551"/>
    </row>
    <row r="123" spans="2:13" hidden="1">
      <c r="B123" s="533" t="str">
        <f t="shared" si="2"/>
        <v/>
      </c>
      <c r="C123" s="543"/>
      <c r="D123" s="543"/>
      <c r="E123" s="534"/>
      <c r="F123" s="534"/>
      <c r="G123" s="534"/>
      <c r="H123" s="535"/>
      <c r="I123" s="531" t="str">
        <f t="shared" si="8"/>
        <v/>
      </c>
      <c r="J123" s="531" t="str">
        <f t="shared" si="9"/>
        <v/>
      </c>
      <c r="K123" s="531" t="str">
        <f t="shared" si="10"/>
        <v/>
      </c>
      <c r="L123" s="551"/>
      <c r="M123" s="551"/>
    </row>
    <row r="124" spans="2:13" hidden="1">
      <c r="B124" s="533" t="str">
        <f t="shared" si="2"/>
        <v/>
      </c>
      <c r="C124" s="543"/>
      <c r="D124" s="543"/>
      <c r="E124" s="534"/>
      <c r="F124" s="534"/>
      <c r="G124" s="534"/>
      <c r="H124" s="535"/>
      <c r="I124" s="531" t="str">
        <f t="shared" si="8"/>
        <v/>
      </c>
      <c r="J124" s="531" t="str">
        <f t="shared" si="9"/>
        <v/>
      </c>
      <c r="K124" s="531" t="str">
        <f t="shared" si="10"/>
        <v/>
      </c>
      <c r="L124" s="551"/>
      <c r="M124" s="551"/>
    </row>
    <row r="125" spans="2:13" hidden="1">
      <c r="B125" s="533" t="str">
        <f t="shared" si="2"/>
        <v/>
      </c>
      <c r="C125" s="543"/>
      <c r="D125" s="543"/>
      <c r="E125" s="534"/>
      <c r="F125" s="534"/>
      <c r="G125" s="534"/>
      <c r="H125" s="535"/>
      <c r="I125" s="531" t="str">
        <f t="shared" si="8"/>
        <v/>
      </c>
      <c r="J125" s="531" t="str">
        <f t="shared" si="9"/>
        <v/>
      </c>
      <c r="K125" s="531" t="str">
        <f t="shared" si="10"/>
        <v/>
      </c>
      <c r="L125" s="551"/>
      <c r="M125" s="551"/>
    </row>
    <row r="126" spans="2:13" hidden="1">
      <c r="B126" s="533" t="str">
        <f t="shared" si="2"/>
        <v/>
      </c>
      <c r="C126" s="543"/>
      <c r="D126" s="543"/>
      <c r="E126" s="534"/>
      <c r="F126" s="534"/>
      <c r="G126" s="534"/>
      <c r="H126" s="535"/>
      <c r="I126" s="531" t="str">
        <f t="shared" si="8"/>
        <v/>
      </c>
      <c r="J126" s="531" t="str">
        <f t="shared" si="9"/>
        <v/>
      </c>
      <c r="K126" s="531" t="str">
        <f t="shared" si="10"/>
        <v/>
      </c>
      <c r="L126" s="551"/>
      <c r="M126" s="551"/>
    </row>
    <row r="127" spans="2:13" hidden="1">
      <c r="B127" s="533" t="str">
        <f t="shared" si="2"/>
        <v/>
      </c>
      <c r="C127" s="543"/>
      <c r="D127" s="543"/>
      <c r="E127" s="534"/>
      <c r="F127" s="534"/>
      <c r="G127" s="534"/>
      <c r="H127" s="535"/>
      <c r="I127" s="531" t="str">
        <f t="shared" si="8"/>
        <v/>
      </c>
      <c r="J127" s="531" t="str">
        <f t="shared" si="9"/>
        <v/>
      </c>
      <c r="K127" s="531" t="str">
        <f t="shared" si="10"/>
        <v/>
      </c>
      <c r="L127" s="551"/>
      <c r="M127" s="551"/>
    </row>
    <row r="128" spans="2:13" hidden="1">
      <c r="B128" s="533" t="str">
        <f t="shared" si="2"/>
        <v/>
      </c>
      <c r="C128" s="543"/>
      <c r="D128" s="543"/>
      <c r="E128" s="534"/>
      <c r="F128" s="534"/>
      <c r="G128" s="534"/>
      <c r="H128" s="535"/>
      <c r="I128" s="531" t="str">
        <f t="shared" si="8"/>
        <v/>
      </c>
      <c r="J128" s="531" t="str">
        <f t="shared" si="9"/>
        <v/>
      </c>
      <c r="K128" s="531" t="str">
        <f t="shared" si="10"/>
        <v/>
      </c>
      <c r="L128" s="551"/>
      <c r="M128" s="551"/>
    </row>
    <row r="129" spans="2:13" hidden="1">
      <c r="B129" s="533" t="str">
        <f t="shared" si="2"/>
        <v/>
      </c>
      <c r="C129" s="543"/>
      <c r="D129" s="543"/>
      <c r="E129" s="534"/>
      <c r="F129" s="534"/>
      <c r="G129" s="534"/>
      <c r="H129" s="535"/>
      <c r="I129" s="531" t="str">
        <f t="shared" si="8"/>
        <v/>
      </c>
      <c r="J129" s="531" t="str">
        <f t="shared" si="9"/>
        <v/>
      </c>
      <c r="K129" s="531" t="str">
        <f t="shared" si="10"/>
        <v/>
      </c>
      <c r="L129" s="551"/>
      <c r="M129" s="551"/>
    </row>
    <row r="130" spans="2:13" hidden="1">
      <c r="B130" s="533" t="str">
        <f t="shared" si="2"/>
        <v/>
      </c>
      <c r="C130" s="543"/>
      <c r="D130" s="543"/>
      <c r="E130" s="534"/>
      <c r="F130" s="534"/>
      <c r="G130" s="534"/>
      <c r="H130" s="535"/>
      <c r="I130" s="531" t="str">
        <f t="shared" si="8"/>
        <v/>
      </c>
      <c r="J130" s="531" t="str">
        <f t="shared" si="9"/>
        <v/>
      </c>
      <c r="K130" s="531" t="str">
        <f t="shared" si="10"/>
        <v/>
      </c>
      <c r="L130" s="551"/>
      <c r="M130" s="551"/>
    </row>
    <row r="131" spans="2:13" hidden="1">
      <c r="B131" s="533" t="str">
        <f t="shared" si="2"/>
        <v/>
      </c>
      <c r="C131" s="543"/>
      <c r="D131" s="543"/>
      <c r="E131" s="534"/>
      <c r="F131" s="534"/>
      <c r="G131" s="534"/>
      <c r="H131" s="535"/>
      <c r="I131" s="531" t="str">
        <f t="shared" si="8"/>
        <v/>
      </c>
      <c r="J131" s="531" t="str">
        <f t="shared" si="9"/>
        <v/>
      </c>
      <c r="K131" s="531" t="str">
        <f t="shared" si="10"/>
        <v/>
      </c>
      <c r="L131" s="551"/>
      <c r="M131" s="551"/>
    </row>
    <row r="132" spans="2:13" hidden="1">
      <c r="B132" s="533" t="str">
        <f t="shared" si="2"/>
        <v/>
      </c>
      <c r="C132" s="543"/>
      <c r="D132" s="543"/>
      <c r="E132" s="534"/>
      <c r="F132" s="534"/>
      <c r="G132" s="534"/>
      <c r="H132" s="535"/>
      <c r="I132" s="531" t="str">
        <f t="shared" si="8"/>
        <v/>
      </c>
      <c r="J132" s="531" t="str">
        <f t="shared" si="9"/>
        <v/>
      </c>
      <c r="K132" s="531" t="str">
        <f t="shared" si="10"/>
        <v/>
      </c>
      <c r="L132" s="551"/>
      <c r="M132" s="551"/>
    </row>
    <row r="133" spans="2:13" hidden="1">
      <c r="B133" s="533" t="str">
        <f t="shared" si="2"/>
        <v/>
      </c>
      <c r="C133" s="543"/>
      <c r="D133" s="543"/>
      <c r="E133" s="534"/>
      <c r="F133" s="534"/>
      <c r="G133" s="534"/>
      <c r="H133" s="535"/>
      <c r="I133" s="531" t="str">
        <f t="shared" si="8"/>
        <v/>
      </c>
      <c r="J133" s="531" t="str">
        <f t="shared" si="9"/>
        <v/>
      </c>
      <c r="K133" s="531" t="str">
        <f t="shared" si="10"/>
        <v/>
      </c>
      <c r="L133" s="551"/>
      <c r="M133" s="551"/>
    </row>
    <row r="134" spans="2:13" hidden="1">
      <c r="B134" s="533" t="str">
        <f t="shared" si="2"/>
        <v/>
      </c>
      <c r="C134" s="543"/>
      <c r="D134" s="543"/>
      <c r="E134" s="534"/>
      <c r="F134" s="534"/>
      <c r="G134" s="534"/>
      <c r="H134" s="535"/>
      <c r="I134" s="531" t="str">
        <f t="shared" si="8"/>
        <v/>
      </c>
      <c r="J134" s="531" t="str">
        <f t="shared" si="9"/>
        <v/>
      </c>
      <c r="K134" s="531" t="str">
        <f t="shared" si="10"/>
        <v/>
      </c>
      <c r="L134" s="551"/>
      <c r="M134" s="551"/>
    </row>
    <row r="135" spans="2:13" hidden="1">
      <c r="B135" s="533" t="str">
        <f t="shared" si="2"/>
        <v/>
      </c>
      <c r="C135" s="543"/>
      <c r="D135" s="543"/>
      <c r="E135" s="534"/>
      <c r="F135" s="534"/>
      <c r="G135" s="534"/>
      <c r="H135" s="535"/>
      <c r="I135" s="531" t="str">
        <f t="shared" si="8"/>
        <v/>
      </c>
      <c r="J135" s="531" t="str">
        <f t="shared" si="9"/>
        <v/>
      </c>
      <c r="K135" s="531" t="str">
        <f t="shared" si="10"/>
        <v/>
      </c>
      <c r="L135" s="551"/>
      <c r="M135" s="551"/>
    </row>
    <row r="136" spans="2:13" hidden="1">
      <c r="B136" s="533" t="str">
        <f t="shared" si="2"/>
        <v/>
      </c>
      <c r="C136" s="543"/>
      <c r="D136" s="543"/>
      <c r="E136" s="534"/>
      <c r="F136" s="534"/>
      <c r="G136" s="534"/>
      <c r="H136" s="535"/>
      <c r="I136" s="531" t="str">
        <f t="shared" si="8"/>
        <v/>
      </c>
      <c r="J136" s="531" t="str">
        <f t="shared" si="9"/>
        <v/>
      </c>
      <c r="K136" s="531" t="str">
        <f t="shared" si="10"/>
        <v/>
      </c>
      <c r="L136" s="551"/>
      <c r="M136" s="551"/>
    </row>
    <row r="137" spans="2:13" hidden="1">
      <c r="B137" s="533" t="str">
        <f t="shared" si="2"/>
        <v/>
      </c>
      <c r="C137" s="543"/>
      <c r="D137" s="543"/>
      <c r="E137" s="534"/>
      <c r="F137" s="534"/>
      <c r="G137" s="534"/>
      <c r="H137" s="535"/>
      <c r="I137" s="531" t="str">
        <f t="shared" si="8"/>
        <v/>
      </c>
      <c r="J137" s="531" t="str">
        <f t="shared" si="9"/>
        <v/>
      </c>
      <c r="K137" s="531" t="str">
        <f t="shared" si="10"/>
        <v/>
      </c>
      <c r="L137" s="551"/>
      <c r="M137" s="551"/>
    </row>
    <row r="138" spans="2:13" hidden="1">
      <c r="B138" s="533" t="str">
        <f t="shared" si="2"/>
        <v/>
      </c>
      <c r="C138" s="543"/>
      <c r="D138" s="543"/>
      <c r="E138" s="534"/>
      <c r="F138" s="534"/>
      <c r="G138" s="534"/>
      <c r="H138" s="535"/>
      <c r="I138" s="531" t="str">
        <f t="shared" si="8"/>
        <v/>
      </c>
      <c r="J138" s="531" t="str">
        <f t="shared" si="9"/>
        <v/>
      </c>
      <c r="K138" s="531" t="str">
        <f t="shared" si="10"/>
        <v/>
      </c>
      <c r="L138" s="551"/>
      <c r="M138" s="551"/>
    </row>
    <row r="139" spans="2:13" hidden="1">
      <c r="B139" s="533" t="str">
        <f t="shared" si="2"/>
        <v/>
      </c>
      <c r="C139" s="543"/>
      <c r="D139" s="543"/>
      <c r="E139" s="534"/>
      <c r="F139" s="534"/>
      <c r="G139" s="534"/>
      <c r="H139" s="535"/>
      <c r="I139" s="531" t="str">
        <f t="shared" si="8"/>
        <v/>
      </c>
      <c r="J139" s="531" t="str">
        <f t="shared" si="9"/>
        <v/>
      </c>
      <c r="K139" s="531" t="str">
        <f t="shared" si="10"/>
        <v/>
      </c>
      <c r="L139" s="551"/>
      <c r="M139" s="551"/>
    </row>
    <row r="140" spans="2:13" hidden="1">
      <c r="B140" s="533" t="str">
        <f t="shared" si="2"/>
        <v/>
      </c>
      <c r="C140" s="543"/>
      <c r="D140" s="543"/>
      <c r="E140" s="534"/>
      <c r="F140" s="534"/>
      <c r="G140" s="534"/>
      <c r="H140" s="535"/>
      <c r="I140" s="531" t="str">
        <f t="shared" si="8"/>
        <v/>
      </c>
      <c r="J140" s="531" t="str">
        <f t="shared" si="9"/>
        <v/>
      </c>
      <c r="K140" s="531" t="str">
        <f t="shared" si="10"/>
        <v/>
      </c>
      <c r="L140" s="551"/>
      <c r="M140" s="551"/>
    </row>
    <row r="141" spans="2:13" hidden="1">
      <c r="B141" s="533" t="str">
        <f t="shared" si="2"/>
        <v/>
      </c>
      <c r="C141" s="543"/>
      <c r="D141" s="543"/>
      <c r="E141" s="534"/>
      <c r="F141" s="534"/>
      <c r="G141" s="534"/>
      <c r="H141" s="535"/>
      <c r="I141" s="531" t="str">
        <f t="shared" si="8"/>
        <v/>
      </c>
      <c r="J141" s="531" t="str">
        <f t="shared" si="9"/>
        <v/>
      </c>
      <c r="K141" s="531" t="str">
        <f t="shared" si="10"/>
        <v/>
      </c>
      <c r="L141" s="551"/>
      <c r="M141" s="551"/>
    </row>
    <row r="142" spans="2:13" hidden="1">
      <c r="B142" s="533" t="str">
        <f t="shared" si="2"/>
        <v/>
      </c>
      <c r="C142" s="543"/>
      <c r="D142" s="543"/>
      <c r="E142" s="534"/>
      <c r="F142" s="534"/>
      <c r="G142" s="534"/>
      <c r="H142" s="535"/>
      <c r="I142" s="531" t="str">
        <f t="shared" si="8"/>
        <v/>
      </c>
      <c r="J142" s="531" t="str">
        <f t="shared" si="9"/>
        <v/>
      </c>
      <c r="K142" s="531" t="str">
        <f t="shared" si="10"/>
        <v/>
      </c>
      <c r="L142" s="551"/>
      <c r="M142" s="551"/>
    </row>
    <row r="143" spans="2:13" hidden="1">
      <c r="B143" s="533" t="str">
        <f t="shared" si="2"/>
        <v/>
      </c>
      <c r="C143" s="543"/>
      <c r="D143" s="543"/>
      <c r="E143" s="534"/>
      <c r="F143" s="534"/>
      <c r="G143" s="534"/>
      <c r="H143" s="535"/>
      <c r="I143" s="531" t="str">
        <f t="shared" si="8"/>
        <v/>
      </c>
      <c r="J143" s="531" t="str">
        <f t="shared" si="9"/>
        <v/>
      </c>
      <c r="K143" s="531" t="str">
        <f t="shared" si="10"/>
        <v/>
      </c>
      <c r="L143" s="551"/>
      <c r="M143" s="551"/>
    </row>
    <row r="144" spans="2:13" hidden="1">
      <c r="B144" s="533" t="str">
        <f t="shared" si="2"/>
        <v/>
      </c>
      <c r="C144" s="543"/>
      <c r="D144" s="543"/>
      <c r="E144" s="534"/>
      <c r="F144" s="534"/>
      <c r="G144" s="534"/>
      <c r="H144" s="535"/>
      <c r="I144" s="531" t="str">
        <f t="shared" si="8"/>
        <v/>
      </c>
      <c r="J144" s="531" t="str">
        <f t="shared" si="9"/>
        <v/>
      </c>
      <c r="K144" s="531" t="str">
        <f t="shared" si="10"/>
        <v/>
      </c>
      <c r="L144" s="551"/>
      <c r="M144" s="551"/>
    </row>
    <row r="145" spans="2:13" hidden="1">
      <c r="B145" s="533" t="str">
        <f t="shared" si="2"/>
        <v/>
      </c>
      <c r="C145" s="543"/>
      <c r="D145" s="543"/>
      <c r="E145" s="534"/>
      <c r="F145" s="534"/>
      <c r="G145" s="534"/>
      <c r="H145" s="535"/>
      <c r="I145" s="531" t="str">
        <f t="shared" si="8"/>
        <v/>
      </c>
      <c r="J145" s="531" t="str">
        <f t="shared" si="9"/>
        <v/>
      </c>
      <c r="K145" s="531" t="str">
        <f t="shared" si="10"/>
        <v/>
      </c>
      <c r="L145" s="551"/>
      <c r="M145" s="551"/>
    </row>
    <row r="146" spans="2:13" hidden="1">
      <c r="B146" s="533" t="str">
        <f t="shared" si="2"/>
        <v/>
      </c>
      <c r="C146" s="543"/>
      <c r="D146" s="543"/>
      <c r="E146" s="534"/>
      <c r="F146" s="534"/>
      <c r="G146" s="534"/>
      <c r="H146" s="535"/>
      <c r="I146" s="531" t="str">
        <f t="shared" si="8"/>
        <v/>
      </c>
      <c r="J146" s="531" t="str">
        <f t="shared" si="9"/>
        <v/>
      </c>
      <c r="K146" s="531" t="str">
        <f t="shared" si="10"/>
        <v/>
      </c>
      <c r="L146" s="551"/>
      <c r="M146" s="551"/>
    </row>
    <row r="147" spans="2:13" hidden="1">
      <c r="B147" s="533" t="str">
        <f t="shared" si="2"/>
        <v/>
      </c>
      <c r="C147" s="543"/>
      <c r="D147" s="543"/>
      <c r="E147" s="534"/>
      <c r="F147" s="534"/>
      <c r="G147" s="534"/>
      <c r="H147" s="535"/>
      <c r="I147" s="531" t="str">
        <f t="shared" si="8"/>
        <v/>
      </c>
      <c r="J147" s="531" t="str">
        <f t="shared" si="9"/>
        <v/>
      </c>
      <c r="K147" s="531" t="str">
        <f t="shared" si="10"/>
        <v/>
      </c>
      <c r="L147" s="551"/>
      <c r="M147" s="551"/>
    </row>
    <row r="148" spans="2:13" hidden="1">
      <c r="B148" s="533" t="str">
        <f t="shared" si="2"/>
        <v/>
      </c>
      <c r="C148" s="543"/>
      <c r="D148" s="543"/>
      <c r="E148" s="534"/>
      <c r="F148" s="534"/>
      <c r="G148" s="534"/>
      <c r="H148" s="535"/>
      <c r="I148" s="531" t="str">
        <f t="shared" si="8"/>
        <v/>
      </c>
      <c r="J148" s="531" t="str">
        <f t="shared" si="9"/>
        <v/>
      </c>
      <c r="K148" s="531" t="str">
        <f t="shared" si="10"/>
        <v/>
      </c>
      <c r="L148" s="551"/>
      <c r="M148" s="551"/>
    </row>
    <row r="149" spans="2:13" hidden="1">
      <c r="B149" s="533" t="str">
        <f t="shared" si="2"/>
        <v/>
      </c>
      <c r="C149" s="543"/>
      <c r="D149" s="543"/>
      <c r="E149" s="534"/>
      <c r="F149" s="534"/>
      <c r="G149" s="534"/>
      <c r="H149" s="535"/>
      <c r="I149" s="531" t="str">
        <f t="shared" si="8"/>
        <v/>
      </c>
      <c r="J149" s="531" t="str">
        <f t="shared" si="9"/>
        <v/>
      </c>
      <c r="K149" s="531" t="str">
        <f t="shared" si="10"/>
        <v/>
      </c>
      <c r="L149" s="551"/>
      <c r="M149" s="551"/>
    </row>
    <row r="150" spans="2:13" hidden="1">
      <c r="B150" s="533" t="str">
        <f t="shared" si="2"/>
        <v/>
      </c>
      <c r="C150" s="543"/>
      <c r="D150" s="543"/>
      <c r="E150" s="534"/>
      <c r="F150" s="534"/>
      <c r="G150" s="534"/>
      <c r="H150" s="535"/>
      <c r="I150" s="531" t="str">
        <f t="shared" si="8"/>
        <v/>
      </c>
      <c r="J150" s="531" t="str">
        <f t="shared" si="9"/>
        <v/>
      </c>
      <c r="K150" s="531" t="str">
        <f t="shared" si="10"/>
        <v/>
      </c>
      <c r="L150" s="551"/>
      <c r="M150" s="551"/>
    </row>
    <row r="151" spans="2:13" hidden="1">
      <c r="B151" s="533" t="str">
        <f t="shared" si="2"/>
        <v/>
      </c>
      <c r="C151" s="543"/>
      <c r="D151" s="543"/>
      <c r="E151" s="534"/>
      <c r="F151" s="534"/>
      <c r="G151" s="534"/>
      <c r="H151" s="535"/>
      <c r="I151" s="531" t="str">
        <f t="shared" si="8"/>
        <v/>
      </c>
      <c r="J151" s="531" t="str">
        <f t="shared" si="9"/>
        <v/>
      </c>
      <c r="K151" s="531" t="str">
        <f t="shared" si="10"/>
        <v/>
      </c>
      <c r="L151" s="551"/>
      <c r="M151" s="551"/>
    </row>
    <row r="152" spans="2:13" hidden="1">
      <c r="B152" s="533" t="str">
        <f t="shared" si="2"/>
        <v/>
      </c>
      <c r="C152" s="543"/>
      <c r="D152" s="543"/>
      <c r="E152" s="534"/>
      <c r="F152" s="534"/>
      <c r="G152" s="534"/>
      <c r="H152" s="535"/>
      <c r="I152" s="531" t="str">
        <f t="shared" si="8"/>
        <v/>
      </c>
      <c r="J152" s="531" t="str">
        <f t="shared" si="9"/>
        <v/>
      </c>
      <c r="K152" s="531" t="str">
        <f t="shared" si="10"/>
        <v/>
      </c>
      <c r="L152" s="551"/>
      <c r="M152" s="551"/>
    </row>
    <row r="153" spans="2:13" hidden="1">
      <c r="B153" s="533" t="str">
        <f t="shared" si="2"/>
        <v/>
      </c>
      <c r="C153" s="543"/>
      <c r="D153" s="543"/>
      <c r="E153" s="534"/>
      <c r="F153" s="534"/>
      <c r="G153" s="534"/>
      <c r="H153" s="535"/>
      <c r="I153" s="531" t="str">
        <f t="shared" si="8"/>
        <v/>
      </c>
      <c r="J153" s="531" t="str">
        <f t="shared" si="9"/>
        <v/>
      </c>
      <c r="K153" s="531" t="str">
        <f t="shared" si="10"/>
        <v/>
      </c>
      <c r="L153" s="551"/>
      <c r="M153" s="551"/>
    </row>
    <row r="154" spans="2:13" hidden="1">
      <c r="B154" s="533" t="str">
        <f t="shared" si="2"/>
        <v/>
      </c>
      <c r="C154" s="543"/>
      <c r="D154" s="543"/>
      <c r="E154" s="534"/>
      <c r="F154" s="534"/>
      <c r="G154" s="534"/>
      <c r="H154" s="535"/>
      <c r="I154" s="531" t="str">
        <f t="shared" si="8"/>
        <v/>
      </c>
      <c r="J154" s="531" t="str">
        <f t="shared" si="9"/>
        <v/>
      </c>
      <c r="K154" s="531" t="str">
        <f t="shared" si="10"/>
        <v/>
      </c>
      <c r="L154" s="551"/>
      <c r="M154" s="551"/>
    </row>
    <row r="155" spans="2:13" hidden="1">
      <c r="B155" s="533" t="str">
        <f t="shared" si="2"/>
        <v/>
      </c>
      <c r="C155" s="543"/>
      <c r="D155" s="543"/>
      <c r="E155" s="534"/>
      <c r="F155" s="534"/>
      <c r="G155" s="534"/>
      <c r="H155" s="535"/>
      <c r="I155" s="531" t="str">
        <f t="shared" si="8"/>
        <v/>
      </c>
      <c r="J155" s="531" t="str">
        <f t="shared" si="9"/>
        <v/>
      </c>
      <c r="K155" s="531" t="str">
        <f t="shared" si="10"/>
        <v/>
      </c>
      <c r="L155" s="551"/>
      <c r="M155" s="551"/>
    </row>
    <row r="156" spans="2:13" hidden="1">
      <c r="B156" s="533" t="str">
        <f t="shared" si="2"/>
        <v/>
      </c>
      <c r="C156" s="543"/>
      <c r="D156" s="543"/>
      <c r="E156" s="534"/>
      <c r="F156" s="534"/>
      <c r="G156" s="534"/>
      <c r="H156" s="535"/>
      <c r="I156" s="531" t="str">
        <f t="shared" si="8"/>
        <v/>
      </c>
      <c r="J156" s="531" t="str">
        <f t="shared" si="9"/>
        <v/>
      </c>
      <c r="K156" s="531" t="str">
        <f t="shared" si="10"/>
        <v/>
      </c>
      <c r="L156" s="551"/>
      <c r="M156" s="551"/>
    </row>
    <row r="157" spans="2:13" hidden="1">
      <c r="B157" s="533" t="str">
        <f t="shared" si="2"/>
        <v/>
      </c>
      <c r="C157" s="543"/>
      <c r="D157" s="543"/>
      <c r="E157" s="534"/>
      <c r="F157" s="534"/>
      <c r="G157" s="534"/>
      <c r="H157" s="535"/>
      <c r="I157" s="531" t="str">
        <f t="shared" si="8"/>
        <v/>
      </c>
      <c r="J157" s="531" t="str">
        <f t="shared" si="9"/>
        <v/>
      </c>
      <c r="K157" s="531" t="str">
        <f t="shared" si="10"/>
        <v/>
      </c>
      <c r="L157" s="551"/>
      <c r="M157" s="551"/>
    </row>
    <row r="158" spans="2:13" hidden="1">
      <c r="B158" s="533" t="str">
        <f t="shared" si="2"/>
        <v/>
      </c>
      <c r="C158" s="543"/>
      <c r="D158" s="543"/>
      <c r="E158" s="534"/>
      <c r="F158" s="534"/>
      <c r="G158" s="534"/>
      <c r="H158" s="535"/>
      <c r="I158" s="531" t="str">
        <f t="shared" si="8"/>
        <v/>
      </c>
      <c r="J158" s="531" t="str">
        <f t="shared" si="9"/>
        <v/>
      </c>
      <c r="K158" s="531" t="str">
        <f t="shared" si="10"/>
        <v/>
      </c>
      <c r="L158" s="551"/>
      <c r="M158" s="551"/>
    </row>
    <row r="159" spans="2:13" hidden="1">
      <c r="B159" s="533" t="str">
        <f t="shared" si="2"/>
        <v/>
      </c>
      <c r="C159" s="543"/>
      <c r="D159" s="543"/>
      <c r="E159" s="534"/>
      <c r="F159" s="534"/>
      <c r="G159" s="534"/>
      <c r="H159" s="535"/>
      <c r="I159" s="531" t="str">
        <f t="shared" si="8"/>
        <v/>
      </c>
      <c r="J159" s="531" t="str">
        <f t="shared" si="9"/>
        <v/>
      </c>
      <c r="K159" s="531" t="str">
        <f t="shared" si="10"/>
        <v/>
      </c>
      <c r="L159" s="551"/>
      <c r="M159" s="551"/>
    </row>
    <row r="160" spans="2:13" hidden="1">
      <c r="B160" s="533" t="str">
        <f t="shared" si="2"/>
        <v/>
      </c>
      <c r="C160" s="543"/>
      <c r="D160" s="543"/>
      <c r="E160" s="534"/>
      <c r="F160" s="534"/>
      <c r="G160" s="534"/>
      <c r="H160" s="535"/>
      <c r="I160" s="531" t="str">
        <f t="shared" si="8"/>
        <v/>
      </c>
      <c r="J160" s="531" t="str">
        <f t="shared" si="9"/>
        <v/>
      </c>
      <c r="K160" s="531" t="str">
        <f t="shared" si="10"/>
        <v/>
      </c>
      <c r="L160" s="551"/>
      <c r="M160" s="551"/>
    </row>
    <row r="161" spans="2:13" hidden="1">
      <c r="B161" s="533" t="str">
        <f t="shared" si="2"/>
        <v/>
      </c>
      <c r="C161" s="543"/>
      <c r="D161" s="543"/>
      <c r="E161" s="534"/>
      <c r="F161" s="534"/>
      <c r="G161" s="534"/>
      <c r="H161" s="535"/>
      <c r="I161" s="531" t="str">
        <f t="shared" si="8"/>
        <v/>
      </c>
      <c r="J161" s="531" t="str">
        <f t="shared" si="9"/>
        <v/>
      </c>
      <c r="K161" s="531" t="str">
        <f t="shared" si="10"/>
        <v/>
      </c>
      <c r="L161" s="551"/>
      <c r="M161" s="551"/>
    </row>
    <row r="162" spans="2:13" hidden="1">
      <c r="B162" s="533" t="str">
        <f t="shared" si="2"/>
        <v/>
      </c>
      <c r="C162" s="543"/>
      <c r="D162" s="543"/>
      <c r="E162" s="534"/>
      <c r="F162" s="534"/>
      <c r="G162" s="534"/>
      <c r="H162" s="535"/>
      <c r="I162" s="531" t="str">
        <f t="shared" si="8"/>
        <v/>
      </c>
      <c r="J162" s="531" t="str">
        <f t="shared" si="9"/>
        <v/>
      </c>
      <c r="K162" s="531" t="str">
        <f t="shared" si="10"/>
        <v/>
      </c>
      <c r="L162" s="551"/>
      <c r="M162" s="551"/>
    </row>
    <row r="163" spans="2:13" hidden="1">
      <c r="B163" s="533" t="str">
        <f t="shared" si="2"/>
        <v/>
      </c>
      <c r="C163" s="543"/>
      <c r="D163" s="543"/>
      <c r="E163" s="534"/>
      <c r="F163" s="534"/>
      <c r="G163" s="534"/>
      <c r="H163" s="535"/>
      <c r="I163" s="531" t="str">
        <f t="shared" si="8"/>
        <v/>
      </c>
      <c r="J163" s="531" t="str">
        <f t="shared" si="9"/>
        <v/>
      </c>
      <c r="K163" s="531" t="str">
        <f t="shared" si="10"/>
        <v/>
      </c>
      <c r="L163" s="551"/>
      <c r="M163" s="551"/>
    </row>
    <row r="164" spans="2:13" hidden="1">
      <c r="B164" s="533" t="str">
        <f t="shared" si="2"/>
        <v/>
      </c>
      <c r="C164" s="543"/>
      <c r="D164" s="543"/>
      <c r="E164" s="534"/>
      <c r="F164" s="534"/>
      <c r="G164" s="534"/>
      <c r="H164" s="535"/>
      <c r="I164" s="531" t="str">
        <f t="shared" si="8"/>
        <v/>
      </c>
      <c r="J164" s="531" t="str">
        <f t="shared" si="9"/>
        <v/>
      </c>
      <c r="K164" s="531" t="str">
        <f t="shared" si="10"/>
        <v/>
      </c>
      <c r="L164" s="551"/>
      <c r="M164" s="551"/>
    </row>
    <row r="165" spans="2:13" hidden="1">
      <c r="B165" s="533" t="str">
        <f t="shared" si="2"/>
        <v/>
      </c>
      <c r="C165" s="543"/>
      <c r="D165" s="543"/>
      <c r="E165" s="534"/>
      <c r="F165" s="534"/>
      <c r="G165" s="534"/>
      <c r="H165" s="535"/>
      <c r="I165" s="531" t="str">
        <f t="shared" si="8"/>
        <v/>
      </c>
      <c r="J165" s="531" t="str">
        <f t="shared" si="9"/>
        <v/>
      </c>
      <c r="K165" s="531" t="str">
        <f t="shared" si="10"/>
        <v/>
      </c>
      <c r="L165" s="551"/>
      <c r="M165" s="551"/>
    </row>
    <row r="166" spans="2:13" hidden="1">
      <c r="B166" s="533" t="str">
        <f t="shared" si="2"/>
        <v/>
      </c>
      <c r="C166" s="543"/>
      <c r="D166" s="543"/>
      <c r="E166" s="534"/>
      <c r="F166" s="534"/>
      <c r="G166" s="534"/>
      <c r="H166" s="535"/>
      <c r="I166" s="531" t="str">
        <f t="shared" si="8"/>
        <v/>
      </c>
      <c r="J166" s="531" t="str">
        <f t="shared" si="9"/>
        <v/>
      </c>
      <c r="K166" s="531" t="str">
        <f t="shared" si="10"/>
        <v/>
      </c>
      <c r="L166" s="551"/>
      <c r="M166" s="551"/>
    </row>
    <row r="167" spans="2:13" hidden="1">
      <c r="B167" s="533" t="str">
        <f t="shared" si="2"/>
        <v/>
      </c>
      <c r="C167" s="543"/>
      <c r="D167" s="543"/>
      <c r="E167" s="534"/>
      <c r="F167" s="534"/>
      <c r="G167" s="534"/>
      <c r="H167" s="535"/>
      <c r="I167" s="531" t="str">
        <f t="shared" si="8"/>
        <v/>
      </c>
      <c r="J167" s="531" t="str">
        <f t="shared" si="9"/>
        <v/>
      </c>
      <c r="K167" s="531" t="str">
        <f t="shared" si="10"/>
        <v/>
      </c>
      <c r="L167" s="551"/>
      <c r="M167" s="551"/>
    </row>
    <row r="168" spans="2:13" hidden="1">
      <c r="B168" s="533" t="str">
        <f t="shared" si="2"/>
        <v/>
      </c>
      <c r="C168" s="543"/>
      <c r="D168" s="543"/>
      <c r="E168" s="534"/>
      <c r="F168" s="534"/>
      <c r="G168" s="534"/>
      <c r="H168" s="535"/>
      <c r="I168" s="531" t="str">
        <f t="shared" ref="I168:I231" si="11">IF(OR(E168="複数",E168="その他"),"",IF(COUNTIF(L168:L550,E168)=0,"",IF(F168="","","エラー")))</f>
        <v/>
      </c>
      <c r="J168" s="531" t="str">
        <f t="shared" ref="J168:J231" si="12">IF(B168="","",IF(COUNTIF($L$11:$L$393,E168),"","エラー"))</f>
        <v/>
      </c>
      <c r="K168" s="531" t="str">
        <f t="shared" ref="K168:K231" si="13">IF(E168="その他",IF(F168="","エラー",""),"")</f>
        <v/>
      </c>
      <c r="L168" s="551"/>
      <c r="M168" s="551"/>
    </row>
    <row r="169" spans="2:13" hidden="1">
      <c r="B169" s="533" t="str">
        <f t="shared" si="2"/>
        <v/>
      </c>
      <c r="C169" s="543"/>
      <c r="D169" s="543"/>
      <c r="E169" s="534"/>
      <c r="F169" s="534"/>
      <c r="G169" s="534"/>
      <c r="H169" s="535"/>
      <c r="I169" s="531" t="str">
        <f t="shared" si="11"/>
        <v/>
      </c>
      <c r="J169" s="531" t="str">
        <f t="shared" si="12"/>
        <v/>
      </c>
      <c r="K169" s="531" t="str">
        <f t="shared" si="13"/>
        <v/>
      </c>
      <c r="L169" s="551"/>
      <c r="M169" s="551"/>
    </row>
    <row r="170" spans="2:13" hidden="1">
      <c r="B170" s="533" t="str">
        <f t="shared" si="2"/>
        <v/>
      </c>
      <c r="C170" s="543"/>
      <c r="D170" s="543"/>
      <c r="E170" s="534"/>
      <c r="F170" s="534"/>
      <c r="G170" s="534"/>
      <c r="H170" s="535"/>
      <c r="I170" s="531" t="str">
        <f t="shared" si="11"/>
        <v/>
      </c>
      <c r="J170" s="531" t="str">
        <f t="shared" si="12"/>
        <v/>
      </c>
      <c r="K170" s="531" t="str">
        <f t="shared" si="13"/>
        <v/>
      </c>
      <c r="L170" s="551"/>
      <c r="M170" s="551"/>
    </row>
    <row r="171" spans="2:13" hidden="1">
      <c r="B171" s="533" t="str">
        <f t="shared" si="2"/>
        <v/>
      </c>
      <c r="C171" s="543"/>
      <c r="D171" s="543"/>
      <c r="E171" s="534"/>
      <c r="F171" s="534"/>
      <c r="G171" s="534"/>
      <c r="H171" s="535"/>
      <c r="I171" s="531" t="str">
        <f t="shared" si="11"/>
        <v/>
      </c>
      <c r="J171" s="531" t="str">
        <f t="shared" si="12"/>
        <v/>
      </c>
      <c r="K171" s="531" t="str">
        <f t="shared" si="13"/>
        <v/>
      </c>
      <c r="L171" s="551"/>
      <c r="M171" s="551"/>
    </row>
    <row r="172" spans="2:13" hidden="1">
      <c r="B172" s="533" t="str">
        <f t="shared" si="2"/>
        <v/>
      </c>
      <c r="C172" s="543"/>
      <c r="D172" s="543"/>
      <c r="E172" s="534"/>
      <c r="F172" s="534"/>
      <c r="G172" s="534"/>
      <c r="H172" s="535"/>
      <c r="I172" s="531" t="str">
        <f t="shared" si="11"/>
        <v/>
      </c>
      <c r="J172" s="531" t="str">
        <f t="shared" si="12"/>
        <v/>
      </c>
      <c r="K172" s="531" t="str">
        <f t="shared" si="13"/>
        <v/>
      </c>
      <c r="L172" s="551"/>
      <c r="M172" s="551"/>
    </row>
    <row r="173" spans="2:13" hidden="1">
      <c r="B173" s="533" t="str">
        <f t="shared" si="2"/>
        <v/>
      </c>
      <c r="C173" s="543"/>
      <c r="D173" s="543"/>
      <c r="E173" s="534"/>
      <c r="F173" s="534"/>
      <c r="G173" s="534"/>
      <c r="H173" s="535"/>
      <c r="I173" s="531" t="str">
        <f t="shared" si="11"/>
        <v/>
      </c>
      <c r="J173" s="531" t="str">
        <f t="shared" si="12"/>
        <v/>
      </c>
      <c r="K173" s="531" t="str">
        <f t="shared" si="13"/>
        <v/>
      </c>
      <c r="L173" s="551"/>
      <c r="M173" s="551"/>
    </row>
    <row r="174" spans="2:13" hidden="1">
      <c r="B174" s="533" t="str">
        <f t="shared" si="2"/>
        <v/>
      </c>
      <c r="C174" s="543"/>
      <c r="D174" s="543"/>
      <c r="E174" s="534"/>
      <c r="F174" s="534"/>
      <c r="G174" s="534"/>
      <c r="H174" s="535"/>
      <c r="I174" s="531" t="str">
        <f t="shared" si="11"/>
        <v/>
      </c>
      <c r="J174" s="531" t="str">
        <f t="shared" si="12"/>
        <v/>
      </c>
      <c r="K174" s="531" t="str">
        <f t="shared" si="13"/>
        <v/>
      </c>
      <c r="L174" s="551"/>
      <c r="M174" s="551"/>
    </row>
    <row r="175" spans="2:13" hidden="1">
      <c r="B175" s="533" t="str">
        <f t="shared" si="2"/>
        <v/>
      </c>
      <c r="C175" s="543"/>
      <c r="D175" s="543"/>
      <c r="E175" s="534"/>
      <c r="F175" s="534"/>
      <c r="G175" s="534"/>
      <c r="H175" s="535"/>
      <c r="I175" s="531" t="str">
        <f t="shared" si="11"/>
        <v/>
      </c>
      <c r="J175" s="531" t="str">
        <f t="shared" si="12"/>
        <v/>
      </c>
      <c r="K175" s="531" t="str">
        <f t="shared" si="13"/>
        <v/>
      </c>
      <c r="L175" s="551"/>
      <c r="M175" s="551"/>
    </row>
    <row r="176" spans="2:13" hidden="1">
      <c r="B176" s="533" t="str">
        <f t="shared" si="2"/>
        <v/>
      </c>
      <c r="C176" s="543"/>
      <c r="D176" s="543"/>
      <c r="E176" s="534"/>
      <c r="F176" s="534"/>
      <c r="G176" s="534"/>
      <c r="H176" s="535"/>
      <c r="I176" s="531" t="str">
        <f t="shared" si="11"/>
        <v/>
      </c>
      <c r="J176" s="531" t="str">
        <f t="shared" si="12"/>
        <v/>
      </c>
      <c r="K176" s="531" t="str">
        <f t="shared" si="13"/>
        <v/>
      </c>
      <c r="L176" s="551"/>
      <c r="M176" s="551"/>
    </row>
    <row r="177" spans="2:13" hidden="1">
      <c r="B177" s="533" t="str">
        <f t="shared" si="2"/>
        <v/>
      </c>
      <c r="C177" s="543"/>
      <c r="D177" s="543"/>
      <c r="E177" s="534"/>
      <c r="F177" s="534"/>
      <c r="G177" s="534"/>
      <c r="H177" s="535"/>
      <c r="I177" s="531" t="str">
        <f t="shared" si="11"/>
        <v/>
      </c>
      <c r="J177" s="531" t="str">
        <f t="shared" si="12"/>
        <v/>
      </c>
      <c r="K177" s="531" t="str">
        <f t="shared" si="13"/>
        <v/>
      </c>
      <c r="L177" s="551"/>
      <c r="M177" s="551"/>
    </row>
    <row r="178" spans="2:13" hidden="1">
      <c r="B178" s="533" t="str">
        <f t="shared" si="2"/>
        <v/>
      </c>
      <c r="C178" s="543"/>
      <c r="D178" s="543"/>
      <c r="E178" s="534"/>
      <c r="F178" s="534"/>
      <c r="G178" s="534"/>
      <c r="H178" s="535"/>
      <c r="I178" s="531" t="str">
        <f t="shared" si="11"/>
        <v/>
      </c>
      <c r="J178" s="531" t="str">
        <f t="shared" si="12"/>
        <v/>
      </c>
      <c r="K178" s="531" t="str">
        <f t="shared" si="13"/>
        <v/>
      </c>
      <c r="L178" s="551"/>
      <c r="M178" s="551"/>
    </row>
    <row r="179" spans="2:13" hidden="1">
      <c r="B179" s="533" t="str">
        <f t="shared" si="2"/>
        <v/>
      </c>
      <c r="C179" s="543"/>
      <c r="D179" s="543"/>
      <c r="E179" s="534"/>
      <c r="F179" s="534"/>
      <c r="G179" s="534"/>
      <c r="H179" s="535"/>
      <c r="I179" s="531" t="str">
        <f t="shared" si="11"/>
        <v/>
      </c>
      <c r="J179" s="531" t="str">
        <f t="shared" si="12"/>
        <v/>
      </c>
      <c r="K179" s="531" t="str">
        <f t="shared" si="13"/>
        <v/>
      </c>
      <c r="L179" s="551"/>
      <c r="M179" s="551"/>
    </row>
    <row r="180" spans="2:13" hidden="1">
      <c r="B180" s="533" t="str">
        <f t="shared" si="2"/>
        <v/>
      </c>
      <c r="C180" s="543"/>
      <c r="D180" s="543"/>
      <c r="E180" s="534"/>
      <c r="F180" s="534"/>
      <c r="G180" s="534"/>
      <c r="H180" s="535"/>
      <c r="I180" s="531" t="str">
        <f t="shared" si="11"/>
        <v/>
      </c>
      <c r="J180" s="531" t="str">
        <f t="shared" si="12"/>
        <v/>
      </c>
      <c r="K180" s="531" t="str">
        <f t="shared" si="13"/>
        <v/>
      </c>
      <c r="L180" s="551"/>
      <c r="M180" s="551"/>
    </row>
    <row r="181" spans="2:13" hidden="1">
      <c r="B181" s="533" t="str">
        <f t="shared" si="2"/>
        <v/>
      </c>
      <c r="C181" s="543"/>
      <c r="D181" s="543"/>
      <c r="E181" s="534"/>
      <c r="F181" s="534"/>
      <c r="G181" s="534"/>
      <c r="H181" s="535"/>
      <c r="I181" s="531" t="str">
        <f t="shared" si="11"/>
        <v/>
      </c>
      <c r="J181" s="531" t="str">
        <f t="shared" si="12"/>
        <v/>
      </c>
      <c r="K181" s="531" t="str">
        <f t="shared" si="13"/>
        <v/>
      </c>
      <c r="L181" s="551"/>
      <c r="M181" s="551"/>
    </row>
    <row r="182" spans="2:13" hidden="1">
      <c r="B182" s="533" t="str">
        <f t="shared" si="2"/>
        <v/>
      </c>
      <c r="C182" s="543"/>
      <c r="D182" s="543"/>
      <c r="E182" s="534"/>
      <c r="F182" s="534"/>
      <c r="G182" s="534"/>
      <c r="H182" s="535"/>
      <c r="I182" s="531" t="str">
        <f t="shared" si="11"/>
        <v/>
      </c>
      <c r="J182" s="531" t="str">
        <f t="shared" si="12"/>
        <v/>
      </c>
      <c r="K182" s="531" t="str">
        <f t="shared" si="13"/>
        <v/>
      </c>
      <c r="L182" s="551"/>
      <c r="M182" s="551"/>
    </row>
    <row r="183" spans="2:13" hidden="1">
      <c r="B183" s="533" t="str">
        <f t="shared" si="2"/>
        <v/>
      </c>
      <c r="C183" s="543"/>
      <c r="D183" s="543"/>
      <c r="E183" s="534"/>
      <c r="F183" s="534"/>
      <c r="G183" s="534"/>
      <c r="H183" s="535"/>
      <c r="I183" s="531" t="str">
        <f t="shared" si="11"/>
        <v/>
      </c>
      <c r="J183" s="531" t="str">
        <f t="shared" si="12"/>
        <v/>
      </c>
      <c r="K183" s="531" t="str">
        <f t="shared" si="13"/>
        <v/>
      </c>
      <c r="L183" s="551"/>
      <c r="M183" s="551"/>
    </row>
    <row r="184" spans="2:13" hidden="1">
      <c r="B184" s="533" t="str">
        <f t="shared" si="2"/>
        <v/>
      </c>
      <c r="C184" s="543"/>
      <c r="D184" s="543"/>
      <c r="E184" s="534"/>
      <c r="F184" s="534"/>
      <c r="G184" s="534"/>
      <c r="H184" s="535"/>
      <c r="I184" s="531" t="str">
        <f t="shared" si="11"/>
        <v/>
      </c>
      <c r="J184" s="531" t="str">
        <f t="shared" si="12"/>
        <v/>
      </c>
      <c r="K184" s="531" t="str">
        <f t="shared" si="13"/>
        <v/>
      </c>
      <c r="L184" s="551"/>
      <c r="M184" s="551"/>
    </row>
    <row r="185" spans="2:13" hidden="1">
      <c r="B185" s="533" t="str">
        <f t="shared" si="2"/>
        <v/>
      </c>
      <c r="C185" s="543"/>
      <c r="D185" s="543"/>
      <c r="E185" s="534"/>
      <c r="F185" s="534"/>
      <c r="G185" s="534"/>
      <c r="H185" s="535"/>
      <c r="I185" s="531" t="str">
        <f t="shared" si="11"/>
        <v/>
      </c>
      <c r="J185" s="531" t="str">
        <f t="shared" si="12"/>
        <v/>
      </c>
      <c r="K185" s="531" t="str">
        <f t="shared" si="13"/>
        <v/>
      </c>
      <c r="L185" s="551"/>
      <c r="M185" s="551"/>
    </row>
    <row r="186" spans="2:13" hidden="1">
      <c r="B186" s="533" t="str">
        <f t="shared" si="2"/>
        <v/>
      </c>
      <c r="C186" s="543"/>
      <c r="D186" s="543"/>
      <c r="E186" s="534"/>
      <c r="F186" s="534"/>
      <c r="G186" s="534"/>
      <c r="H186" s="535"/>
      <c r="I186" s="531" t="str">
        <f t="shared" si="11"/>
        <v/>
      </c>
      <c r="J186" s="531" t="str">
        <f t="shared" si="12"/>
        <v/>
      </c>
      <c r="K186" s="531" t="str">
        <f t="shared" si="13"/>
        <v/>
      </c>
      <c r="L186" s="551"/>
      <c r="M186" s="551"/>
    </row>
    <row r="187" spans="2:13" hidden="1">
      <c r="B187" s="533" t="str">
        <f t="shared" si="2"/>
        <v/>
      </c>
      <c r="C187" s="543"/>
      <c r="D187" s="543"/>
      <c r="E187" s="534"/>
      <c r="F187" s="534"/>
      <c r="G187" s="534"/>
      <c r="H187" s="535"/>
      <c r="I187" s="531" t="str">
        <f t="shared" si="11"/>
        <v/>
      </c>
      <c r="J187" s="531" t="str">
        <f t="shared" si="12"/>
        <v/>
      </c>
      <c r="K187" s="531" t="str">
        <f t="shared" si="13"/>
        <v/>
      </c>
      <c r="L187" s="551"/>
      <c r="M187" s="551"/>
    </row>
    <row r="188" spans="2:13" hidden="1">
      <c r="B188" s="533" t="str">
        <f t="shared" si="2"/>
        <v/>
      </c>
      <c r="C188" s="543"/>
      <c r="D188" s="543"/>
      <c r="E188" s="534"/>
      <c r="F188" s="534"/>
      <c r="G188" s="534"/>
      <c r="H188" s="535"/>
      <c r="I188" s="531" t="str">
        <f t="shared" si="11"/>
        <v/>
      </c>
      <c r="J188" s="531" t="str">
        <f t="shared" si="12"/>
        <v/>
      </c>
      <c r="K188" s="531" t="str">
        <f t="shared" si="13"/>
        <v/>
      </c>
      <c r="L188" s="551"/>
      <c r="M188" s="551"/>
    </row>
    <row r="189" spans="2:13" hidden="1">
      <c r="B189" s="533" t="str">
        <f t="shared" si="2"/>
        <v/>
      </c>
      <c r="C189" s="543"/>
      <c r="D189" s="543"/>
      <c r="E189" s="534"/>
      <c r="F189" s="534"/>
      <c r="G189" s="534"/>
      <c r="H189" s="535"/>
      <c r="I189" s="531" t="str">
        <f t="shared" si="11"/>
        <v/>
      </c>
      <c r="J189" s="531" t="str">
        <f t="shared" si="12"/>
        <v/>
      </c>
      <c r="K189" s="531" t="str">
        <f t="shared" si="13"/>
        <v/>
      </c>
      <c r="L189" s="551"/>
      <c r="M189" s="551"/>
    </row>
    <row r="190" spans="2:13" hidden="1">
      <c r="B190" s="533" t="str">
        <f t="shared" si="2"/>
        <v/>
      </c>
      <c r="C190" s="543"/>
      <c r="D190" s="543"/>
      <c r="E190" s="534"/>
      <c r="F190" s="534"/>
      <c r="G190" s="534"/>
      <c r="H190" s="535"/>
      <c r="I190" s="531" t="str">
        <f t="shared" si="11"/>
        <v/>
      </c>
      <c r="J190" s="531" t="str">
        <f t="shared" si="12"/>
        <v/>
      </c>
      <c r="K190" s="531" t="str">
        <f t="shared" si="13"/>
        <v/>
      </c>
      <c r="L190" s="551"/>
      <c r="M190" s="551"/>
    </row>
    <row r="191" spans="2:13" hidden="1">
      <c r="B191" s="533" t="str">
        <f t="shared" si="2"/>
        <v/>
      </c>
      <c r="C191" s="543"/>
      <c r="D191" s="543"/>
      <c r="E191" s="534"/>
      <c r="F191" s="534"/>
      <c r="G191" s="534"/>
      <c r="H191" s="535"/>
      <c r="I191" s="531" t="str">
        <f t="shared" si="11"/>
        <v/>
      </c>
      <c r="J191" s="531" t="str">
        <f t="shared" si="12"/>
        <v/>
      </c>
      <c r="K191" s="531" t="str">
        <f t="shared" si="13"/>
        <v/>
      </c>
      <c r="L191" s="551"/>
      <c r="M191" s="551"/>
    </row>
    <row r="192" spans="2:13" hidden="1">
      <c r="B192" s="533" t="str">
        <f t="shared" si="2"/>
        <v/>
      </c>
      <c r="C192" s="543"/>
      <c r="D192" s="543"/>
      <c r="E192" s="534"/>
      <c r="F192" s="534"/>
      <c r="G192" s="534"/>
      <c r="H192" s="535"/>
      <c r="I192" s="531" t="str">
        <f t="shared" si="11"/>
        <v/>
      </c>
      <c r="J192" s="531" t="str">
        <f t="shared" si="12"/>
        <v/>
      </c>
      <c r="K192" s="531" t="str">
        <f t="shared" si="13"/>
        <v/>
      </c>
      <c r="L192" s="551"/>
      <c r="M192" s="551"/>
    </row>
    <row r="193" spans="2:13" hidden="1">
      <c r="B193" s="533" t="str">
        <f t="shared" si="2"/>
        <v/>
      </c>
      <c r="C193" s="543"/>
      <c r="D193" s="543"/>
      <c r="E193" s="534"/>
      <c r="F193" s="534"/>
      <c r="G193" s="534"/>
      <c r="H193" s="535"/>
      <c r="I193" s="531" t="str">
        <f t="shared" si="11"/>
        <v/>
      </c>
      <c r="J193" s="531" t="str">
        <f t="shared" si="12"/>
        <v/>
      </c>
      <c r="K193" s="531" t="str">
        <f t="shared" si="13"/>
        <v/>
      </c>
      <c r="L193" s="551"/>
      <c r="M193" s="551"/>
    </row>
    <row r="194" spans="2:13" hidden="1">
      <c r="B194" s="533" t="str">
        <f t="shared" si="2"/>
        <v/>
      </c>
      <c r="C194" s="543"/>
      <c r="D194" s="543"/>
      <c r="E194" s="534"/>
      <c r="F194" s="534"/>
      <c r="G194" s="534"/>
      <c r="H194" s="535"/>
      <c r="I194" s="531" t="str">
        <f t="shared" si="11"/>
        <v/>
      </c>
      <c r="J194" s="531" t="str">
        <f t="shared" si="12"/>
        <v/>
      </c>
      <c r="K194" s="531" t="str">
        <f t="shared" si="13"/>
        <v/>
      </c>
      <c r="L194" s="551"/>
      <c r="M194" s="551"/>
    </row>
    <row r="195" spans="2:13" hidden="1">
      <c r="B195" s="533" t="str">
        <f t="shared" si="2"/>
        <v/>
      </c>
      <c r="C195" s="543"/>
      <c r="D195" s="543"/>
      <c r="E195" s="534"/>
      <c r="F195" s="534"/>
      <c r="G195" s="534"/>
      <c r="H195" s="535"/>
      <c r="I195" s="531" t="str">
        <f t="shared" si="11"/>
        <v/>
      </c>
      <c r="J195" s="531" t="str">
        <f t="shared" si="12"/>
        <v/>
      </c>
      <c r="K195" s="531" t="str">
        <f t="shared" si="13"/>
        <v/>
      </c>
      <c r="L195" s="551"/>
      <c r="M195" s="551"/>
    </row>
    <row r="196" spans="2:13" hidden="1">
      <c r="B196" s="533" t="str">
        <f t="shared" si="2"/>
        <v/>
      </c>
      <c r="C196" s="543"/>
      <c r="D196" s="543"/>
      <c r="E196" s="534"/>
      <c r="F196" s="534"/>
      <c r="G196" s="534"/>
      <c r="H196" s="535"/>
      <c r="I196" s="531" t="str">
        <f t="shared" si="11"/>
        <v/>
      </c>
      <c r="J196" s="531" t="str">
        <f t="shared" si="12"/>
        <v/>
      </c>
      <c r="K196" s="531" t="str">
        <f t="shared" si="13"/>
        <v/>
      </c>
      <c r="L196" s="551"/>
      <c r="M196" s="551"/>
    </row>
    <row r="197" spans="2:13" hidden="1">
      <c r="B197" s="533" t="str">
        <f t="shared" si="2"/>
        <v/>
      </c>
      <c r="C197" s="543"/>
      <c r="D197" s="543"/>
      <c r="E197" s="534"/>
      <c r="F197" s="534"/>
      <c r="G197" s="534"/>
      <c r="H197" s="535"/>
      <c r="I197" s="531" t="str">
        <f t="shared" si="11"/>
        <v/>
      </c>
      <c r="J197" s="531" t="str">
        <f t="shared" si="12"/>
        <v/>
      </c>
      <c r="K197" s="531" t="str">
        <f t="shared" si="13"/>
        <v/>
      </c>
      <c r="L197" s="551"/>
      <c r="M197" s="551"/>
    </row>
    <row r="198" spans="2:13" hidden="1">
      <c r="B198" s="533" t="str">
        <f t="shared" si="2"/>
        <v/>
      </c>
      <c r="C198" s="543"/>
      <c r="D198" s="543"/>
      <c r="E198" s="534"/>
      <c r="F198" s="534"/>
      <c r="G198" s="534"/>
      <c r="H198" s="535"/>
      <c r="I198" s="531" t="str">
        <f t="shared" si="11"/>
        <v/>
      </c>
      <c r="J198" s="531" t="str">
        <f t="shared" si="12"/>
        <v/>
      </c>
      <c r="K198" s="531" t="str">
        <f t="shared" si="13"/>
        <v/>
      </c>
      <c r="L198" s="551"/>
      <c r="M198" s="551"/>
    </row>
    <row r="199" spans="2:13" hidden="1">
      <c r="B199" s="533" t="str">
        <f t="shared" si="2"/>
        <v/>
      </c>
      <c r="C199" s="543"/>
      <c r="D199" s="543"/>
      <c r="E199" s="534"/>
      <c r="F199" s="534"/>
      <c r="G199" s="534"/>
      <c r="H199" s="535"/>
      <c r="I199" s="531" t="str">
        <f t="shared" si="11"/>
        <v/>
      </c>
      <c r="J199" s="531" t="str">
        <f t="shared" si="12"/>
        <v/>
      </c>
      <c r="K199" s="531" t="str">
        <f t="shared" si="13"/>
        <v/>
      </c>
      <c r="L199" s="551"/>
      <c r="M199" s="551"/>
    </row>
    <row r="200" spans="2:13" hidden="1">
      <c r="B200" s="533" t="str">
        <f t="shared" si="2"/>
        <v/>
      </c>
      <c r="C200" s="543"/>
      <c r="D200" s="543"/>
      <c r="E200" s="534"/>
      <c r="F200" s="534"/>
      <c r="G200" s="534"/>
      <c r="H200" s="535"/>
      <c r="I200" s="531" t="str">
        <f t="shared" si="11"/>
        <v/>
      </c>
      <c r="J200" s="531" t="str">
        <f t="shared" si="12"/>
        <v/>
      </c>
      <c r="K200" s="531" t="str">
        <f t="shared" si="13"/>
        <v/>
      </c>
      <c r="L200" s="551"/>
      <c r="M200" s="551"/>
    </row>
    <row r="201" spans="2:13">
      <c r="B201" s="533" t="str">
        <f t="shared" si="2"/>
        <v/>
      </c>
      <c r="C201" s="543"/>
      <c r="D201" s="543"/>
      <c r="E201" s="534"/>
      <c r="F201" s="534"/>
      <c r="G201" s="534"/>
      <c r="H201" s="535"/>
      <c r="I201" s="531" t="str">
        <f t="shared" si="11"/>
        <v/>
      </c>
      <c r="J201" s="531" t="str">
        <f t="shared" si="12"/>
        <v/>
      </c>
      <c r="K201" s="531" t="str">
        <f t="shared" si="13"/>
        <v/>
      </c>
      <c r="L201" s="551"/>
      <c r="M201" s="551"/>
    </row>
    <row r="202" spans="2:13" hidden="1">
      <c r="B202" s="533" t="str">
        <f t="shared" si="2"/>
        <v/>
      </c>
      <c r="C202" s="543"/>
      <c r="D202" s="543"/>
      <c r="E202" s="534"/>
      <c r="F202" s="534"/>
      <c r="G202" s="534"/>
      <c r="H202" s="535"/>
      <c r="I202" s="531" t="str">
        <f t="shared" si="11"/>
        <v/>
      </c>
      <c r="J202" s="531" t="str">
        <f t="shared" si="12"/>
        <v/>
      </c>
      <c r="K202" s="531" t="str">
        <f t="shared" si="13"/>
        <v/>
      </c>
      <c r="L202" s="551"/>
      <c r="M202" s="551"/>
    </row>
    <row r="203" spans="2:13" hidden="1">
      <c r="B203" s="533" t="str">
        <f t="shared" si="2"/>
        <v/>
      </c>
      <c r="C203" s="543"/>
      <c r="D203" s="543"/>
      <c r="E203" s="534"/>
      <c r="F203" s="534"/>
      <c r="G203" s="534"/>
      <c r="H203" s="535"/>
      <c r="I203" s="531" t="str">
        <f t="shared" si="11"/>
        <v/>
      </c>
      <c r="J203" s="531" t="str">
        <f t="shared" si="12"/>
        <v/>
      </c>
      <c r="K203" s="531" t="str">
        <f t="shared" si="13"/>
        <v/>
      </c>
      <c r="L203" s="551"/>
      <c r="M203" s="551"/>
    </row>
    <row r="204" spans="2:13" hidden="1">
      <c r="B204" s="533" t="str">
        <f t="shared" si="2"/>
        <v/>
      </c>
      <c r="C204" s="543"/>
      <c r="D204" s="543"/>
      <c r="E204" s="534"/>
      <c r="F204" s="534"/>
      <c r="G204" s="534"/>
      <c r="H204" s="535"/>
      <c r="I204" s="531" t="str">
        <f t="shared" si="11"/>
        <v/>
      </c>
      <c r="J204" s="531" t="str">
        <f t="shared" si="12"/>
        <v/>
      </c>
      <c r="K204" s="531" t="str">
        <f t="shared" si="13"/>
        <v/>
      </c>
      <c r="L204" s="551"/>
      <c r="M204" s="551"/>
    </row>
    <row r="205" spans="2:13" hidden="1">
      <c r="B205" s="533" t="str">
        <f t="shared" si="2"/>
        <v/>
      </c>
      <c r="C205" s="543"/>
      <c r="D205" s="543"/>
      <c r="E205" s="534"/>
      <c r="F205" s="534"/>
      <c r="G205" s="534"/>
      <c r="H205" s="535"/>
      <c r="I205" s="531" t="str">
        <f t="shared" si="11"/>
        <v/>
      </c>
      <c r="J205" s="531" t="str">
        <f t="shared" si="12"/>
        <v/>
      </c>
      <c r="K205" s="531" t="str">
        <f t="shared" si="13"/>
        <v/>
      </c>
      <c r="L205" s="551"/>
      <c r="M205" s="551"/>
    </row>
    <row r="206" spans="2:13" hidden="1">
      <c r="B206" s="533" t="str">
        <f t="shared" si="2"/>
        <v/>
      </c>
      <c r="C206" s="543"/>
      <c r="D206" s="543"/>
      <c r="E206" s="534"/>
      <c r="F206" s="534"/>
      <c r="G206" s="534"/>
      <c r="H206" s="535"/>
      <c r="I206" s="531" t="str">
        <f t="shared" si="11"/>
        <v/>
      </c>
      <c r="J206" s="531" t="str">
        <f t="shared" si="12"/>
        <v/>
      </c>
      <c r="K206" s="531" t="str">
        <f t="shared" si="13"/>
        <v/>
      </c>
      <c r="L206" s="551"/>
      <c r="M206" s="551"/>
    </row>
    <row r="207" spans="2:13" hidden="1">
      <c r="B207" s="533" t="str">
        <f t="shared" si="2"/>
        <v/>
      </c>
      <c r="C207" s="543"/>
      <c r="D207" s="543"/>
      <c r="E207" s="534"/>
      <c r="F207" s="534"/>
      <c r="G207" s="534"/>
      <c r="H207" s="535"/>
      <c r="I207" s="531" t="str">
        <f t="shared" si="11"/>
        <v/>
      </c>
      <c r="J207" s="531" t="str">
        <f t="shared" si="12"/>
        <v/>
      </c>
      <c r="K207" s="531" t="str">
        <f t="shared" si="13"/>
        <v/>
      </c>
      <c r="L207" s="551"/>
      <c r="M207" s="551"/>
    </row>
    <row r="208" spans="2:13" hidden="1">
      <c r="B208" s="533" t="str">
        <f t="shared" si="2"/>
        <v/>
      </c>
      <c r="C208" s="543"/>
      <c r="D208" s="543"/>
      <c r="E208" s="534"/>
      <c r="F208" s="534"/>
      <c r="G208" s="534"/>
      <c r="H208" s="535"/>
      <c r="I208" s="531" t="str">
        <f t="shared" si="11"/>
        <v/>
      </c>
      <c r="J208" s="531" t="str">
        <f t="shared" si="12"/>
        <v/>
      </c>
      <c r="K208" s="531" t="str">
        <f t="shared" si="13"/>
        <v/>
      </c>
      <c r="L208" s="551"/>
      <c r="M208" s="551"/>
    </row>
    <row r="209" spans="2:13" hidden="1">
      <c r="B209" s="533" t="str">
        <f t="shared" si="2"/>
        <v/>
      </c>
      <c r="C209" s="543"/>
      <c r="D209" s="543"/>
      <c r="E209" s="534"/>
      <c r="F209" s="534"/>
      <c r="G209" s="534"/>
      <c r="H209" s="535"/>
      <c r="I209" s="531" t="str">
        <f t="shared" si="11"/>
        <v/>
      </c>
      <c r="J209" s="531" t="str">
        <f t="shared" si="12"/>
        <v/>
      </c>
      <c r="K209" s="531" t="str">
        <f t="shared" si="13"/>
        <v/>
      </c>
      <c r="L209" s="551"/>
      <c r="M209" s="551"/>
    </row>
    <row r="210" spans="2:13" hidden="1">
      <c r="B210" s="533" t="str">
        <f t="shared" si="2"/>
        <v/>
      </c>
      <c r="C210" s="543"/>
      <c r="D210" s="543"/>
      <c r="E210" s="534"/>
      <c r="F210" s="534"/>
      <c r="G210" s="534"/>
      <c r="H210" s="535"/>
      <c r="I210" s="531" t="str">
        <f t="shared" si="11"/>
        <v/>
      </c>
      <c r="J210" s="531" t="str">
        <f t="shared" si="12"/>
        <v/>
      </c>
      <c r="K210" s="531" t="str">
        <f t="shared" si="13"/>
        <v/>
      </c>
      <c r="L210" s="551"/>
      <c r="M210" s="551"/>
    </row>
    <row r="211" spans="2:13" hidden="1">
      <c r="B211" s="533" t="str">
        <f t="shared" si="2"/>
        <v/>
      </c>
      <c r="C211" s="543"/>
      <c r="D211" s="543"/>
      <c r="E211" s="534"/>
      <c r="F211" s="534"/>
      <c r="G211" s="534"/>
      <c r="H211" s="535"/>
      <c r="I211" s="531" t="str">
        <f t="shared" si="11"/>
        <v/>
      </c>
      <c r="J211" s="531" t="str">
        <f t="shared" si="12"/>
        <v/>
      </c>
      <c r="K211" s="531" t="str">
        <f t="shared" si="13"/>
        <v/>
      </c>
      <c r="L211" s="551"/>
      <c r="M211" s="551"/>
    </row>
    <row r="212" spans="2:13" hidden="1">
      <c r="B212" s="533" t="str">
        <f t="shared" si="2"/>
        <v/>
      </c>
      <c r="C212" s="543"/>
      <c r="D212" s="543"/>
      <c r="E212" s="534"/>
      <c r="F212" s="534"/>
      <c r="G212" s="534"/>
      <c r="H212" s="535"/>
      <c r="I212" s="531" t="str">
        <f t="shared" si="11"/>
        <v/>
      </c>
      <c r="J212" s="531" t="str">
        <f t="shared" si="12"/>
        <v/>
      </c>
      <c r="K212" s="531" t="str">
        <f t="shared" si="13"/>
        <v/>
      </c>
      <c r="L212" s="551"/>
      <c r="M212" s="551"/>
    </row>
    <row r="213" spans="2:13" hidden="1">
      <c r="B213" s="533" t="str">
        <f t="shared" si="2"/>
        <v/>
      </c>
      <c r="C213" s="543"/>
      <c r="D213" s="543"/>
      <c r="E213" s="534"/>
      <c r="F213" s="534"/>
      <c r="G213" s="534"/>
      <c r="H213" s="535"/>
      <c r="I213" s="531" t="str">
        <f t="shared" si="11"/>
        <v/>
      </c>
      <c r="J213" s="531" t="str">
        <f t="shared" si="12"/>
        <v/>
      </c>
      <c r="K213" s="531" t="str">
        <f t="shared" si="13"/>
        <v/>
      </c>
      <c r="L213" s="551"/>
      <c r="M213" s="551"/>
    </row>
    <row r="214" spans="2:13" hidden="1">
      <c r="B214" s="533" t="str">
        <f t="shared" si="2"/>
        <v/>
      </c>
      <c r="C214" s="543"/>
      <c r="D214" s="543"/>
      <c r="E214" s="534"/>
      <c r="F214" s="534"/>
      <c r="G214" s="534"/>
      <c r="H214" s="535"/>
      <c r="I214" s="531" t="str">
        <f t="shared" si="11"/>
        <v/>
      </c>
      <c r="J214" s="531" t="str">
        <f t="shared" si="12"/>
        <v/>
      </c>
      <c r="K214" s="531" t="str">
        <f t="shared" si="13"/>
        <v/>
      </c>
      <c r="L214" s="551"/>
      <c r="M214" s="551"/>
    </row>
    <row r="215" spans="2:13" hidden="1">
      <c r="B215" s="533" t="str">
        <f t="shared" si="2"/>
        <v/>
      </c>
      <c r="C215" s="543"/>
      <c r="D215" s="543"/>
      <c r="E215" s="534"/>
      <c r="F215" s="534"/>
      <c r="G215" s="534"/>
      <c r="H215" s="535"/>
      <c r="I215" s="531" t="str">
        <f t="shared" si="11"/>
        <v/>
      </c>
      <c r="J215" s="531" t="str">
        <f t="shared" si="12"/>
        <v/>
      </c>
      <c r="K215" s="531" t="str">
        <f t="shared" si="13"/>
        <v/>
      </c>
      <c r="L215" s="551"/>
      <c r="M215" s="551"/>
    </row>
    <row r="216" spans="2:13" hidden="1">
      <c r="B216" s="533" t="str">
        <f t="shared" si="2"/>
        <v/>
      </c>
      <c r="C216" s="543"/>
      <c r="D216" s="543"/>
      <c r="E216" s="534"/>
      <c r="F216" s="534"/>
      <c r="G216" s="534"/>
      <c r="H216" s="535"/>
      <c r="I216" s="531" t="str">
        <f t="shared" si="11"/>
        <v/>
      </c>
      <c r="J216" s="531" t="str">
        <f t="shared" si="12"/>
        <v/>
      </c>
      <c r="K216" s="531" t="str">
        <f t="shared" si="13"/>
        <v/>
      </c>
      <c r="L216" s="551"/>
      <c r="M216" s="551"/>
    </row>
    <row r="217" spans="2:13" hidden="1">
      <c r="B217" s="533" t="str">
        <f t="shared" si="2"/>
        <v/>
      </c>
      <c r="C217" s="543"/>
      <c r="D217" s="543"/>
      <c r="E217" s="534"/>
      <c r="F217" s="534"/>
      <c r="G217" s="534"/>
      <c r="H217" s="535"/>
      <c r="I217" s="531" t="str">
        <f t="shared" si="11"/>
        <v/>
      </c>
      <c r="J217" s="531" t="str">
        <f t="shared" si="12"/>
        <v/>
      </c>
      <c r="K217" s="531" t="str">
        <f t="shared" si="13"/>
        <v/>
      </c>
      <c r="L217" s="551"/>
      <c r="M217" s="551"/>
    </row>
    <row r="218" spans="2:13" hidden="1">
      <c r="B218" s="533" t="str">
        <f t="shared" si="2"/>
        <v/>
      </c>
      <c r="C218" s="543"/>
      <c r="D218" s="543"/>
      <c r="E218" s="534"/>
      <c r="F218" s="534"/>
      <c r="G218" s="534"/>
      <c r="H218" s="535"/>
      <c r="I218" s="531" t="str">
        <f t="shared" si="11"/>
        <v/>
      </c>
      <c r="J218" s="531" t="str">
        <f t="shared" si="12"/>
        <v/>
      </c>
      <c r="K218" s="531" t="str">
        <f t="shared" si="13"/>
        <v/>
      </c>
      <c r="L218" s="551"/>
      <c r="M218" s="551"/>
    </row>
    <row r="219" spans="2:13" hidden="1">
      <c r="B219" s="533" t="str">
        <f t="shared" si="2"/>
        <v/>
      </c>
      <c r="C219" s="543"/>
      <c r="D219" s="543"/>
      <c r="E219" s="534"/>
      <c r="F219" s="534"/>
      <c r="G219" s="534"/>
      <c r="H219" s="535"/>
      <c r="I219" s="531" t="str">
        <f t="shared" si="11"/>
        <v/>
      </c>
      <c r="J219" s="531" t="str">
        <f t="shared" si="12"/>
        <v/>
      </c>
      <c r="K219" s="531" t="str">
        <f t="shared" si="13"/>
        <v/>
      </c>
      <c r="L219" s="551"/>
      <c r="M219" s="551"/>
    </row>
    <row r="220" spans="2:13" hidden="1">
      <c r="B220" s="533" t="str">
        <f t="shared" si="2"/>
        <v/>
      </c>
      <c r="C220" s="543"/>
      <c r="D220" s="543"/>
      <c r="E220" s="534"/>
      <c r="F220" s="534"/>
      <c r="G220" s="534"/>
      <c r="H220" s="535"/>
      <c r="I220" s="531" t="str">
        <f t="shared" si="11"/>
        <v/>
      </c>
      <c r="J220" s="531" t="str">
        <f t="shared" si="12"/>
        <v/>
      </c>
      <c r="K220" s="531" t="str">
        <f t="shared" si="13"/>
        <v/>
      </c>
      <c r="L220" s="551"/>
      <c r="M220" s="551"/>
    </row>
    <row r="221" spans="2:13" hidden="1">
      <c r="B221" s="533" t="str">
        <f t="shared" si="2"/>
        <v/>
      </c>
      <c r="C221" s="543"/>
      <c r="D221" s="543"/>
      <c r="E221" s="534"/>
      <c r="F221" s="534"/>
      <c r="G221" s="534"/>
      <c r="H221" s="535"/>
      <c r="I221" s="531" t="str">
        <f t="shared" si="11"/>
        <v/>
      </c>
      <c r="J221" s="531" t="str">
        <f t="shared" si="12"/>
        <v/>
      </c>
      <c r="K221" s="531" t="str">
        <f t="shared" si="13"/>
        <v/>
      </c>
      <c r="L221" s="551"/>
      <c r="M221" s="551"/>
    </row>
    <row r="222" spans="2:13" hidden="1">
      <c r="B222" s="533" t="str">
        <f t="shared" si="2"/>
        <v/>
      </c>
      <c r="C222" s="543"/>
      <c r="D222" s="543"/>
      <c r="E222" s="534"/>
      <c r="F222" s="534"/>
      <c r="G222" s="534"/>
      <c r="H222" s="535"/>
      <c r="I222" s="531" t="str">
        <f t="shared" si="11"/>
        <v/>
      </c>
      <c r="J222" s="531" t="str">
        <f t="shared" si="12"/>
        <v/>
      </c>
      <c r="K222" s="531" t="str">
        <f t="shared" si="13"/>
        <v/>
      </c>
      <c r="L222" s="551"/>
      <c r="M222" s="551"/>
    </row>
    <row r="223" spans="2:13" hidden="1">
      <c r="B223" s="533" t="str">
        <f t="shared" si="2"/>
        <v/>
      </c>
      <c r="C223" s="543"/>
      <c r="D223" s="543"/>
      <c r="E223" s="534"/>
      <c r="F223" s="534"/>
      <c r="G223" s="534"/>
      <c r="H223" s="535"/>
      <c r="I223" s="531" t="str">
        <f t="shared" si="11"/>
        <v/>
      </c>
      <c r="J223" s="531" t="str">
        <f t="shared" si="12"/>
        <v/>
      </c>
      <c r="K223" s="531" t="str">
        <f t="shared" si="13"/>
        <v/>
      </c>
      <c r="L223" s="551"/>
      <c r="M223" s="551"/>
    </row>
    <row r="224" spans="2:13" hidden="1">
      <c r="B224" s="533" t="str">
        <f t="shared" si="2"/>
        <v/>
      </c>
      <c r="C224" s="543"/>
      <c r="D224" s="543"/>
      <c r="E224" s="534"/>
      <c r="F224" s="534"/>
      <c r="G224" s="534"/>
      <c r="H224" s="535"/>
      <c r="I224" s="531" t="str">
        <f t="shared" si="11"/>
        <v/>
      </c>
      <c r="J224" s="531" t="str">
        <f t="shared" si="12"/>
        <v/>
      </c>
      <c r="K224" s="531" t="str">
        <f t="shared" si="13"/>
        <v/>
      </c>
      <c r="L224" s="551"/>
      <c r="M224" s="551"/>
    </row>
    <row r="225" spans="2:13" hidden="1">
      <c r="B225" s="533" t="str">
        <f t="shared" si="2"/>
        <v/>
      </c>
      <c r="C225" s="543"/>
      <c r="D225" s="543"/>
      <c r="E225" s="534"/>
      <c r="F225" s="534"/>
      <c r="G225" s="534"/>
      <c r="H225" s="535"/>
      <c r="I225" s="531" t="str">
        <f t="shared" si="11"/>
        <v/>
      </c>
      <c r="J225" s="531" t="str">
        <f t="shared" si="12"/>
        <v/>
      </c>
      <c r="K225" s="531" t="str">
        <f t="shared" si="13"/>
        <v/>
      </c>
      <c r="L225" s="551"/>
      <c r="M225" s="551"/>
    </row>
    <row r="226" spans="2:13" hidden="1">
      <c r="B226" s="533" t="str">
        <f t="shared" si="2"/>
        <v/>
      </c>
      <c r="C226" s="543"/>
      <c r="D226" s="543"/>
      <c r="E226" s="534"/>
      <c r="F226" s="534"/>
      <c r="G226" s="534"/>
      <c r="H226" s="535"/>
      <c r="I226" s="531" t="str">
        <f t="shared" si="11"/>
        <v/>
      </c>
      <c r="J226" s="531" t="str">
        <f t="shared" si="12"/>
        <v/>
      </c>
      <c r="K226" s="531" t="str">
        <f t="shared" si="13"/>
        <v/>
      </c>
      <c r="L226" s="551"/>
      <c r="M226" s="551"/>
    </row>
    <row r="227" spans="2:13" hidden="1">
      <c r="B227" s="533" t="str">
        <f t="shared" si="2"/>
        <v/>
      </c>
      <c r="C227" s="543"/>
      <c r="D227" s="543"/>
      <c r="E227" s="534"/>
      <c r="F227" s="534"/>
      <c r="G227" s="534"/>
      <c r="H227" s="535"/>
      <c r="I227" s="531" t="str">
        <f t="shared" si="11"/>
        <v/>
      </c>
      <c r="J227" s="531" t="str">
        <f t="shared" si="12"/>
        <v/>
      </c>
      <c r="K227" s="531" t="str">
        <f t="shared" si="13"/>
        <v/>
      </c>
      <c r="L227" s="551"/>
      <c r="M227" s="551"/>
    </row>
    <row r="228" spans="2:13" hidden="1">
      <c r="B228" s="533" t="str">
        <f t="shared" si="2"/>
        <v/>
      </c>
      <c r="C228" s="543"/>
      <c r="D228" s="543"/>
      <c r="E228" s="534"/>
      <c r="F228" s="534"/>
      <c r="G228" s="534"/>
      <c r="H228" s="535"/>
      <c r="I228" s="531" t="str">
        <f t="shared" si="11"/>
        <v/>
      </c>
      <c r="J228" s="531" t="str">
        <f t="shared" si="12"/>
        <v/>
      </c>
      <c r="K228" s="531" t="str">
        <f t="shared" si="13"/>
        <v/>
      </c>
      <c r="L228" s="551"/>
      <c r="M228" s="551"/>
    </row>
    <row r="229" spans="2:13" hidden="1">
      <c r="B229" s="533" t="str">
        <f t="shared" si="2"/>
        <v/>
      </c>
      <c r="C229" s="543"/>
      <c r="D229" s="543"/>
      <c r="E229" s="534"/>
      <c r="F229" s="534"/>
      <c r="G229" s="534"/>
      <c r="H229" s="535"/>
      <c r="I229" s="531" t="str">
        <f t="shared" si="11"/>
        <v/>
      </c>
      <c r="J229" s="531" t="str">
        <f t="shared" si="12"/>
        <v/>
      </c>
      <c r="K229" s="531" t="str">
        <f t="shared" si="13"/>
        <v/>
      </c>
      <c r="L229" s="551"/>
      <c r="M229" s="551"/>
    </row>
    <row r="230" spans="2:13" hidden="1">
      <c r="B230" s="533" t="str">
        <f t="shared" si="2"/>
        <v/>
      </c>
      <c r="C230" s="543"/>
      <c r="D230" s="543"/>
      <c r="E230" s="534"/>
      <c r="F230" s="534"/>
      <c r="G230" s="534"/>
      <c r="H230" s="535"/>
      <c r="I230" s="531" t="str">
        <f t="shared" si="11"/>
        <v/>
      </c>
      <c r="J230" s="531" t="str">
        <f t="shared" si="12"/>
        <v/>
      </c>
      <c r="K230" s="531" t="str">
        <f t="shared" si="13"/>
        <v/>
      </c>
      <c r="L230" s="551"/>
      <c r="M230" s="551"/>
    </row>
    <row r="231" spans="2:13" hidden="1">
      <c r="B231" s="533" t="str">
        <f t="shared" si="2"/>
        <v/>
      </c>
      <c r="C231" s="543"/>
      <c r="D231" s="543"/>
      <c r="E231" s="534"/>
      <c r="F231" s="534"/>
      <c r="G231" s="534"/>
      <c r="H231" s="535"/>
      <c r="I231" s="531" t="str">
        <f t="shared" si="11"/>
        <v/>
      </c>
      <c r="J231" s="531" t="str">
        <f t="shared" si="12"/>
        <v/>
      </c>
      <c r="K231" s="531" t="str">
        <f t="shared" si="13"/>
        <v/>
      </c>
      <c r="L231" s="551"/>
      <c r="M231" s="551"/>
    </row>
    <row r="232" spans="2:13" hidden="1">
      <c r="B232" s="533" t="str">
        <f t="shared" si="2"/>
        <v/>
      </c>
      <c r="C232" s="543"/>
      <c r="D232" s="543"/>
      <c r="E232" s="534"/>
      <c r="F232" s="534"/>
      <c r="G232" s="534"/>
      <c r="H232" s="535"/>
      <c r="I232" s="531" t="str">
        <f t="shared" ref="I232:I295" si="14">IF(OR(E232="複数",E232="その他"),"",IF(COUNTIF(L232:L614,E232)=0,"",IF(F232="","","エラー")))</f>
        <v/>
      </c>
      <c r="J232" s="531" t="str">
        <f t="shared" ref="J232:J295" si="15">IF(B232="","",IF(COUNTIF($L$11:$L$393,E232),"","エラー"))</f>
        <v/>
      </c>
      <c r="K232" s="531" t="str">
        <f t="shared" ref="K232:K295" si="16">IF(E232="その他",IF(F232="","エラー",""),"")</f>
        <v/>
      </c>
      <c r="L232" s="551"/>
      <c r="M232" s="551"/>
    </row>
    <row r="233" spans="2:13" hidden="1">
      <c r="B233" s="533" t="str">
        <f t="shared" si="2"/>
        <v/>
      </c>
      <c r="C233" s="543"/>
      <c r="D233" s="543"/>
      <c r="E233" s="534"/>
      <c r="F233" s="534"/>
      <c r="G233" s="534"/>
      <c r="H233" s="535"/>
      <c r="I233" s="531" t="str">
        <f t="shared" si="14"/>
        <v/>
      </c>
      <c r="J233" s="531" t="str">
        <f t="shared" si="15"/>
        <v/>
      </c>
      <c r="K233" s="531" t="str">
        <f t="shared" si="16"/>
        <v/>
      </c>
      <c r="L233" s="551"/>
      <c r="M233" s="551"/>
    </row>
    <row r="234" spans="2:13" hidden="1">
      <c r="B234" s="533" t="str">
        <f t="shared" si="2"/>
        <v/>
      </c>
      <c r="C234" s="543"/>
      <c r="D234" s="543"/>
      <c r="E234" s="534"/>
      <c r="F234" s="534"/>
      <c r="G234" s="534"/>
      <c r="H234" s="535"/>
      <c r="I234" s="531" t="str">
        <f t="shared" si="14"/>
        <v/>
      </c>
      <c r="J234" s="531" t="str">
        <f t="shared" si="15"/>
        <v/>
      </c>
      <c r="K234" s="531" t="str">
        <f t="shared" si="16"/>
        <v/>
      </c>
      <c r="L234" s="551"/>
      <c r="M234" s="551"/>
    </row>
    <row r="235" spans="2:13" hidden="1">
      <c r="B235" s="533" t="str">
        <f t="shared" si="2"/>
        <v/>
      </c>
      <c r="C235" s="543"/>
      <c r="D235" s="543"/>
      <c r="E235" s="534"/>
      <c r="F235" s="534"/>
      <c r="G235" s="534"/>
      <c r="H235" s="535"/>
      <c r="I235" s="531" t="str">
        <f t="shared" si="14"/>
        <v/>
      </c>
      <c r="J235" s="531" t="str">
        <f t="shared" si="15"/>
        <v/>
      </c>
      <c r="K235" s="531" t="str">
        <f t="shared" si="16"/>
        <v/>
      </c>
      <c r="L235" s="551"/>
      <c r="M235" s="551"/>
    </row>
    <row r="236" spans="2:13" hidden="1">
      <c r="B236" s="533" t="str">
        <f t="shared" si="2"/>
        <v/>
      </c>
      <c r="C236" s="543"/>
      <c r="D236" s="543"/>
      <c r="E236" s="534"/>
      <c r="F236" s="534"/>
      <c r="G236" s="534"/>
      <c r="H236" s="535"/>
      <c r="I236" s="531" t="str">
        <f t="shared" si="14"/>
        <v/>
      </c>
      <c r="J236" s="531" t="str">
        <f t="shared" si="15"/>
        <v/>
      </c>
      <c r="K236" s="531" t="str">
        <f t="shared" si="16"/>
        <v/>
      </c>
      <c r="L236" s="551"/>
      <c r="M236" s="551"/>
    </row>
    <row r="237" spans="2:13" hidden="1">
      <c r="B237" s="533" t="str">
        <f t="shared" si="2"/>
        <v/>
      </c>
      <c r="C237" s="543"/>
      <c r="D237" s="543"/>
      <c r="E237" s="534"/>
      <c r="F237" s="534"/>
      <c r="G237" s="534"/>
      <c r="H237" s="535"/>
      <c r="I237" s="531" t="str">
        <f t="shared" si="14"/>
        <v/>
      </c>
      <c r="J237" s="531" t="str">
        <f t="shared" si="15"/>
        <v/>
      </c>
      <c r="K237" s="531" t="str">
        <f t="shared" si="16"/>
        <v/>
      </c>
      <c r="L237" s="551"/>
      <c r="M237" s="551"/>
    </row>
    <row r="238" spans="2:13" hidden="1">
      <c r="B238" s="533" t="str">
        <f t="shared" si="2"/>
        <v/>
      </c>
      <c r="C238" s="543"/>
      <c r="D238" s="543"/>
      <c r="E238" s="534"/>
      <c r="F238" s="534"/>
      <c r="G238" s="534"/>
      <c r="H238" s="535"/>
      <c r="I238" s="531" t="str">
        <f t="shared" si="14"/>
        <v/>
      </c>
      <c r="J238" s="531" t="str">
        <f t="shared" si="15"/>
        <v/>
      </c>
      <c r="K238" s="531" t="str">
        <f t="shared" si="16"/>
        <v/>
      </c>
      <c r="L238" s="551"/>
      <c r="M238" s="551"/>
    </row>
    <row r="239" spans="2:13" hidden="1">
      <c r="B239" s="533" t="str">
        <f t="shared" ref="B239:B302" si="17">IF($H$9="","",IF(E239="","",$H$9))</f>
        <v/>
      </c>
      <c r="C239" s="543"/>
      <c r="D239" s="543"/>
      <c r="E239" s="534"/>
      <c r="F239" s="534"/>
      <c r="G239" s="534"/>
      <c r="H239" s="535"/>
      <c r="I239" s="531" t="str">
        <f t="shared" si="14"/>
        <v/>
      </c>
      <c r="J239" s="531" t="str">
        <f t="shared" si="15"/>
        <v/>
      </c>
      <c r="K239" s="531" t="str">
        <f t="shared" si="16"/>
        <v/>
      </c>
      <c r="L239" s="551"/>
      <c r="M239" s="551"/>
    </row>
    <row r="240" spans="2:13" hidden="1">
      <c r="B240" s="533" t="str">
        <f t="shared" si="17"/>
        <v/>
      </c>
      <c r="C240" s="543"/>
      <c r="D240" s="543"/>
      <c r="E240" s="534"/>
      <c r="F240" s="534"/>
      <c r="G240" s="534"/>
      <c r="H240" s="535"/>
      <c r="I240" s="531" t="str">
        <f t="shared" si="14"/>
        <v/>
      </c>
      <c r="J240" s="531" t="str">
        <f t="shared" si="15"/>
        <v/>
      </c>
      <c r="K240" s="531" t="str">
        <f t="shared" si="16"/>
        <v/>
      </c>
      <c r="L240" s="551"/>
      <c r="M240" s="551"/>
    </row>
    <row r="241" spans="2:13" hidden="1">
      <c r="B241" s="533" t="str">
        <f t="shared" si="17"/>
        <v/>
      </c>
      <c r="C241" s="543"/>
      <c r="D241" s="543"/>
      <c r="E241" s="534"/>
      <c r="F241" s="534"/>
      <c r="G241" s="534"/>
      <c r="H241" s="535"/>
      <c r="I241" s="531" t="str">
        <f t="shared" si="14"/>
        <v/>
      </c>
      <c r="J241" s="531" t="str">
        <f t="shared" si="15"/>
        <v/>
      </c>
      <c r="K241" s="531" t="str">
        <f t="shared" si="16"/>
        <v/>
      </c>
      <c r="L241" s="551"/>
      <c r="M241" s="551"/>
    </row>
    <row r="242" spans="2:13" hidden="1">
      <c r="B242" s="533" t="str">
        <f t="shared" si="17"/>
        <v/>
      </c>
      <c r="C242" s="543"/>
      <c r="D242" s="543"/>
      <c r="E242" s="534"/>
      <c r="F242" s="534"/>
      <c r="G242" s="534"/>
      <c r="H242" s="535"/>
      <c r="I242" s="531" t="str">
        <f t="shared" si="14"/>
        <v/>
      </c>
      <c r="J242" s="531" t="str">
        <f t="shared" si="15"/>
        <v/>
      </c>
      <c r="K242" s="531" t="str">
        <f t="shared" si="16"/>
        <v/>
      </c>
      <c r="L242" s="551"/>
      <c r="M242" s="551"/>
    </row>
    <row r="243" spans="2:13" hidden="1">
      <c r="B243" s="533" t="str">
        <f t="shared" si="17"/>
        <v/>
      </c>
      <c r="C243" s="543"/>
      <c r="D243" s="543"/>
      <c r="E243" s="534"/>
      <c r="F243" s="534"/>
      <c r="G243" s="534"/>
      <c r="H243" s="535"/>
      <c r="I243" s="531" t="str">
        <f t="shared" si="14"/>
        <v/>
      </c>
      <c r="J243" s="531" t="str">
        <f t="shared" si="15"/>
        <v/>
      </c>
      <c r="K243" s="531" t="str">
        <f t="shared" si="16"/>
        <v/>
      </c>
      <c r="L243" s="551"/>
      <c r="M243" s="551"/>
    </row>
    <row r="244" spans="2:13" hidden="1">
      <c r="B244" s="533" t="str">
        <f t="shared" si="17"/>
        <v/>
      </c>
      <c r="C244" s="543"/>
      <c r="D244" s="543"/>
      <c r="E244" s="534"/>
      <c r="F244" s="534"/>
      <c r="G244" s="534"/>
      <c r="H244" s="535"/>
      <c r="I244" s="531" t="str">
        <f t="shared" si="14"/>
        <v/>
      </c>
      <c r="J244" s="531" t="str">
        <f t="shared" si="15"/>
        <v/>
      </c>
      <c r="K244" s="531" t="str">
        <f t="shared" si="16"/>
        <v/>
      </c>
      <c r="L244" s="551"/>
      <c r="M244" s="551"/>
    </row>
    <row r="245" spans="2:13" hidden="1">
      <c r="B245" s="533" t="str">
        <f t="shared" si="17"/>
        <v/>
      </c>
      <c r="C245" s="543"/>
      <c r="D245" s="543"/>
      <c r="E245" s="534"/>
      <c r="F245" s="534"/>
      <c r="G245" s="534"/>
      <c r="H245" s="535"/>
      <c r="I245" s="531" t="str">
        <f t="shared" si="14"/>
        <v/>
      </c>
      <c r="J245" s="531" t="str">
        <f t="shared" si="15"/>
        <v/>
      </c>
      <c r="K245" s="531" t="str">
        <f t="shared" si="16"/>
        <v/>
      </c>
      <c r="L245" s="551"/>
      <c r="M245" s="551"/>
    </row>
    <row r="246" spans="2:13" hidden="1">
      <c r="B246" s="533" t="str">
        <f t="shared" si="17"/>
        <v/>
      </c>
      <c r="C246" s="543"/>
      <c r="D246" s="543"/>
      <c r="E246" s="534"/>
      <c r="F246" s="534"/>
      <c r="G246" s="534"/>
      <c r="H246" s="535"/>
      <c r="I246" s="531" t="str">
        <f t="shared" si="14"/>
        <v/>
      </c>
      <c r="J246" s="531" t="str">
        <f t="shared" si="15"/>
        <v/>
      </c>
      <c r="K246" s="531" t="str">
        <f t="shared" si="16"/>
        <v/>
      </c>
      <c r="L246" s="551"/>
      <c r="M246" s="551"/>
    </row>
    <row r="247" spans="2:13" hidden="1">
      <c r="B247" s="533" t="str">
        <f t="shared" si="17"/>
        <v/>
      </c>
      <c r="C247" s="543"/>
      <c r="D247" s="543"/>
      <c r="E247" s="534"/>
      <c r="F247" s="534"/>
      <c r="G247" s="534"/>
      <c r="H247" s="535"/>
      <c r="I247" s="531" t="str">
        <f t="shared" si="14"/>
        <v/>
      </c>
      <c r="J247" s="531" t="str">
        <f t="shared" si="15"/>
        <v/>
      </c>
      <c r="K247" s="531" t="str">
        <f t="shared" si="16"/>
        <v/>
      </c>
      <c r="L247" s="551"/>
      <c r="M247" s="551"/>
    </row>
    <row r="248" spans="2:13" hidden="1">
      <c r="B248" s="533" t="str">
        <f t="shared" si="17"/>
        <v/>
      </c>
      <c r="C248" s="543"/>
      <c r="D248" s="543"/>
      <c r="E248" s="534"/>
      <c r="F248" s="534"/>
      <c r="G248" s="534"/>
      <c r="H248" s="535"/>
      <c r="I248" s="531" t="str">
        <f t="shared" si="14"/>
        <v/>
      </c>
      <c r="J248" s="531" t="str">
        <f t="shared" si="15"/>
        <v/>
      </c>
      <c r="K248" s="531" t="str">
        <f t="shared" si="16"/>
        <v/>
      </c>
      <c r="L248" s="551"/>
      <c r="M248" s="551"/>
    </row>
    <row r="249" spans="2:13" hidden="1">
      <c r="B249" s="533" t="str">
        <f t="shared" si="17"/>
        <v/>
      </c>
      <c r="C249" s="543"/>
      <c r="D249" s="543"/>
      <c r="E249" s="534"/>
      <c r="F249" s="534"/>
      <c r="G249" s="534"/>
      <c r="H249" s="535"/>
      <c r="I249" s="531" t="str">
        <f t="shared" si="14"/>
        <v/>
      </c>
      <c r="J249" s="531" t="str">
        <f t="shared" si="15"/>
        <v/>
      </c>
      <c r="K249" s="531" t="str">
        <f t="shared" si="16"/>
        <v/>
      </c>
      <c r="L249" s="551"/>
      <c r="M249" s="551"/>
    </row>
    <row r="250" spans="2:13" hidden="1">
      <c r="B250" s="533" t="str">
        <f t="shared" si="17"/>
        <v/>
      </c>
      <c r="C250" s="543"/>
      <c r="D250" s="543"/>
      <c r="E250" s="534"/>
      <c r="F250" s="534"/>
      <c r="G250" s="534"/>
      <c r="H250" s="535"/>
      <c r="I250" s="531" t="str">
        <f t="shared" si="14"/>
        <v/>
      </c>
      <c r="J250" s="531" t="str">
        <f t="shared" si="15"/>
        <v/>
      </c>
      <c r="K250" s="531" t="str">
        <f t="shared" si="16"/>
        <v/>
      </c>
      <c r="L250" s="551"/>
      <c r="M250" s="551"/>
    </row>
    <row r="251" spans="2:13" hidden="1">
      <c r="B251" s="533" t="str">
        <f t="shared" si="17"/>
        <v/>
      </c>
      <c r="C251" s="543"/>
      <c r="D251" s="543"/>
      <c r="E251" s="534"/>
      <c r="F251" s="534"/>
      <c r="G251" s="534"/>
      <c r="H251" s="535"/>
      <c r="I251" s="531" t="str">
        <f t="shared" si="14"/>
        <v/>
      </c>
      <c r="J251" s="531" t="str">
        <f t="shared" si="15"/>
        <v/>
      </c>
      <c r="K251" s="531" t="str">
        <f t="shared" si="16"/>
        <v/>
      </c>
      <c r="L251" s="551"/>
      <c r="M251" s="551"/>
    </row>
    <row r="252" spans="2:13" hidden="1">
      <c r="B252" s="533" t="str">
        <f t="shared" si="17"/>
        <v/>
      </c>
      <c r="C252" s="543"/>
      <c r="D252" s="543"/>
      <c r="E252" s="534"/>
      <c r="F252" s="534"/>
      <c r="G252" s="534"/>
      <c r="H252" s="535"/>
      <c r="I252" s="531" t="str">
        <f t="shared" si="14"/>
        <v/>
      </c>
      <c r="J252" s="531" t="str">
        <f t="shared" si="15"/>
        <v/>
      </c>
      <c r="K252" s="531" t="str">
        <f t="shared" si="16"/>
        <v/>
      </c>
      <c r="L252" s="551"/>
      <c r="M252" s="551"/>
    </row>
    <row r="253" spans="2:13" hidden="1">
      <c r="B253" s="533" t="str">
        <f t="shared" si="17"/>
        <v/>
      </c>
      <c r="C253" s="543"/>
      <c r="D253" s="543"/>
      <c r="E253" s="534"/>
      <c r="F253" s="534"/>
      <c r="G253" s="534"/>
      <c r="H253" s="535"/>
      <c r="I253" s="531" t="str">
        <f t="shared" si="14"/>
        <v/>
      </c>
      <c r="J253" s="531" t="str">
        <f t="shared" si="15"/>
        <v/>
      </c>
      <c r="K253" s="531" t="str">
        <f t="shared" si="16"/>
        <v/>
      </c>
      <c r="L253" s="551"/>
      <c r="M253" s="551"/>
    </row>
    <row r="254" spans="2:13" hidden="1">
      <c r="B254" s="533" t="str">
        <f t="shared" si="17"/>
        <v/>
      </c>
      <c r="C254" s="543"/>
      <c r="D254" s="543"/>
      <c r="E254" s="534"/>
      <c r="F254" s="534"/>
      <c r="G254" s="534"/>
      <c r="H254" s="535"/>
      <c r="I254" s="531" t="str">
        <f t="shared" si="14"/>
        <v/>
      </c>
      <c r="J254" s="531" t="str">
        <f t="shared" si="15"/>
        <v/>
      </c>
      <c r="K254" s="531" t="str">
        <f t="shared" si="16"/>
        <v/>
      </c>
      <c r="L254" s="551"/>
      <c r="M254" s="551"/>
    </row>
    <row r="255" spans="2:13" hidden="1">
      <c r="B255" s="533" t="str">
        <f t="shared" si="17"/>
        <v/>
      </c>
      <c r="C255" s="543"/>
      <c r="D255" s="543"/>
      <c r="E255" s="534"/>
      <c r="F255" s="534"/>
      <c r="G255" s="534"/>
      <c r="H255" s="535"/>
      <c r="I255" s="531" t="str">
        <f t="shared" si="14"/>
        <v/>
      </c>
      <c r="J255" s="531" t="str">
        <f t="shared" si="15"/>
        <v/>
      </c>
      <c r="K255" s="531" t="str">
        <f t="shared" si="16"/>
        <v/>
      </c>
      <c r="L255" s="551"/>
      <c r="M255" s="551"/>
    </row>
    <row r="256" spans="2:13" hidden="1">
      <c r="B256" s="533" t="str">
        <f t="shared" si="17"/>
        <v/>
      </c>
      <c r="C256" s="543"/>
      <c r="D256" s="543"/>
      <c r="E256" s="534"/>
      <c r="F256" s="534"/>
      <c r="G256" s="534"/>
      <c r="H256" s="535"/>
      <c r="I256" s="531" t="str">
        <f t="shared" si="14"/>
        <v/>
      </c>
      <c r="J256" s="531" t="str">
        <f t="shared" si="15"/>
        <v/>
      </c>
      <c r="K256" s="531" t="str">
        <f t="shared" si="16"/>
        <v/>
      </c>
      <c r="L256" s="551"/>
      <c r="M256" s="551"/>
    </row>
    <row r="257" spans="2:13" hidden="1">
      <c r="B257" s="533" t="str">
        <f t="shared" si="17"/>
        <v/>
      </c>
      <c r="C257" s="543"/>
      <c r="D257" s="543"/>
      <c r="E257" s="534"/>
      <c r="F257" s="534"/>
      <c r="G257" s="534"/>
      <c r="H257" s="535"/>
      <c r="I257" s="531" t="str">
        <f t="shared" si="14"/>
        <v/>
      </c>
      <c r="J257" s="531" t="str">
        <f t="shared" si="15"/>
        <v/>
      </c>
      <c r="K257" s="531" t="str">
        <f t="shared" si="16"/>
        <v/>
      </c>
      <c r="L257" s="551"/>
      <c r="M257" s="551"/>
    </row>
    <row r="258" spans="2:13" hidden="1">
      <c r="B258" s="533" t="str">
        <f t="shared" si="17"/>
        <v/>
      </c>
      <c r="C258" s="543"/>
      <c r="D258" s="543"/>
      <c r="E258" s="534"/>
      <c r="F258" s="534"/>
      <c r="G258" s="534"/>
      <c r="H258" s="535"/>
      <c r="I258" s="531" t="str">
        <f t="shared" si="14"/>
        <v/>
      </c>
      <c r="J258" s="531" t="str">
        <f t="shared" si="15"/>
        <v/>
      </c>
      <c r="K258" s="531" t="str">
        <f t="shared" si="16"/>
        <v/>
      </c>
      <c r="L258" s="551"/>
      <c r="M258" s="551"/>
    </row>
    <row r="259" spans="2:13" hidden="1">
      <c r="B259" s="533" t="str">
        <f t="shared" si="17"/>
        <v/>
      </c>
      <c r="C259" s="543"/>
      <c r="D259" s="543"/>
      <c r="E259" s="534"/>
      <c r="F259" s="534"/>
      <c r="G259" s="534"/>
      <c r="H259" s="535"/>
      <c r="I259" s="531" t="str">
        <f t="shared" si="14"/>
        <v/>
      </c>
      <c r="J259" s="531" t="str">
        <f t="shared" si="15"/>
        <v/>
      </c>
      <c r="K259" s="531" t="str">
        <f t="shared" si="16"/>
        <v/>
      </c>
      <c r="L259" s="551"/>
      <c r="M259" s="551"/>
    </row>
    <row r="260" spans="2:13" hidden="1">
      <c r="B260" s="533" t="str">
        <f t="shared" si="17"/>
        <v/>
      </c>
      <c r="C260" s="543"/>
      <c r="D260" s="543"/>
      <c r="E260" s="534"/>
      <c r="F260" s="534"/>
      <c r="G260" s="534"/>
      <c r="H260" s="535"/>
      <c r="I260" s="531" t="str">
        <f t="shared" si="14"/>
        <v/>
      </c>
      <c r="J260" s="531" t="str">
        <f t="shared" si="15"/>
        <v/>
      </c>
      <c r="K260" s="531" t="str">
        <f t="shared" si="16"/>
        <v/>
      </c>
      <c r="L260" s="551"/>
      <c r="M260" s="551"/>
    </row>
    <row r="261" spans="2:13" hidden="1">
      <c r="B261" s="533" t="str">
        <f t="shared" si="17"/>
        <v/>
      </c>
      <c r="C261" s="543"/>
      <c r="D261" s="543"/>
      <c r="E261" s="534"/>
      <c r="F261" s="534"/>
      <c r="G261" s="534"/>
      <c r="H261" s="535"/>
      <c r="I261" s="531" t="str">
        <f t="shared" si="14"/>
        <v/>
      </c>
      <c r="J261" s="531" t="str">
        <f t="shared" si="15"/>
        <v/>
      </c>
      <c r="K261" s="531" t="str">
        <f t="shared" si="16"/>
        <v/>
      </c>
      <c r="L261" s="551"/>
      <c r="M261" s="551"/>
    </row>
    <row r="262" spans="2:13" hidden="1">
      <c r="B262" s="533" t="str">
        <f t="shared" si="17"/>
        <v/>
      </c>
      <c r="C262" s="543"/>
      <c r="D262" s="543"/>
      <c r="E262" s="534"/>
      <c r="F262" s="534"/>
      <c r="G262" s="534"/>
      <c r="H262" s="535"/>
      <c r="I262" s="531" t="str">
        <f t="shared" si="14"/>
        <v/>
      </c>
      <c r="J262" s="531" t="str">
        <f t="shared" si="15"/>
        <v/>
      </c>
      <c r="K262" s="531" t="str">
        <f t="shared" si="16"/>
        <v/>
      </c>
      <c r="L262" s="551"/>
      <c r="M262" s="551"/>
    </row>
    <row r="263" spans="2:13" hidden="1">
      <c r="B263" s="533" t="str">
        <f t="shared" si="17"/>
        <v/>
      </c>
      <c r="C263" s="543"/>
      <c r="D263" s="543"/>
      <c r="E263" s="534"/>
      <c r="F263" s="534"/>
      <c r="G263" s="534"/>
      <c r="H263" s="535"/>
      <c r="I263" s="531" t="str">
        <f t="shared" si="14"/>
        <v/>
      </c>
      <c r="J263" s="531" t="str">
        <f t="shared" si="15"/>
        <v/>
      </c>
      <c r="K263" s="531" t="str">
        <f t="shared" si="16"/>
        <v/>
      </c>
      <c r="L263" s="551"/>
      <c r="M263" s="551"/>
    </row>
    <row r="264" spans="2:13" hidden="1">
      <c r="B264" s="533" t="str">
        <f t="shared" si="17"/>
        <v/>
      </c>
      <c r="C264" s="543"/>
      <c r="D264" s="543"/>
      <c r="E264" s="534"/>
      <c r="F264" s="534"/>
      <c r="G264" s="534"/>
      <c r="H264" s="535"/>
      <c r="I264" s="531" t="str">
        <f t="shared" si="14"/>
        <v/>
      </c>
      <c r="J264" s="531" t="str">
        <f t="shared" si="15"/>
        <v/>
      </c>
      <c r="K264" s="531" t="str">
        <f t="shared" si="16"/>
        <v/>
      </c>
      <c r="L264" s="551"/>
      <c r="M264" s="551"/>
    </row>
    <row r="265" spans="2:13" hidden="1">
      <c r="B265" s="533" t="str">
        <f t="shared" si="17"/>
        <v/>
      </c>
      <c r="C265" s="543"/>
      <c r="D265" s="543"/>
      <c r="E265" s="534"/>
      <c r="F265" s="534"/>
      <c r="G265" s="534"/>
      <c r="H265" s="535"/>
      <c r="I265" s="531" t="str">
        <f t="shared" si="14"/>
        <v/>
      </c>
      <c r="J265" s="531" t="str">
        <f t="shared" si="15"/>
        <v/>
      </c>
      <c r="K265" s="531" t="str">
        <f t="shared" si="16"/>
        <v/>
      </c>
      <c r="L265" s="551"/>
      <c r="M265" s="551"/>
    </row>
    <row r="266" spans="2:13" hidden="1">
      <c r="B266" s="533" t="str">
        <f t="shared" si="17"/>
        <v/>
      </c>
      <c r="C266" s="543"/>
      <c r="D266" s="543"/>
      <c r="E266" s="534"/>
      <c r="F266" s="534"/>
      <c r="G266" s="534"/>
      <c r="H266" s="535"/>
      <c r="I266" s="531" t="str">
        <f t="shared" si="14"/>
        <v/>
      </c>
      <c r="J266" s="531" t="str">
        <f t="shared" si="15"/>
        <v/>
      </c>
      <c r="K266" s="531" t="str">
        <f t="shared" si="16"/>
        <v/>
      </c>
      <c r="L266" s="551"/>
      <c r="M266" s="551"/>
    </row>
    <row r="267" spans="2:13" hidden="1">
      <c r="B267" s="533" t="str">
        <f t="shared" si="17"/>
        <v/>
      </c>
      <c r="C267" s="543"/>
      <c r="D267" s="543"/>
      <c r="E267" s="534"/>
      <c r="F267" s="534"/>
      <c r="G267" s="534"/>
      <c r="H267" s="535"/>
      <c r="I267" s="531" t="str">
        <f t="shared" si="14"/>
        <v/>
      </c>
      <c r="J267" s="531" t="str">
        <f t="shared" si="15"/>
        <v/>
      </c>
      <c r="K267" s="531" t="str">
        <f t="shared" si="16"/>
        <v/>
      </c>
      <c r="L267" s="551"/>
      <c r="M267" s="551"/>
    </row>
    <row r="268" spans="2:13" hidden="1">
      <c r="B268" s="533" t="str">
        <f t="shared" si="17"/>
        <v/>
      </c>
      <c r="C268" s="543"/>
      <c r="D268" s="543"/>
      <c r="E268" s="534"/>
      <c r="F268" s="534"/>
      <c r="G268" s="534"/>
      <c r="H268" s="535"/>
      <c r="I268" s="531" t="str">
        <f t="shared" si="14"/>
        <v/>
      </c>
      <c r="J268" s="531" t="str">
        <f t="shared" si="15"/>
        <v/>
      </c>
      <c r="K268" s="531" t="str">
        <f t="shared" si="16"/>
        <v/>
      </c>
      <c r="L268" s="551"/>
      <c r="M268" s="551"/>
    </row>
    <row r="269" spans="2:13" hidden="1">
      <c r="B269" s="533" t="str">
        <f t="shared" si="17"/>
        <v/>
      </c>
      <c r="C269" s="543"/>
      <c r="D269" s="543"/>
      <c r="E269" s="534"/>
      <c r="F269" s="534"/>
      <c r="G269" s="534"/>
      <c r="H269" s="535"/>
      <c r="I269" s="531" t="str">
        <f t="shared" si="14"/>
        <v/>
      </c>
      <c r="J269" s="531" t="str">
        <f t="shared" si="15"/>
        <v/>
      </c>
      <c r="K269" s="531" t="str">
        <f t="shared" si="16"/>
        <v/>
      </c>
      <c r="L269" s="551"/>
      <c r="M269" s="551"/>
    </row>
    <row r="270" spans="2:13" hidden="1">
      <c r="B270" s="533" t="str">
        <f t="shared" si="17"/>
        <v/>
      </c>
      <c r="C270" s="543"/>
      <c r="D270" s="543"/>
      <c r="E270" s="534"/>
      <c r="F270" s="534"/>
      <c r="G270" s="534"/>
      <c r="H270" s="535"/>
      <c r="I270" s="531" t="str">
        <f t="shared" si="14"/>
        <v/>
      </c>
      <c r="J270" s="531" t="str">
        <f t="shared" si="15"/>
        <v/>
      </c>
      <c r="K270" s="531" t="str">
        <f t="shared" si="16"/>
        <v/>
      </c>
      <c r="L270" s="551"/>
      <c r="M270" s="551"/>
    </row>
    <row r="271" spans="2:13" hidden="1">
      <c r="B271" s="533" t="str">
        <f t="shared" si="17"/>
        <v/>
      </c>
      <c r="C271" s="543"/>
      <c r="D271" s="543"/>
      <c r="E271" s="534"/>
      <c r="F271" s="534"/>
      <c r="G271" s="534"/>
      <c r="H271" s="535"/>
      <c r="I271" s="531" t="str">
        <f t="shared" si="14"/>
        <v/>
      </c>
      <c r="J271" s="531" t="str">
        <f t="shared" si="15"/>
        <v/>
      </c>
      <c r="K271" s="531" t="str">
        <f t="shared" si="16"/>
        <v/>
      </c>
      <c r="L271" s="551"/>
      <c r="M271" s="551"/>
    </row>
    <row r="272" spans="2:13" hidden="1">
      <c r="B272" s="533" t="str">
        <f t="shared" si="17"/>
        <v/>
      </c>
      <c r="C272" s="543"/>
      <c r="D272" s="543"/>
      <c r="E272" s="534"/>
      <c r="F272" s="534"/>
      <c r="G272" s="534"/>
      <c r="H272" s="535"/>
      <c r="I272" s="531" t="str">
        <f t="shared" si="14"/>
        <v/>
      </c>
      <c r="J272" s="531" t="str">
        <f t="shared" si="15"/>
        <v/>
      </c>
      <c r="K272" s="531" t="str">
        <f t="shared" si="16"/>
        <v/>
      </c>
      <c r="L272" s="551"/>
      <c r="M272" s="551"/>
    </row>
    <row r="273" spans="2:13" hidden="1">
      <c r="B273" s="533" t="str">
        <f t="shared" si="17"/>
        <v/>
      </c>
      <c r="C273" s="543"/>
      <c r="D273" s="543"/>
      <c r="E273" s="534"/>
      <c r="F273" s="534"/>
      <c r="G273" s="534"/>
      <c r="H273" s="535"/>
      <c r="I273" s="531" t="str">
        <f t="shared" si="14"/>
        <v/>
      </c>
      <c r="J273" s="531" t="str">
        <f t="shared" si="15"/>
        <v/>
      </c>
      <c r="K273" s="531" t="str">
        <f t="shared" si="16"/>
        <v/>
      </c>
      <c r="L273" s="551"/>
      <c r="M273" s="551"/>
    </row>
    <row r="274" spans="2:13" hidden="1">
      <c r="B274" s="533" t="str">
        <f t="shared" si="17"/>
        <v/>
      </c>
      <c r="C274" s="543"/>
      <c r="D274" s="543"/>
      <c r="E274" s="534"/>
      <c r="F274" s="534"/>
      <c r="G274" s="534"/>
      <c r="H274" s="535"/>
      <c r="I274" s="531" t="str">
        <f t="shared" si="14"/>
        <v/>
      </c>
      <c r="J274" s="531" t="str">
        <f t="shared" si="15"/>
        <v/>
      </c>
      <c r="K274" s="531" t="str">
        <f t="shared" si="16"/>
        <v/>
      </c>
      <c r="L274" s="551"/>
      <c r="M274" s="551"/>
    </row>
    <row r="275" spans="2:13" hidden="1">
      <c r="B275" s="533" t="str">
        <f t="shared" si="17"/>
        <v/>
      </c>
      <c r="C275" s="543"/>
      <c r="D275" s="543"/>
      <c r="E275" s="534"/>
      <c r="F275" s="534"/>
      <c r="G275" s="534"/>
      <c r="H275" s="535"/>
      <c r="I275" s="531" t="str">
        <f t="shared" si="14"/>
        <v/>
      </c>
      <c r="J275" s="531" t="str">
        <f t="shared" si="15"/>
        <v/>
      </c>
      <c r="K275" s="531" t="str">
        <f t="shared" si="16"/>
        <v/>
      </c>
      <c r="L275" s="551"/>
      <c r="M275" s="551"/>
    </row>
    <row r="276" spans="2:13" hidden="1">
      <c r="B276" s="533" t="str">
        <f t="shared" si="17"/>
        <v/>
      </c>
      <c r="C276" s="543"/>
      <c r="D276" s="543"/>
      <c r="E276" s="534"/>
      <c r="F276" s="534"/>
      <c r="G276" s="534"/>
      <c r="H276" s="535"/>
      <c r="I276" s="531" t="str">
        <f t="shared" si="14"/>
        <v/>
      </c>
      <c r="J276" s="531" t="str">
        <f t="shared" si="15"/>
        <v/>
      </c>
      <c r="K276" s="531" t="str">
        <f t="shared" si="16"/>
        <v/>
      </c>
      <c r="L276" s="551"/>
      <c r="M276" s="551"/>
    </row>
    <row r="277" spans="2:13" hidden="1">
      <c r="B277" s="533" t="str">
        <f t="shared" si="17"/>
        <v/>
      </c>
      <c r="C277" s="543"/>
      <c r="D277" s="543"/>
      <c r="E277" s="534"/>
      <c r="F277" s="534"/>
      <c r="G277" s="534"/>
      <c r="H277" s="535"/>
      <c r="I277" s="531" t="str">
        <f t="shared" si="14"/>
        <v/>
      </c>
      <c r="J277" s="531" t="str">
        <f t="shared" si="15"/>
        <v/>
      </c>
      <c r="K277" s="531" t="str">
        <f t="shared" si="16"/>
        <v/>
      </c>
      <c r="L277" s="551"/>
      <c r="M277" s="551"/>
    </row>
    <row r="278" spans="2:13" hidden="1">
      <c r="B278" s="533" t="str">
        <f t="shared" si="17"/>
        <v/>
      </c>
      <c r="C278" s="543"/>
      <c r="D278" s="543"/>
      <c r="E278" s="534"/>
      <c r="F278" s="534"/>
      <c r="G278" s="534"/>
      <c r="H278" s="535"/>
      <c r="I278" s="531" t="str">
        <f t="shared" si="14"/>
        <v/>
      </c>
      <c r="J278" s="531" t="str">
        <f t="shared" si="15"/>
        <v/>
      </c>
      <c r="K278" s="531" t="str">
        <f t="shared" si="16"/>
        <v/>
      </c>
      <c r="L278" s="551"/>
      <c r="M278" s="551"/>
    </row>
    <row r="279" spans="2:13" hidden="1">
      <c r="B279" s="533" t="str">
        <f t="shared" si="17"/>
        <v/>
      </c>
      <c r="C279" s="543"/>
      <c r="D279" s="543"/>
      <c r="E279" s="534"/>
      <c r="F279" s="534"/>
      <c r="G279" s="534"/>
      <c r="H279" s="535"/>
      <c r="I279" s="531" t="str">
        <f t="shared" si="14"/>
        <v/>
      </c>
      <c r="J279" s="531" t="str">
        <f t="shared" si="15"/>
        <v/>
      </c>
      <c r="K279" s="531" t="str">
        <f t="shared" si="16"/>
        <v/>
      </c>
      <c r="L279" s="551"/>
      <c r="M279" s="551"/>
    </row>
    <row r="280" spans="2:13" hidden="1">
      <c r="B280" s="533" t="str">
        <f t="shared" si="17"/>
        <v/>
      </c>
      <c r="C280" s="543"/>
      <c r="D280" s="543"/>
      <c r="E280" s="534"/>
      <c r="F280" s="534"/>
      <c r="G280" s="534"/>
      <c r="H280" s="535"/>
      <c r="I280" s="531" t="str">
        <f t="shared" si="14"/>
        <v/>
      </c>
      <c r="J280" s="531" t="str">
        <f t="shared" si="15"/>
        <v/>
      </c>
      <c r="K280" s="531" t="str">
        <f t="shared" si="16"/>
        <v/>
      </c>
      <c r="L280" s="551"/>
      <c r="M280" s="551"/>
    </row>
    <row r="281" spans="2:13" hidden="1">
      <c r="B281" s="533" t="str">
        <f t="shared" si="17"/>
        <v/>
      </c>
      <c r="C281" s="543"/>
      <c r="D281" s="543"/>
      <c r="E281" s="534"/>
      <c r="F281" s="534"/>
      <c r="G281" s="534"/>
      <c r="H281" s="535"/>
      <c r="I281" s="531" t="str">
        <f t="shared" si="14"/>
        <v/>
      </c>
      <c r="J281" s="531" t="str">
        <f t="shared" si="15"/>
        <v/>
      </c>
      <c r="K281" s="531" t="str">
        <f t="shared" si="16"/>
        <v/>
      </c>
      <c r="L281" s="551"/>
      <c r="M281" s="551"/>
    </row>
    <row r="282" spans="2:13" hidden="1">
      <c r="B282" s="533" t="str">
        <f t="shared" si="17"/>
        <v/>
      </c>
      <c r="C282" s="543"/>
      <c r="D282" s="543"/>
      <c r="E282" s="534"/>
      <c r="F282" s="534"/>
      <c r="G282" s="534"/>
      <c r="H282" s="535"/>
      <c r="I282" s="531" t="str">
        <f t="shared" si="14"/>
        <v/>
      </c>
      <c r="J282" s="531" t="str">
        <f t="shared" si="15"/>
        <v/>
      </c>
      <c r="K282" s="531" t="str">
        <f t="shared" si="16"/>
        <v/>
      </c>
      <c r="L282" s="551"/>
      <c r="M282" s="551"/>
    </row>
    <row r="283" spans="2:13" hidden="1">
      <c r="B283" s="533" t="str">
        <f t="shared" si="17"/>
        <v/>
      </c>
      <c r="C283" s="543"/>
      <c r="D283" s="543"/>
      <c r="E283" s="534"/>
      <c r="F283" s="534"/>
      <c r="G283" s="534"/>
      <c r="H283" s="535"/>
      <c r="I283" s="531" t="str">
        <f t="shared" si="14"/>
        <v/>
      </c>
      <c r="J283" s="531" t="str">
        <f t="shared" si="15"/>
        <v/>
      </c>
      <c r="K283" s="531" t="str">
        <f t="shared" si="16"/>
        <v/>
      </c>
      <c r="L283" s="551"/>
      <c r="M283" s="551"/>
    </row>
    <row r="284" spans="2:13" hidden="1">
      <c r="B284" s="533" t="str">
        <f t="shared" si="17"/>
        <v/>
      </c>
      <c r="C284" s="543"/>
      <c r="D284" s="543"/>
      <c r="E284" s="534"/>
      <c r="F284" s="534"/>
      <c r="G284" s="534"/>
      <c r="H284" s="535"/>
      <c r="I284" s="531" t="str">
        <f t="shared" si="14"/>
        <v/>
      </c>
      <c r="J284" s="531" t="str">
        <f t="shared" si="15"/>
        <v/>
      </c>
      <c r="K284" s="531" t="str">
        <f t="shared" si="16"/>
        <v/>
      </c>
      <c r="L284" s="551"/>
      <c r="M284" s="551"/>
    </row>
    <row r="285" spans="2:13" hidden="1">
      <c r="B285" s="533" t="str">
        <f t="shared" si="17"/>
        <v/>
      </c>
      <c r="C285" s="543"/>
      <c r="D285" s="543"/>
      <c r="E285" s="534"/>
      <c r="F285" s="534"/>
      <c r="G285" s="534"/>
      <c r="H285" s="535"/>
      <c r="I285" s="531" t="str">
        <f t="shared" si="14"/>
        <v/>
      </c>
      <c r="J285" s="531" t="str">
        <f t="shared" si="15"/>
        <v/>
      </c>
      <c r="K285" s="531" t="str">
        <f t="shared" si="16"/>
        <v/>
      </c>
      <c r="L285" s="551"/>
      <c r="M285" s="551"/>
    </row>
    <row r="286" spans="2:13" hidden="1">
      <c r="B286" s="533" t="str">
        <f t="shared" si="17"/>
        <v/>
      </c>
      <c r="C286" s="543"/>
      <c r="D286" s="543"/>
      <c r="E286" s="534"/>
      <c r="F286" s="534"/>
      <c r="G286" s="534"/>
      <c r="H286" s="535"/>
      <c r="I286" s="531" t="str">
        <f t="shared" si="14"/>
        <v/>
      </c>
      <c r="J286" s="531" t="str">
        <f t="shared" si="15"/>
        <v/>
      </c>
      <c r="K286" s="531" t="str">
        <f t="shared" si="16"/>
        <v/>
      </c>
      <c r="L286" s="551"/>
      <c r="M286" s="551"/>
    </row>
    <row r="287" spans="2:13" hidden="1">
      <c r="B287" s="533" t="str">
        <f t="shared" si="17"/>
        <v/>
      </c>
      <c r="C287" s="543"/>
      <c r="D287" s="543"/>
      <c r="E287" s="534"/>
      <c r="F287" s="534"/>
      <c r="G287" s="534"/>
      <c r="H287" s="535"/>
      <c r="I287" s="531" t="str">
        <f t="shared" si="14"/>
        <v/>
      </c>
      <c r="J287" s="531" t="str">
        <f t="shared" si="15"/>
        <v/>
      </c>
      <c r="K287" s="531" t="str">
        <f t="shared" si="16"/>
        <v/>
      </c>
      <c r="L287" s="551"/>
      <c r="M287" s="551"/>
    </row>
    <row r="288" spans="2:13" hidden="1">
      <c r="B288" s="533" t="str">
        <f t="shared" si="17"/>
        <v/>
      </c>
      <c r="C288" s="543"/>
      <c r="D288" s="543"/>
      <c r="E288" s="534"/>
      <c r="F288" s="534"/>
      <c r="G288" s="534"/>
      <c r="H288" s="535"/>
      <c r="I288" s="531" t="str">
        <f t="shared" si="14"/>
        <v/>
      </c>
      <c r="J288" s="531" t="str">
        <f t="shared" si="15"/>
        <v/>
      </c>
      <c r="K288" s="531" t="str">
        <f t="shared" si="16"/>
        <v/>
      </c>
      <c r="L288" s="551"/>
      <c r="M288" s="551"/>
    </row>
    <row r="289" spans="2:13" hidden="1">
      <c r="B289" s="533" t="str">
        <f t="shared" si="17"/>
        <v/>
      </c>
      <c r="C289" s="543"/>
      <c r="D289" s="543"/>
      <c r="E289" s="534"/>
      <c r="F289" s="534"/>
      <c r="G289" s="534"/>
      <c r="H289" s="535"/>
      <c r="I289" s="531" t="str">
        <f t="shared" si="14"/>
        <v/>
      </c>
      <c r="J289" s="531" t="str">
        <f t="shared" si="15"/>
        <v/>
      </c>
      <c r="K289" s="531" t="str">
        <f t="shared" si="16"/>
        <v/>
      </c>
      <c r="L289" s="551"/>
      <c r="M289" s="551"/>
    </row>
    <row r="290" spans="2:13" hidden="1">
      <c r="B290" s="533" t="str">
        <f t="shared" si="17"/>
        <v/>
      </c>
      <c r="C290" s="543"/>
      <c r="D290" s="543"/>
      <c r="E290" s="534"/>
      <c r="F290" s="534"/>
      <c r="G290" s="534"/>
      <c r="H290" s="535"/>
      <c r="I290" s="531" t="str">
        <f t="shared" si="14"/>
        <v/>
      </c>
      <c r="J290" s="531" t="str">
        <f t="shared" si="15"/>
        <v/>
      </c>
      <c r="K290" s="531" t="str">
        <f t="shared" si="16"/>
        <v/>
      </c>
      <c r="L290" s="551"/>
      <c r="M290" s="551"/>
    </row>
    <row r="291" spans="2:13" hidden="1">
      <c r="B291" s="533" t="str">
        <f t="shared" si="17"/>
        <v/>
      </c>
      <c r="C291" s="543"/>
      <c r="D291" s="543"/>
      <c r="E291" s="534"/>
      <c r="F291" s="534"/>
      <c r="G291" s="534"/>
      <c r="H291" s="535"/>
      <c r="I291" s="531" t="str">
        <f t="shared" si="14"/>
        <v/>
      </c>
      <c r="J291" s="531" t="str">
        <f t="shared" si="15"/>
        <v/>
      </c>
      <c r="K291" s="531" t="str">
        <f t="shared" si="16"/>
        <v/>
      </c>
      <c r="L291" s="551"/>
      <c r="M291" s="551"/>
    </row>
    <row r="292" spans="2:13" hidden="1">
      <c r="B292" s="533" t="str">
        <f t="shared" si="17"/>
        <v/>
      </c>
      <c r="C292" s="543"/>
      <c r="D292" s="543"/>
      <c r="E292" s="534"/>
      <c r="F292" s="534"/>
      <c r="G292" s="534"/>
      <c r="H292" s="535"/>
      <c r="I292" s="531" t="str">
        <f t="shared" si="14"/>
        <v/>
      </c>
      <c r="J292" s="531" t="str">
        <f t="shared" si="15"/>
        <v/>
      </c>
      <c r="K292" s="531" t="str">
        <f t="shared" si="16"/>
        <v/>
      </c>
      <c r="L292" s="551"/>
      <c r="M292" s="551"/>
    </row>
    <row r="293" spans="2:13" hidden="1">
      <c r="B293" s="533" t="str">
        <f t="shared" si="17"/>
        <v/>
      </c>
      <c r="C293" s="543"/>
      <c r="D293" s="543"/>
      <c r="E293" s="534"/>
      <c r="F293" s="534"/>
      <c r="G293" s="534"/>
      <c r="H293" s="535"/>
      <c r="I293" s="531" t="str">
        <f t="shared" si="14"/>
        <v/>
      </c>
      <c r="J293" s="531" t="str">
        <f t="shared" si="15"/>
        <v/>
      </c>
      <c r="K293" s="531" t="str">
        <f t="shared" si="16"/>
        <v/>
      </c>
      <c r="L293" s="551"/>
      <c r="M293" s="551"/>
    </row>
    <row r="294" spans="2:13" hidden="1">
      <c r="B294" s="533" t="str">
        <f t="shared" si="17"/>
        <v/>
      </c>
      <c r="C294" s="543"/>
      <c r="D294" s="543"/>
      <c r="E294" s="534"/>
      <c r="F294" s="534"/>
      <c r="G294" s="534"/>
      <c r="H294" s="535"/>
      <c r="I294" s="531" t="str">
        <f t="shared" si="14"/>
        <v/>
      </c>
      <c r="J294" s="531" t="str">
        <f t="shared" si="15"/>
        <v/>
      </c>
      <c r="K294" s="531" t="str">
        <f t="shared" si="16"/>
        <v/>
      </c>
      <c r="L294" s="551"/>
      <c r="M294" s="551"/>
    </row>
    <row r="295" spans="2:13" hidden="1">
      <c r="B295" s="533" t="str">
        <f t="shared" si="17"/>
        <v/>
      </c>
      <c r="C295" s="543"/>
      <c r="D295" s="543"/>
      <c r="E295" s="534"/>
      <c r="F295" s="534"/>
      <c r="G295" s="534"/>
      <c r="H295" s="535"/>
      <c r="I295" s="531" t="str">
        <f t="shared" si="14"/>
        <v/>
      </c>
      <c r="J295" s="531" t="str">
        <f t="shared" si="15"/>
        <v/>
      </c>
      <c r="K295" s="531" t="str">
        <f t="shared" si="16"/>
        <v/>
      </c>
      <c r="L295" s="551"/>
      <c r="M295" s="551"/>
    </row>
    <row r="296" spans="2:13" hidden="1">
      <c r="B296" s="533" t="str">
        <f t="shared" si="17"/>
        <v/>
      </c>
      <c r="C296" s="543"/>
      <c r="D296" s="543"/>
      <c r="E296" s="534"/>
      <c r="F296" s="534"/>
      <c r="G296" s="534"/>
      <c r="H296" s="535"/>
      <c r="I296" s="531" t="str">
        <f t="shared" ref="I296:I359" si="18">IF(OR(E296="複数",E296="その他"),"",IF(COUNTIF(L296:L678,E296)=0,"",IF(F296="","","エラー")))</f>
        <v/>
      </c>
      <c r="J296" s="531" t="str">
        <f t="shared" ref="J296:J359" si="19">IF(B296="","",IF(COUNTIF($L$11:$L$393,E296),"","エラー"))</f>
        <v/>
      </c>
      <c r="K296" s="531" t="str">
        <f t="shared" ref="K296:K359" si="20">IF(E296="その他",IF(F296="","エラー",""),"")</f>
        <v/>
      </c>
      <c r="L296" s="551"/>
      <c r="M296" s="551"/>
    </row>
    <row r="297" spans="2:13" hidden="1">
      <c r="B297" s="533" t="str">
        <f t="shared" si="17"/>
        <v/>
      </c>
      <c r="C297" s="543"/>
      <c r="D297" s="543"/>
      <c r="E297" s="534"/>
      <c r="F297" s="534"/>
      <c r="G297" s="534"/>
      <c r="H297" s="535"/>
      <c r="I297" s="531" t="str">
        <f t="shared" si="18"/>
        <v/>
      </c>
      <c r="J297" s="531" t="str">
        <f t="shared" si="19"/>
        <v/>
      </c>
      <c r="K297" s="531" t="str">
        <f t="shared" si="20"/>
        <v/>
      </c>
      <c r="L297" s="551"/>
      <c r="M297" s="551"/>
    </row>
    <row r="298" spans="2:13" hidden="1">
      <c r="B298" s="533" t="str">
        <f t="shared" si="17"/>
        <v/>
      </c>
      <c r="C298" s="543"/>
      <c r="D298" s="543"/>
      <c r="E298" s="534"/>
      <c r="F298" s="534"/>
      <c r="G298" s="534"/>
      <c r="H298" s="535"/>
      <c r="I298" s="531" t="str">
        <f t="shared" si="18"/>
        <v/>
      </c>
      <c r="J298" s="531" t="str">
        <f t="shared" si="19"/>
        <v/>
      </c>
      <c r="K298" s="531" t="str">
        <f t="shared" si="20"/>
        <v/>
      </c>
      <c r="L298" s="551"/>
      <c r="M298" s="551"/>
    </row>
    <row r="299" spans="2:13" hidden="1">
      <c r="B299" s="533" t="str">
        <f t="shared" si="17"/>
        <v/>
      </c>
      <c r="C299" s="543"/>
      <c r="D299" s="543"/>
      <c r="E299" s="534"/>
      <c r="F299" s="534"/>
      <c r="G299" s="534"/>
      <c r="H299" s="535"/>
      <c r="I299" s="531" t="str">
        <f t="shared" si="18"/>
        <v/>
      </c>
      <c r="J299" s="531" t="str">
        <f t="shared" si="19"/>
        <v/>
      </c>
      <c r="K299" s="531" t="str">
        <f t="shared" si="20"/>
        <v/>
      </c>
      <c r="L299" s="551"/>
      <c r="M299" s="551"/>
    </row>
    <row r="300" spans="2:13" hidden="1">
      <c r="B300" s="533" t="str">
        <f t="shared" si="17"/>
        <v/>
      </c>
      <c r="C300" s="543"/>
      <c r="D300" s="543"/>
      <c r="E300" s="534"/>
      <c r="F300" s="534"/>
      <c r="G300" s="534"/>
      <c r="H300" s="535"/>
      <c r="I300" s="531" t="str">
        <f t="shared" si="18"/>
        <v/>
      </c>
      <c r="J300" s="531" t="str">
        <f t="shared" si="19"/>
        <v/>
      </c>
      <c r="K300" s="531" t="str">
        <f t="shared" si="20"/>
        <v/>
      </c>
      <c r="L300" s="551"/>
      <c r="M300" s="551"/>
    </row>
    <row r="301" spans="2:13" hidden="1">
      <c r="B301" s="533" t="str">
        <f t="shared" si="17"/>
        <v/>
      </c>
      <c r="C301" s="543"/>
      <c r="D301" s="543"/>
      <c r="E301" s="534"/>
      <c r="F301" s="534"/>
      <c r="G301" s="534"/>
      <c r="H301" s="535"/>
      <c r="I301" s="531" t="str">
        <f t="shared" si="18"/>
        <v/>
      </c>
      <c r="J301" s="531" t="str">
        <f t="shared" si="19"/>
        <v/>
      </c>
      <c r="K301" s="531" t="str">
        <f t="shared" si="20"/>
        <v/>
      </c>
      <c r="L301" s="551"/>
      <c r="M301" s="551"/>
    </row>
    <row r="302" spans="2:13" hidden="1">
      <c r="B302" s="533" t="str">
        <f t="shared" si="17"/>
        <v/>
      </c>
      <c r="C302" s="543"/>
      <c r="D302" s="543"/>
      <c r="E302" s="534"/>
      <c r="F302" s="534"/>
      <c r="G302" s="534"/>
      <c r="H302" s="535"/>
      <c r="I302" s="531" t="str">
        <f t="shared" si="18"/>
        <v/>
      </c>
      <c r="J302" s="531" t="str">
        <f t="shared" si="19"/>
        <v/>
      </c>
      <c r="K302" s="531" t="str">
        <f t="shared" si="20"/>
        <v/>
      </c>
      <c r="L302" s="551"/>
      <c r="M302" s="551"/>
    </row>
    <row r="303" spans="2:13" hidden="1">
      <c r="B303" s="533" t="str">
        <f t="shared" ref="B303:B366" si="21">IF($H$9="","",IF(E303="","",$H$9))</f>
        <v/>
      </c>
      <c r="C303" s="543"/>
      <c r="D303" s="543"/>
      <c r="E303" s="534"/>
      <c r="F303" s="534"/>
      <c r="G303" s="534"/>
      <c r="H303" s="535"/>
      <c r="I303" s="531" t="str">
        <f t="shared" si="18"/>
        <v/>
      </c>
      <c r="J303" s="531" t="str">
        <f t="shared" si="19"/>
        <v/>
      </c>
      <c r="K303" s="531" t="str">
        <f t="shared" si="20"/>
        <v/>
      </c>
      <c r="L303" s="551"/>
      <c r="M303" s="551"/>
    </row>
    <row r="304" spans="2:13" hidden="1">
      <c r="B304" s="533" t="str">
        <f t="shared" si="21"/>
        <v/>
      </c>
      <c r="C304" s="543"/>
      <c r="D304" s="543"/>
      <c r="E304" s="534"/>
      <c r="F304" s="534"/>
      <c r="G304" s="534"/>
      <c r="H304" s="535"/>
      <c r="I304" s="531" t="str">
        <f t="shared" si="18"/>
        <v/>
      </c>
      <c r="J304" s="531" t="str">
        <f t="shared" si="19"/>
        <v/>
      </c>
      <c r="K304" s="531" t="str">
        <f t="shared" si="20"/>
        <v/>
      </c>
      <c r="L304" s="551"/>
      <c r="M304" s="551"/>
    </row>
    <row r="305" spans="2:13" hidden="1">
      <c r="B305" s="533" t="str">
        <f t="shared" si="21"/>
        <v/>
      </c>
      <c r="C305" s="543"/>
      <c r="D305" s="543"/>
      <c r="E305" s="534"/>
      <c r="F305" s="534"/>
      <c r="G305" s="534"/>
      <c r="H305" s="535"/>
      <c r="I305" s="531" t="str">
        <f t="shared" si="18"/>
        <v/>
      </c>
      <c r="J305" s="531" t="str">
        <f t="shared" si="19"/>
        <v/>
      </c>
      <c r="K305" s="531" t="str">
        <f t="shared" si="20"/>
        <v/>
      </c>
      <c r="L305" s="551"/>
      <c r="M305" s="551"/>
    </row>
    <row r="306" spans="2:13" hidden="1">
      <c r="B306" s="533" t="str">
        <f t="shared" si="21"/>
        <v/>
      </c>
      <c r="C306" s="543"/>
      <c r="D306" s="543"/>
      <c r="E306" s="534"/>
      <c r="F306" s="534"/>
      <c r="G306" s="534"/>
      <c r="H306" s="535"/>
      <c r="I306" s="531" t="str">
        <f t="shared" si="18"/>
        <v/>
      </c>
      <c r="J306" s="531" t="str">
        <f t="shared" si="19"/>
        <v/>
      </c>
      <c r="K306" s="531" t="str">
        <f t="shared" si="20"/>
        <v/>
      </c>
      <c r="L306" s="551"/>
      <c r="M306" s="551"/>
    </row>
    <row r="307" spans="2:13" hidden="1">
      <c r="B307" s="533" t="str">
        <f t="shared" si="21"/>
        <v/>
      </c>
      <c r="C307" s="543"/>
      <c r="D307" s="543"/>
      <c r="E307" s="534"/>
      <c r="F307" s="534"/>
      <c r="G307" s="534"/>
      <c r="H307" s="535"/>
      <c r="I307" s="531" t="str">
        <f t="shared" si="18"/>
        <v/>
      </c>
      <c r="J307" s="531" t="str">
        <f t="shared" si="19"/>
        <v/>
      </c>
      <c r="K307" s="531" t="str">
        <f t="shared" si="20"/>
        <v/>
      </c>
      <c r="L307" s="551"/>
      <c r="M307" s="551"/>
    </row>
    <row r="308" spans="2:13" hidden="1">
      <c r="B308" s="533" t="str">
        <f t="shared" si="21"/>
        <v/>
      </c>
      <c r="C308" s="543"/>
      <c r="D308" s="543"/>
      <c r="E308" s="534"/>
      <c r="F308" s="534"/>
      <c r="G308" s="534"/>
      <c r="H308" s="535"/>
      <c r="I308" s="531" t="str">
        <f t="shared" si="18"/>
        <v/>
      </c>
      <c r="J308" s="531" t="str">
        <f t="shared" si="19"/>
        <v/>
      </c>
      <c r="K308" s="531" t="str">
        <f t="shared" si="20"/>
        <v/>
      </c>
      <c r="L308" s="551"/>
      <c r="M308" s="551"/>
    </row>
    <row r="309" spans="2:13" hidden="1">
      <c r="B309" s="533" t="str">
        <f t="shared" si="21"/>
        <v/>
      </c>
      <c r="C309" s="543"/>
      <c r="D309" s="543"/>
      <c r="E309" s="534"/>
      <c r="F309" s="534"/>
      <c r="G309" s="534"/>
      <c r="H309" s="535"/>
      <c r="I309" s="531" t="str">
        <f t="shared" si="18"/>
        <v/>
      </c>
      <c r="J309" s="531" t="str">
        <f t="shared" si="19"/>
        <v/>
      </c>
      <c r="K309" s="531" t="str">
        <f t="shared" si="20"/>
        <v/>
      </c>
      <c r="L309" s="551"/>
      <c r="M309" s="551"/>
    </row>
    <row r="310" spans="2:13" hidden="1">
      <c r="B310" s="533" t="str">
        <f t="shared" si="21"/>
        <v/>
      </c>
      <c r="C310" s="543"/>
      <c r="D310" s="543"/>
      <c r="E310" s="534"/>
      <c r="F310" s="534"/>
      <c r="G310" s="534"/>
      <c r="H310" s="535"/>
      <c r="I310" s="531" t="str">
        <f t="shared" si="18"/>
        <v/>
      </c>
      <c r="J310" s="531" t="str">
        <f t="shared" si="19"/>
        <v/>
      </c>
      <c r="K310" s="531" t="str">
        <f t="shared" si="20"/>
        <v/>
      </c>
      <c r="L310" s="551"/>
      <c r="M310" s="551"/>
    </row>
    <row r="311" spans="2:13" hidden="1">
      <c r="B311" s="533" t="str">
        <f t="shared" si="21"/>
        <v/>
      </c>
      <c r="C311" s="543"/>
      <c r="D311" s="543"/>
      <c r="E311" s="534"/>
      <c r="F311" s="534"/>
      <c r="G311" s="534"/>
      <c r="H311" s="535"/>
      <c r="I311" s="531" t="str">
        <f t="shared" si="18"/>
        <v/>
      </c>
      <c r="J311" s="531" t="str">
        <f t="shared" si="19"/>
        <v/>
      </c>
      <c r="K311" s="531" t="str">
        <f t="shared" si="20"/>
        <v/>
      </c>
      <c r="L311" s="551"/>
      <c r="M311" s="551"/>
    </row>
    <row r="312" spans="2:13" hidden="1">
      <c r="B312" s="533" t="str">
        <f t="shared" si="21"/>
        <v/>
      </c>
      <c r="C312" s="543"/>
      <c r="D312" s="543"/>
      <c r="E312" s="534"/>
      <c r="F312" s="534"/>
      <c r="G312" s="534"/>
      <c r="H312" s="535"/>
      <c r="I312" s="531" t="str">
        <f t="shared" si="18"/>
        <v/>
      </c>
      <c r="J312" s="531" t="str">
        <f t="shared" si="19"/>
        <v/>
      </c>
      <c r="K312" s="531" t="str">
        <f t="shared" si="20"/>
        <v/>
      </c>
      <c r="L312" s="551"/>
      <c r="M312" s="551"/>
    </row>
    <row r="313" spans="2:13" hidden="1">
      <c r="B313" s="533" t="str">
        <f t="shared" si="21"/>
        <v/>
      </c>
      <c r="C313" s="543"/>
      <c r="D313" s="543"/>
      <c r="E313" s="534"/>
      <c r="F313" s="534"/>
      <c r="G313" s="534"/>
      <c r="H313" s="535"/>
      <c r="I313" s="531" t="str">
        <f t="shared" si="18"/>
        <v/>
      </c>
      <c r="J313" s="531" t="str">
        <f t="shared" si="19"/>
        <v/>
      </c>
      <c r="K313" s="531" t="str">
        <f t="shared" si="20"/>
        <v/>
      </c>
      <c r="L313" s="551"/>
      <c r="M313" s="551"/>
    </row>
    <row r="314" spans="2:13" hidden="1">
      <c r="B314" s="533" t="str">
        <f t="shared" si="21"/>
        <v/>
      </c>
      <c r="C314" s="543"/>
      <c r="D314" s="543"/>
      <c r="E314" s="534"/>
      <c r="F314" s="534"/>
      <c r="G314" s="534"/>
      <c r="H314" s="535"/>
      <c r="I314" s="531" t="str">
        <f t="shared" si="18"/>
        <v/>
      </c>
      <c r="J314" s="531" t="str">
        <f t="shared" si="19"/>
        <v/>
      </c>
      <c r="K314" s="531" t="str">
        <f t="shared" si="20"/>
        <v/>
      </c>
      <c r="L314" s="551"/>
      <c r="M314" s="551"/>
    </row>
    <row r="315" spans="2:13" hidden="1">
      <c r="B315" s="533" t="str">
        <f t="shared" si="21"/>
        <v/>
      </c>
      <c r="C315" s="543"/>
      <c r="D315" s="543"/>
      <c r="E315" s="534"/>
      <c r="F315" s="534"/>
      <c r="G315" s="534"/>
      <c r="H315" s="535"/>
      <c r="I315" s="531" t="str">
        <f t="shared" si="18"/>
        <v/>
      </c>
      <c r="J315" s="531" t="str">
        <f t="shared" si="19"/>
        <v/>
      </c>
      <c r="K315" s="531" t="str">
        <f t="shared" si="20"/>
        <v/>
      </c>
      <c r="L315" s="551"/>
      <c r="M315" s="551"/>
    </row>
    <row r="316" spans="2:13" hidden="1">
      <c r="B316" s="533" t="str">
        <f t="shared" si="21"/>
        <v/>
      </c>
      <c r="C316" s="543"/>
      <c r="D316" s="543"/>
      <c r="E316" s="534"/>
      <c r="F316" s="534"/>
      <c r="G316" s="534"/>
      <c r="H316" s="535"/>
      <c r="I316" s="531" t="str">
        <f t="shared" si="18"/>
        <v/>
      </c>
      <c r="J316" s="531" t="str">
        <f t="shared" si="19"/>
        <v/>
      </c>
      <c r="K316" s="531" t="str">
        <f t="shared" si="20"/>
        <v/>
      </c>
      <c r="L316" s="551"/>
      <c r="M316" s="551"/>
    </row>
    <row r="317" spans="2:13" hidden="1">
      <c r="B317" s="533" t="str">
        <f t="shared" si="21"/>
        <v/>
      </c>
      <c r="C317" s="543"/>
      <c r="D317" s="543"/>
      <c r="E317" s="534"/>
      <c r="F317" s="534"/>
      <c r="G317" s="534"/>
      <c r="H317" s="535"/>
      <c r="I317" s="531" t="str">
        <f t="shared" si="18"/>
        <v/>
      </c>
      <c r="J317" s="531" t="str">
        <f t="shared" si="19"/>
        <v/>
      </c>
      <c r="K317" s="531" t="str">
        <f t="shared" si="20"/>
        <v/>
      </c>
      <c r="L317" s="551"/>
      <c r="M317" s="551"/>
    </row>
    <row r="318" spans="2:13" hidden="1">
      <c r="B318" s="533" t="str">
        <f t="shared" si="21"/>
        <v/>
      </c>
      <c r="C318" s="543"/>
      <c r="D318" s="543"/>
      <c r="E318" s="534"/>
      <c r="F318" s="534"/>
      <c r="G318" s="534"/>
      <c r="H318" s="535"/>
      <c r="I318" s="531" t="str">
        <f t="shared" si="18"/>
        <v/>
      </c>
      <c r="J318" s="531" t="str">
        <f t="shared" si="19"/>
        <v/>
      </c>
      <c r="K318" s="531" t="str">
        <f t="shared" si="20"/>
        <v/>
      </c>
      <c r="L318" s="551"/>
      <c r="M318" s="551"/>
    </row>
    <row r="319" spans="2:13" hidden="1">
      <c r="B319" s="533" t="str">
        <f t="shared" si="21"/>
        <v/>
      </c>
      <c r="C319" s="543"/>
      <c r="D319" s="543"/>
      <c r="E319" s="534"/>
      <c r="F319" s="534"/>
      <c r="G319" s="534"/>
      <c r="H319" s="535"/>
      <c r="I319" s="531" t="str">
        <f t="shared" si="18"/>
        <v/>
      </c>
      <c r="J319" s="531" t="str">
        <f t="shared" si="19"/>
        <v/>
      </c>
      <c r="K319" s="531" t="str">
        <f t="shared" si="20"/>
        <v/>
      </c>
      <c r="L319" s="551"/>
      <c r="M319" s="551"/>
    </row>
    <row r="320" spans="2:13" hidden="1">
      <c r="B320" s="533" t="str">
        <f t="shared" si="21"/>
        <v/>
      </c>
      <c r="C320" s="543"/>
      <c r="D320" s="543"/>
      <c r="E320" s="534"/>
      <c r="F320" s="534"/>
      <c r="G320" s="534"/>
      <c r="H320" s="535"/>
      <c r="I320" s="531" t="str">
        <f t="shared" si="18"/>
        <v/>
      </c>
      <c r="J320" s="531" t="str">
        <f t="shared" si="19"/>
        <v/>
      </c>
      <c r="K320" s="531" t="str">
        <f t="shared" si="20"/>
        <v/>
      </c>
      <c r="L320" s="551"/>
      <c r="M320" s="551"/>
    </row>
    <row r="321" spans="2:13" hidden="1">
      <c r="B321" s="533" t="str">
        <f t="shared" si="21"/>
        <v/>
      </c>
      <c r="C321" s="543"/>
      <c r="D321" s="543"/>
      <c r="E321" s="534"/>
      <c r="F321" s="534"/>
      <c r="G321" s="534"/>
      <c r="H321" s="535"/>
      <c r="I321" s="531" t="str">
        <f t="shared" si="18"/>
        <v/>
      </c>
      <c r="J321" s="531" t="str">
        <f t="shared" si="19"/>
        <v/>
      </c>
      <c r="K321" s="531" t="str">
        <f t="shared" si="20"/>
        <v/>
      </c>
      <c r="L321" s="551"/>
      <c r="M321" s="551"/>
    </row>
    <row r="322" spans="2:13" hidden="1">
      <c r="B322" s="533" t="str">
        <f t="shared" si="21"/>
        <v/>
      </c>
      <c r="C322" s="543"/>
      <c r="D322" s="543"/>
      <c r="E322" s="534"/>
      <c r="F322" s="534"/>
      <c r="G322" s="534"/>
      <c r="H322" s="535"/>
      <c r="I322" s="531" t="str">
        <f t="shared" si="18"/>
        <v/>
      </c>
      <c r="J322" s="531" t="str">
        <f t="shared" si="19"/>
        <v/>
      </c>
      <c r="K322" s="531" t="str">
        <f t="shared" si="20"/>
        <v/>
      </c>
      <c r="L322" s="551"/>
      <c r="M322" s="551"/>
    </row>
    <row r="323" spans="2:13" hidden="1">
      <c r="B323" s="533" t="str">
        <f t="shared" si="21"/>
        <v/>
      </c>
      <c r="C323" s="543"/>
      <c r="D323" s="543"/>
      <c r="E323" s="534"/>
      <c r="F323" s="534"/>
      <c r="G323" s="534"/>
      <c r="H323" s="535"/>
      <c r="I323" s="531" t="str">
        <f t="shared" si="18"/>
        <v/>
      </c>
      <c r="J323" s="531" t="str">
        <f t="shared" si="19"/>
        <v/>
      </c>
      <c r="K323" s="531" t="str">
        <f t="shared" si="20"/>
        <v/>
      </c>
      <c r="L323" s="551"/>
      <c r="M323" s="551"/>
    </row>
    <row r="324" spans="2:13" hidden="1">
      <c r="B324" s="533" t="str">
        <f t="shared" si="21"/>
        <v/>
      </c>
      <c r="C324" s="543"/>
      <c r="D324" s="543"/>
      <c r="E324" s="534"/>
      <c r="F324" s="534"/>
      <c r="G324" s="534"/>
      <c r="H324" s="535"/>
      <c r="I324" s="531" t="str">
        <f t="shared" si="18"/>
        <v/>
      </c>
      <c r="J324" s="531" t="str">
        <f t="shared" si="19"/>
        <v/>
      </c>
      <c r="K324" s="531" t="str">
        <f t="shared" si="20"/>
        <v/>
      </c>
      <c r="L324" s="551"/>
      <c r="M324" s="551"/>
    </row>
    <row r="325" spans="2:13" hidden="1">
      <c r="B325" s="533" t="str">
        <f t="shared" si="21"/>
        <v/>
      </c>
      <c r="C325" s="543"/>
      <c r="D325" s="543"/>
      <c r="E325" s="534"/>
      <c r="F325" s="534"/>
      <c r="G325" s="534"/>
      <c r="H325" s="535"/>
      <c r="I325" s="531" t="str">
        <f t="shared" si="18"/>
        <v/>
      </c>
      <c r="J325" s="531" t="str">
        <f t="shared" si="19"/>
        <v/>
      </c>
      <c r="K325" s="531" t="str">
        <f t="shared" si="20"/>
        <v/>
      </c>
      <c r="L325" s="551"/>
      <c r="M325" s="551"/>
    </row>
    <row r="326" spans="2:13" hidden="1">
      <c r="B326" s="533" t="str">
        <f t="shared" si="21"/>
        <v/>
      </c>
      <c r="C326" s="543"/>
      <c r="D326" s="543"/>
      <c r="E326" s="534"/>
      <c r="F326" s="534"/>
      <c r="G326" s="534"/>
      <c r="H326" s="535"/>
      <c r="I326" s="531" t="str">
        <f t="shared" si="18"/>
        <v/>
      </c>
      <c r="J326" s="531" t="str">
        <f t="shared" si="19"/>
        <v/>
      </c>
      <c r="K326" s="531" t="str">
        <f t="shared" si="20"/>
        <v/>
      </c>
      <c r="L326" s="551"/>
      <c r="M326" s="551"/>
    </row>
    <row r="327" spans="2:13" hidden="1">
      <c r="B327" s="533" t="str">
        <f t="shared" si="21"/>
        <v/>
      </c>
      <c r="C327" s="543"/>
      <c r="D327" s="543"/>
      <c r="E327" s="534"/>
      <c r="F327" s="534"/>
      <c r="G327" s="534"/>
      <c r="H327" s="535"/>
      <c r="I327" s="531" t="str">
        <f t="shared" si="18"/>
        <v/>
      </c>
      <c r="J327" s="531" t="str">
        <f t="shared" si="19"/>
        <v/>
      </c>
      <c r="K327" s="531" t="str">
        <f t="shared" si="20"/>
        <v/>
      </c>
      <c r="L327" s="551"/>
      <c r="M327" s="551"/>
    </row>
    <row r="328" spans="2:13" hidden="1">
      <c r="B328" s="533" t="str">
        <f t="shared" si="21"/>
        <v/>
      </c>
      <c r="C328" s="543"/>
      <c r="D328" s="543"/>
      <c r="E328" s="534"/>
      <c r="F328" s="534"/>
      <c r="G328" s="534"/>
      <c r="H328" s="535"/>
      <c r="I328" s="531" t="str">
        <f t="shared" si="18"/>
        <v/>
      </c>
      <c r="J328" s="531" t="str">
        <f t="shared" si="19"/>
        <v/>
      </c>
      <c r="K328" s="531" t="str">
        <f t="shared" si="20"/>
        <v/>
      </c>
      <c r="L328" s="551"/>
      <c r="M328" s="551"/>
    </row>
    <row r="329" spans="2:13" hidden="1">
      <c r="B329" s="533" t="str">
        <f t="shared" si="21"/>
        <v/>
      </c>
      <c r="C329" s="543"/>
      <c r="D329" s="543"/>
      <c r="E329" s="534"/>
      <c r="F329" s="534"/>
      <c r="G329" s="534"/>
      <c r="H329" s="535"/>
      <c r="I329" s="531" t="str">
        <f t="shared" si="18"/>
        <v/>
      </c>
      <c r="J329" s="531" t="str">
        <f t="shared" si="19"/>
        <v/>
      </c>
      <c r="K329" s="531" t="str">
        <f t="shared" si="20"/>
        <v/>
      </c>
      <c r="L329" s="551"/>
      <c r="M329" s="551"/>
    </row>
    <row r="330" spans="2:13" hidden="1">
      <c r="B330" s="533" t="str">
        <f t="shared" si="21"/>
        <v/>
      </c>
      <c r="C330" s="543"/>
      <c r="D330" s="543"/>
      <c r="E330" s="534"/>
      <c r="F330" s="534"/>
      <c r="G330" s="534"/>
      <c r="H330" s="535"/>
      <c r="I330" s="531" t="str">
        <f t="shared" si="18"/>
        <v/>
      </c>
      <c r="J330" s="531" t="str">
        <f t="shared" si="19"/>
        <v/>
      </c>
      <c r="K330" s="531" t="str">
        <f t="shared" si="20"/>
        <v/>
      </c>
      <c r="L330" s="551"/>
      <c r="M330" s="551"/>
    </row>
    <row r="331" spans="2:13" hidden="1">
      <c r="B331" s="533" t="str">
        <f t="shared" si="21"/>
        <v/>
      </c>
      <c r="C331" s="543"/>
      <c r="D331" s="543"/>
      <c r="E331" s="534"/>
      <c r="F331" s="534"/>
      <c r="G331" s="534"/>
      <c r="H331" s="535"/>
      <c r="I331" s="531" t="str">
        <f t="shared" si="18"/>
        <v/>
      </c>
      <c r="J331" s="531" t="str">
        <f t="shared" si="19"/>
        <v/>
      </c>
      <c r="K331" s="531" t="str">
        <f t="shared" si="20"/>
        <v/>
      </c>
      <c r="L331" s="551"/>
      <c r="M331" s="551"/>
    </row>
    <row r="332" spans="2:13" hidden="1">
      <c r="B332" s="533" t="str">
        <f t="shared" si="21"/>
        <v/>
      </c>
      <c r="C332" s="543"/>
      <c r="D332" s="543"/>
      <c r="E332" s="534"/>
      <c r="F332" s="534"/>
      <c r="G332" s="534"/>
      <c r="H332" s="535"/>
      <c r="I332" s="531" t="str">
        <f t="shared" si="18"/>
        <v/>
      </c>
      <c r="J332" s="531" t="str">
        <f t="shared" si="19"/>
        <v/>
      </c>
      <c r="K332" s="531" t="str">
        <f t="shared" si="20"/>
        <v/>
      </c>
      <c r="L332" s="551"/>
      <c r="M332" s="551"/>
    </row>
    <row r="333" spans="2:13" hidden="1">
      <c r="B333" s="533" t="str">
        <f t="shared" si="21"/>
        <v/>
      </c>
      <c r="C333" s="543"/>
      <c r="D333" s="543"/>
      <c r="E333" s="534"/>
      <c r="F333" s="534"/>
      <c r="G333" s="534"/>
      <c r="H333" s="535"/>
      <c r="I333" s="531" t="str">
        <f t="shared" si="18"/>
        <v/>
      </c>
      <c r="J333" s="531" t="str">
        <f t="shared" si="19"/>
        <v/>
      </c>
      <c r="K333" s="531" t="str">
        <f t="shared" si="20"/>
        <v/>
      </c>
      <c r="L333" s="551"/>
      <c r="M333" s="551"/>
    </row>
    <row r="334" spans="2:13" hidden="1">
      <c r="B334" s="533" t="str">
        <f t="shared" si="21"/>
        <v/>
      </c>
      <c r="C334" s="543"/>
      <c r="D334" s="543"/>
      <c r="E334" s="534"/>
      <c r="F334" s="534"/>
      <c r="G334" s="534"/>
      <c r="H334" s="535"/>
      <c r="I334" s="531" t="str">
        <f t="shared" si="18"/>
        <v/>
      </c>
      <c r="J334" s="531" t="str">
        <f t="shared" si="19"/>
        <v/>
      </c>
      <c r="K334" s="531" t="str">
        <f t="shared" si="20"/>
        <v/>
      </c>
      <c r="L334" s="551"/>
      <c r="M334" s="551"/>
    </row>
    <row r="335" spans="2:13" hidden="1">
      <c r="B335" s="533" t="str">
        <f t="shared" si="21"/>
        <v/>
      </c>
      <c r="C335" s="543"/>
      <c r="D335" s="543"/>
      <c r="E335" s="534"/>
      <c r="F335" s="534"/>
      <c r="G335" s="534"/>
      <c r="H335" s="535"/>
      <c r="I335" s="531" t="str">
        <f t="shared" si="18"/>
        <v/>
      </c>
      <c r="J335" s="531" t="str">
        <f t="shared" si="19"/>
        <v/>
      </c>
      <c r="K335" s="531" t="str">
        <f t="shared" si="20"/>
        <v/>
      </c>
      <c r="L335" s="551"/>
      <c r="M335" s="551"/>
    </row>
    <row r="336" spans="2:13" hidden="1">
      <c r="B336" s="533" t="str">
        <f t="shared" si="21"/>
        <v/>
      </c>
      <c r="C336" s="543"/>
      <c r="D336" s="543"/>
      <c r="E336" s="534"/>
      <c r="F336" s="534"/>
      <c r="G336" s="534"/>
      <c r="H336" s="535"/>
      <c r="I336" s="531" t="str">
        <f t="shared" si="18"/>
        <v/>
      </c>
      <c r="J336" s="531" t="str">
        <f t="shared" si="19"/>
        <v/>
      </c>
      <c r="K336" s="531" t="str">
        <f t="shared" si="20"/>
        <v/>
      </c>
      <c r="L336" s="551"/>
      <c r="M336" s="551"/>
    </row>
    <row r="337" spans="2:13" hidden="1">
      <c r="B337" s="533" t="str">
        <f t="shared" si="21"/>
        <v/>
      </c>
      <c r="C337" s="543"/>
      <c r="D337" s="543"/>
      <c r="E337" s="534"/>
      <c r="F337" s="534"/>
      <c r="G337" s="534"/>
      <c r="H337" s="535"/>
      <c r="I337" s="531" t="str">
        <f t="shared" si="18"/>
        <v/>
      </c>
      <c r="J337" s="531" t="str">
        <f t="shared" si="19"/>
        <v/>
      </c>
      <c r="K337" s="531" t="str">
        <f t="shared" si="20"/>
        <v/>
      </c>
      <c r="L337" s="551"/>
      <c r="M337" s="551"/>
    </row>
    <row r="338" spans="2:13" hidden="1">
      <c r="B338" s="533" t="str">
        <f t="shared" si="21"/>
        <v/>
      </c>
      <c r="C338" s="543"/>
      <c r="D338" s="543"/>
      <c r="E338" s="534"/>
      <c r="F338" s="534"/>
      <c r="G338" s="534"/>
      <c r="H338" s="535"/>
      <c r="I338" s="531" t="str">
        <f t="shared" si="18"/>
        <v/>
      </c>
      <c r="J338" s="531" t="str">
        <f t="shared" si="19"/>
        <v/>
      </c>
      <c r="K338" s="531" t="str">
        <f t="shared" si="20"/>
        <v/>
      </c>
      <c r="L338" s="551"/>
      <c r="M338" s="551"/>
    </row>
    <row r="339" spans="2:13" hidden="1">
      <c r="B339" s="533" t="str">
        <f t="shared" si="21"/>
        <v/>
      </c>
      <c r="C339" s="543"/>
      <c r="D339" s="543"/>
      <c r="E339" s="534"/>
      <c r="F339" s="534"/>
      <c r="G339" s="534"/>
      <c r="H339" s="535"/>
      <c r="I339" s="531" t="str">
        <f t="shared" si="18"/>
        <v/>
      </c>
      <c r="J339" s="531" t="str">
        <f t="shared" si="19"/>
        <v/>
      </c>
      <c r="K339" s="531" t="str">
        <f t="shared" si="20"/>
        <v/>
      </c>
      <c r="L339" s="551"/>
      <c r="M339" s="551"/>
    </row>
    <row r="340" spans="2:13" hidden="1">
      <c r="B340" s="533" t="str">
        <f t="shared" si="21"/>
        <v/>
      </c>
      <c r="C340" s="543"/>
      <c r="D340" s="543"/>
      <c r="E340" s="534"/>
      <c r="F340" s="534"/>
      <c r="G340" s="534"/>
      <c r="H340" s="535"/>
      <c r="I340" s="531" t="str">
        <f t="shared" si="18"/>
        <v/>
      </c>
      <c r="J340" s="531" t="str">
        <f t="shared" si="19"/>
        <v/>
      </c>
      <c r="K340" s="531" t="str">
        <f t="shared" si="20"/>
        <v/>
      </c>
      <c r="L340" s="551"/>
      <c r="M340" s="551"/>
    </row>
    <row r="341" spans="2:13" hidden="1">
      <c r="B341" s="533" t="str">
        <f t="shared" si="21"/>
        <v/>
      </c>
      <c r="C341" s="543"/>
      <c r="D341" s="543"/>
      <c r="E341" s="534"/>
      <c r="F341" s="534"/>
      <c r="G341" s="534"/>
      <c r="H341" s="535"/>
      <c r="I341" s="531" t="str">
        <f t="shared" si="18"/>
        <v/>
      </c>
      <c r="J341" s="531" t="str">
        <f t="shared" si="19"/>
        <v/>
      </c>
      <c r="K341" s="531" t="str">
        <f t="shared" si="20"/>
        <v/>
      </c>
      <c r="L341" s="551"/>
      <c r="M341" s="551"/>
    </row>
    <row r="342" spans="2:13" hidden="1">
      <c r="B342" s="533" t="str">
        <f t="shared" si="21"/>
        <v/>
      </c>
      <c r="C342" s="543"/>
      <c r="D342" s="543"/>
      <c r="E342" s="534"/>
      <c r="F342" s="534"/>
      <c r="G342" s="534"/>
      <c r="H342" s="535"/>
      <c r="I342" s="531" t="str">
        <f t="shared" si="18"/>
        <v/>
      </c>
      <c r="J342" s="531" t="str">
        <f t="shared" si="19"/>
        <v/>
      </c>
      <c r="K342" s="531" t="str">
        <f t="shared" si="20"/>
        <v/>
      </c>
      <c r="L342" s="551"/>
      <c r="M342" s="551"/>
    </row>
    <row r="343" spans="2:13" hidden="1">
      <c r="B343" s="533" t="str">
        <f t="shared" si="21"/>
        <v/>
      </c>
      <c r="C343" s="543"/>
      <c r="D343" s="543"/>
      <c r="E343" s="534"/>
      <c r="F343" s="534"/>
      <c r="G343" s="534"/>
      <c r="H343" s="535"/>
      <c r="I343" s="531" t="str">
        <f t="shared" si="18"/>
        <v/>
      </c>
      <c r="J343" s="531" t="str">
        <f t="shared" si="19"/>
        <v/>
      </c>
      <c r="K343" s="531" t="str">
        <f t="shared" si="20"/>
        <v/>
      </c>
      <c r="L343" s="551"/>
      <c r="M343" s="551"/>
    </row>
    <row r="344" spans="2:13" hidden="1">
      <c r="B344" s="533" t="str">
        <f t="shared" si="21"/>
        <v/>
      </c>
      <c r="C344" s="543"/>
      <c r="D344" s="543"/>
      <c r="E344" s="534"/>
      <c r="F344" s="534"/>
      <c r="G344" s="534"/>
      <c r="H344" s="535"/>
      <c r="I344" s="531" t="str">
        <f t="shared" si="18"/>
        <v/>
      </c>
      <c r="J344" s="531" t="str">
        <f t="shared" si="19"/>
        <v/>
      </c>
      <c r="K344" s="531" t="str">
        <f t="shared" si="20"/>
        <v/>
      </c>
      <c r="L344" s="551"/>
      <c r="M344" s="551"/>
    </row>
    <row r="345" spans="2:13" hidden="1">
      <c r="B345" s="533" t="str">
        <f t="shared" si="21"/>
        <v/>
      </c>
      <c r="C345" s="543"/>
      <c r="D345" s="543"/>
      <c r="E345" s="534"/>
      <c r="F345" s="534"/>
      <c r="G345" s="534"/>
      <c r="H345" s="535"/>
      <c r="I345" s="531" t="str">
        <f t="shared" si="18"/>
        <v/>
      </c>
      <c r="J345" s="531" t="str">
        <f t="shared" si="19"/>
        <v/>
      </c>
      <c r="K345" s="531" t="str">
        <f t="shared" si="20"/>
        <v/>
      </c>
      <c r="L345" s="551"/>
      <c r="M345" s="551"/>
    </row>
    <row r="346" spans="2:13" hidden="1">
      <c r="B346" s="533" t="str">
        <f t="shared" si="21"/>
        <v/>
      </c>
      <c r="C346" s="543"/>
      <c r="D346" s="543"/>
      <c r="E346" s="534"/>
      <c r="F346" s="534"/>
      <c r="G346" s="534"/>
      <c r="H346" s="535"/>
      <c r="I346" s="531" t="str">
        <f t="shared" si="18"/>
        <v/>
      </c>
      <c r="J346" s="531" t="str">
        <f t="shared" si="19"/>
        <v/>
      </c>
      <c r="K346" s="531" t="str">
        <f t="shared" si="20"/>
        <v/>
      </c>
      <c r="L346" s="551"/>
      <c r="M346" s="551"/>
    </row>
    <row r="347" spans="2:13" hidden="1">
      <c r="B347" s="533" t="str">
        <f t="shared" si="21"/>
        <v/>
      </c>
      <c r="C347" s="543"/>
      <c r="D347" s="543"/>
      <c r="E347" s="534"/>
      <c r="F347" s="534"/>
      <c r="G347" s="534"/>
      <c r="H347" s="535"/>
      <c r="I347" s="531" t="str">
        <f t="shared" si="18"/>
        <v/>
      </c>
      <c r="J347" s="531" t="str">
        <f t="shared" si="19"/>
        <v/>
      </c>
      <c r="K347" s="531" t="str">
        <f t="shared" si="20"/>
        <v/>
      </c>
      <c r="L347" s="551"/>
      <c r="M347" s="551"/>
    </row>
    <row r="348" spans="2:13" hidden="1">
      <c r="B348" s="533" t="str">
        <f t="shared" si="21"/>
        <v/>
      </c>
      <c r="C348" s="543"/>
      <c r="D348" s="543"/>
      <c r="E348" s="534"/>
      <c r="F348" s="534"/>
      <c r="G348" s="534"/>
      <c r="H348" s="535"/>
      <c r="I348" s="531" t="str">
        <f t="shared" si="18"/>
        <v/>
      </c>
      <c r="J348" s="531" t="str">
        <f t="shared" si="19"/>
        <v/>
      </c>
      <c r="K348" s="531" t="str">
        <f t="shared" si="20"/>
        <v/>
      </c>
      <c r="L348" s="551"/>
      <c r="M348" s="551"/>
    </row>
    <row r="349" spans="2:13" hidden="1">
      <c r="B349" s="533" t="str">
        <f t="shared" si="21"/>
        <v/>
      </c>
      <c r="C349" s="543"/>
      <c r="D349" s="543"/>
      <c r="E349" s="534"/>
      <c r="F349" s="534"/>
      <c r="G349" s="534"/>
      <c r="H349" s="535"/>
      <c r="I349" s="531" t="str">
        <f t="shared" si="18"/>
        <v/>
      </c>
      <c r="J349" s="531" t="str">
        <f t="shared" si="19"/>
        <v/>
      </c>
      <c r="K349" s="531" t="str">
        <f t="shared" si="20"/>
        <v/>
      </c>
      <c r="L349" s="551"/>
      <c r="M349" s="551"/>
    </row>
    <row r="350" spans="2:13" hidden="1">
      <c r="B350" s="533" t="str">
        <f t="shared" si="21"/>
        <v/>
      </c>
      <c r="C350" s="543"/>
      <c r="D350" s="543"/>
      <c r="E350" s="534"/>
      <c r="F350" s="534"/>
      <c r="G350" s="534"/>
      <c r="H350" s="535"/>
      <c r="I350" s="531" t="str">
        <f t="shared" si="18"/>
        <v/>
      </c>
      <c r="J350" s="531" t="str">
        <f t="shared" si="19"/>
        <v/>
      </c>
      <c r="K350" s="531" t="str">
        <f t="shared" si="20"/>
        <v/>
      </c>
      <c r="L350" s="551"/>
      <c r="M350" s="551"/>
    </row>
    <row r="351" spans="2:13" hidden="1">
      <c r="B351" s="533" t="str">
        <f t="shared" si="21"/>
        <v/>
      </c>
      <c r="C351" s="543"/>
      <c r="D351" s="543"/>
      <c r="E351" s="534"/>
      <c r="F351" s="534"/>
      <c r="G351" s="534"/>
      <c r="H351" s="535"/>
      <c r="I351" s="531" t="str">
        <f t="shared" si="18"/>
        <v/>
      </c>
      <c r="J351" s="531" t="str">
        <f t="shared" si="19"/>
        <v/>
      </c>
      <c r="K351" s="531" t="str">
        <f t="shared" si="20"/>
        <v/>
      </c>
      <c r="L351" s="551"/>
      <c r="M351" s="551"/>
    </row>
    <row r="352" spans="2:13" hidden="1">
      <c r="B352" s="533" t="str">
        <f t="shared" si="21"/>
        <v/>
      </c>
      <c r="C352" s="543"/>
      <c r="D352" s="543"/>
      <c r="E352" s="534"/>
      <c r="F352" s="534"/>
      <c r="G352" s="534"/>
      <c r="H352" s="535"/>
      <c r="I352" s="531" t="str">
        <f t="shared" si="18"/>
        <v/>
      </c>
      <c r="J352" s="531" t="str">
        <f t="shared" si="19"/>
        <v/>
      </c>
      <c r="K352" s="531" t="str">
        <f t="shared" si="20"/>
        <v/>
      </c>
      <c r="L352" s="551"/>
      <c r="M352" s="551"/>
    </row>
    <row r="353" spans="2:13" hidden="1">
      <c r="B353" s="533" t="str">
        <f t="shared" si="21"/>
        <v/>
      </c>
      <c r="C353" s="543"/>
      <c r="D353" s="543"/>
      <c r="E353" s="534"/>
      <c r="F353" s="534"/>
      <c r="G353" s="534"/>
      <c r="H353" s="535"/>
      <c r="I353" s="531" t="str">
        <f t="shared" si="18"/>
        <v/>
      </c>
      <c r="J353" s="531" t="str">
        <f t="shared" si="19"/>
        <v/>
      </c>
      <c r="K353" s="531" t="str">
        <f t="shared" si="20"/>
        <v/>
      </c>
      <c r="L353" s="551"/>
      <c r="M353" s="551"/>
    </row>
    <row r="354" spans="2:13" hidden="1">
      <c r="B354" s="533" t="str">
        <f t="shared" si="21"/>
        <v/>
      </c>
      <c r="C354" s="543"/>
      <c r="D354" s="543"/>
      <c r="E354" s="534"/>
      <c r="F354" s="534"/>
      <c r="G354" s="534"/>
      <c r="H354" s="535"/>
      <c r="I354" s="531" t="str">
        <f t="shared" si="18"/>
        <v/>
      </c>
      <c r="J354" s="531" t="str">
        <f t="shared" si="19"/>
        <v/>
      </c>
      <c r="K354" s="531" t="str">
        <f t="shared" si="20"/>
        <v/>
      </c>
      <c r="L354" s="551"/>
      <c r="M354" s="551"/>
    </row>
    <row r="355" spans="2:13" hidden="1">
      <c r="B355" s="533" t="str">
        <f t="shared" si="21"/>
        <v/>
      </c>
      <c r="C355" s="543"/>
      <c r="D355" s="543"/>
      <c r="E355" s="534"/>
      <c r="F355" s="534"/>
      <c r="G355" s="534"/>
      <c r="H355" s="535"/>
      <c r="I355" s="531" t="str">
        <f t="shared" si="18"/>
        <v/>
      </c>
      <c r="J355" s="531" t="str">
        <f t="shared" si="19"/>
        <v/>
      </c>
      <c r="K355" s="531" t="str">
        <f t="shared" si="20"/>
        <v/>
      </c>
      <c r="L355" s="551"/>
      <c r="M355" s="551"/>
    </row>
    <row r="356" spans="2:13" hidden="1">
      <c r="B356" s="533" t="str">
        <f t="shared" si="21"/>
        <v/>
      </c>
      <c r="C356" s="543"/>
      <c r="D356" s="543"/>
      <c r="E356" s="534"/>
      <c r="F356" s="534"/>
      <c r="G356" s="534"/>
      <c r="H356" s="535"/>
      <c r="I356" s="531" t="str">
        <f t="shared" si="18"/>
        <v/>
      </c>
      <c r="J356" s="531" t="str">
        <f t="shared" si="19"/>
        <v/>
      </c>
      <c r="K356" s="531" t="str">
        <f t="shared" si="20"/>
        <v/>
      </c>
      <c r="L356" s="551"/>
      <c r="M356" s="551"/>
    </row>
    <row r="357" spans="2:13" hidden="1">
      <c r="B357" s="533" t="str">
        <f t="shared" si="21"/>
        <v/>
      </c>
      <c r="C357" s="543"/>
      <c r="D357" s="543"/>
      <c r="E357" s="534"/>
      <c r="F357" s="534"/>
      <c r="G357" s="534"/>
      <c r="H357" s="535"/>
      <c r="I357" s="531" t="str">
        <f t="shared" si="18"/>
        <v/>
      </c>
      <c r="J357" s="531" t="str">
        <f t="shared" si="19"/>
        <v/>
      </c>
      <c r="K357" s="531" t="str">
        <f t="shared" si="20"/>
        <v/>
      </c>
      <c r="L357" s="551"/>
      <c r="M357" s="551"/>
    </row>
    <row r="358" spans="2:13" hidden="1">
      <c r="B358" s="533" t="str">
        <f t="shared" si="21"/>
        <v/>
      </c>
      <c r="C358" s="543"/>
      <c r="D358" s="543"/>
      <c r="E358" s="534"/>
      <c r="F358" s="534"/>
      <c r="G358" s="534"/>
      <c r="H358" s="535"/>
      <c r="I358" s="531" t="str">
        <f t="shared" si="18"/>
        <v/>
      </c>
      <c r="J358" s="531" t="str">
        <f t="shared" si="19"/>
        <v/>
      </c>
      <c r="K358" s="531" t="str">
        <f t="shared" si="20"/>
        <v/>
      </c>
      <c r="L358" s="551"/>
      <c r="M358" s="551"/>
    </row>
    <row r="359" spans="2:13" hidden="1">
      <c r="B359" s="533" t="str">
        <f t="shared" si="21"/>
        <v/>
      </c>
      <c r="C359" s="543"/>
      <c r="D359" s="543"/>
      <c r="E359" s="534"/>
      <c r="F359" s="534"/>
      <c r="G359" s="534"/>
      <c r="H359" s="535"/>
      <c r="I359" s="531" t="str">
        <f t="shared" si="18"/>
        <v/>
      </c>
      <c r="J359" s="531" t="str">
        <f t="shared" si="19"/>
        <v/>
      </c>
      <c r="K359" s="531" t="str">
        <f t="shared" si="20"/>
        <v/>
      </c>
      <c r="L359" s="551"/>
      <c r="M359" s="551"/>
    </row>
    <row r="360" spans="2:13" hidden="1">
      <c r="B360" s="533" t="str">
        <f t="shared" si="21"/>
        <v/>
      </c>
      <c r="C360" s="543"/>
      <c r="D360" s="543"/>
      <c r="E360" s="534"/>
      <c r="F360" s="534"/>
      <c r="G360" s="534"/>
      <c r="H360" s="535"/>
      <c r="I360" s="531" t="str">
        <f t="shared" ref="I360:I393" si="22">IF(OR(E360="複数",E360="その他"),"",IF(COUNTIF(L360:L742,E360)=0,"",IF(F360="","","エラー")))</f>
        <v/>
      </c>
      <c r="J360" s="531" t="str">
        <f t="shared" ref="J360:J393" si="23">IF(B360="","",IF(COUNTIF($L$11:$L$393,E360),"","エラー"))</f>
        <v/>
      </c>
      <c r="K360" s="531" t="str">
        <f t="shared" ref="K360:K393" si="24">IF(E360="その他",IF(F360="","エラー",""),"")</f>
        <v/>
      </c>
      <c r="L360" s="551"/>
      <c r="M360" s="551"/>
    </row>
    <row r="361" spans="2:13" hidden="1">
      <c r="B361" s="533" t="str">
        <f t="shared" si="21"/>
        <v/>
      </c>
      <c r="C361" s="543"/>
      <c r="D361" s="543"/>
      <c r="E361" s="534"/>
      <c r="F361" s="534"/>
      <c r="G361" s="534"/>
      <c r="H361" s="535"/>
      <c r="I361" s="531" t="str">
        <f t="shared" si="22"/>
        <v/>
      </c>
      <c r="J361" s="531" t="str">
        <f t="shared" si="23"/>
        <v/>
      </c>
      <c r="K361" s="531" t="str">
        <f t="shared" si="24"/>
        <v/>
      </c>
      <c r="L361" s="551"/>
      <c r="M361" s="551"/>
    </row>
    <row r="362" spans="2:13" hidden="1">
      <c r="B362" s="533" t="str">
        <f t="shared" si="21"/>
        <v/>
      </c>
      <c r="C362" s="543"/>
      <c r="D362" s="543"/>
      <c r="E362" s="534"/>
      <c r="F362" s="534"/>
      <c r="G362" s="534"/>
      <c r="H362" s="535"/>
      <c r="I362" s="531" t="str">
        <f t="shared" si="22"/>
        <v/>
      </c>
      <c r="J362" s="531" t="str">
        <f t="shared" si="23"/>
        <v/>
      </c>
      <c r="K362" s="531" t="str">
        <f t="shared" si="24"/>
        <v/>
      </c>
      <c r="L362" s="551"/>
      <c r="M362" s="551"/>
    </row>
    <row r="363" spans="2:13" hidden="1">
      <c r="B363" s="533" t="str">
        <f t="shared" si="21"/>
        <v/>
      </c>
      <c r="C363" s="543"/>
      <c r="D363" s="543"/>
      <c r="E363" s="534"/>
      <c r="F363" s="534"/>
      <c r="G363" s="534"/>
      <c r="H363" s="535"/>
      <c r="I363" s="531" t="str">
        <f t="shared" si="22"/>
        <v/>
      </c>
      <c r="J363" s="531" t="str">
        <f t="shared" si="23"/>
        <v/>
      </c>
      <c r="K363" s="531" t="str">
        <f t="shared" si="24"/>
        <v/>
      </c>
      <c r="L363" s="551"/>
      <c r="M363" s="551"/>
    </row>
    <row r="364" spans="2:13" hidden="1">
      <c r="B364" s="533" t="str">
        <f t="shared" si="21"/>
        <v/>
      </c>
      <c r="C364" s="543"/>
      <c r="D364" s="543"/>
      <c r="E364" s="534"/>
      <c r="F364" s="534"/>
      <c r="G364" s="534"/>
      <c r="H364" s="535"/>
      <c r="I364" s="531" t="str">
        <f t="shared" si="22"/>
        <v/>
      </c>
      <c r="J364" s="531" t="str">
        <f t="shared" si="23"/>
        <v/>
      </c>
      <c r="K364" s="531" t="str">
        <f t="shared" si="24"/>
        <v/>
      </c>
      <c r="L364" s="551"/>
      <c r="M364" s="551"/>
    </row>
    <row r="365" spans="2:13" hidden="1">
      <c r="B365" s="533" t="str">
        <f t="shared" si="21"/>
        <v/>
      </c>
      <c r="C365" s="543"/>
      <c r="D365" s="543"/>
      <c r="E365" s="534"/>
      <c r="F365" s="534"/>
      <c r="G365" s="534"/>
      <c r="H365" s="535"/>
      <c r="I365" s="531" t="str">
        <f t="shared" si="22"/>
        <v/>
      </c>
      <c r="J365" s="531" t="str">
        <f t="shared" si="23"/>
        <v/>
      </c>
      <c r="K365" s="531" t="str">
        <f t="shared" si="24"/>
        <v/>
      </c>
      <c r="L365" s="551"/>
      <c r="M365" s="551"/>
    </row>
    <row r="366" spans="2:13" hidden="1">
      <c r="B366" s="533" t="str">
        <f t="shared" si="21"/>
        <v/>
      </c>
      <c r="C366" s="543"/>
      <c r="D366" s="543"/>
      <c r="E366" s="534"/>
      <c r="F366" s="534"/>
      <c r="G366" s="534"/>
      <c r="H366" s="535"/>
      <c r="I366" s="531" t="str">
        <f t="shared" si="22"/>
        <v/>
      </c>
      <c r="J366" s="531" t="str">
        <f t="shared" si="23"/>
        <v/>
      </c>
      <c r="K366" s="531" t="str">
        <f t="shared" si="24"/>
        <v/>
      </c>
      <c r="L366" s="551"/>
      <c r="M366" s="551"/>
    </row>
    <row r="367" spans="2:13" hidden="1">
      <c r="B367" s="533" t="str">
        <f t="shared" ref="B367:B393" si="25">IF($H$9="","",IF(E367="","",$H$9))</f>
        <v/>
      </c>
      <c r="C367" s="543"/>
      <c r="D367" s="543"/>
      <c r="E367" s="534"/>
      <c r="F367" s="534"/>
      <c r="G367" s="534"/>
      <c r="H367" s="535"/>
      <c r="I367" s="531" t="str">
        <f t="shared" si="22"/>
        <v/>
      </c>
      <c r="J367" s="531" t="str">
        <f t="shared" si="23"/>
        <v/>
      </c>
      <c r="K367" s="531" t="str">
        <f t="shared" si="24"/>
        <v/>
      </c>
      <c r="L367" s="551"/>
      <c r="M367" s="551"/>
    </row>
    <row r="368" spans="2:13" hidden="1">
      <c r="B368" s="533" t="str">
        <f t="shared" si="25"/>
        <v/>
      </c>
      <c r="C368" s="543"/>
      <c r="D368" s="543"/>
      <c r="E368" s="534"/>
      <c r="F368" s="534"/>
      <c r="G368" s="534"/>
      <c r="H368" s="535"/>
      <c r="I368" s="531" t="str">
        <f t="shared" si="22"/>
        <v/>
      </c>
      <c r="J368" s="531" t="str">
        <f t="shared" si="23"/>
        <v/>
      </c>
      <c r="K368" s="531" t="str">
        <f t="shared" si="24"/>
        <v/>
      </c>
      <c r="L368" s="551"/>
      <c r="M368" s="551"/>
    </row>
    <row r="369" spans="2:13" hidden="1">
      <c r="B369" s="533" t="str">
        <f t="shared" si="25"/>
        <v/>
      </c>
      <c r="C369" s="543"/>
      <c r="D369" s="543"/>
      <c r="E369" s="534"/>
      <c r="F369" s="534"/>
      <c r="G369" s="534"/>
      <c r="H369" s="535"/>
      <c r="I369" s="531" t="str">
        <f t="shared" si="22"/>
        <v/>
      </c>
      <c r="J369" s="531" t="str">
        <f t="shared" si="23"/>
        <v/>
      </c>
      <c r="K369" s="531" t="str">
        <f t="shared" si="24"/>
        <v/>
      </c>
      <c r="L369" s="551"/>
      <c r="M369" s="551"/>
    </row>
    <row r="370" spans="2:13" hidden="1">
      <c r="B370" s="533" t="str">
        <f t="shared" si="25"/>
        <v/>
      </c>
      <c r="C370" s="543"/>
      <c r="D370" s="543"/>
      <c r="E370" s="534"/>
      <c r="F370" s="534"/>
      <c r="G370" s="534"/>
      <c r="H370" s="535"/>
      <c r="I370" s="531" t="str">
        <f t="shared" si="22"/>
        <v/>
      </c>
      <c r="J370" s="531" t="str">
        <f t="shared" si="23"/>
        <v/>
      </c>
      <c r="K370" s="531" t="str">
        <f t="shared" si="24"/>
        <v/>
      </c>
      <c r="L370" s="551"/>
      <c r="M370" s="551"/>
    </row>
    <row r="371" spans="2:13" hidden="1">
      <c r="B371" s="533" t="str">
        <f t="shared" si="25"/>
        <v/>
      </c>
      <c r="C371" s="543"/>
      <c r="D371" s="543"/>
      <c r="E371" s="534"/>
      <c r="F371" s="534"/>
      <c r="G371" s="534"/>
      <c r="H371" s="535"/>
      <c r="I371" s="531" t="str">
        <f t="shared" si="22"/>
        <v/>
      </c>
      <c r="J371" s="531" t="str">
        <f t="shared" si="23"/>
        <v/>
      </c>
      <c r="K371" s="531" t="str">
        <f t="shared" si="24"/>
        <v/>
      </c>
      <c r="L371" s="551"/>
      <c r="M371" s="551"/>
    </row>
    <row r="372" spans="2:13" hidden="1">
      <c r="B372" s="533" t="str">
        <f t="shared" si="25"/>
        <v/>
      </c>
      <c r="C372" s="543"/>
      <c r="D372" s="543"/>
      <c r="E372" s="534"/>
      <c r="F372" s="534"/>
      <c r="G372" s="534"/>
      <c r="H372" s="535"/>
      <c r="I372" s="531" t="str">
        <f t="shared" si="22"/>
        <v/>
      </c>
      <c r="J372" s="531" t="str">
        <f t="shared" si="23"/>
        <v/>
      </c>
      <c r="K372" s="531" t="str">
        <f t="shared" si="24"/>
        <v/>
      </c>
      <c r="L372" s="551"/>
      <c r="M372" s="551"/>
    </row>
    <row r="373" spans="2:13" hidden="1">
      <c r="B373" s="533" t="str">
        <f t="shared" si="25"/>
        <v/>
      </c>
      <c r="C373" s="543"/>
      <c r="D373" s="543"/>
      <c r="E373" s="534"/>
      <c r="F373" s="534"/>
      <c r="G373" s="534"/>
      <c r="H373" s="535"/>
      <c r="I373" s="531" t="str">
        <f t="shared" si="22"/>
        <v/>
      </c>
      <c r="J373" s="531" t="str">
        <f t="shared" si="23"/>
        <v/>
      </c>
      <c r="K373" s="531" t="str">
        <f t="shared" si="24"/>
        <v/>
      </c>
      <c r="L373" s="551"/>
      <c r="M373" s="551"/>
    </row>
    <row r="374" spans="2:13" hidden="1">
      <c r="B374" s="533" t="str">
        <f t="shared" si="25"/>
        <v/>
      </c>
      <c r="C374" s="543"/>
      <c r="D374" s="543"/>
      <c r="E374" s="534"/>
      <c r="F374" s="534"/>
      <c r="G374" s="534"/>
      <c r="H374" s="535"/>
      <c r="I374" s="531" t="str">
        <f t="shared" si="22"/>
        <v/>
      </c>
      <c r="J374" s="531" t="str">
        <f t="shared" si="23"/>
        <v/>
      </c>
      <c r="K374" s="531" t="str">
        <f t="shared" si="24"/>
        <v/>
      </c>
      <c r="L374" s="551"/>
      <c r="M374" s="551"/>
    </row>
    <row r="375" spans="2:13" hidden="1">
      <c r="B375" s="533" t="str">
        <f t="shared" si="25"/>
        <v/>
      </c>
      <c r="C375" s="543"/>
      <c r="D375" s="543"/>
      <c r="E375" s="534"/>
      <c r="F375" s="534"/>
      <c r="G375" s="534"/>
      <c r="H375" s="535"/>
      <c r="I375" s="531" t="str">
        <f t="shared" si="22"/>
        <v/>
      </c>
      <c r="J375" s="531" t="str">
        <f t="shared" si="23"/>
        <v/>
      </c>
      <c r="K375" s="531" t="str">
        <f t="shared" si="24"/>
        <v/>
      </c>
      <c r="L375" s="551"/>
      <c r="M375" s="551"/>
    </row>
    <row r="376" spans="2:13" hidden="1">
      <c r="B376" s="533" t="str">
        <f t="shared" si="25"/>
        <v/>
      </c>
      <c r="C376" s="543"/>
      <c r="D376" s="543"/>
      <c r="E376" s="534"/>
      <c r="F376" s="534"/>
      <c r="G376" s="534"/>
      <c r="H376" s="535"/>
      <c r="I376" s="531" t="str">
        <f t="shared" si="22"/>
        <v/>
      </c>
      <c r="J376" s="531" t="str">
        <f t="shared" si="23"/>
        <v/>
      </c>
      <c r="K376" s="531" t="str">
        <f t="shared" si="24"/>
        <v/>
      </c>
      <c r="L376" s="551"/>
      <c r="M376" s="551"/>
    </row>
    <row r="377" spans="2:13" hidden="1">
      <c r="B377" s="533" t="str">
        <f t="shared" si="25"/>
        <v/>
      </c>
      <c r="C377" s="543"/>
      <c r="D377" s="543"/>
      <c r="E377" s="534"/>
      <c r="F377" s="534"/>
      <c r="G377" s="534"/>
      <c r="H377" s="535"/>
      <c r="I377" s="531" t="str">
        <f t="shared" si="22"/>
        <v/>
      </c>
      <c r="J377" s="531" t="str">
        <f t="shared" si="23"/>
        <v/>
      </c>
      <c r="K377" s="531" t="str">
        <f t="shared" si="24"/>
        <v/>
      </c>
      <c r="L377" s="551"/>
      <c r="M377" s="551"/>
    </row>
    <row r="378" spans="2:13" hidden="1">
      <c r="B378" s="533" t="str">
        <f t="shared" si="25"/>
        <v/>
      </c>
      <c r="C378" s="543"/>
      <c r="D378" s="543"/>
      <c r="E378" s="534"/>
      <c r="F378" s="534"/>
      <c r="G378" s="534"/>
      <c r="H378" s="535"/>
      <c r="I378" s="531" t="str">
        <f t="shared" si="22"/>
        <v/>
      </c>
      <c r="J378" s="531" t="str">
        <f t="shared" si="23"/>
        <v/>
      </c>
      <c r="K378" s="531" t="str">
        <f t="shared" si="24"/>
        <v/>
      </c>
      <c r="L378" s="551"/>
      <c r="M378" s="551"/>
    </row>
    <row r="379" spans="2:13" hidden="1">
      <c r="B379" s="533" t="str">
        <f t="shared" si="25"/>
        <v/>
      </c>
      <c r="C379" s="543"/>
      <c r="D379" s="543"/>
      <c r="E379" s="534"/>
      <c r="F379" s="534"/>
      <c r="G379" s="534"/>
      <c r="H379" s="535"/>
      <c r="I379" s="531" t="str">
        <f t="shared" si="22"/>
        <v/>
      </c>
      <c r="J379" s="531" t="str">
        <f t="shared" si="23"/>
        <v/>
      </c>
      <c r="K379" s="531" t="str">
        <f t="shared" si="24"/>
        <v/>
      </c>
      <c r="L379" s="551"/>
      <c r="M379" s="551"/>
    </row>
    <row r="380" spans="2:13" hidden="1">
      <c r="B380" s="533" t="str">
        <f t="shared" si="25"/>
        <v/>
      </c>
      <c r="C380" s="543"/>
      <c r="D380" s="543"/>
      <c r="E380" s="534"/>
      <c r="F380" s="534"/>
      <c r="G380" s="534"/>
      <c r="H380" s="535"/>
      <c r="I380" s="531" t="str">
        <f t="shared" si="22"/>
        <v/>
      </c>
      <c r="J380" s="531" t="str">
        <f t="shared" si="23"/>
        <v/>
      </c>
      <c r="K380" s="531" t="str">
        <f t="shared" si="24"/>
        <v/>
      </c>
      <c r="L380" s="551"/>
      <c r="M380" s="551"/>
    </row>
    <row r="381" spans="2:13" hidden="1">
      <c r="B381" s="533" t="str">
        <f t="shared" si="25"/>
        <v/>
      </c>
      <c r="C381" s="543"/>
      <c r="D381" s="543"/>
      <c r="E381" s="534"/>
      <c r="F381" s="534"/>
      <c r="G381" s="534"/>
      <c r="H381" s="535"/>
      <c r="I381" s="531" t="str">
        <f t="shared" si="22"/>
        <v/>
      </c>
      <c r="J381" s="531" t="str">
        <f t="shared" si="23"/>
        <v/>
      </c>
      <c r="K381" s="531" t="str">
        <f t="shared" si="24"/>
        <v/>
      </c>
      <c r="L381" s="551"/>
      <c r="M381" s="551"/>
    </row>
    <row r="382" spans="2:13" hidden="1">
      <c r="B382" s="533" t="str">
        <f t="shared" si="25"/>
        <v/>
      </c>
      <c r="C382" s="543"/>
      <c r="D382" s="543"/>
      <c r="E382" s="534"/>
      <c r="F382" s="534"/>
      <c r="G382" s="534"/>
      <c r="H382" s="535"/>
      <c r="I382" s="531" t="str">
        <f t="shared" si="22"/>
        <v/>
      </c>
      <c r="J382" s="531" t="str">
        <f t="shared" si="23"/>
        <v/>
      </c>
      <c r="K382" s="531" t="str">
        <f t="shared" si="24"/>
        <v/>
      </c>
      <c r="L382" s="551"/>
      <c r="M382" s="551"/>
    </row>
    <row r="383" spans="2:13" hidden="1">
      <c r="B383" s="533" t="str">
        <f t="shared" si="25"/>
        <v/>
      </c>
      <c r="C383" s="543"/>
      <c r="D383" s="543"/>
      <c r="E383" s="534"/>
      <c r="F383" s="534"/>
      <c r="G383" s="534"/>
      <c r="H383" s="535"/>
      <c r="I383" s="531" t="str">
        <f t="shared" si="22"/>
        <v/>
      </c>
      <c r="J383" s="531" t="str">
        <f t="shared" si="23"/>
        <v/>
      </c>
      <c r="K383" s="531" t="str">
        <f t="shared" si="24"/>
        <v/>
      </c>
      <c r="L383" s="551"/>
      <c r="M383" s="551"/>
    </row>
    <row r="384" spans="2:13" hidden="1">
      <c r="B384" s="533" t="str">
        <f t="shared" si="25"/>
        <v/>
      </c>
      <c r="C384" s="543"/>
      <c r="D384" s="543"/>
      <c r="E384" s="534"/>
      <c r="F384" s="534"/>
      <c r="G384" s="534"/>
      <c r="H384" s="535"/>
      <c r="I384" s="531" t="str">
        <f t="shared" si="22"/>
        <v/>
      </c>
      <c r="J384" s="531" t="str">
        <f t="shared" si="23"/>
        <v/>
      </c>
      <c r="K384" s="531" t="str">
        <f t="shared" si="24"/>
        <v/>
      </c>
      <c r="L384" s="551"/>
      <c r="M384" s="551"/>
    </row>
    <row r="385" spans="2:13" hidden="1">
      <c r="B385" s="533" t="str">
        <f t="shared" si="25"/>
        <v/>
      </c>
      <c r="C385" s="543"/>
      <c r="D385" s="543"/>
      <c r="E385" s="534"/>
      <c r="F385" s="534"/>
      <c r="G385" s="534"/>
      <c r="H385" s="535"/>
      <c r="I385" s="531" t="str">
        <f t="shared" si="22"/>
        <v/>
      </c>
      <c r="J385" s="531" t="str">
        <f t="shared" si="23"/>
        <v/>
      </c>
      <c r="K385" s="531" t="str">
        <f t="shared" si="24"/>
        <v/>
      </c>
      <c r="L385" s="551"/>
      <c r="M385" s="551"/>
    </row>
    <row r="386" spans="2:13" hidden="1">
      <c r="B386" s="533" t="str">
        <f t="shared" si="25"/>
        <v/>
      </c>
      <c r="C386" s="543"/>
      <c r="D386" s="543"/>
      <c r="E386" s="534"/>
      <c r="F386" s="534"/>
      <c r="G386" s="534"/>
      <c r="H386" s="535"/>
      <c r="I386" s="531" t="str">
        <f t="shared" si="22"/>
        <v/>
      </c>
      <c r="J386" s="531" t="str">
        <f t="shared" si="23"/>
        <v/>
      </c>
      <c r="K386" s="531" t="str">
        <f t="shared" si="24"/>
        <v/>
      </c>
      <c r="L386" s="551"/>
      <c r="M386" s="551"/>
    </row>
    <row r="387" spans="2:13" hidden="1">
      <c r="B387" s="533" t="str">
        <f t="shared" si="25"/>
        <v/>
      </c>
      <c r="C387" s="543"/>
      <c r="D387" s="543"/>
      <c r="E387" s="534"/>
      <c r="F387" s="534"/>
      <c r="G387" s="534"/>
      <c r="H387" s="535"/>
      <c r="I387" s="531" t="str">
        <f t="shared" si="22"/>
        <v/>
      </c>
      <c r="J387" s="531" t="str">
        <f t="shared" si="23"/>
        <v/>
      </c>
      <c r="K387" s="531" t="str">
        <f t="shared" si="24"/>
        <v/>
      </c>
      <c r="L387" s="551"/>
      <c r="M387" s="551"/>
    </row>
    <row r="388" spans="2:13" hidden="1">
      <c r="B388" s="533" t="str">
        <f t="shared" si="25"/>
        <v/>
      </c>
      <c r="C388" s="543"/>
      <c r="D388" s="543"/>
      <c r="E388" s="534"/>
      <c r="F388" s="534"/>
      <c r="G388" s="534"/>
      <c r="H388" s="535"/>
      <c r="I388" s="531" t="str">
        <f t="shared" si="22"/>
        <v/>
      </c>
      <c r="J388" s="531" t="str">
        <f t="shared" si="23"/>
        <v/>
      </c>
      <c r="K388" s="531" t="str">
        <f t="shared" si="24"/>
        <v/>
      </c>
      <c r="L388" s="551"/>
      <c r="M388" s="551"/>
    </row>
    <row r="389" spans="2:13" hidden="1">
      <c r="B389" s="533" t="str">
        <f t="shared" si="25"/>
        <v/>
      </c>
      <c r="C389" s="543"/>
      <c r="D389" s="543"/>
      <c r="E389" s="534"/>
      <c r="F389" s="534"/>
      <c r="G389" s="534"/>
      <c r="H389" s="535"/>
      <c r="I389" s="531" t="str">
        <f t="shared" si="22"/>
        <v/>
      </c>
      <c r="J389" s="531" t="str">
        <f t="shared" si="23"/>
        <v/>
      </c>
      <c r="K389" s="531" t="str">
        <f t="shared" si="24"/>
        <v/>
      </c>
      <c r="L389" s="551"/>
      <c r="M389" s="551"/>
    </row>
    <row r="390" spans="2:13" hidden="1">
      <c r="B390" s="533" t="str">
        <f t="shared" si="25"/>
        <v/>
      </c>
      <c r="C390" s="543"/>
      <c r="D390" s="543"/>
      <c r="E390" s="534"/>
      <c r="F390" s="534"/>
      <c r="G390" s="534"/>
      <c r="H390" s="535"/>
      <c r="I390" s="531" t="str">
        <f t="shared" si="22"/>
        <v/>
      </c>
      <c r="J390" s="531" t="str">
        <f t="shared" si="23"/>
        <v/>
      </c>
      <c r="K390" s="531" t="str">
        <f t="shared" si="24"/>
        <v/>
      </c>
      <c r="L390" s="551"/>
      <c r="M390" s="551"/>
    </row>
    <row r="391" spans="2:13" hidden="1">
      <c r="B391" s="533" t="str">
        <f t="shared" si="25"/>
        <v/>
      </c>
      <c r="C391" s="543"/>
      <c r="D391" s="543"/>
      <c r="E391" s="534"/>
      <c r="F391" s="534"/>
      <c r="G391" s="534"/>
      <c r="H391" s="535"/>
      <c r="I391" s="531" t="str">
        <f t="shared" si="22"/>
        <v/>
      </c>
      <c r="J391" s="531" t="str">
        <f t="shared" si="23"/>
        <v/>
      </c>
      <c r="K391" s="531" t="str">
        <f t="shared" si="24"/>
        <v/>
      </c>
      <c r="L391" s="551"/>
      <c r="M391" s="551"/>
    </row>
    <row r="392" spans="2:13" hidden="1">
      <c r="B392" s="533" t="str">
        <f>IF($H$9="","",IF(E392="","",$H$9))</f>
        <v/>
      </c>
      <c r="C392" s="543"/>
      <c r="D392" s="543"/>
      <c r="E392" s="534"/>
      <c r="F392" s="534"/>
      <c r="G392" s="534"/>
      <c r="H392" s="535"/>
      <c r="I392" s="531" t="str">
        <f t="shared" si="22"/>
        <v/>
      </c>
      <c r="J392" s="531" t="str">
        <f t="shared" si="23"/>
        <v/>
      </c>
      <c r="K392" s="531" t="str">
        <f t="shared" si="24"/>
        <v/>
      </c>
      <c r="L392" s="873" t="s">
        <v>122</v>
      </c>
      <c r="M392" s="873" t="s">
        <v>122</v>
      </c>
    </row>
    <row r="393" spans="2:13" ht="14.25" thickBot="1">
      <c r="B393" s="536" t="str">
        <f t="shared" si="25"/>
        <v/>
      </c>
      <c r="C393" s="544"/>
      <c r="D393" s="544"/>
      <c r="E393" s="537"/>
      <c r="F393" s="537"/>
      <c r="G393" s="537"/>
      <c r="H393" s="730"/>
      <c r="I393" s="531" t="str">
        <f t="shared" si="22"/>
        <v/>
      </c>
      <c r="J393" s="531" t="str">
        <f t="shared" si="23"/>
        <v/>
      </c>
      <c r="K393" s="531" t="str">
        <f t="shared" si="24"/>
        <v/>
      </c>
      <c r="L393" s="551" t="s">
        <v>561</v>
      </c>
      <c r="M393" s="551"/>
    </row>
    <row r="394" spans="2:13" ht="14.25" thickBot="1">
      <c r="F394" s="538"/>
      <c r="G394" s="560" t="s">
        <v>347</v>
      </c>
      <c r="H394" s="731">
        <f>SUM(H11:H393)</f>
        <v>0</v>
      </c>
      <c r="I394" s="559"/>
    </row>
    <row r="395" spans="2:13" ht="14.25" thickTop="1">
      <c r="E395" s="548" t="s">
        <v>321</v>
      </c>
      <c r="F395" s="540"/>
      <c r="G395" s="548" t="s">
        <v>321</v>
      </c>
      <c r="H395" s="549"/>
      <c r="I395" s="550"/>
    </row>
    <row r="396" spans="2:13">
      <c r="E396" s="548" t="s">
        <v>334</v>
      </c>
      <c r="F396" s="540"/>
      <c r="G396" s="548" t="s">
        <v>334</v>
      </c>
      <c r="H396" s="549"/>
      <c r="I396" s="550"/>
    </row>
    <row r="397" spans="2:13">
      <c r="E397" s="548" t="s">
        <v>335</v>
      </c>
      <c r="F397" s="540"/>
      <c r="G397" s="548" t="s">
        <v>335</v>
      </c>
      <c r="H397" s="549"/>
      <c r="I397" s="550"/>
    </row>
    <row r="398" spans="2:13">
      <c r="E398" s="548" t="s">
        <v>325</v>
      </c>
      <c r="F398" s="540"/>
      <c r="G398" s="548" t="s">
        <v>325</v>
      </c>
      <c r="H398" s="549"/>
      <c r="I398" s="550"/>
    </row>
    <row r="399" spans="2:13">
      <c r="E399" s="548" t="s">
        <v>326</v>
      </c>
      <c r="F399" s="540"/>
      <c r="G399" s="548" t="s">
        <v>326</v>
      </c>
      <c r="H399" s="549"/>
      <c r="I399" s="550"/>
    </row>
    <row r="400" spans="2:13">
      <c r="D400" s="840"/>
      <c r="E400" s="548" t="s">
        <v>327</v>
      </c>
      <c r="F400" s="540"/>
      <c r="G400" s="548" t="s">
        <v>327</v>
      </c>
      <c r="H400" s="549"/>
      <c r="I400" s="550"/>
      <c r="J400" s="840"/>
    </row>
    <row r="401" spans="4:10">
      <c r="D401" s="840"/>
      <c r="E401" s="548" t="s">
        <v>328</v>
      </c>
      <c r="F401" s="540"/>
      <c r="G401" s="548" t="s">
        <v>328</v>
      </c>
      <c r="H401" s="549"/>
      <c r="I401" s="550"/>
      <c r="J401" s="840"/>
    </row>
    <row r="402" spans="4:10">
      <c r="D402" s="840"/>
      <c r="E402" s="548" t="s">
        <v>336</v>
      </c>
      <c r="F402" s="540"/>
      <c r="G402" s="548" t="s">
        <v>336</v>
      </c>
      <c r="H402" s="549"/>
      <c r="I402" s="550"/>
      <c r="J402" s="840"/>
    </row>
    <row r="403" spans="4:10">
      <c r="D403" s="840"/>
      <c r="E403" s="548" t="s">
        <v>337</v>
      </c>
      <c r="F403" s="540"/>
      <c r="G403" s="548" t="s">
        <v>337</v>
      </c>
      <c r="H403" s="549"/>
      <c r="I403" s="550"/>
      <c r="J403" s="840"/>
    </row>
    <row r="404" spans="4:10">
      <c r="D404" s="840"/>
      <c r="E404" s="548" t="s">
        <v>329</v>
      </c>
      <c r="F404" s="540"/>
      <c r="G404" s="548" t="s">
        <v>329</v>
      </c>
      <c r="H404" s="549"/>
      <c r="I404" s="550"/>
      <c r="J404" s="840"/>
    </row>
    <row r="405" spans="4:10">
      <c r="D405" s="840"/>
      <c r="E405" s="548" t="s">
        <v>584</v>
      </c>
      <c r="F405" s="540"/>
      <c r="G405" s="548" t="s">
        <v>584</v>
      </c>
      <c r="H405" s="549"/>
      <c r="I405" s="550"/>
      <c r="J405" s="840"/>
    </row>
    <row r="406" spans="4:10">
      <c r="D406" s="840"/>
      <c r="E406" s="548" t="s">
        <v>338</v>
      </c>
      <c r="F406" s="541"/>
      <c r="G406" s="548" t="s">
        <v>338</v>
      </c>
      <c r="H406" s="549"/>
      <c r="I406" s="550"/>
      <c r="J406" s="840"/>
    </row>
    <row r="407" spans="4:10">
      <c r="D407" s="840"/>
      <c r="E407" s="551" t="s">
        <v>331</v>
      </c>
      <c r="F407" s="541"/>
      <c r="G407" s="551" t="s">
        <v>331</v>
      </c>
      <c r="H407" s="549"/>
      <c r="I407" s="550"/>
      <c r="J407" s="840"/>
    </row>
    <row r="408" spans="4:10">
      <c r="D408" s="840"/>
      <c r="E408" s="551" t="s">
        <v>339</v>
      </c>
      <c r="F408" s="541"/>
      <c r="G408" s="551" t="s">
        <v>339</v>
      </c>
      <c r="H408" s="549"/>
      <c r="I408" s="550"/>
      <c r="J408" s="840"/>
    </row>
    <row r="409" spans="4:10">
      <c r="D409" s="840"/>
      <c r="E409" s="551" t="s">
        <v>340</v>
      </c>
      <c r="F409" s="541"/>
      <c r="G409" s="551" t="s">
        <v>340</v>
      </c>
      <c r="H409" s="549"/>
      <c r="I409" s="550"/>
      <c r="J409" s="840"/>
    </row>
    <row r="410" spans="4:10">
      <c r="D410" s="840"/>
      <c r="E410" s="551" t="s">
        <v>341</v>
      </c>
      <c r="F410" s="541"/>
      <c r="G410" s="551" t="s">
        <v>341</v>
      </c>
      <c r="H410" s="549"/>
      <c r="I410" s="550"/>
      <c r="J410" s="840"/>
    </row>
    <row r="411" spans="4:10">
      <c r="D411" s="840"/>
      <c r="E411" s="551" t="s">
        <v>342</v>
      </c>
      <c r="F411" s="541"/>
      <c r="G411" s="551" t="s">
        <v>342</v>
      </c>
      <c r="H411" s="549"/>
      <c r="I411" s="550"/>
      <c r="J411" s="840"/>
    </row>
    <row r="412" spans="4:10">
      <c r="D412" s="840"/>
      <c r="E412" s="551" t="s">
        <v>343</v>
      </c>
      <c r="F412" s="541"/>
      <c r="G412" s="551" t="s">
        <v>343</v>
      </c>
      <c r="H412" s="549"/>
      <c r="I412" s="550"/>
      <c r="J412" s="840"/>
    </row>
    <row r="413" spans="4:10">
      <c r="D413" s="840"/>
      <c r="E413" s="551" t="s">
        <v>344</v>
      </c>
      <c r="F413" s="541"/>
      <c r="G413" s="551" t="s">
        <v>344</v>
      </c>
      <c r="H413" s="549"/>
      <c r="I413" s="550"/>
      <c r="J413" s="840"/>
    </row>
    <row r="414" spans="4:10">
      <c r="D414" s="840"/>
      <c r="E414" s="551" t="s">
        <v>345</v>
      </c>
      <c r="F414" s="541"/>
      <c r="G414" s="551" t="s">
        <v>345</v>
      </c>
      <c r="H414" s="549"/>
      <c r="I414" s="550"/>
      <c r="J414" s="840"/>
    </row>
    <row r="415" spans="4:10">
      <c r="D415" s="840"/>
      <c r="E415" s="551" t="s">
        <v>653</v>
      </c>
      <c r="F415" s="541"/>
      <c r="G415" s="551" t="s">
        <v>653</v>
      </c>
      <c r="H415" s="549"/>
      <c r="I415" s="550"/>
      <c r="J415" s="840"/>
    </row>
    <row r="416" spans="4:10">
      <c r="D416" s="840"/>
      <c r="E416" s="551" t="s">
        <v>652</v>
      </c>
      <c r="F416" s="541"/>
      <c r="G416" s="551" t="s">
        <v>652</v>
      </c>
      <c r="H416" s="549"/>
      <c r="I416" s="550"/>
      <c r="J416" s="840"/>
    </row>
    <row r="417" spans="4:10">
      <c r="D417" s="840"/>
      <c r="E417" s="551" t="s">
        <v>585</v>
      </c>
      <c r="F417" s="541"/>
      <c r="G417" s="551" t="s">
        <v>585</v>
      </c>
      <c r="H417" s="549"/>
      <c r="I417" s="550"/>
      <c r="J417" s="840"/>
    </row>
    <row r="418" spans="4:10">
      <c r="D418" s="840"/>
      <c r="E418" s="551" t="s">
        <v>586</v>
      </c>
      <c r="F418" s="541"/>
      <c r="G418" s="551" t="s">
        <v>586</v>
      </c>
      <c r="H418" s="549"/>
      <c r="I418" s="550"/>
      <c r="J418" s="840"/>
    </row>
    <row r="419" spans="4:10">
      <c r="D419" s="840"/>
      <c r="E419" s="551" t="s">
        <v>587</v>
      </c>
      <c r="F419" s="541"/>
      <c r="G419" s="551" t="s">
        <v>587</v>
      </c>
      <c r="H419" s="549"/>
      <c r="I419" s="550"/>
      <c r="J419" s="840"/>
    </row>
    <row r="420" spans="4:10">
      <c r="D420" s="840"/>
      <c r="E420" s="551" t="s">
        <v>588</v>
      </c>
      <c r="F420" s="541"/>
      <c r="G420" s="551" t="s">
        <v>588</v>
      </c>
      <c r="H420" s="549"/>
      <c r="I420" s="550"/>
      <c r="J420" s="840"/>
    </row>
    <row r="421" spans="4:10">
      <c r="D421" s="840"/>
      <c r="E421" s="551" t="s">
        <v>589</v>
      </c>
      <c r="F421" s="541"/>
      <c r="G421" s="551" t="s">
        <v>589</v>
      </c>
      <c r="H421" s="549"/>
      <c r="I421" s="550"/>
      <c r="J421" s="840"/>
    </row>
    <row r="422" spans="4:10">
      <c r="D422" s="840"/>
      <c r="E422" s="551" t="s">
        <v>590</v>
      </c>
      <c r="F422" s="541"/>
      <c r="G422" s="551" t="s">
        <v>590</v>
      </c>
      <c r="H422" s="549"/>
      <c r="I422" s="550"/>
      <c r="J422" s="840"/>
    </row>
    <row r="423" spans="4:10">
      <c r="D423" s="840"/>
      <c r="E423" s="551" t="s">
        <v>591</v>
      </c>
      <c r="F423" s="541"/>
      <c r="G423" s="551" t="s">
        <v>591</v>
      </c>
      <c r="H423" s="549"/>
      <c r="I423" s="550"/>
      <c r="J423" s="840"/>
    </row>
    <row r="424" spans="4:10">
      <c r="D424" s="840"/>
      <c r="E424" s="551" t="s">
        <v>592</v>
      </c>
      <c r="F424" s="541"/>
      <c r="G424" s="551" t="s">
        <v>592</v>
      </c>
      <c r="H424" s="549"/>
      <c r="I424" s="550"/>
      <c r="J424" s="840"/>
    </row>
    <row r="425" spans="4:10">
      <c r="D425" s="840"/>
      <c r="E425" s="551" t="s">
        <v>593</v>
      </c>
      <c r="F425" s="541"/>
      <c r="G425" s="551" t="s">
        <v>593</v>
      </c>
      <c r="H425" s="549"/>
      <c r="I425" s="550"/>
      <c r="J425" s="840"/>
    </row>
    <row r="426" spans="4:10">
      <c r="D426" s="840"/>
      <c r="E426" s="551" t="s">
        <v>76</v>
      </c>
      <c r="F426" s="541"/>
      <c r="G426" s="551" t="s">
        <v>76</v>
      </c>
      <c r="H426" s="549"/>
      <c r="I426" s="550"/>
      <c r="J426" s="840"/>
    </row>
    <row r="427" spans="4:10">
      <c r="D427" s="840"/>
      <c r="E427" s="551" t="s">
        <v>595</v>
      </c>
      <c r="F427" s="541"/>
      <c r="G427" s="551" t="s">
        <v>32</v>
      </c>
      <c r="H427" s="549"/>
      <c r="I427" s="550"/>
      <c r="J427" s="840"/>
    </row>
    <row r="428" spans="4:10">
      <c r="D428" s="840"/>
      <c r="E428" s="551" t="s">
        <v>650</v>
      </c>
      <c r="F428" s="541"/>
      <c r="G428" s="551" t="s">
        <v>122</v>
      </c>
      <c r="H428" s="549"/>
      <c r="I428" s="550"/>
      <c r="J428" s="840"/>
    </row>
    <row r="429" spans="4:10">
      <c r="D429" s="840"/>
      <c r="E429" s="551" t="s">
        <v>561</v>
      </c>
      <c r="F429" s="541"/>
      <c r="G429" s="551"/>
      <c r="H429" s="549"/>
      <c r="I429" s="550"/>
      <c r="J429" s="840"/>
    </row>
    <row r="430" spans="4:10">
      <c r="D430" s="840"/>
      <c r="E430" s="549"/>
      <c r="F430" s="541"/>
      <c r="G430" s="549"/>
      <c r="H430" s="549"/>
      <c r="I430" s="550"/>
      <c r="J430" s="840"/>
    </row>
    <row r="431" spans="4:10">
      <c r="D431" s="840"/>
      <c r="E431" s="549"/>
      <c r="F431" s="541"/>
      <c r="G431" s="549"/>
      <c r="H431" s="549"/>
      <c r="I431" s="550"/>
      <c r="J431" s="840"/>
    </row>
    <row r="432" spans="4:10">
      <c r="E432" s="549"/>
      <c r="F432" s="541"/>
      <c r="G432" s="549"/>
      <c r="H432" s="549"/>
      <c r="I432" s="550"/>
    </row>
    <row r="433" spans="5:9">
      <c r="E433" s="549"/>
      <c r="F433" s="541"/>
      <c r="G433" s="549"/>
      <c r="H433" s="549"/>
      <c r="I433" s="550"/>
    </row>
    <row r="434" spans="5:9">
      <c r="E434" s="549"/>
      <c r="F434" s="541"/>
      <c r="G434" s="549"/>
      <c r="H434" s="549"/>
      <c r="I434" s="550"/>
    </row>
    <row r="435" spans="5:9">
      <c r="E435" s="549"/>
      <c r="F435" s="541"/>
      <c r="G435" s="549"/>
      <c r="H435" s="549"/>
      <c r="I435" s="550"/>
    </row>
    <row r="436" spans="5:9">
      <c r="E436" s="549"/>
      <c r="F436" s="541"/>
      <c r="G436" s="549"/>
      <c r="H436" s="549"/>
      <c r="I436" s="550"/>
    </row>
    <row r="437" spans="5:9">
      <c r="E437" s="549"/>
      <c r="F437" s="541"/>
      <c r="G437" s="549"/>
      <c r="H437" s="549"/>
      <c r="I437" s="550"/>
    </row>
    <row r="438" spans="5:9">
      <c r="E438" s="549"/>
      <c r="F438" s="541"/>
      <c r="G438" s="549"/>
      <c r="H438" s="549"/>
      <c r="I438" s="550"/>
    </row>
    <row r="439" spans="5:9">
      <c r="E439" s="549"/>
      <c r="F439" s="541"/>
      <c r="G439" s="549"/>
      <c r="H439" s="549"/>
      <c r="I439" s="550"/>
    </row>
    <row r="440" spans="5:9">
      <c r="E440" s="549"/>
      <c r="F440" s="541"/>
      <c r="G440" s="549"/>
      <c r="H440" s="549"/>
      <c r="I440" s="550"/>
    </row>
    <row r="441" spans="5:9">
      <c r="E441" s="549"/>
      <c r="F441" s="541"/>
      <c r="G441" s="549"/>
      <c r="H441" s="549"/>
      <c r="I441" s="550"/>
    </row>
    <row r="442" spans="5:9">
      <c r="E442" s="549"/>
      <c r="F442" s="541"/>
      <c r="G442" s="549"/>
      <c r="H442" s="549"/>
      <c r="I442" s="550"/>
    </row>
    <row r="443" spans="5:9">
      <c r="E443" s="549"/>
      <c r="G443" s="549"/>
    </row>
    <row r="444" spans="5:9">
      <c r="E444" s="549"/>
      <c r="G444" s="549"/>
    </row>
    <row r="445" spans="5:9">
      <c r="E445" s="549"/>
      <c r="G445" s="549"/>
    </row>
    <row r="446" spans="5:9">
      <c r="E446" s="549"/>
      <c r="G446" s="549"/>
    </row>
    <row r="447" spans="5:9">
      <c r="E447" s="549"/>
      <c r="G447" s="549"/>
    </row>
    <row r="448" spans="5:9">
      <c r="E448" s="549"/>
      <c r="G448" s="549"/>
    </row>
    <row r="449" spans="5:7">
      <c r="E449" s="549"/>
      <c r="G449" s="549"/>
    </row>
    <row r="450" spans="5:7">
      <c r="E450" s="549"/>
      <c r="G450" s="549"/>
    </row>
    <row r="451" spans="5:7">
      <c r="E451" s="549"/>
      <c r="G451" s="549"/>
    </row>
    <row r="452" spans="5:7">
      <c r="E452" s="549"/>
      <c r="G452" s="549"/>
    </row>
    <row r="453" spans="5:7">
      <c r="E453" s="549"/>
      <c r="G453" s="549"/>
    </row>
    <row r="454" spans="5:7">
      <c r="E454" s="549"/>
      <c r="G454" s="549"/>
    </row>
    <row r="455" spans="5:7">
      <c r="G455" s="549"/>
    </row>
  </sheetData>
  <sheetProtection insertRows="0" deleteRows="0"/>
  <mergeCells count="4">
    <mergeCell ref="B6:H6"/>
    <mergeCell ref="B7:H7"/>
    <mergeCell ref="B8:H8"/>
    <mergeCell ref="I7:K9"/>
  </mergeCells>
  <phoneticPr fontId="4"/>
  <dataValidations count="9">
    <dataValidation allowBlank="1" showInputMessage="1" showErrorMessage="1" promptTitle="入力不要" prompt="右上の都道府県名を入力すると自動表示されます" sqref="B11:B393"/>
    <dataValidation allowBlank="1" showErrorMessage="1" promptTitle="入力不要" prompt="調査１の都道府県名を選択すると自動表示されます" sqref="H9"/>
    <dataValidation type="list" allowBlank="1" showInputMessage="1" showErrorMessage="1" sqref="C11:C393">
      <formula1>"国, 公, 私"</formula1>
    </dataValidation>
    <dataValidation type="whole" operator="greaterThanOrEqual" allowBlank="1" showInputMessage="1" showErrorMessage="1" promptTitle="件数を数値で入力してください（単位不要）" prompt="　" sqref="H11:H393">
      <formula1>1</formula1>
    </dataValidation>
    <dataValidation type="list" allowBlank="1" showInputMessage="1" showErrorMessage="1" sqref="D11:D393">
      <formula1>"○"</formula1>
    </dataValidation>
    <dataValidation allowBlank="1" showInputMessage="1" showErrorMessage="1" prompt="所有する高等学校教諭免許状を、E列のプルダウンリストの選択肢に倣ってすべて記入してください" sqref="F11:F393"/>
    <dataValidation type="list" allowBlank="1" showInputMessage="1" showErrorMessage="1" promptTitle="所有する免許状をプルダウンリストから選択してください" prompt="　" sqref="F394">
      <formula1>$E$395:$E$406</formula1>
    </dataValidation>
    <dataValidation type="list" allowBlank="1" showInputMessage="1" showErrorMessage="1" promptTitle="所有する免許状をプルダウンリストから選択してください" prompt="　" sqref="E11:E393">
      <formula1>$E$395:$E$429</formula1>
    </dataValidation>
    <dataValidation type="list" allowBlank="1" showInputMessage="1" showErrorMessage="1" promptTitle="担任している免許外教科をプルダウンリストから選択してください" prompt="　" sqref="G11:G393">
      <formula1>$G$395:$G$428</formula1>
    </dataValidation>
  </dataValidations>
  <pageMargins left="0.7" right="0.7" top="0.75" bottom="0.75" header="0.3" footer="0.3"/>
  <pageSetup paperSize="9" scale="97"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33"/>
  <sheetViews>
    <sheetView view="pageBreakPreview" zoomScale="85" zoomScaleNormal="100" zoomScaleSheetLayoutView="85" workbookViewId="0">
      <selection activeCell="F16" sqref="F16"/>
    </sheetView>
  </sheetViews>
  <sheetFormatPr defaultRowHeight="13.5"/>
  <cols>
    <col min="1" max="1" width="5.75" style="93" customWidth="1"/>
    <col min="2" max="2" width="20.75" style="93" customWidth="1"/>
    <col min="3" max="3" width="16.5" style="93" customWidth="1"/>
    <col min="4" max="4" width="9.875" style="93" customWidth="1"/>
    <col min="5" max="6" width="9" style="93"/>
    <col min="7" max="8" width="12.25" style="93" customWidth="1"/>
    <col min="9" max="10" width="9" style="93"/>
    <col min="11" max="11" width="23.875" style="93" customWidth="1"/>
    <col min="12" max="255" width="9" style="93"/>
    <col min="256" max="256" width="5.75" style="93" customWidth="1"/>
    <col min="257" max="257" width="9" style="93"/>
    <col min="258" max="258" width="16.5" style="93" customWidth="1"/>
    <col min="259" max="259" width="9.875" style="93" customWidth="1"/>
    <col min="260" max="261" width="9" style="93"/>
    <col min="262" max="263" width="12.25" style="93" customWidth="1"/>
    <col min="264" max="265" width="9" style="93"/>
    <col min="266" max="266" width="7.25" style="93" customWidth="1"/>
    <col min="267" max="267" width="23.875" style="93" customWidth="1"/>
    <col min="268" max="511" width="9" style="93"/>
    <col min="512" max="512" width="5.75" style="93" customWidth="1"/>
    <col min="513" max="513" width="9" style="93"/>
    <col min="514" max="514" width="16.5" style="93" customWidth="1"/>
    <col min="515" max="515" width="9.875" style="93" customWidth="1"/>
    <col min="516" max="517" width="9" style="93"/>
    <col min="518" max="519" width="12.25" style="93" customWidth="1"/>
    <col min="520" max="521" width="9" style="93"/>
    <col min="522" max="522" width="7.25" style="93" customWidth="1"/>
    <col min="523" max="523" width="23.875" style="93" customWidth="1"/>
    <col min="524" max="767" width="9" style="93"/>
    <col min="768" max="768" width="5.75" style="93" customWidth="1"/>
    <col min="769" max="769" width="9" style="93"/>
    <col min="770" max="770" width="16.5" style="93" customWidth="1"/>
    <col min="771" max="771" width="9.875" style="93" customWidth="1"/>
    <col min="772" max="773" width="9" style="93"/>
    <col min="774" max="775" width="12.25" style="93" customWidth="1"/>
    <col min="776" max="777" width="9" style="93"/>
    <col min="778" max="778" width="7.25" style="93" customWidth="1"/>
    <col min="779" max="779" width="23.875" style="93" customWidth="1"/>
    <col min="780" max="1023" width="9" style="93"/>
    <col min="1024" max="1024" width="5.75" style="93" customWidth="1"/>
    <col min="1025" max="1025" width="9" style="93"/>
    <col min="1026" max="1026" width="16.5" style="93" customWidth="1"/>
    <col min="1027" max="1027" width="9.875" style="93" customWidth="1"/>
    <col min="1028" max="1029" width="9" style="93"/>
    <col min="1030" max="1031" width="12.25" style="93" customWidth="1"/>
    <col min="1032" max="1033" width="9" style="93"/>
    <col min="1034" max="1034" width="7.25" style="93" customWidth="1"/>
    <col min="1035" max="1035" width="23.875" style="93" customWidth="1"/>
    <col min="1036" max="1279" width="9" style="93"/>
    <col min="1280" max="1280" width="5.75" style="93" customWidth="1"/>
    <col min="1281" max="1281" width="9" style="93"/>
    <col min="1282" max="1282" width="16.5" style="93" customWidth="1"/>
    <col min="1283" max="1283" width="9.875" style="93" customWidth="1"/>
    <col min="1284" max="1285" width="9" style="93"/>
    <col min="1286" max="1287" width="12.25" style="93" customWidth="1"/>
    <col min="1288" max="1289" width="9" style="93"/>
    <col min="1290" max="1290" width="7.25" style="93" customWidth="1"/>
    <col min="1291" max="1291" width="23.875" style="93" customWidth="1"/>
    <col min="1292" max="1535" width="9" style="93"/>
    <col min="1536" max="1536" width="5.75" style="93" customWidth="1"/>
    <col min="1537" max="1537" width="9" style="93"/>
    <col min="1538" max="1538" width="16.5" style="93" customWidth="1"/>
    <col min="1539" max="1539" width="9.875" style="93" customWidth="1"/>
    <col min="1540" max="1541" width="9" style="93"/>
    <col min="1542" max="1543" width="12.25" style="93" customWidth="1"/>
    <col min="1544" max="1545" width="9" style="93"/>
    <col min="1546" max="1546" width="7.25" style="93" customWidth="1"/>
    <col min="1547" max="1547" width="23.875" style="93" customWidth="1"/>
    <col min="1548" max="1791" width="9" style="93"/>
    <col min="1792" max="1792" width="5.75" style="93" customWidth="1"/>
    <col min="1793" max="1793" width="9" style="93"/>
    <col min="1794" max="1794" width="16.5" style="93" customWidth="1"/>
    <col min="1795" max="1795" width="9.875" style="93" customWidth="1"/>
    <col min="1796" max="1797" width="9" style="93"/>
    <col min="1798" max="1799" width="12.25" style="93" customWidth="1"/>
    <col min="1800" max="1801" width="9" style="93"/>
    <col min="1802" max="1802" width="7.25" style="93" customWidth="1"/>
    <col min="1803" max="1803" width="23.875" style="93" customWidth="1"/>
    <col min="1804" max="2047" width="9" style="93"/>
    <col min="2048" max="2048" width="5.75" style="93" customWidth="1"/>
    <col min="2049" max="2049" width="9" style="93"/>
    <col min="2050" max="2050" width="16.5" style="93" customWidth="1"/>
    <col min="2051" max="2051" width="9.875" style="93" customWidth="1"/>
    <col min="2052" max="2053" width="9" style="93"/>
    <col min="2054" max="2055" width="12.25" style="93" customWidth="1"/>
    <col min="2056" max="2057" width="9" style="93"/>
    <col min="2058" max="2058" width="7.25" style="93" customWidth="1"/>
    <col min="2059" max="2059" width="23.875" style="93" customWidth="1"/>
    <col min="2060" max="2303" width="9" style="93"/>
    <col min="2304" max="2304" width="5.75" style="93" customWidth="1"/>
    <col min="2305" max="2305" width="9" style="93"/>
    <col min="2306" max="2306" width="16.5" style="93" customWidth="1"/>
    <col min="2307" max="2307" width="9.875" style="93" customWidth="1"/>
    <col min="2308" max="2309" width="9" style="93"/>
    <col min="2310" max="2311" width="12.25" style="93" customWidth="1"/>
    <col min="2312" max="2313" width="9" style="93"/>
    <col min="2314" max="2314" width="7.25" style="93" customWidth="1"/>
    <col min="2315" max="2315" width="23.875" style="93" customWidth="1"/>
    <col min="2316" max="2559" width="9" style="93"/>
    <col min="2560" max="2560" width="5.75" style="93" customWidth="1"/>
    <col min="2561" max="2561" width="9" style="93"/>
    <col min="2562" max="2562" width="16.5" style="93" customWidth="1"/>
    <col min="2563" max="2563" width="9.875" style="93" customWidth="1"/>
    <col min="2564" max="2565" width="9" style="93"/>
    <col min="2566" max="2567" width="12.25" style="93" customWidth="1"/>
    <col min="2568" max="2569" width="9" style="93"/>
    <col min="2570" max="2570" width="7.25" style="93" customWidth="1"/>
    <col min="2571" max="2571" width="23.875" style="93" customWidth="1"/>
    <col min="2572" max="2815" width="9" style="93"/>
    <col min="2816" max="2816" width="5.75" style="93" customWidth="1"/>
    <col min="2817" max="2817" width="9" style="93"/>
    <col min="2818" max="2818" width="16.5" style="93" customWidth="1"/>
    <col min="2819" max="2819" width="9.875" style="93" customWidth="1"/>
    <col min="2820" max="2821" width="9" style="93"/>
    <col min="2822" max="2823" width="12.25" style="93" customWidth="1"/>
    <col min="2824" max="2825" width="9" style="93"/>
    <col min="2826" max="2826" width="7.25" style="93" customWidth="1"/>
    <col min="2827" max="2827" width="23.875" style="93" customWidth="1"/>
    <col min="2828" max="3071" width="9" style="93"/>
    <col min="3072" max="3072" width="5.75" style="93" customWidth="1"/>
    <col min="3073" max="3073" width="9" style="93"/>
    <col min="3074" max="3074" width="16.5" style="93" customWidth="1"/>
    <col min="3075" max="3075" width="9.875" style="93" customWidth="1"/>
    <col min="3076" max="3077" width="9" style="93"/>
    <col min="3078" max="3079" width="12.25" style="93" customWidth="1"/>
    <col min="3080" max="3081" width="9" style="93"/>
    <col min="3082" max="3082" width="7.25" style="93" customWidth="1"/>
    <col min="3083" max="3083" width="23.875" style="93" customWidth="1"/>
    <col min="3084" max="3327" width="9" style="93"/>
    <col min="3328" max="3328" width="5.75" style="93" customWidth="1"/>
    <col min="3329" max="3329" width="9" style="93"/>
    <col min="3330" max="3330" width="16.5" style="93" customWidth="1"/>
    <col min="3331" max="3331" width="9.875" style="93" customWidth="1"/>
    <col min="3332" max="3333" width="9" style="93"/>
    <col min="3334" max="3335" width="12.25" style="93" customWidth="1"/>
    <col min="3336" max="3337" width="9" style="93"/>
    <col min="3338" max="3338" width="7.25" style="93" customWidth="1"/>
    <col min="3339" max="3339" width="23.875" style="93" customWidth="1"/>
    <col min="3340" max="3583" width="9" style="93"/>
    <col min="3584" max="3584" width="5.75" style="93" customWidth="1"/>
    <col min="3585" max="3585" width="9" style="93"/>
    <col min="3586" max="3586" width="16.5" style="93" customWidth="1"/>
    <col min="3587" max="3587" width="9.875" style="93" customWidth="1"/>
    <col min="3588" max="3589" width="9" style="93"/>
    <col min="3590" max="3591" width="12.25" style="93" customWidth="1"/>
    <col min="3592" max="3593" width="9" style="93"/>
    <col min="3594" max="3594" width="7.25" style="93" customWidth="1"/>
    <col min="3595" max="3595" width="23.875" style="93" customWidth="1"/>
    <col min="3596" max="3839" width="9" style="93"/>
    <col min="3840" max="3840" width="5.75" style="93" customWidth="1"/>
    <col min="3841" max="3841" width="9" style="93"/>
    <col min="3842" max="3842" width="16.5" style="93" customWidth="1"/>
    <col min="3843" max="3843" width="9.875" style="93" customWidth="1"/>
    <col min="3844" max="3845" width="9" style="93"/>
    <col min="3846" max="3847" width="12.25" style="93" customWidth="1"/>
    <col min="3848" max="3849" width="9" style="93"/>
    <col min="3850" max="3850" width="7.25" style="93" customWidth="1"/>
    <col min="3851" max="3851" width="23.875" style="93" customWidth="1"/>
    <col min="3852" max="4095" width="9" style="93"/>
    <col min="4096" max="4096" width="5.75" style="93" customWidth="1"/>
    <col min="4097" max="4097" width="9" style="93"/>
    <col min="4098" max="4098" width="16.5" style="93" customWidth="1"/>
    <col min="4099" max="4099" width="9.875" style="93" customWidth="1"/>
    <col min="4100" max="4101" width="9" style="93"/>
    <col min="4102" max="4103" width="12.25" style="93" customWidth="1"/>
    <col min="4104" max="4105" width="9" style="93"/>
    <col min="4106" max="4106" width="7.25" style="93" customWidth="1"/>
    <col min="4107" max="4107" width="23.875" style="93" customWidth="1"/>
    <col min="4108" max="4351" width="9" style="93"/>
    <col min="4352" max="4352" width="5.75" style="93" customWidth="1"/>
    <col min="4353" max="4353" width="9" style="93"/>
    <col min="4354" max="4354" width="16.5" style="93" customWidth="1"/>
    <col min="4355" max="4355" width="9.875" style="93" customWidth="1"/>
    <col min="4356" max="4357" width="9" style="93"/>
    <col min="4358" max="4359" width="12.25" style="93" customWidth="1"/>
    <col min="4360" max="4361" width="9" style="93"/>
    <col min="4362" max="4362" width="7.25" style="93" customWidth="1"/>
    <col min="4363" max="4363" width="23.875" style="93" customWidth="1"/>
    <col min="4364" max="4607" width="9" style="93"/>
    <col min="4608" max="4608" width="5.75" style="93" customWidth="1"/>
    <col min="4609" max="4609" width="9" style="93"/>
    <col min="4610" max="4610" width="16.5" style="93" customWidth="1"/>
    <col min="4611" max="4611" width="9.875" style="93" customWidth="1"/>
    <col min="4612" max="4613" width="9" style="93"/>
    <col min="4614" max="4615" width="12.25" style="93" customWidth="1"/>
    <col min="4616" max="4617" width="9" style="93"/>
    <col min="4618" max="4618" width="7.25" style="93" customWidth="1"/>
    <col min="4619" max="4619" width="23.875" style="93" customWidth="1"/>
    <col min="4620" max="4863" width="9" style="93"/>
    <col min="4864" max="4864" width="5.75" style="93" customWidth="1"/>
    <col min="4865" max="4865" width="9" style="93"/>
    <col min="4866" max="4866" width="16.5" style="93" customWidth="1"/>
    <col min="4867" max="4867" width="9.875" style="93" customWidth="1"/>
    <col min="4868" max="4869" width="9" style="93"/>
    <col min="4870" max="4871" width="12.25" style="93" customWidth="1"/>
    <col min="4872" max="4873" width="9" style="93"/>
    <col min="4874" max="4874" width="7.25" style="93" customWidth="1"/>
    <col min="4875" max="4875" width="23.875" style="93" customWidth="1"/>
    <col min="4876" max="5119" width="9" style="93"/>
    <col min="5120" max="5120" width="5.75" style="93" customWidth="1"/>
    <col min="5121" max="5121" width="9" style="93"/>
    <col min="5122" max="5122" width="16.5" style="93" customWidth="1"/>
    <col min="5123" max="5123" width="9.875" style="93" customWidth="1"/>
    <col min="5124" max="5125" width="9" style="93"/>
    <col min="5126" max="5127" width="12.25" style="93" customWidth="1"/>
    <col min="5128" max="5129" width="9" style="93"/>
    <col min="5130" max="5130" width="7.25" style="93" customWidth="1"/>
    <col min="5131" max="5131" width="23.875" style="93" customWidth="1"/>
    <col min="5132" max="5375" width="9" style="93"/>
    <col min="5376" max="5376" width="5.75" style="93" customWidth="1"/>
    <col min="5377" max="5377" width="9" style="93"/>
    <col min="5378" max="5378" width="16.5" style="93" customWidth="1"/>
    <col min="5379" max="5379" width="9.875" style="93" customWidth="1"/>
    <col min="5380" max="5381" width="9" style="93"/>
    <col min="5382" max="5383" width="12.25" style="93" customWidth="1"/>
    <col min="5384" max="5385" width="9" style="93"/>
    <col min="5386" max="5386" width="7.25" style="93" customWidth="1"/>
    <col min="5387" max="5387" width="23.875" style="93" customWidth="1"/>
    <col min="5388" max="5631" width="9" style="93"/>
    <col min="5632" max="5632" width="5.75" style="93" customWidth="1"/>
    <col min="5633" max="5633" width="9" style="93"/>
    <col min="5634" max="5634" width="16.5" style="93" customWidth="1"/>
    <col min="5635" max="5635" width="9.875" style="93" customWidth="1"/>
    <col min="5636" max="5637" width="9" style="93"/>
    <col min="5638" max="5639" width="12.25" style="93" customWidth="1"/>
    <col min="5640" max="5641" width="9" style="93"/>
    <col min="5642" max="5642" width="7.25" style="93" customWidth="1"/>
    <col min="5643" max="5643" width="23.875" style="93" customWidth="1"/>
    <col min="5644" max="5887" width="9" style="93"/>
    <col min="5888" max="5888" width="5.75" style="93" customWidth="1"/>
    <col min="5889" max="5889" width="9" style="93"/>
    <col min="5890" max="5890" width="16.5" style="93" customWidth="1"/>
    <col min="5891" max="5891" width="9.875" style="93" customWidth="1"/>
    <col min="5892" max="5893" width="9" style="93"/>
    <col min="5894" max="5895" width="12.25" style="93" customWidth="1"/>
    <col min="5896" max="5897" width="9" style="93"/>
    <col min="5898" max="5898" width="7.25" style="93" customWidth="1"/>
    <col min="5899" max="5899" width="23.875" style="93" customWidth="1"/>
    <col min="5900" max="6143" width="9" style="93"/>
    <col min="6144" max="6144" width="5.75" style="93" customWidth="1"/>
    <col min="6145" max="6145" width="9" style="93"/>
    <col min="6146" max="6146" width="16.5" style="93" customWidth="1"/>
    <col min="6147" max="6147" width="9.875" style="93" customWidth="1"/>
    <col min="6148" max="6149" width="9" style="93"/>
    <col min="6150" max="6151" width="12.25" style="93" customWidth="1"/>
    <col min="6152" max="6153" width="9" style="93"/>
    <col min="6154" max="6154" width="7.25" style="93" customWidth="1"/>
    <col min="6155" max="6155" width="23.875" style="93" customWidth="1"/>
    <col min="6156" max="6399" width="9" style="93"/>
    <col min="6400" max="6400" width="5.75" style="93" customWidth="1"/>
    <col min="6401" max="6401" width="9" style="93"/>
    <col min="6402" max="6402" width="16.5" style="93" customWidth="1"/>
    <col min="6403" max="6403" width="9.875" style="93" customWidth="1"/>
    <col min="6404" max="6405" width="9" style="93"/>
    <col min="6406" max="6407" width="12.25" style="93" customWidth="1"/>
    <col min="6408" max="6409" width="9" style="93"/>
    <col min="6410" max="6410" width="7.25" style="93" customWidth="1"/>
    <col min="6411" max="6411" width="23.875" style="93" customWidth="1"/>
    <col min="6412" max="6655" width="9" style="93"/>
    <col min="6656" max="6656" width="5.75" style="93" customWidth="1"/>
    <col min="6657" max="6657" width="9" style="93"/>
    <col min="6658" max="6658" width="16.5" style="93" customWidth="1"/>
    <col min="6659" max="6659" width="9.875" style="93" customWidth="1"/>
    <col min="6660" max="6661" width="9" style="93"/>
    <col min="6662" max="6663" width="12.25" style="93" customWidth="1"/>
    <col min="6664" max="6665" width="9" style="93"/>
    <col min="6666" max="6666" width="7.25" style="93" customWidth="1"/>
    <col min="6667" max="6667" width="23.875" style="93" customWidth="1"/>
    <col min="6668" max="6911" width="9" style="93"/>
    <col min="6912" max="6912" width="5.75" style="93" customWidth="1"/>
    <col min="6913" max="6913" width="9" style="93"/>
    <col min="6914" max="6914" width="16.5" style="93" customWidth="1"/>
    <col min="6915" max="6915" width="9.875" style="93" customWidth="1"/>
    <col min="6916" max="6917" width="9" style="93"/>
    <col min="6918" max="6919" width="12.25" style="93" customWidth="1"/>
    <col min="6920" max="6921" width="9" style="93"/>
    <col min="6922" max="6922" width="7.25" style="93" customWidth="1"/>
    <col min="6923" max="6923" width="23.875" style="93" customWidth="1"/>
    <col min="6924" max="7167" width="9" style="93"/>
    <col min="7168" max="7168" width="5.75" style="93" customWidth="1"/>
    <col min="7169" max="7169" width="9" style="93"/>
    <col min="7170" max="7170" width="16.5" style="93" customWidth="1"/>
    <col min="7171" max="7171" width="9.875" style="93" customWidth="1"/>
    <col min="7172" max="7173" width="9" style="93"/>
    <col min="7174" max="7175" width="12.25" style="93" customWidth="1"/>
    <col min="7176" max="7177" width="9" style="93"/>
    <col min="7178" max="7178" width="7.25" style="93" customWidth="1"/>
    <col min="7179" max="7179" width="23.875" style="93" customWidth="1"/>
    <col min="7180" max="7423" width="9" style="93"/>
    <col min="7424" max="7424" width="5.75" style="93" customWidth="1"/>
    <col min="7425" max="7425" width="9" style="93"/>
    <col min="7426" max="7426" width="16.5" style="93" customWidth="1"/>
    <col min="7427" max="7427" width="9.875" style="93" customWidth="1"/>
    <col min="7428" max="7429" width="9" style="93"/>
    <col min="7430" max="7431" width="12.25" style="93" customWidth="1"/>
    <col min="7432" max="7433" width="9" style="93"/>
    <col min="7434" max="7434" width="7.25" style="93" customWidth="1"/>
    <col min="7435" max="7435" width="23.875" style="93" customWidth="1"/>
    <col min="7436" max="7679" width="9" style="93"/>
    <col min="7680" max="7680" width="5.75" style="93" customWidth="1"/>
    <col min="7681" max="7681" width="9" style="93"/>
    <col min="7682" max="7682" width="16.5" style="93" customWidth="1"/>
    <col min="7683" max="7683" width="9.875" style="93" customWidth="1"/>
    <col min="7684" max="7685" width="9" style="93"/>
    <col min="7686" max="7687" width="12.25" style="93" customWidth="1"/>
    <col min="7688" max="7689" width="9" style="93"/>
    <col min="7690" max="7690" width="7.25" style="93" customWidth="1"/>
    <col min="7691" max="7691" width="23.875" style="93" customWidth="1"/>
    <col min="7692" max="7935" width="9" style="93"/>
    <col min="7936" max="7936" width="5.75" style="93" customWidth="1"/>
    <col min="7937" max="7937" width="9" style="93"/>
    <col min="7938" max="7938" width="16.5" style="93" customWidth="1"/>
    <col min="7939" max="7939" width="9.875" style="93" customWidth="1"/>
    <col min="7940" max="7941" width="9" style="93"/>
    <col min="7942" max="7943" width="12.25" style="93" customWidth="1"/>
    <col min="7944" max="7945" width="9" style="93"/>
    <col min="7946" max="7946" width="7.25" style="93" customWidth="1"/>
    <col min="7947" max="7947" width="23.875" style="93" customWidth="1"/>
    <col min="7948" max="8191" width="9" style="93"/>
    <col min="8192" max="8192" width="5.75" style="93" customWidth="1"/>
    <col min="8193" max="8193" width="9" style="93"/>
    <col min="8194" max="8194" width="16.5" style="93" customWidth="1"/>
    <col min="8195" max="8195" width="9.875" style="93" customWidth="1"/>
    <col min="8196" max="8197" width="9" style="93"/>
    <col min="8198" max="8199" width="12.25" style="93" customWidth="1"/>
    <col min="8200" max="8201" width="9" style="93"/>
    <col min="8202" max="8202" width="7.25" style="93" customWidth="1"/>
    <col min="8203" max="8203" width="23.875" style="93" customWidth="1"/>
    <col min="8204" max="8447" width="9" style="93"/>
    <col min="8448" max="8448" width="5.75" style="93" customWidth="1"/>
    <col min="8449" max="8449" width="9" style="93"/>
    <col min="8450" max="8450" width="16.5" style="93" customWidth="1"/>
    <col min="8451" max="8451" width="9.875" style="93" customWidth="1"/>
    <col min="8452" max="8453" width="9" style="93"/>
    <col min="8454" max="8455" width="12.25" style="93" customWidth="1"/>
    <col min="8456" max="8457" width="9" style="93"/>
    <col min="8458" max="8458" width="7.25" style="93" customWidth="1"/>
    <col min="8459" max="8459" width="23.875" style="93" customWidth="1"/>
    <col min="8460" max="8703" width="9" style="93"/>
    <col min="8704" max="8704" width="5.75" style="93" customWidth="1"/>
    <col min="8705" max="8705" width="9" style="93"/>
    <col min="8706" max="8706" width="16.5" style="93" customWidth="1"/>
    <col min="8707" max="8707" width="9.875" style="93" customWidth="1"/>
    <col min="8708" max="8709" width="9" style="93"/>
    <col min="8710" max="8711" width="12.25" style="93" customWidth="1"/>
    <col min="8712" max="8713" width="9" style="93"/>
    <col min="8714" max="8714" width="7.25" style="93" customWidth="1"/>
    <col min="8715" max="8715" width="23.875" style="93" customWidth="1"/>
    <col min="8716" max="8959" width="9" style="93"/>
    <col min="8960" max="8960" width="5.75" style="93" customWidth="1"/>
    <col min="8961" max="8961" width="9" style="93"/>
    <col min="8962" max="8962" width="16.5" style="93" customWidth="1"/>
    <col min="8963" max="8963" width="9.875" style="93" customWidth="1"/>
    <col min="8964" max="8965" width="9" style="93"/>
    <col min="8966" max="8967" width="12.25" style="93" customWidth="1"/>
    <col min="8968" max="8969" width="9" style="93"/>
    <col min="8970" max="8970" width="7.25" style="93" customWidth="1"/>
    <col min="8971" max="8971" width="23.875" style="93" customWidth="1"/>
    <col min="8972" max="9215" width="9" style="93"/>
    <col min="9216" max="9216" width="5.75" style="93" customWidth="1"/>
    <col min="9217" max="9217" width="9" style="93"/>
    <col min="9218" max="9218" width="16.5" style="93" customWidth="1"/>
    <col min="9219" max="9219" width="9.875" style="93" customWidth="1"/>
    <col min="9220" max="9221" width="9" style="93"/>
    <col min="9222" max="9223" width="12.25" style="93" customWidth="1"/>
    <col min="9224" max="9225" width="9" style="93"/>
    <col min="9226" max="9226" width="7.25" style="93" customWidth="1"/>
    <col min="9227" max="9227" width="23.875" style="93" customWidth="1"/>
    <col min="9228" max="9471" width="9" style="93"/>
    <col min="9472" max="9472" width="5.75" style="93" customWidth="1"/>
    <col min="9473" max="9473" width="9" style="93"/>
    <col min="9474" max="9474" width="16.5" style="93" customWidth="1"/>
    <col min="9475" max="9475" width="9.875" style="93" customWidth="1"/>
    <col min="9476" max="9477" width="9" style="93"/>
    <col min="9478" max="9479" width="12.25" style="93" customWidth="1"/>
    <col min="9480" max="9481" width="9" style="93"/>
    <col min="9482" max="9482" width="7.25" style="93" customWidth="1"/>
    <col min="9483" max="9483" width="23.875" style="93" customWidth="1"/>
    <col min="9484" max="9727" width="9" style="93"/>
    <col min="9728" max="9728" width="5.75" style="93" customWidth="1"/>
    <col min="9729" max="9729" width="9" style="93"/>
    <col min="9730" max="9730" width="16.5" style="93" customWidth="1"/>
    <col min="9731" max="9731" width="9.875" style="93" customWidth="1"/>
    <col min="9732" max="9733" width="9" style="93"/>
    <col min="9734" max="9735" width="12.25" style="93" customWidth="1"/>
    <col min="9736" max="9737" width="9" style="93"/>
    <col min="9738" max="9738" width="7.25" style="93" customWidth="1"/>
    <col min="9739" max="9739" width="23.875" style="93" customWidth="1"/>
    <col min="9740" max="9983" width="9" style="93"/>
    <col min="9984" max="9984" width="5.75" style="93" customWidth="1"/>
    <col min="9985" max="9985" width="9" style="93"/>
    <col min="9986" max="9986" width="16.5" style="93" customWidth="1"/>
    <col min="9987" max="9987" width="9.875" style="93" customWidth="1"/>
    <col min="9988" max="9989" width="9" style="93"/>
    <col min="9990" max="9991" width="12.25" style="93" customWidth="1"/>
    <col min="9992" max="9993" width="9" style="93"/>
    <col min="9994" max="9994" width="7.25" style="93" customWidth="1"/>
    <col min="9995" max="9995" width="23.875" style="93" customWidth="1"/>
    <col min="9996" max="10239" width="9" style="93"/>
    <col min="10240" max="10240" width="5.75" style="93" customWidth="1"/>
    <col min="10241" max="10241" width="9" style="93"/>
    <col min="10242" max="10242" width="16.5" style="93" customWidth="1"/>
    <col min="10243" max="10243" width="9.875" style="93" customWidth="1"/>
    <col min="10244" max="10245" width="9" style="93"/>
    <col min="10246" max="10247" width="12.25" style="93" customWidth="1"/>
    <col min="10248" max="10249" width="9" style="93"/>
    <col min="10250" max="10250" width="7.25" style="93" customWidth="1"/>
    <col min="10251" max="10251" width="23.875" style="93" customWidth="1"/>
    <col min="10252" max="10495" width="9" style="93"/>
    <col min="10496" max="10496" width="5.75" style="93" customWidth="1"/>
    <col min="10497" max="10497" width="9" style="93"/>
    <col min="10498" max="10498" width="16.5" style="93" customWidth="1"/>
    <col min="10499" max="10499" width="9.875" style="93" customWidth="1"/>
    <col min="10500" max="10501" width="9" style="93"/>
    <col min="10502" max="10503" width="12.25" style="93" customWidth="1"/>
    <col min="10504" max="10505" width="9" style="93"/>
    <col min="10506" max="10506" width="7.25" style="93" customWidth="1"/>
    <col min="10507" max="10507" width="23.875" style="93" customWidth="1"/>
    <col min="10508" max="10751" width="9" style="93"/>
    <col min="10752" max="10752" width="5.75" style="93" customWidth="1"/>
    <col min="10753" max="10753" width="9" style="93"/>
    <col min="10754" max="10754" width="16.5" style="93" customWidth="1"/>
    <col min="10755" max="10755" width="9.875" style="93" customWidth="1"/>
    <col min="10756" max="10757" width="9" style="93"/>
    <col min="10758" max="10759" width="12.25" style="93" customWidth="1"/>
    <col min="10760" max="10761" width="9" style="93"/>
    <col min="10762" max="10762" width="7.25" style="93" customWidth="1"/>
    <col min="10763" max="10763" width="23.875" style="93" customWidth="1"/>
    <col min="10764" max="11007" width="9" style="93"/>
    <col min="11008" max="11008" width="5.75" style="93" customWidth="1"/>
    <col min="11009" max="11009" width="9" style="93"/>
    <col min="11010" max="11010" width="16.5" style="93" customWidth="1"/>
    <col min="11011" max="11011" width="9.875" style="93" customWidth="1"/>
    <col min="11012" max="11013" width="9" style="93"/>
    <col min="11014" max="11015" width="12.25" style="93" customWidth="1"/>
    <col min="11016" max="11017" width="9" style="93"/>
    <col min="11018" max="11018" width="7.25" style="93" customWidth="1"/>
    <col min="11019" max="11019" width="23.875" style="93" customWidth="1"/>
    <col min="11020" max="11263" width="9" style="93"/>
    <col min="11264" max="11264" width="5.75" style="93" customWidth="1"/>
    <col min="11265" max="11265" width="9" style="93"/>
    <col min="11266" max="11266" width="16.5" style="93" customWidth="1"/>
    <col min="11267" max="11267" width="9.875" style="93" customWidth="1"/>
    <col min="11268" max="11269" width="9" style="93"/>
    <col min="11270" max="11271" width="12.25" style="93" customWidth="1"/>
    <col min="11272" max="11273" width="9" style="93"/>
    <col min="11274" max="11274" width="7.25" style="93" customWidth="1"/>
    <col min="11275" max="11275" width="23.875" style="93" customWidth="1"/>
    <col min="11276" max="11519" width="9" style="93"/>
    <col min="11520" max="11520" width="5.75" style="93" customWidth="1"/>
    <col min="11521" max="11521" width="9" style="93"/>
    <col min="11522" max="11522" width="16.5" style="93" customWidth="1"/>
    <col min="11523" max="11523" width="9.875" style="93" customWidth="1"/>
    <col min="11524" max="11525" width="9" style="93"/>
    <col min="11526" max="11527" width="12.25" style="93" customWidth="1"/>
    <col min="11528" max="11529" width="9" style="93"/>
    <col min="11530" max="11530" width="7.25" style="93" customWidth="1"/>
    <col min="11531" max="11531" width="23.875" style="93" customWidth="1"/>
    <col min="11532" max="11775" width="9" style="93"/>
    <col min="11776" max="11776" width="5.75" style="93" customWidth="1"/>
    <col min="11777" max="11777" width="9" style="93"/>
    <col min="11778" max="11778" width="16.5" style="93" customWidth="1"/>
    <col min="11779" max="11779" width="9.875" style="93" customWidth="1"/>
    <col min="11780" max="11781" width="9" style="93"/>
    <col min="11782" max="11783" width="12.25" style="93" customWidth="1"/>
    <col min="11784" max="11785" width="9" style="93"/>
    <col min="11786" max="11786" width="7.25" style="93" customWidth="1"/>
    <col min="11787" max="11787" width="23.875" style="93" customWidth="1"/>
    <col min="11788" max="12031" width="9" style="93"/>
    <col min="12032" max="12032" width="5.75" style="93" customWidth="1"/>
    <col min="12033" max="12033" width="9" style="93"/>
    <col min="12034" max="12034" width="16.5" style="93" customWidth="1"/>
    <col min="12035" max="12035" width="9.875" style="93" customWidth="1"/>
    <col min="12036" max="12037" width="9" style="93"/>
    <col min="12038" max="12039" width="12.25" style="93" customWidth="1"/>
    <col min="12040" max="12041" width="9" style="93"/>
    <col min="12042" max="12042" width="7.25" style="93" customWidth="1"/>
    <col min="12043" max="12043" width="23.875" style="93" customWidth="1"/>
    <col min="12044" max="12287" width="9" style="93"/>
    <col min="12288" max="12288" width="5.75" style="93" customWidth="1"/>
    <col min="12289" max="12289" width="9" style="93"/>
    <col min="12290" max="12290" width="16.5" style="93" customWidth="1"/>
    <col min="12291" max="12291" width="9.875" style="93" customWidth="1"/>
    <col min="12292" max="12293" width="9" style="93"/>
    <col min="12294" max="12295" width="12.25" style="93" customWidth="1"/>
    <col min="12296" max="12297" width="9" style="93"/>
    <col min="12298" max="12298" width="7.25" style="93" customWidth="1"/>
    <col min="12299" max="12299" width="23.875" style="93" customWidth="1"/>
    <col min="12300" max="12543" width="9" style="93"/>
    <col min="12544" max="12544" width="5.75" style="93" customWidth="1"/>
    <col min="12545" max="12545" width="9" style="93"/>
    <col min="12546" max="12546" width="16.5" style="93" customWidth="1"/>
    <col min="12547" max="12547" width="9.875" style="93" customWidth="1"/>
    <col min="12548" max="12549" width="9" style="93"/>
    <col min="12550" max="12551" width="12.25" style="93" customWidth="1"/>
    <col min="12552" max="12553" width="9" style="93"/>
    <col min="12554" max="12554" width="7.25" style="93" customWidth="1"/>
    <col min="12555" max="12555" width="23.875" style="93" customWidth="1"/>
    <col min="12556" max="12799" width="9" style="93"/>
    <col min="12800" max="12800" width="5.75" style="93" customWidth="1"/>
    <col min="12801" max="12801" width="9" style="93"/>
    <col min="12802" max="12802" width="16.5" style="93" customWidth="1"/>
    <col min="12803" max="12803" width="9.875" style="93" customWidth="1"/>
    <col min="12804" max="12805" width="9" style="93"/>
    <col min="12806" max="12807" width="12.25" style="93" customWidth="1"/>
    <col min="12808" max="12809" width="9" style="93"/>
    <col min="12810" max="12810" width="7.25" style="93" customWidth="1"/>
    <col min="12811" max="12811" width="23.875" style="93" customWidth="1"/>
    <col min="12812" max="13055" width="9" style="93"/>
    <col min="13056" max="13056" width="5.75" style="93" customWidth="1"/>
    <col min="13057" max="13057" width="9" style="93"/>
    <col min="13058" max="13058" width="16.5" style="93" customWidth="1"/>
    <col min="13059" max="13059" width="9.875" style="93" customWidth="1"/>
    <col min="13060" max="13061" width="9" style="93"/>
    <col min="13062" max="13063" width="12.25" style="93" customWidth="1"/>
    <col min="13064" max="13065" width="9" style="93"/>
    <col min="13066" max="13066" width="7.25" style="93" customWidth="1"/>
    <col min="13067" max="13067" width="23.875" style="93" customWidth="1"/>
    <col min="13068" max="13311" width="9" style="93"/>
    <col min="13312" max="13312" width="5.75" style="93" customWidth="1"/>
    <col min="13313" max="13313" width="9" style="93"/>
    <col min="13314" max="13314" width="16.5" style="93" customWidth="1"/>
    <col min="13315" max="13315" width="9.875" style="93" customWidth="1"/>
    <col min="13316" max="13317" width="9" style="93"/>
    <col min="13318" max="13319" width="12.25" style="93" customWidth="1"/>
    <col min="13320" max="13321" width="9" style="93"/>
    <col min="13322" max="13322" width="7.25" style="93" customWidth="1"/>
    <col min="13323" max="13323" width="23.875" style="93" customWidth="1"/>
    <col min="13324" max="13567" width="9" style="93"/>
    <col min="13568" max="13568" width="5.75" style="93" customWidth="1"/>
    <col min="13569" max="13569" width="9" style="93"/>
    <col min="13570" max="13570" width="16.5" style="93" customWidth="1"/>
    <col min="13571" max="13571" width="9.875" style="93" customWidth="1"/>
    <col min="13572" max="13573" width="9" style="93"/>
    <col min="13574" max="13575" width="12.25" style="93" customWidth="1"/>
    <col min="13576" max="13577" width="9" style="93"/>
    <col min="13578" max="13578" width="7.25" style="93" customWidth="1"/>
    <col min="13579" max="13579" width="23.875" style="93" customWidth="1"/>
    <col min="13580" max="13823" width="9" style="93"/>
    <col min="13824" max="13824" width="5.75" style="93" customWidth="1"/>
    <col min="13825" max="13825" width="9" style="93"/>
    <col min="13826" max="13826" width="16.5" style="93" customWidth="1"/>
    <col min="13827" max="13827" width="9.875" style="93" customWidth="1"/>
    <col min="13828" max="13829" width="9" style="93"/>
    <col min="13830" max="13831" width="12.25" style="93" customWidth="1"/>
    <col min="13832" max="13833" width="9" style="93"/>
    <col min="13834" max="13834" width="7.25" style="93" customWidth="1"/>
    <col min="13835" max="13835" width="23.875" style="93" customWidth="1"/>
    <col min="13836" max="14079" width="9" style="93"/>
    <col min="14080" max="14080" width="5.75" style="93" customWidth="1"/>
    <col min="14081" max="14081" width="9" style="93"/>
    <col min="14082" max="14082" width="16.5" style="93" customWidth="1"/>
    <col min="14083" max="14083" width="9.875" style="93" customWidth="1"/>
    <col min="14084" max="14085" width="9" style="93"/>
    <col min="14086" max="14087" width="12.25" style="93" customWidth="1"/>
    <col min="14088" max="14089" width="9" style="93"/>
    <col min="14090" max="14090" width="7.25" style="93" customWidth="1"/>
    <col min="14091" max="14091" width="23.875" style="93" customWidth="1"/>
    <col min="14092" max="14335" width="9" style="93"/>
    <col min="14336" max="14336" width="5.75" style="93" customWidth="1"/>
    <col min="14337" max="14337" width="9" style="93"/>
    <col min="14338" max="14338" width="16.5" style="93" customWidth="1"/>
    <col min="14339" max="14339" width="9.875" style="93" customWidth="1"/>
    <col min="14340" max="14341" width="9" style="93"/>
    <col min="14342" max="14343" width="12.25" style="93" customWidth="1"/>
    <col min="14344" max="14345" width="9" style="93"/>
    <col min="14346" max="14346" width="7.25" style="93" customWidth="1"/>
    <col min="14347" max="14347" width="23.875" style="93" customWidth="1"/>
    <col min="14348" max="14591" width="9" style="93"/>
    <col min="14592" max="14592" width="5.75" style="93" customWidth="1"/>
    <col min="14593" max="14593" width="9" style="93"/>
    <col min="14594" max="14594" width="16.5" style="93" customWidth="1"/>
    <col min="14595" max="14595" width="9.875" style="93" customWidth="1"/>
    <col min="14596" max="14597" width="9" style="93"/>
    <col min="14598" max="14599" width="12.25" style="93" customWidth="1"/>
    <col min="14600" max="14601" width="9" style="93"/>
    <col min="14602" max="14602" width="7.25" style="93" customWidth="1"/>
    <col min="14603" max="14603" width="23.875" style="93" customWidth="1"/>
    <col min="14604" max="14847" width="9" style="93"/>
    <col min="14848" max="14848" width="5.75" style="93" customWidth="1"/>
    <col min="14849" max="14849" width="9" style="93"/>
    <col min="14850" max="14850" width="16.5" style="93" customWidth="1"/>
    <col min="14851" max="14851" width="9.875" style="93" customWidth="1"/>
    <col min="14852" max="14853" width="9" style="93"/>
    <col min="14854" max="14855" width="12.25" style="93" customWidth="1"/>
    <col min="14856" max="14857" width="9" style="93"/>
    <col min="14858" max="14858" width="7.25" style="93" customWidth="1"/>
    <col min="14859" max="14859" width="23.875" style="93" customWidth="1"/>
    <col min="14860" max="15103" width="9" style="93"/>
    <col min="15104" max="15104" width="5.75" style="93" customWidth="1"/>
    <col min="15105" max="15105" width="9" style="93"/>
    <col min="15106" max="15106" width="16.5" style="93" customWidth="1"/>
    <col min="15107" max="15107" width="9.875" style="93" customWidth="1"/>
    <col min="15108" max="15109" width="9" style="93"/>
    <col min="15110" max="15111" width="12.25" style="93" customWidth="1"/>
    <col min="15112" max="15113" width="9" style="93"/>
    <col min="15114" max="15114" width="7.25" style="93" customWidth="1"/>
    <col min="15115" max="15115" width="23.875" style="93" customWidth="1"/>
    <col min="15116" max="15359" width="9" style="93"/>
    <col min="15360" max="15360" width="5.75" style="93" customWidth="1"/>
    <col min="15361" max="15361" width="9" style="93"/>
    <col min="15362" max="15362" width="16.5" style="93" customWidth="1"/>
    <col min="15363" max="15363" width="9.875" style="93" customWidth="1"/>
    <col min="15364" max="15365" width="9" style="93"/>
    <col min="15366" max="15367" width="12.25" style="93" customWidth="1"/>
    <col min="15368" max="15369" width="9" style="93"/>
    <col min="15370" max="15370" width="7.25" style="93" customWidth="1"/>
    <col min="15371" max="15371" width="23.875" style="93" customWidth="1"/>
    <col min="15372" max="15615" width="9" style="93"/>
    <col min="15616" max="15616" width="5.75" style="93" customWidth="1"/>
    <col min="15617" max="15617" width="9" style="93"/>
    <col min="15618" max="15618" width="16.5" style="93" customWidth="1"/>
    <col min="15619" max="15619" width="9.875" style="93" customWidth="1"/>
    <col min="15620" max="15621" width="9" style="93"/>
    <col min="15622" max="15623" width="12.25" style="93" customWidth="1"/>
    <col min="15624" max="15625" width="9" style="93"/>
    <col min="15626" max="15626" width="7.25" style="93" customWidth="1"/>
    <col min="15627" max="15627" width="23.875" style="93" customWidth="1"/>
    <col min="15628" max="15871" width="9" style="93"/>
    <col min="15872" max="15872" width="5.75" style="93" customWidth="1"/>
    <col min="15873" max="15873" width="9" style="93"/>
    <col min="15874" max="15874" width="16.5" style="93" customWidth="1"/>
    <col min="15875" max="15875" width="9.875" style="93" customWidth="1"/>
    <col min="15876" max="15877" width="9" style="93"/>
    <col min="15878" max="15879" width="12.25" style="93" customWidth="1"/>
    <col min="15880" max="15881" width="9" style="93"/>
    <col min="15882" max="15882" width="7.25" style="93" customWidth="1"/>
    <col min="15883" max="15883" width="23.875" style="93" customWidth="1"/>
    <col min="15884" max="16127" width="9" style="93"/>
    <col min="16128" max="16128" width="5.75" style="93" customWidth="1"/>
    <col min="16129" max="16129" width="9" style="93"/>
    <col min="16130" max="16130" width="16.5" style="93" customWidth="1"/>
    <col min="16131" max="16131" width="9.875" style="93" customWidth="1"/>
    <col min="16132" max="16133" width="9" style="93"/>
    <col min="16134" max="16135" width="12.25" style="93" customWidth="1"/>
    <col min="16136" max="16137" width="9" style="93"/>
    <col min="16138" max="16138" width="7.25" style="93" customWidth="1"/>
    <col min="16139" max="16139" width="23.875" style="93" customWidth="1"/>
    <col min="16140" max="16384" width="9" style="93"/>
  </cols>
  <sheetData>
    <row r="1" spans="1:11" ht="25.5" customHeight="1" thickBot="1">
      <c r="A1" s="196" t="s">
        <v>800</v>
      </c>
      <c r="D1" s="561"/>
      <c r="E1" s="561"/>
      <c r="F1" s="561"/>
      <c r="G1" s="561"/>
      <c r="H1" s="561"/>
      <c r="I1" s="561"/>
      <c r="J1" s="561"/>
    </row>
    <row r="2" spans="1:11" ht="18" customHeight="1" thickBot="1">
      <c r="A2" s="125"/>
      <c r="B2" s="518"/>
      <c r="C2" s="125"/>
      <c r="D2" s="562"/>
      <c r="E2" s="561"/>
      <c r="F2" s="561"/>
      <c r="G2" s="561"/>
      <c r="H2" s="563" t="s">
        <v>138</v>
      </c>
      <c r="I2" s="1357">
        <f>'1総授与件数'!H4</f>
        <v>0</v>
      </c>
      <c r="J2" s="1358"/>
      <c r="K2" s="561"/>
    </row>
    <row r="3" spans="1:11" ht="24.75" customHeight="1">
      <c r="A3" s="1359" t="s">
        <v>348</v>
      </c>
      <c r="B3" s="1361" t="s">
        <v>349</v>
      </c>
      <c r="C3" s="1361"/>
      <c r="D3" s="1362" t="s">
        <v>596</v>
      </c>
      <c r="E3" s="1362" t="s">
        <v>597</v>
      </c>
      <c r="F3" s="1364" t="s">
        <v>350</v>
      </c>
      <c r="G3" s="1362" t="s">
        <v>598</v>
      </c>
      <c r="H3" s="1364" t="s">
        <v>351</v>
      </c>
      <c r="I3" s="1364" t="s">
        <v>352</v>
      </c>
      <c r="J3" s="1365" t="s">
        <v>149</v>
      </c>
      <c r="K3" s="1367" t="s">
        <v>353</v>
      </c>
    </row>
    <row r="4" spans="1:11" ht="34.5" customHeight="1" thickBot="1">
      <c r="A4" s="1360"/>
      <c r="B4" s="564" t="s">
        <v>354</v>
      </c>
      <c r="C4" s="564" t="s">
        <v>5</v>
      </c>
      <c r="D4" s="1363"/>
      <c r="E4" s="1363"/>
      <c r="F4" s="1363"/>
      <c r="G4" s="1363"/>
      <c r="H4" s="1363"/>
      <c r="I4" s="1363"/>
      <c r="J4" s="1366"/>
      <c r="K4" s="1368"/>
    </row>
    <row r="5" spans="1:11" ht="18" customHeight="1">
      <c r="A5" s="565">
        <v>1</v>
      </c>
      <c r="B5" s="748"/>
      <c r="C5" s="566"/>
      <c r="D5" s="567"/>
      <c r="E5" s="566"/>
      <c r="F5" s="566"/>
      <c r="G5" s="566"/>
      <c r="H5" s="566"/>
      <c r="I5" s="566"/>
      <c r="J5" s="742"/>
      <c r="K5" s="568"/>
    </row>
    <row r="6" spans="1:11" ht="18" customHeight="1">
      <c r="A6" s="569">
        <v>2</v>
      </c>
      <c r="B6" s="749"/>
      <c r="C6" s="570"/>
      <c r="D6" s="571"/>
      <c r="E6" s="570"/>
      <c r="F6" s="570"/>
      <c r="G6" s="570"/>
      <c r="H6" s="570"/>
      <c r="I6" s="570"/>
      <c r="J6" s="743"/>
      <c r="K6" s="572"/>
    </row>
    <row r="7" spans="1:11" ht="18" customHeight="1">
      <c r="A7" s="573">
        <v>3</v>
      </c>
      <c r="B7" s="750"/>
      <c r="C7" s="575"/>
      <c r="D7" s="571"/>
      <c r="E7" s="570"/>
      <c r="F7" s="574"/>
      <c r="G7" s="574"/>
      <c r="H7" s="574"/>
      <c r="I7" s="574"/>
      <c r="J7" s="744"/>
      <c r="K7" s="576"/>
    </row>
    <row r="8" spans="1:11" ht="18" customHeight="1">
      <c r="A8" s="573">
        <v>4</v>
      </c>
      <c r="B8" s="750"/>
      <c r="C8" s="574"/>
      <c r="D8" s="574"/>
      <c r="E8" s="574"/>
      <c r="F8" s="574"/>
      <c r="G8" s="574"/>
      <c r="H8" s="574"/>
      <c r="I8" s="574"/>
      <c r="J8" s="744"/>
      <c r="K8" s="576"/>
    </row>
    <row r="9" spans="1:11" ht="18" customHeight="1">
      <c r="A9" s="573">
        <v>5</v>
      </c>
      <c r="B9" s="750"/>
      <c r="C9" s="574"/>
      <c r="D9" s="574"/>
      <c r="E9" s="574"/>
      <c r="F9" s="574"/>
      <c r="G9" s="574"/>
      <c r="H9" s="574"/>
      <c r="I9" s="574"/>
      <c r="J9" s="744"/>
      <c r="K9" s="576"/>
    </row>
    <row r="10" spans="1:11" ht="18" customHeight="1" thickBot="1">
      <c r="A10" s="577">
        <v>6</v>
      </c>
      <c r="B10" s="751"/>
      <c r="C10" s="578"/>
      <c r="D10" s="578"/>
      <c r="E10" s="578"/>
      <c r="F10" s="578"/>
      <c r="G10" s="578"/>
      <c r="H10" s="578"/>
      <c r="I10" s="578"/>
      <c r="J10" s="745"/>
      <c r="K10" s="579"/>
    </row>
    <row r="11" spans="1:11">
      <c r="A11" s="101"/>
      <c r="B11" s="95"/>
      <c r="C11" s="95"/>
      <c r="D11" s="95"/>
      <c r="E11" s="95"/>
      <c r="F11" s="95"/>
      <c r="G11" s="95"/>
      <c r="H11" s="95"/>
      <c r="I11" s="95"/>
      <c r="J11" s="95"/>
    </row>
    <row r="12" spans="1:11">
      <c r="A12" s="93" t="s">
        <v>355</v>
      </c>
    </row>
    <row r="13" spans="1:11">
      <c r="A13" s="200" t="s">
        <v>356</v>
      </c>
    </row>
    <row r="14" spans="1:11" s="200" customFormat="1">
      <c r="A14" s="200" t="s">
        <v>610</v>
      </c>
    </row>
    <row r="15" spans="1:11" s="200" customFormat="1">
      <c r="A15" s="984" t="s">
        <v>831</v>
      </c>
    </row>
    <row r="16" spans="1:11" s="200" customFormat="1">
      <c r="A16" s="200" t="s">
        <v>611</v>
      </c>
    </row>
    <row r="17" spans="1:25">
      <c r="A17" s="200" t="s">
        <v>357</v>
      </c>
    </row>
    <row r="18" spans="1:25">
      <c r="A18" s="518" t="s">
        <v>808</v>
      </c>
      <c r="B18" s="125"/>
      <c r="C18" s="125"/>
      <c r="D18" s="125"/>
      <c r="E18" s="125"/>
      <c r="F18" s="125"/>
      <c r="G18" s="125"/>
      <c r="H18" s="125"/>
    </row>
    <row r="19" spans="1:25">
      <c r="A19" s="999"/>
      <c r="B19" s="999"/>
      <c r="C19" s="999"/>
      <c r="D19" s="999"/>
      <c r="E19" s="999"/>
      <c r="F19" s="999"/>
      <c r="G19" s="999"/>
      <c r="H19" s="999"/>
      <c r="I19" s="999"/>
      <c r="J19" s="999"/>
    </row>
    <row r="20" spans="1:25" ht="13.5" customHeight="1">
      <c r="A20" s="1203" t="s">
        <v>801</v>
      </c>
      <c r="B20" s="1203"/>
      <c r="C20" s="1203"/>
      <c r="D20" s="1203"/>
      <c r="E20" s="1203"/>
      <c r="F20" s="200"/>
      <c r="G20" s="200"/>
      <c r="H20" s="200"/>
      <c r="I20" s="200"/>
      <c r="J20" s="200"/>
    </row>
    <row r="21" spans="1:25">
      <c r="A21" s="1203"/>
      <c r="B21" s="1203"/>
      <c r="C21" s="1203"/>
      <c r="D21" s="1203"/>
      <c r="E21" s="1203"/>
      <c r="F21" s="200"/>
      <c r="G21" s="200"/>
      <c r="H21" s="200"/>
      <c r="I21" s="200"/>
      <c r="J21" s="200"/>
    </row>
    <row r="22" spans="1:25" s="200" customFormat="1" ht="21" customHeight="1">
      <c r="A22" s="580" t="s">
        <v>358</v>
      </c>
      <c r="B22" s="985" t="s">
        <v>822</v>
      </c>
      <c r="C22" s="586"/>
      <c r="D22" s="586"/>
      <c r="E22" s="586"/>
      <c r="F22" s="586"/>
      <c r="G22" s="586"/>
      <c r="H22" s="586"/>
      <c r="I22" s="586"/>
      <c r="J22" s="586"/>
      <c r="K22" s="586"/>
    </row>
    <row r="23" spans="1:25" ht="32.25" customHeight="1">
      <c r="A23" s="200"/>
      <c r="B23" s="1369" t="s">
        <v>359</v>
      </c>
      <c r="C23" s="1369"/>
      <c r="D23" s="1370"/>
      <c r="E23" s="582"/>
      <c r="F23" s="313"/>
      <c r="G23" s="313"/>
      <c r="H23" s="584"/>
      <c r="I23" s="584"/>
      <c r="J23" s="200"/>
    </row>
    <row r="24" spans="1:25" ht="32.25" customHeight="1">
      <c r="A24" s="200"/>
      <c r="B24" s="1369" t="s">
        <v>360</v>
      </c>
      <c r="C24" s="1369"/>
      <c r="D24" s="1370"/>
      <c r="E24" s="582"/>
      <c r="F24" s="1371"/>
      <c r="G24" s="1372"/>
      <c r="H24" s="585"/>
      <c r="I24" s="585"/>
      <c r="J24" s="199"/>
      <c r="Y24" s="200" t="s">
        <v>832</v>
      </c>
    </row>
    <row r="25" spans="1:25">
      <c r="A25" s="200"/>
      <c r="B25" s="200"/>
      <c r="C25" s="200"/>
      <c r="D25" s="581"/>
      <c r="E25" s="200"/>
      <c r="F25" s="200"/>
      <c r="G25" s="200"/>
      <c r="H25" s="200"/>
      <c r="I25" s="200"/>
      <c r="J25" s="200"/>
    </row>
    <row r="26" spans="1:25" ht="15">
      <c r="A26" s="583" t="s">
        <v>362</v>
      </c>
      <c r="B26" s="200"/>
      <c r="C26" s="200"/>
      <c r="D26" s="581"/>
      <c r="E26" s="200"/>
      <c r="F26" s="200"/>
      <c r="G26" s="200"/>
      <c r="H26" s="200"/>
      <c r="I26" s="200"/>
      <c r="J26" s="200"/>
    </row>
    <row r="27" spans="1:25" ht="15">
      <c r="A27" s="583" t="s">
        <v>361</v>
      </c>
      <c r="B27" s="200"/>
      <c r="C27" s="200"/>
      <c r="D27" s="581"/>
      <c r="E27" s="200"/>
      <c r="F27" s="200"/>
      <c r="G27" s="200"/>
      <c r="H27" s="200"/>
      <c r="I27" s="200"/>
      <c r="J27" s="200"/>
    </row>
    <row r="28" spans="1:25" ht="15">
      <c r="A28" s="583"/>
      <c r="B28" s="200"/>
      <c r="C28" s="200"/>
      <c r="D28" s="581"/>
      <c r="E28" s="200"/>
      <c r="F28" s="200"/>
      <c r="G28" s="200"/>
      <c r="H28" s="200"/>
      <c r="I28" s="200"/>
      <c r="J28" s="200"/>
    </row>
    <row r="29" spans="1:25">
      <c r="A29" s="200"/>
      <c r="B29" s="760"/>
      <c r="C29" s="200"/>
      <c r="D29" s="581"/>
      <c r="E29" s="200"/>
      <c r="F29" s="200"/>
      <c r="G29" s="200"/>
      <c r="H29" s="200"/>
      <c r="I29" s="200"/>
      <c r="J29" s="200"/>
    </row>
    <row r="30" spans="1:25">
      <c r="B30" s="760"/>
    </row>
    <row r="31" spans="1:25">
      <c r="B31" s="760"/>
    </row>
    <row r="32" spans="1:25">
      <c r="B32" s="760"/>
    </row>
    <row r="33" spans="2:2">
      <c r="B33" s="760"/>
    </row>
  </sheetData>
  <sheetProtection insertRows="0" deleteRows="0"/>
  <mergeCells count="15">
    <mergeCell ref="K3:K4"/>
    <mergeCell ref="A20:E21"/>
    <mergeCell ref="B23:D23"/>
    <mergeCell ref="B24:D24"/>
    <mergeCell ref="F24:G24"/>
    <mergeCell ref="I2:J2"/>
    <mergeCell ref="A3:A4"/>
    <mergeCell ref="B3:C3"/>
    <mergeCell ref="D3:D4"/>
    <mergeCell ref="E3:E4"/>
    <mergeCell ref="F3:F4"/>
    <mergeCell ref="G3:G4"/>
    <mergeCell ref="H3:H4"/>
    <mergeCell ref="I3:I4"/>
    <mergeCell ref="J3:J4"/>
  </mergeCells>
  <phoneticPr fontId="4"/>
  <dataValidations count="4">
    <dataValidation type="list" allowBlank="1" showInputMessage="1" showErrorMessage="1" sqref="E65558:E65561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E131094:E131097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E196630:E196633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E262166:E262169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E327702:E327705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E393238:E393241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E458774:E458777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E524310:E524313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E589846:E589849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E655382:E655385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E720918:E720921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E786454:E786457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E851990:E851993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E917526:E917529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E983062:E983065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WVL983062:WVL983065 WVL23:WVL24 WLP23:WLP24 WBT23:WBT24 VRX23:VRX24 VIB23:VIB24 UYF23:UYF24 UOJ23:UOJ24 UEN23:UEN24 TUR23:TUR24 TKV23:TKV24 TAZ23:TAZ24 SRD23:SRD24 SHH23:SHH24 RXL23:RXL24 RNP23:RNP24 RDT23:RDT24 QTX23:QTX24 QKB23:QKB24 QAF23:QAF24 PQJ23:PQJ24 PGN23:PGN24 OWR23:OWR24 OMV23:OMV24 OCZ23:OCZ24 NTD23:NTD24 NJH23:NJH24 MZL23:MZL24 MPP23:MPP24 MFT23:MFT24 LVX23:LVX24 LMB23:LMB24 LCF23:LCF24 KSJ23:KSJ24 KIN23:KIN24 JYR23:JYR24 JOV23:JOV24 JEZ23:JEZ24 IVD23:IVD24 ILH23:ILH24 IBL23:IBL24 HRP23:HRP24 HHT23:HHT24 GXX23:GXX24 GOB23:GOB24 GEF23:GEF24 FUJ23:FUJ24 FKN23:FKN24 FAR23:FAR24 EQV23:EQV24 EGZ23:EGZ24 DXD23:DXD24 DNH23:DNH24 DDL23:DDL24 CTP23:CTP24 CJT23:CJT24 BZX23:BZX24 BQB23:BQB24 BGF23:BGF24 AWJ23:AWJ24 AMN23:AMN24 ACR23:ACR24 SV23:SV24 IZ23:IZ24 E23:E24">
      <formula1>"○"</formula1>
    </dataValidation>
    <dataValidation type="list" allowBlank="1" showInputMessage="1" showErrorMessage="1" sqref="WVO983063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H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H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H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H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H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H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H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H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H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H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H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H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H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H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H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formula1>"平成29年度,平成30年度,平成31年度,平成32年度以降"</formula1>
    </dataValidation>
    <dataValidation type="list" allowBlank="1" showInputMessage="1" showErrorMessage="1" sqref="WVP983063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I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I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I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I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I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I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I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I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I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I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I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I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I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I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I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"１月,,２月,３月,４月,５月,６月,７月,８月,９月,１０月,１１月,１２月"</formula1>
    </dataValidation>
    <dataValidation type="list" allowBlank="1" showInputMessage="1" showErrorMessage="1" sqref="B5:B10">
      <formula1>"小学校,中学校,高等学校,特別支援学校（自立教科：視覚）,特別支援学校（自立教科：聴覚）,自立活動"</formula1>
    </dataValidation>
  </dataValidations>
  <pageMargins left="0.75" right="0.75" top="1" bottom="1" header="0.51200000000000001" footer="0.51200000000000001"/>
  <pageSetup paperSize="9" scale="9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G110"/>
  <sheetViews>
    <sheetView view="pageBreakPreview" zoomScale="70" zoomScaleNormal="100" zoomScaleSheetLayoutView="70" workbookViewId="0">
      <selection activeCell="F16" sqref="F16"/>
    </sheetView>
  </sheetViews>
  <sheetFormatPr defaultRowHeight="14.25"/>
  <cols>
    <col min="1" max="1" width="7.5" style="587" customWidth="1"/>
    <col min="2" max="2" width="13.375" style="587" customWidth="1"/>
    <col min="3" max="3" width="9.5" style="587" customWidth="1"/>
    <col min="4" max="4" width="25.25" style="587" customWidth="1"/>
    <col min="5" max="5" width="17.875" style="587" customWidth="1"/>
    <col min="6" max="6" width="14" style="587" customWidth="1"/>
    <col min="7" max="7" width="34.625" style="587" customWidth="1"/>
    <col min="8" max="256" width="9" style="587"/>
    <col min="257" max="257" width="7.5" style="587" customWidth="1"/>
    <col min="258" max="258" width="13.375" style="587" customWidth="1"/>
    <col min="259" max="259" width="9.5" style="587" customWidth="1"/>
    <col min="260" max="260" width="25.25" style="587" customWidth="1"/>
    <col min="261" max="261" width="17.875" style="587" customWidth="1"/>
    <col min="262" max="262" width="14" style="587" customWidth="1"/>
    <col min="263" max="263" width="34.625" style="587" customWidth="1"/>
    <col min="264" max="512" width="9" style="587"/>
    <col min="513" max="513" width="7.5" style="587" customWidth="1"/>
    <col min="514" max="514" width="13.375" style="587" customWidth="1"/>
    <col min="515" max="515" width="9.5" style="587" customWidth="1"/>
    <col min="516" max="516" width="25.25" style="587" customWidth="1"/>
    <col min="517" max="517" width="17.875" style="587" customWidth="1"/>
    <col min="518" max="518" width="14" style="587" customWidth="1"/>
    <col min="519" max="519" width="34.625" style="587" customWidth="1"/>
    <col min="520" max="768" width="9" style="587"/>
    <col min="769" max="769" width="7.5" style="587" customWidth="1"/>
    <col min="770" max="770" width="13.375" style="587" customWidth="1"/>
    <col min="771" max="771" width="9.5" style="587" customWidth="1"/>
    <col min="772" max="772" width="25.25" style="587" customWidth="1"/>
    <col min="773" max="773" width="17.875" style="587" customWidth="1"/>
    <col min="774" max="774" width="14" style="587" customWidth="1"/>
    <col min="775" max="775" width="34.625" style="587" customWidth="1"/>
    <col min="776" max="1024" width="9" style="587"/>
    <col min="1025" max="1025" width="7.5" style="587" customWidth="1"/>
    <col min="1026" max="1026" width="13.375" style="587" customWidth="1"/>
    <col min="1027" max="1027" width="9.5" style="587" customWidth="1"/>
    <col min="1028" max="1028" width="25.25" style="587" customWidth="1"/>
    <col min="1029" max="1029" width="17.875" style="587" customWidth="1"/>
    <col min="1030" max="1030" width="14" style="587" customWidth="1"/>
    <col min="1031" max="1031" width="34.625" style="587" customWidth="1"/>
    <col min="1032" max="1280" width="9" style="587"/>
    <col min="1281" max="1281" width="7.5" style="587" customWidth="1"/>
    <col min="1282" max="1282" width="13.375" style="587" customWidth="1"/>
    <col min="1283" max="1283" width="9.5" style="587" customWidth="1"/>
    <col min="1284" max="1284" width="25.25" style="587" customWidth="1"/>
    <col min="1285" max="1285" width="17.875" style="587" customWidth="1"/>
    <col min="1286" max="1286" width="14" style="587" customWidth="1"/>
    <col min="1287" max="1287" width="34.625" style="587" customWidth="1"/>
    <col min="1288" max="1536" width="9" style="587"/>
    <col min="1537" max="1537" width="7.5" style="587" customWidth="1"/>
    <col min="1538" max="1538" width="13.375" style="587" customWidth="1"/>
    <col min="1539" max="1539" width="9.5" style="587" customWidth="1"/>
    <col min="1540" max="1540" width="25.25" style="587" customWidth="1"/>
    <col min="1541" max="1541" width="17.875" style="587" customWidth="1"/>
    <col min="1542" max="1542" width="14" style="587" customWidth="1"/>
    <col min="1543" max="1543" width="34.625" style="587" customWidth="1"/>
    <col min="1544" max="1792" width="9" style="587"/>
    <col min="1793" max="1793" width="7.5" style="587" customWidth="1"/>
    <col min="1794" max="1794" width="13.375" style="587" customWidth="1"/>
    <col min="1795" max="1795" width="9.5" style="587" customWidth="1"/>
    <col min="1796" max="1796" width="25.25" style="587" customWidth="1"/>
    <col min="1797" max="1797" width="17.875" style="587" customWidth="1"/>
    <col min="1798" max="1798" width="14" style="587" customWidth="1"/>
    <col min="1799" max="1799" width="34.625" style="587" customWidth="1"/>
    <col min="1800" max="2048" width="9" style="587"/>
    <col min="2049" max="2049" width="7.5" style="587" customWidth="1"/>
    <col min="2050" max="2050" width="13.375" style="587" customWidth="1"/>
    <col min="2051" max="2051" width="9.5" style="587" customWidth="1"/>
    <col min="2052" max="2052" width="25.25" style="587" customWidth="1"/>
    <col min="2053" max="2053" width="17.875" style="587" customWidth="1"/>
    <col min="2054" max="2054" width="14" style="587" customWidth="1"/>
    <col min="2055" max="2055" width="34.625" style="587" customWidth="1"/>
    <col min="2056" max="2304" width="9" style="587"/>
    <col min="2305" max="2305" width="7.5" style="587" customWidth="1"/>
    <col min="2306" max="2306" width="13.375" style="587" customWidth="1"/>
    <col min="2307" max="2307" width="9.5" style="587" customWidth="1"/>
    <col min="2308" max="2308" width="25.25" style="587" customWidth="1"/>
    <col min="2309" max="2309" width="17.875" style="587" customWidth="1"/>
    <col min="2310" max="2310" width="14" style="587" customWidth="1"/>
    <col min="2311" max="2311" width="34.625" style="587" customWidth="1"/>
    <col min="2312" max="2560" width="9" style="587"/>
    <col min="2561" max="2561" width="7.5" style="587" customWidth="1"/>
    <col min="2562" max="2562" width="13.375" style="587" customWidth="1"/>
    <col min="2563" max="2563" width="9.5" style="587" customWidth="1"/>
    <col min="2564" max="2564" width="25.25" style="587" customWidth="1"/>
    <col min="2565" max="2565" width="17.875" style="587" customWidth="1"/>
    <col min="2566" max="2566" width="14" style="587" customWidth="1"/>
    <col min="2567" max="2567" width="34.625" style="587" customWidth="1"/>
    <col min="2568" max="2816" width="9" style="587"/>
    <col min="2817" max="2817" width="7.5" style="587" customWidth="1"/>
    <col min="2818" max="2818" width="13.375" style="587" customWidth="1"/>
    <col min="2819" max="2819" width="9.5" style="587" customWidth="1"/>
    <col min="2820" max="2820" width="25.25" style="587" customWidth="1"/>
    <col min="2821" max="2821" width="17.875" style="587" customWidth="1"/>
    <col min="2822" max="2822" width="14" style="587" customWidth="1"/>
    <col min="2823" max="2823" width="34.625" style="587" customWidth="1"/>
    <col min="2824" max="3072" width="9" style="587"/>
    <col min="3073" max="3073" width="7.5" style="587" customWidth="1"/>
    <col min="3074" max="3074" width="13.375" style="587" customWidth="1"/>
    <col min="3075" max="3075" width="9.5" style="587" customWidth="1"/>
    <col min="3076" max="3076" width="25.25" style="587" customWidth="1"/>
    <col min="3077" max="3077" width="17.875" style="587" customWidth="1"/>
    <col min="3078" max="3078" width="14" style="587" customWidth="1"/>
    <col min="3079" max="3079" width="34.625" style="587" customWidth="1"/>
    <col min="3080" max="3328" width="9" style="587"/>
    <col min="3329" max="3329" width="7.5" style="587" customWidth="1"/>
    <col min="3330" max="3330" width="13.375" style="587" customWidth="1"/>
    <col min="3331" max="3331" width="9.5" style="587" customWidth="1"/>
    <col min="3332" max="3332" width="25.25" style="587" customWidth="1"/>
    <col min="3333" max="3333" width="17.875" style="587" customWidth="1"/>
    <col min="3334" max="3334" width="14" style="587" customWidth="1"/>
    <col min="3335" max="3335" width="34.625" style="587" customWidth="1"/>
    <col min="3336" max="3584" width="9" style="587"/>
    <col min="3585" max="3585" width="7.5" style="587" customWidth="1"/>
    <col min="3586" max="3586" width="13.375" style="587" customWidth="1"/>
    <col min="3587" max="3587" width="9.5" style="587" customWidth="1"/>
    <col min="3588" max="3588" width="25.25" style="587" customWidth="1"/>
    <col min="3589" max="3589" width="17.875" style="587" customWidth="1"/>
    <col min="3590" max="3590" width="14" style="587" customWidth="1"/>
    <col min="3591" max="3591" width="34.625" style="587" customWidth="1"/>
    <col min="3592" max="3840" width="9" style="587"/>
    <col min="3841" max="3841" width="7.5" style="587" customWidth="1"/>
    <col min="3842" max="3842" width="13.375" style="587" customWidth="1"/>
    <col min="3843" max="3843" width="9.5" style="587" customWidth="1"/>
    <col min="3844" max="3844" width="25.25" style="587" customWidth="1"/>
    <col min="3845" max="3845" width="17.875" style="587" customWidth="1"/>
    <col min="3846" max="3846" width="14" style="587" customWidth="1"/>
    <col min="3847" max="3847" width="34.625" style="587" customWidth="1"/>
    <col min="3848" max="4096" width="9" style="587"/>
    <col min="4097" max="4097" width="7.5" style="587" customWidth="1"/>
    <col min="4098" max="4098" width="13.375" style="587" customWidth="1"/>
    <col min="4099" max="4099" width="9.5" style="587" customWidth="1"/>
    <col min="4100" max="4100" width="25.25" style="587" customWidth="1"/>
    <col min="4101" max="4101" width="17.875" style="587" customWidth="1"/>
    <col min="4102" max="4102" width="14" style="587" customWidth="1"/>
    <col min="4103" max="4103" width="34.625" style="587" customWidth="1"/>
    <col min="4104" max="4352" width="9" style="587"/>
    <col min="4353" max="4353" width="7.5" style="587" customWidth="1"/>
    <col min="4354" max="4354" width="13.375" style="587" customWidth="1"/>
    <col min="4355" max="4355" width="9.5" style="587" customWidth="1"/>
    <col min="4356" max="4356" width="25.25" style="587" customWidth="1"/>
    <col min="4357" max="4357" width="17.875" style="587" customWidth="1"/>
    <col min="4358" max="4358" width="14" style="587" customWidth="1"/>
    <col min="4359" max="4359" width="34.625" style="587" customWidth="1"/>
    <col min="4360" max="4608" width="9" style="587"/>
    <col min="4609" max="4609" width="7.5" style="587" customWidth="1"/>
    <col min="4610" max="4610" width="13.375" style="587" customWidth="1"/>
    <col min="4611" max="4611" width="9.5" style="587" customWidth="1"/>
    <col min="4612" max="4612" width="25.25" style="587" customWidth="1"/>
    <col min="4613" max="4613" width="17.875" style="587" customWidth="1"/>
    <col min="4614" max="4614" width="14" style="587" customWidth="1"/>
    <col min="4615" max="4615" width="34.625" style="587" customWidth="1"/>
    <col min="4616" max="4864" width="9" style="587"/>
    <col min="4865" max="4865" width="7.5" style="587" customWidth="1"/>
    <col min="4866" max="4866" width="13.375" style="587" customWidth="1"/>
    <col min="4867" max="4867" width="9.5" style="587" customWidth="1"/>
    <col min="4868" max="4868" width="25.25" style="587" customWidth="1"/>
    <col min="4869" max="4869" width="17.875" style="587" customWidth="1"/>
    <col min="4870" max="4870" width="14" style="587" customWidth="1"/>
    <col min="4871" max="4871" width="34.625" style="587" customWidth="1"/>
    <col min="4872" max="5120" width="9" style="587"/>
    <col min="5121" max="5121" width="7.5" style="587" customWidth="1"/>
    <col min="5122" max="5122" width="13.375" style="587" customWidth="1"/>
    <col min="5123" max="5123" width="9.5" style="587" customWidth="1"/>
    <col min="5124" max="5124" width="25.25" style="587" customWidth="1"/>
    <col min="5125" max="5125" width="17.875" style="587" customWidth="1"/>
    <col min="5126" max="5126" width="14" style="587" customWidth="1"/>
    <col min="5127" max="5127" width="34.625" style="587" customWidth="1"/>
    <col min="5128" max="5376" width="9" style="587"/>
    <col min="5377" max="5377" width="7.5" style="587" customWidth="1"/>
    <col min="5378" max="5378" width="13.375" style="587" customWidth="1"/>
    <col min="5379" max="5379" width="9.5" style="587" customWidth="1"/>
    <col min="5380" max="5380" width="25.25" style="587" customWidth="1"/>
    <col min="5381" max="5381" width="17.875" style="587" customWidth="1"/>
    <col min="5382" max="5382" width="14" style="587" customWidth="1"/>
    <col min="5383" max="5383" width="34.625" style="587" customWidth="1"/>
    <col min="5384" max="5632" width="9" style="587"/>
    <col min="5633" max="5633" width="7.5" style="587" customWidth="1"/>
    <col min="5634" max="5634" width="13.375" style="587" customWidth="1"/>
    <col min="5635" max="5635" width="9.5" style="587" customWidth="1"/>
    <col min="5636" max="5636" width="25.25" style="587" customWidth="1"/>
    <col min="5637" max="5637" width="17.875" style="587" customWidth="1"/>
    <col min="5638" max="5638" width="14" style="587" customWidth="1"/>
    <col min="5639" max="5639" width="34.625" style="587" customWidth="1"/>
    <col min="5640" max="5888" width="9" style="587"/>
    <col min="5889" max="5889" width="7.5" style="587" customWidth="1"/>
    <col min="5890" max="5890" width="13.375" style="587" customWidth="1"/>
    <col min="5891" max="5891" width="9.5" style="587" customWidth="1"/>
    <col min="5892" max="5892" width="25.25" style="587" customWidth="1"/>
    <col min="5893" max="5893" width="17.875" style="587" customWidth="1"/>
    <col min="5894" max="5894" width="14" style="587" customWidth="1"/>
    <col min="5895" max="5895" width="34.625" style="587" customWidth="1"/>
    <col min="5896" max="6144" width="9" style="587"/>
    <col min="6145" max="6145" width="7.5" style="587" customWidth="1"/>
    <col min="6146" max="6146" width="13.375" style="587" customWidth="1"/>
    <col min="6147" max="6147" width="9.5" style="587" customWidth="1"/>
    <col min="6148" max="6148" width="25.25" style="587" customWidth="1"/>
    <col min="6149" max="6149" width="17.875" style="587" customWidth="1"/>
    <col min="6150" max="6150" width="14" style="587" customWidth="1"/>
    <col min="6151" max="6151" width="34.625" style="587" customWidth="1"/>
    <col min="6152" max="6400" width="9" style="587"/>
    <col min="6401" max="6401" width="7.5" style="587" customWidth="1"/>
    <col min="6402" max="6402" width="13.375" style="587" customWidth="1"/>
    <col min="6403" max="6403" width="9.5" style="587" customWidth="1"/>
    <col min="6404" max="6404" width="25.25" style="587" customWidth="1"/>
    <col min="6405" max="6405" width="17.875" style="587" customWidth="1"/>
    <col min="6406" max="6406" width="14" style="587" customWidth="1"/>
    <col min="6407" max="6407" width="34.625" style="587" customWidth="1"/>
    <col min="6408" max="6656" width="9" style="587"/>
    <col min="6657" max="6657" width="7.5" style="587" customWidth="1"/>
    <col min="6658" max="6658" width="13.375" style="587" customWidth="1"/>
    <col min="6659" max="6659" width="9.5" style="587" customWidth="1"/>
    <col min="6660" max="6660" width="25.25" style="587" customWidth="1"/>
    <col min="6661" max="6661" width="17.875" style="587" customWidth="1"/>
    <col min="6662" max="6662" width="14" style="587" customWidth="1"/>
    <col min="6663" max="6663" width="34.625" style="587" customWidth="1"/>
    <col min="6664" max="6912" width="9" style="587"/>
    <col min="6913" max="6913" width="7.5" style="587" customWidth="1"/>
    <col min="6914" max="6914" width="13.375" style="587" customWidth="1"/>
    <col min="6915" max="6915" width="9.5" style="587" customWidth="1"/>
    <col min="6916" max="6916" width="25.25" style="587" customWidth="1"/>
    <col min="6917" max="6917" width="17.875" style="587" customWidth="1"/>
    <col min="6918" max="6918" width="14" style="587" customWidth="1"/>
    <col min="6919" max="6919" width="34.625" style="587" customWidth="1"/>
    <col min="6920" max="7168" width="9" style="587"/>
    <col min="7169" max="7169" width="7.5" style="587" customWidth="1"/>
    <col min="7170" max="7170" width="13.375" style="587" customWidth="1"/>
    <col min="7171" max="7171" width="9.5" style="587" customWidth="1"/>
    <col min="7172" max="7172" width="25.25" style="587" customWidth="1"/>
    <col min="7173" max="7173" width="17.875" style="587" customWidth="1"/>
    <col min="7174" max="7174" width="14" style="587" customWidth="1"/>
    <col min="7175" max="7175" width="34.625" style="587" customWidth="1"/>
    <col min="7176" max="7424" width="9" style="587"/>
    <col min="7425" max="7425" width="7.5" style="587" customWidth="1"/>
    <col min="7426" max="7426" width="13.375" style="587" customWidth="1"/>
    <col min="7427" max="7427" width="9.5" style="587" customWidth="1"/>
    <col min="7428" max="7428" width="25.25" style="587" customWidth="1"/>
    <col min="7429" max="7429" width="17.875" style="587" customWidth="1"/>
    <col min="7430" max="7430" width="14" style="587" customWidth="1"/>
    <col min="7431" max="7431" width="34.625" style="587" customWidth="1"/>
    <col min="7432" max="7680" width="9" style="587"/>
    <col min="7681" max="7681" width="7.5" style="587" customWidth="1"/>
    <col min="7682" max="7682" width="13.375" style="587" customWidth="1"/>
    <col min="7683" max="7683" width="9.5" style="587" customWidth="1"/>
    <col min="7684" max="7684" width="25.25" style="587" customWidth="1"/>
    <col min="7685" max="7685" width="17.875" style="587" customWidth="1"/>
    <col min="7686" max="7686" width="14" style="587" customWidth="1"/>
    <col min="7687" max="7687" width="34.625" style="587" customWidth="1"/>
    <col min="7688" max="7936" width="9" style="587"/>
    <col min="7937" max="7937" width="7.5" style="587" customWidth="1"/>
    <col min="7938" max="7938" width="13.375" style="587" customWidth="1"/>
    <col min="7939" max="7939" width="9.5" style="587" customWidth="1"/>
    <col min="7940" max="7940" width="25.25" style="587" customWidth="1"/>
    <col min="7941" max="7941" width="17.875" style="587" customWidth="1"/>
    <col min="7942" max="7942" width="14" style="587" customWidth="1"/>
    <col min="7943" max="7943" width="34.625" style="587" customWidth="1"/>
    <col min="7944" max="8192" width="9" style="587"/>
    <col min="8193" max="8193" width="7.5" style="587" customWidth="1"/>
    <col min="8194" max="8194" width="13.375" style="587" customWidth="1"/>
    <col min="8195" max="8195" width="9.5" style="587" customWidth="1"/>
    <col min="8196" max="8196" width="25.25" style="587" customWidth="1"/>
    <col min="8197" max="8197" width="17.875" style="587" customWidth="1"/>
    <col min="8198" max="8198" width="14" style="587" customWidth="1"/>
    <col min="8199" max="8199" width="34.625" style="587" customWidth="1"/>
    <col min="8200" max="8448" width="9" style="587"/>
    <col min="8449" max="8449" width="7.5" style="587" customWidth="1"/>
    <col min="8450" max="8450" width="13.375" style="587" customWidth="1"/>
    <col min="8451" max="8451" width="9.5" style="587" customWidth="1"/>
    <col min="8452" max="8452" width="25.25" style="587" customWidth="1"/>
    <col min="8453" max="8453" width="17.875" style="587" customWidth="1"/>
    <col min="8454" max="8454" width="14" style="587" customWidth="1"/>
    <col min="8455" max="8455" width="34.625" style="587" customWidth="1"/>
    <col min="8456" max="8704" width="9" style="587"/>
    <col min="8705" max="8705" width="7.5" style="587" customWidth="1"/>
    <col min="8706" max="8706" width="13.375" style="587" customWidth="1"/>
    <col min="8707" max="8707" width="9.5" style="587" customWidth="1"/>
    <col min="8708" max="8708" width="25.25" style="587" customWidth="1"/>
    <col min="8709" max="8709" width="17.875" style="587" customWidth="1"/>
    <col min="8710" max="8710" width="14" style="587" customWidth="1"/>
    <col min="8711" max="8711" width="34.625" style="587" customWidth="1"/>
    <col min="8712" max="8960" width="9" style="587"/>
    <col min="8961" max="8961" width="7.5" style="587" customWidth="1"/>
    <col min="8962" max="8962" width="13.375" style="587" customWidth="1"/>
    <col min="8963" max="8963" width="9.5" style="587" customWidth="1"/>
    <col min="8964" max="8964" width="25.25" style="587" customWidth="1"/>
    <col min="8965" max="8965" width="17.875" style="587" customWidth="1"/>
    <col min="8966" max="8966" width="14" style="587" customWidth="1"/>
    <col min="8967" max="8967" width="34.625" style="587" customWidth="1"/>
    <col min="8968" max="9216" width="9" style="587"/>
    <col min="9217" max="9217" width="7.5" style="587" customWidth="1"/>
    <col min="9218" max="9218" width="13.375" style="587" customWidth="1"/>
    <col min="9219" max="9219" width="9.5" style="587" customWidth="1"/>
    <col min="9220" max="9220" width="25.25" style="587" customWidth="1"/>
    <col min="9221" max="9221" width="17.875" style="587" customWidth="1"/>
    <col min="9222" max="9222" width="14" style="587" customWidth="1"/>
    <col min="9223" max="9223" width="34.625" style="587" customWidth="1"/>
    <col min="9224" max="9472" width="9" style="587"/>
    <col min="9473" max="9473" width="7.5" style="587" customWidth="1"/>
    <col min="9474" max="9474" width="13.375" style="587" customWidth="1"/>
    <col min="9475" max="9475" width="9.5" style="587" customWidth="1"/>
    <col min="9476" max="9476" width="25.25" style="587" customWidth="1"/>
    <col min="9477" max="9477" width="17.875" style="587" customWidth="1"/>
    <col min="9478" max="9478" width="14" style="587" customWidth="1"/>
    <col min="9479" max="9479" width="34.625" style="587" customWidth="1"/>
    <col min="9480" max="9728" width="9" style="587"/>
    <col min="9729" max="9729" width="7.5" style="587" customWidth="1"/>
    <col min="9730" max="9730" width="13.375" style="587" customWidth="1"/>
    <col min="9731" max="9731" width="9.5" style="587" customWidth="1"/>
    <col min="9732" max="9732" width="25.25" style="587" customWidth="1"/>
    <col min="9733" max="9733" width="17.875" style="587" customWidth="1"/>
    <col min="9734" max="9734" width="14" style="587" customWidth="1"/>
    <col min="9735" max="9735" width="34.625" style="587" customWidth="1"/>
    <col min="9736" max="9984" width="9" style="587"/>
    <col min="9985" max="9985" width="7.5" style="587" customWidth="1"/>
    <col min="9986" max="9986" width="13.375" style="587" customWidth="1"/>
    <col min="9987" max="9987" width="9.5" style="587" customWidth="1"/>
    <col min="9988" max="9988" width="25.25" style="587" customWidth="1"/>
    <col min="9989" max="9989" width="17.875" style="587" customWidth="1"/>
    <col min="9990" max="9990" width="14" style="587" customWidth="1"/>
    <col min="9991" max="9991" width="34.625" style="587" customWidth="1"/>
    <col min="9992" max="10240" width="9" style="587"/>
    <col min="10241" max="10241" width="7.5" style="587" customWidth="1"/>
    <col min="10242" max="10242" width="13.375" style="587" customWidth="1"/>
    <col min="10243" max="10243" width="9.5" style="587" customWidth="1"/>
    <col min="10244" max="10244" width="25.25" style="587" customWidth="1"/>
    <col min="10245" max="10245" width="17.875" style="587" customWidth="1"/>
    <col min="10246" max="10246" width="14" style="587" customWidth="1"/>
    <col min="10247" max="10247" width="34.625" style="587" customWidth="1"/>
    <col min="10248" max="10496" width="9" style="587"/>
    <col min="10497" max="10497" width="7.5" style="587" customWidth="1"/>
    <col min="10498" max="10498" width="13.375" style="587" customWidth="1"/>
    <col min="10499" max="10499" width="9.5" style="587" customWidth="1"/>
    <col min="10500" max="10500" width="25.25" style="587" customWidth="1"/>
    <col min="10501" max="10501" width="17.875" style="587" customWidth="1"/>
    <col min="10502" max="10502" width="14" style="587" customWidth="1"/>
    <col min="10503" max="10503" width="34.625" style="587" customWidth="1"/>
    <col min="10504" max="10752" width="9" style="587"/>
    <col min="10753" max="10753" width="7.5" style="587" customWidth="1"/>
    <col min="10754" max="10754" width="13.375" style="587" customWidth="1"/>
    <col min="10755" max="10755" width="9.5" style="587" customWidth="1"/>
    <col min="10756" max="10756" width="25.25" style="587" customWidth="1"/>
    <col min="10757" max="10757" width="17.875" style="587" customWidth="1"/>
    <col min="10758" max="10758" width="14" style="587" customWidth="1"/>
    <col min="10759" max="10759" width="34.625" style="587" customWidth="1"/>
    <col min="10760" max="11008" width="9" style="587"/>
    <col min="11009" max="11009" width="7.5" style="587" customWidth="1"/>
    <col min="11010" max="11010" width="13.375" style="587" customWidth="1"/>
    <col min="11011" max="11011" width="9.5" style="587" customWidth="1"/>
    <col min="11012" max="11012" width="25.25" style="587" customWidth="1"/>
    <col min="11013" max="11013" width="17.875" style="587" customWidth="1"/>
    <col min="11014" max="11014" width="14" style="587" customWidth="1"/>
    <col min="11015" max="11015" width="34.625" style="587" customWidth="1"/>
    <col min="11016" max="11264" width="9" style="587"/>
    <col min="11265" max="11265" width="7.5" style="587" customWidth="1"/>
    <col min="11266" max="11266" width="13.375" style="587" customWidth="1"/>
    <col min="11267" max="11267" width="9.5" style="587" customWidth="1"/>
    <col min="11268" max="11268" width="25.25" style="587" customWidth="1"/>
    <col min="11269" max="11269" width="17.875" style="587" customWidth="1"/>
    <col min="11270" max="11270" width="14" style="587" customWidth="1"/>
    <col min="11271" max="11271" width="34.625" style="587" customWidth="1"/>
    <col min="11272" max="11520" width="9" style="587"/>
    <col min="11521" max="11521" width="7.5" style="587" customWidth="1"/>
    <col min="11522" max="11522" width="13.375" style="587" customWidth="1"/>
    <col min="11523" max="11523" width="9.5" style="587" customWidth="1"/>
    <col min="11524" max="11524" width="25.25" style="587" customWidth="1"/>
    <col min="11525" max="11525" width="17.875" style="587" customWidth="1"/>
    <col min="11526" max="11526" width="14" style="587" customWidth="1"/>
    <col min="11527" max="11527" width="34.625" style="587" customWidth="1"/>
    <col min="11528" max="11776" width="9" style="587"/>
    <col min="11777" max="11777" width="7.5" style="587" customWidth="1"/>
    <col min="11778" max="11778" width="13.375" style="587" customWidth="1"/>
    <col min="11779" max="11779" width="9.5" style="587" customWidth="1"/>
    <col min="11780" max="11780" width="25.25" style="587" customWidth="1"/>
    <col min="11781" max="11781" width="17.875" style="587" customWidth="1"/>
    <col min="11782" max="11782" width="14" style="587" customWidth="1"/>
    <col min="11783" max="11783" width="34.625" style="587" customWidth="1"/>
    <col min="11784" max="12032" width="9" style="587"/>
    <col min="12033" max="12033" width="7.5" style="587" customWidth="1"/>
    <col min="12034" max="12034" width="13.375" style="587" customWidth="1"/>
    <col min="12035" max="12035" width="9.5" style="587" customWidth="1"/>
    <col min="12036" max="12036" width="25.25" style="587" customWidth="1"/>
    <col min="12037" max="12037" width="17.875" style="587" customWidth="1"/>
    <col min="12038" max="12038" width="14" style="587" customWidth="1"/>
    <col min="12039" max="12039" width="34.625" style="587" customWidth="1"/>
    <col min="12040" max="12288" width="9" style="587"/>
    <col min="12289" max="12289" width="7.5" style="587" customWidth="1"/>
    <col min="12290" max="12290" width="13.375" style="587" customWidth="1"/>
    <col min="12291" max="12291" width="9.5" style="587" customWidth="1"/>
    <col min="12292" max="12292" width="25.25" style="587" customWidth="1"/>
    <col min="12293" max="12293" width="17.875" style="587" customWidth="1"/>
    <col min="12294" max="12294" width="14" style="587" customWidth="1"/>
    <col min="12295" max="12295" width="34.625" style="587" customWidth="1"/>
    <col min="12296" max="12544" width="9" style="587"/>
    <col min="12545" max="12545" width="7.5" style="587" customWidth="1"/>
    <col min="12546" max="12546" width="13.375" style="587" customWidth="1"/>
    <col min="12547" max="12547" width="9.5" style="587" customWidth="1"/>
    <col min="12548" max="12548" width="25.25" style="587" customWidth="1"/>
    <col min="12549" max="12549" width="17.875" style="587" customWidth="1"/>
    <col min="12550" max="12550" width="14" style="587" customWidth="1"/>
    <col min="12551" max="12551" width="34.625" style="587" customWidth="1"/>
    <col min="12552" max="12800" width="9" style="587"/>
    <col min="12801" max="12801" width="7.5" style="587" customWidth="1"/>
    <col min="12802" max="12802" width="13.375" style="587" customWidth="1"/>
    <col min="12803" max="12803" width="9.5" style="587" customWidth="1"/>
    <col min="12804" max="12804" width="25.25" style="587" customWidth="1"/>
    <col min="12805" max="12805" width="17.875" style="587" customWidth="1"/>
    <col min="12806" max="12806" width="14" style="587" customWidth="1"/>
    <col min="12807" max="12807" width="34.625" style="587" customWidth="1"/>
    <col min="12808" max="13056" width="9" style="587"/>
    <col min="13057" max="13057" width="7.5" style="587" customWidth="1"/>
    <col min="13058" max="13058" width="13.375" style="587" customWidth="1"/>
    <col min="13059" max="13059" width="9.5" style="587" customWidth="1"/>
    <col min="13060" max="13060" width="25.25" style="587" customWidth="1"/>
    <col min="13061" max="13061" width="17.875" style="587" customWidth="1"/>
    <col min="13062" max="13062" width="14" style="587" customWidth="1"/>
    <col min="13063" max="13063" width="34.625" style="587" customWidth="1"/>
    <col min="13064" max="13312" width="9" style="587"/>
    <col min="13313" max="13313" width="7.5" style="587" customWidth="1"/>
    <col min="13314" max="13314" width="13.375" style="587" customWidth="1"/>
    <col min="13315" max="13315" width="9.5" style="587" customWidth="1"/>
    <col min="13316" max="13316" width="25.25" style="587" customWidth="1"/>
    <col min="13317" max="13317" width="17.875" style="587" customWidth="1"/>
    <col min="13318" max="13318" width="14" style="587" customWidth="1"/>
    <col min="13319" max="13319" width="34.625" style="587" customWidth="1"/>
    <col min="13320" max="13568" width="9" style="587"/>
    <col min="13569" max="13569" width="7.5" style="587" customWidth="1"/>
    <col min="13570" max="13570" width="13.375" style="587" customWidth="1"/>
    <col min="13571" max="13571" width="9.5" style="587" customWidth="1"/>
    <col min="13572" max="13572" width="25.25" style="587" customWidth="1"/>
    <col min="13573" max="13573" width="17.875" style="587" customWidth="1"/>
    <col min="13574" max="13574" width="14" style="587" customWidth="1"/>
    <col min="13575" max="13575" width="34.625" style="587" customWidth="1"/>
    <col min="13576" max="13824" width="9" style="587"/>
    <col min="13825" max="13825" width="7.5" style="587" customWidth="1"/>
    <col min="13826" max="13826" width="13.375" style="587" customWidth="1"/>
    <col min="13827" max="13827" width="9.5" style="587" customWidth="1"/>
    <col min="13828" max="13828" width="25.25" style="587" customWidth="1"/>
    <col min="13829" max="13829" width="17.875" style="587" customWidth="1"/>
    <col min="13830" max="13830" width="14" style="587" customWidth="1"/>
    <col min="13831" max="13831" width="34.625" style="587" customWidth="1"/>
    <col min="13832" max="14080" width="9" style="587"/>
    <col min="14081" max="14081" width="7.5" style="587" customWidth="1"/>
    <col min="14082" max="14082" width="13.375" style="587" customWidth="1"/>
    <col min="14083" max="14083" width="9.5" style="587" customWidth="1"/>
    <col min="14084" max="14084" width="25.25" style="587" customWidth="1"/>
    <col min="14085" max="14085" width="17.875" style="587" customWidth="1"/>
    <col min="14086" max="14086" width="14" style="587" customWidth="1"/>
    <col min="14087" max="14087" width="34.625" style="587" customWidth="1"/>
    <col min="14088" max="14336" width="9" style="587"/>
    <col min="14337" max="14337" width="7.5" style="587" customWidth="1"/>
    <col min="14338" max="14338" width="13.375" style="587" customWidth="1"/>
    <col min="14339" max="14339" width="9.5" style="587" customWidth="1"/>
    <col min="14340" max="14340" width="25.25" style="587" customWidth="1"/>
    <col min="14341" max="14341" width="17.875" style="587" customWidth="1"/>
    <col min="14342" max="14342" width="14" style="587" customWidth="1"/>
    <col min="14343" max="14343" width="34.625" style="587" customWidth="1"/>
    <col min="14344" max="14592" width="9" style="587"/>
    <col min="14593" max="14593" width="7.5" style="587" customWidth="1"/>
    <col min="14594" max="14594" width="13.375" style="587" customWidth="1"/>
    <col min="14595" max="14595" width="9.5" style="587" customWidth="1"/>
    <col min="14596" max="14596" width="25.25" style="587" customWidth="1"/>
    <col min="14597" max="14597" width="17.875" style="587" customWidth="1"/>
    <col min="14598" max="14598" width="14" style="587" customWidth="1"/>
    <col min="14599" max="14599" width="34.625" style="587" customWidth="1"/>
    <col min="14600" max="14848" width="9" style="587"/>
    <col min="14849" max="14849" width="7.5" style="587" customWidth="1"/>
    <col min="14850" max="14850" width="13.375" style="587" customWidth="1"/>
    <col min="14851" max="14851" width="9.5" style="587" customWidth="1"/>
    <col min="14852" max="14852" width="25.25" style="587" customWidth="1"/>
    <col min="14853" max="14853" width="17.875" style="587" customWidth="1"/>
    <col min="14854" max="14854" width="14" style="587" customWidth="1"/>
    <col min="14855" max="14855" width="34.625" style="587" customWidth="1"/>
    <col min="14856" max="15104" width="9" style="587"/>
    <col min="15105" max="15105" width="7.5" style="587" customWidth="1"/>
    <col min="15106" max="15106" width="13.375" style="587" customWidth="1"/>
    <col min="15107" max="15107" width="9.5" style="587" customWidth="1"/>
    <col min="15108" max="15108" width="25.25" style="587" customWidth="1"/>
    <col min="15109" max="15109" width="17.875" style="587" customWidth="1"/>
    <col min="15110" max="15110" width="14" style="587" customWidth="1"/>
    <col min="15111" max="15111" width="34.625" style="587" customWidth="1"/>
    <col min="15112" max="15360" width="9" style="587"/>
    <col min="15361" max="15361" width="7.5" style="587" customWidth="1"/>
    <col min="15362" max="15362" width="13.375" style="587" customWidth="1"/>
    <col min="15363" max="15363" width="9.5" style="587" customWidth="1"/>
    <col min="15364" max="15364" width="25.25" style="587" customWidth="1"/>
    <col min="15365" max="15365" width="17.875" style="587" customWidth="1"/>
    <col min="15366" max="15366" width="14" style="587" customWidth="1"/>
    <col min="15367" max="15367" width="34.625" style="587" customWidth="1"/>
    <col min="15368" max="15616" width="9" style="587"/>
    <col min="15617" max="15617" width="7.5" style="587" customWidth="1"/>
    <col min="15618" max="15618" width="13.375" style="587" customWidth="1"/>
    <col min="15619" max="15619" width="9.5" style="587" customWidth="1"/>
    <col min="15620" max="15620" width="25.25" style="587" customWidth="1"/>
    <col min="15621" max="15621" width="17.875" style="587" customWidth="1"/>
    <col min="15622" max="15622" width="14" style="587" customWidth="1"/>
    <col min="15623" max="15623" width="34.625" style="587" customWidth="1"/>
    <col min="15624" max="15872" width="9" style="587"/>
    <col min="15873" max="15873" width="7.5" style="587" customWidth="1"/>
    <col min="15874" max="15874" width="13.375" style="587" customWidth="1"/>
    <col min="15875" max="15875" width="9.5" style="587" customWidth="1"/>
    <col min="15876" max="15876" width="25.25" style="587" customWidth="1"/>
    <col min="15877" max="15877" width="17.875" style="587" customWidth="1"/>
    <col min="15878" max="15878" width="14" style="587" customWidth="1"/>
    <col min="15879" max="15879" width="34.625" style="587" customWidth="1"/>
    <col min="15880" max="16128" width="9" style="587"/>
    <col min="16129" max="16129" width="7.5" style="587" customWidth="1"/>
    <col min="16130" max="16130" width="13.375" style="587" customWidth="1"/>
    <col min="16131" max="16131" width="9.5" style="587" customWidth="1"/>
    <col min="16132" max="16132" width="25.25" style="587" customWidth="1"/>
    <col min="16133" max="16133" width="17.875" style="587" customWidth="1"/>
    <col min="16134" max="16134" width="14" style="587" customWidth="1"/>
    <col min="16135" max="16135" width="34.625" style="587" customWidth="1"/>
    <col min="16136" max="16384" width="9" style="587"/>
  </cols>
  <sheetData>
    <row r="1" spans="1:7" ht="37.5" customHeight="1">
      <c r="A1" s="1379" t="s">
        <v>802</v>
      </c>
      <c r="B1" s="1380"/>
      <c r="C1" s="1380"/>
      <c r="D1" s="1380"/>
      <c r="E1" s="1380"/>
      <c r="F1" s="1380"/>
      <c r="G1" s="1380"/>
    </row>
    <row r="2" spans="1:7" s="727" customFormat="1" ht="24" customHeight="1">
      <c r="A2" s="619" t="s">
        <v>467</v>
      </c>
    </row>
    <row r="3" spans="1:7" s="727" customFormat="1" ht="18.75" customHeight="1">
      <c r="A3" s="619"/>
    </row>
    <row r="4" spans="1:7" s="727" customFormat="1" ht="24" customHeight="1">
      <c r="A4" s="619" t="s">
        <v>497</v>
      </c>
    </row>
    <row r="5" spans="1:7" ht="22.5" customHeight="1" thickBot="1">
      <c r="A5" s="1374" t="s">
        <v>498</v>
      </c>
      <c r="B5" s="1374"/>
      <c r="C5" s="1374" t="s">
        <v>499</v>
      </c>
      <c r="D5" s="1374"/>
      <c r="E5" s="1374"/>
      <c r="F5" s="1374"/>
      <c r="G5" s="1374"/>
    </row>
    <row r="6" spans="1:7" ht="22.5" customHeight="1" thickTop="1">
      <c r="A6" s="1381" t="s">
        <v>500</v>
      </c>
      <c r="B6" s="1381"/>
      <c r="C6" s="1384" t="s">
        <v>510</v>
      </c>
      <c r="D6" s="1384"/>
      <c r="E6" s="1384"/>
      <c r="F6" s="1384"/>
      <c r="G6" s="1384"/>
    </row>
    <row r="7" spans="1:7" ht="39" customHeight="1">
      <c r="A7" s="1382" t="s">
        <v>501</v>
      </c>
      <c r="B7" s="1382"/>
      <c r="C7" s="1385" t="s">
        <v>502</v>
      </c>
      <c r="D7" s="1385"/>
      <c r="E7" s="1385"/>
      <c r="F7" s="1385"/>
      <c r="G7" s="1385"/>
    </row>
    <row r="8" spans="1:7" ht="39" customHeight="1">
      <c r="A8" s="1382" t="s">
        <v>503</v>
      </c>
      <c r="B8" s="1382"/>
      <c r="C8" s="1385" t="s">
        <v>504</v>
      </c>
      <c r="D8" s="1385"/>
      <c r="E8" s="1385"/>
      <c r="F8" s="1385"/>
      <c r="G8" s="1385"/>
    </row>
    <row r="9" spans="1:7" ht="22.5" customHeight="1">
      <c r="A9" s="1383" t="s">
        <v>505</v>
      </c>
      <c r="B9" s="726" t="s">
        <v>506</v>
      </c>
      <c r="C9" s="1385" t="s">
        <v>511</v>
      </c>
      <c r="D9" s="1385"/>
      <c r="E9" s="1385"/>
      <c r="F9" s="1385"/>
      <c r="G9" s="1385"/>
    </row>
    <row r="10" spans="1:7" ht="39" customHeight="1">
      <c r="A10" s="1383"/>
      <c r="B10" s="726" t="s">
        <v>507</v>
      </c>
      <c r="C10" s="1385" t="s">
        <v>508</v>
      </c>
      <c r="D10" s="1385"/>
      <c r="E10" s="1385"/>
      <c r="F10" s="1385"/>
      <c r="G10" s="1385"/>
    </row>
    <row r="11" spans="1:7" ht="53.25" customHeight="1">
      <c r="A11" s="1383"/>
      <c r="B11" s="726" t="s">
        <v>509</v>
      </c>
      <c r="C11" s="1385" t="s">
        <v>751</v>
      </c>
      <c r="D11" s="1385"/>
      <c r="E11" s="1385"/>
      <c r="F11" s="1385"/>
      <c r="G11" s="1385"/>
    </row>
    <row r="12" spans="1:7" ht="18.75" customHeight="1"/>
    <row r="13" spans="1:7" ht="18.75" customHeight="1">
      <c r="A13" s="1376" t="s">
        <v>752</v>
      </c>
      <c r="B13" s="1376"/>
      <c r="C13" s="1376"/>
      <c r="D13" s="1376"/>
      <c r="E13" s="1376"/>
      <c r="F13" s="1376"/>
      <c r="G13" s="1376"/>
    </row>
    <row r="14" spans="1:7" ht="18.75" customHeight="1">
      <c r="A14" s="1376"/>
      <c r="B14" s="1376"/>
      <c r="C14" s="1376"/>
      <c r="D14" s="1376"/>
      <c r="E14" s="1376"/>
      <c r="F14" s="1376"/>
      <c r="G14" s="1376"/>
    </row>
    <row r="15" spans="1:7" ht="18.75" customHeight="1">
      <c r="A15" s="977"/>
      <c r="B15" s="977"/>
      <c r="C15" s="977"/>
      <c r="D15" s="977"/>
      <c r="E15" s="977"/>
      <c r="F15" s="977"/>
      <c r="G15" s="977"/>
    </row>
    <row r="16" spans="1:7" ht="18.75" customHeight="1">
      <c r="A16" s="1376" t="s">
        <v>512</v>
      </c>
      <c r="B16" s="1377"/>
      <c r="C16" s="1377"/>
      <c r="D16" s="1377"/>
      <c r="E16" s="1377"/>
      <c r="F16" s="1377"/>
      <c r="G16" s="1377"/>
    </row>
    <row r="17" spans="1:7" ht="18.75" customHeight="1">
      <c r="A17" s="1376"/>
      <c r="B17" s="1377"/>
      <c r="C17" s="1377"/>
      <c r="D17" s="1377"/>
      <c r="E17" s="1377"/>
      <c r="F17" s="1377"/>
      <c r="G17" s="1377"/>
    </row>
    <row r="18" spans="1:7" ht="18.75" customHeight="1">
      <c r="A18" s="1376"/>
      <c r="B18" s="1377"/>
      <c r="C18" s="1377"/>
      <c r="D18" s="1377"/>
      <c r="E18" s="1377"/>
      <c r="F18" s="1377"/>
      <c r="G18" s="1377"/>
    </row>
    <row r="19" spans="1:7" ht="18.75" customHeight="1">
      <c r="A19" s="1376"/>
      <c r="B19" s="1377"/>
      <c r="C19" s="1377"/>
      <c r="D19" s="1377"/>
      <c r="E19" s="1377"/>
      <c r="F19" s="1377"/>
      <c r="G19" s="1377"/>
    </row>
    <row r="20" spans="1:7" ht="18.75" customHeight="1">
      <c r="A20" s="1377"/>
      <c r="B20" s="1377"/>
      <c r="C20" s="1377"/>
      <c r="D20" s="1377"/>
      <c r="E20" s="1377"/>
      <c r="F20" s="1377"/>
      <c r="G20" s="1377"/>
    </row>
    <row r="21" spans="1:7" ht="18.75" customHeight="1">
      <c r="A21" s="1377"/>
      <c r="B21" s="1377"/>
      <c r="C21" s="1377"/>
      <c r="D21" s="1377"/>
      <c r="E21" s="1377"/>
      <c r="F21" s="1377"/>
      <c r="G21" s="1377"/>
    </row>
    <row r="22" spans="1:7" ht="23.25" customHeight="1" thickBot="1">
      <c r="A22" s="1374" t="s">
        <v>513</v>
      </c>
      <c r="B22" s="1374"/>
      <c r="C22" s="1374" t="s">
        <v>514</v>
      </c>
      <c r="D22" s="1374"/>
      <c r="E22" s="1374"/>
      <c r="F22" s="1374"/>
      <c r="G22" s="1374"/>
    </row>
    <row r="23" spans="1:7" ht="23.25" customHeight="1" thickTop="1">
      <c r="A23" s="1378" t="s">
        <v>515</v>
      </c>
      <c r="B23" s="1378"/>
      <c r="C23" s="1375" t="s">
        <v>516</v>
      </c>
      <c r="D23" s="1375"/>
      <c r="E23" s="1375"/>
      <c r="F23" s="1375"/>
      <c r="G23" s="1375"/>
    </row>
    <row r="24" spans="1:7" ht="23.25" customHeight="1">
      <c r="A24" s="1373" t="s">
        <v>647</v>
      </c>
      <c r="B24" s="1373"/>
      <c r="C24" s="1373" t="s">
        <v>517</v>
      </c>
      <c r="D24" s="1373"/>
      <c r="E24" s="1373"/>
      <c r="F24" s="1373"/>
      <c r="G24" s="1373"/>
    </row>
    <row r="25" spans="1:7" ht="23.25" customHeight="1">
      <c r="A25" s="1373" t="s">
        <v>518</v>
      </c>
      <c r="B25" s="1373"/>
      <c r="C25" s="1373" t="s">
        <v>519</v>
      </c>
      <c r="D25" s="1373"/>
      <c r="E25" s="1373"/>
      <c r="F25" s="1373"/>
      <c r="G25" s="1373"/>
    </row>
    <row r="26" spans="1:7" ht="23.25" customHeight="1">
      <c r="A26" s="1373" t="s">
        <v>520</v>
      </c>
      <c r="B26" s="1373"/>
      <c r="C26" s="1373" t="s">
        <v>521</v>
      </c>
      <c r="D26" s="1373"/>
      <c r="E26" s="1373"/>
      <c r="F26" s="1373"/>
      <c r="G26" s="1373"/>
    </row>
    <row r="27" spans="1:7" ht="23.25" customHeight="1">
      <c r="A27" s="1373" t="s">
        <v>402</v>
      </c>
      <c r="B27" s="1373"/>
      <c r="C27" s="1373" t="s">
        <v>522</v>
      </c>
      <c r="D27" s="1373"/>
      <c r="E27" s="1373"/>
      <c r="F27" s="1373"/>
      <c r="G27" s="1373"/>
    </row>
    <row r="28" spans="1:7" ht="23.25" customHeight="1">
      <c r="A28" s="1373" t="s">
        <v>523</v>
      </c>
      <c r="B28" s="1373"/>
      <c r="C28" s="1373" t="s">
        <v>524</v>
      </c>
      <c r="D28" s="1373"/>
      <c r="E28" s="1373"/>
      <c r="F28" s="1373"/>
      <c r="G28" s="1373"/>
    </row>
    <row r="29" spans="1:7" ht="23.25" customHeight="1">
      <c r="A29" s="1373" t="s">
        <v>390</v>
      </c>
      <c r="B29" s="1373"/>
      <c r="C29" s="1373" t="s">
        <v>545</v>
      </c>
      <c r="D29" s="1373"/>
      <c r="E29" s="1373"/>
      <c r="F29" s="1373"/>
      <c r="G29" s="1373"/>
    </row>
    <row r="30" spans="1:7" ht="23.25" customHeight="1">
      <c r="A30" s="1373" t="s">
        <v>380</v>
      </c>
      <c r="B30" s="1373"/>
      <c r="C30" s="1373" t="s">
        <v>525</v>
      </c>
      <c r="D30" s="1373"/>
      <c r="E30" s="1373"/>
      <c r="F30" s="1373"/>
      <c r="G30" s="1373"/>
    </row>
    <row r="31" spans="1:7" ht="23.25" customHeight="1">
      <c r="A31" s="1373" t="s">
        <v>386</v>
      </c>
      <c r="B31" s="1373"/>
      <c r="C31" s="1373" t="s">
        <v>526</v>
      </c>
      <c r="D31" s="1373"/>
      <c r="E31" s="1373"/>
      <c r="F31" s="1373"/>
      <c r="G31" s="1373"/>
    </row>
    <row r="32" spans="1:7" ht="23.25" customHeight="1">
      <c r="A32" s="1373" t="s">
        <v>527</v>
      </c>
      <c r="B32" s="1373"/>
      <c r="C32" s="1373" t="s">
        <v>528</v>
      </c>
      <c r="D32" s="1373"/>
      <c r="E32" s="1373"/>
      <c r="F32" s="1373"/>
      <c r="G32" s="1373"/>
    </row>
    <row r="33" spans="1:7" ht="23.25" customHeight="1">
      <c r="A33" s="1373" t="s">
        <v>529</v>
      </c>
      <c r="B33" s="1373"/>
      <c r="C33" s="1373" t="s">
        <v>530</v>
      </c>
      <c r="D33" s="1373"/>
      <c r="E33" s="1373"/>
      <c r="F33" s="1373"/>
      <c r="G33" s="1373"/>
    </row>
    <row r="34" spans="1:7" ht="23.25" customHeight="1">
      <c r="A34" s="1373" t="s">
        <v>393</v>
      </c>
      <c r="B34" s="1373"/>
      <c r="C34" s="1373" t="s">
        <v>531</v>
      </c>
      <c r="D34" s="1373"/>
      <c r="E34" s="1373"/>
      <c r="F34" s="1373"/>
      <c r="G34" s="1373"/>
    </row>
    <row r="35" spans="1:7" ht="39" customHeight="1">
      <c r="A35" s="1373" t="s">
        <v>532</v>
      </c>
      <c r="B35" s="1373"/>
      <c r="C35" s="1373" t="s">
        <v>533</v>
      </c>
      <c r="D35" s="1373"/>
      <c r="E35" s="1373"/>
      <c r="F35" s="1373"/>
      <c r="G35" s="1373"/>
    </row>
    <row r="36" spans="1:7" ht="23.25" customHeight="1">
      <c r="A36" s="1373" t="s">
        <v>534</v>
      </c>
      <c r="B36" s="1373"/>
      <c r="C36" s="1373" t="s">
        <v>552</v>
      </c>
      <c r="D36" s="1373"/>
      <c r="E36" s="1373"/>
      <c r="F36" s="1373"/>
      <c r="G36" s="1373"/>
    </row>
    <row r="37" spans="1:7" ht="39" customHeight="1">
      <c r="A37" s="1373" t="s">
        <v>535</v>
      </c>
      <c r="B37" s="1373"/>
      <c r="C37" s="1373" t="s">
        <v>546</v>
      </c>
      <c r="D37" s="1373"/>
      <c r="E37" s="1373"/>
      <c r="F37" s="1373"/>
      <c r="G37" s="1373"/>
    </row>
    <row r="38" spans="1:7" ht="39" customHeight="1">
      <c r="A38" s="1373" t="s">
        <v>553</v>
      </c>
      <c r="B38" s="1373"/>
      <c r="C38" s="1373" t="s">
        <v>547</v>
      </c>
      <c r="D38" s="1373"/>
      <c r="E38" s="1373"/>
      <c r="F38" s="1373"/>
      <c r="G38" s="1373"/>
    </row>
    <row r="39" spans="1:7" ht="23.25" customHeight="1">
      <c r="A39" s="1373" t="s">
        <v>536</v>
      </c>
      <c r="B39" s="1373"/>
      <c r="C39" s="1373" t="s">
        <v>536</v>
      </c>
      <c r="D39" s="1373"/>
      <c r="E39" s="1373"/>
      <c r="F39" s="1373"/>
      <c r="G39" s="1373"/>
    </row>
    <row r="40" spans="1:7" ht="39" customHeight="1">
      <c r="A40" s="1373" t="s">
        <v>537</v>
      </c>
      <c r="B40" s="1373"/>
      <c r="C40" s="1373" t="s">
        <v>548</v>
      </c>
      <c r="D40" s="1373"/>
      <c r="E40" s="1373"/>
      <c r="F40" s="1373"/>
      <c r="G40" s="1373"/>
    </row>
    <row r="41" spans="1:7" ht="39" customHeight="1">
      <c r="A41" s="1373" t="s">
        <v>538</v>
      </c>
      <c r="B41" s="1373"/>
      <c r="C41" s="1373" t="s">
        <v>549</v>
      </c>
      <c r="D41" s="1373"/>
      <c r="E41" s="1373"/>
      <c r="F41" s="1373"/>
      <c r="G41" s="1373"/>
    </row>
    <row r="42" spans="1:7" ht="39" customHeight="1">
      <c r="A42" s="1373" t="s">
        <v>539</v>
      </c>
      <c r="B42" s="1373"/>
      <c r="C42" s="1373" t="s">
        <v>540</v>
      </c>
      <c r="D42" s="1373"/>
      <c r="E42" s="1373"/>
      <c r="F42" s="1373"/>
      <c r="G42" s="1373"/>
    </row>
    <row r="43" spans="1:7" ht="39" customHeight="1">
      <c r="A43" s="1373" t="s">
        <v>396</v>
      </c>
      <c r="B43" s="1373"/>
      <c r="C43" s="1373" t="s">
        <v>541</v>
      </c>
      <c r="D43" s="1373"/>
      <c r="E43" s="1373"/>
      <c r="F43" s="1373"/>
      <c r="G43" s="1373"/>
    </row>
    <row r="44" spans="1:7" ht="23.25" customHeight="1">
      <c r="A44" s="1373" t="s">
        <v>542</v>
      </c>
      <c r="B44" s="1373"/>
      <c r="C44" s="1373" t="s">
        <v>543</v>
      </c>
      <c r="D44" s="1373"/>
      <c r="E44" s="1373"/>
      <c r="F44" s="1373"/>
      <c r="G44" s="1373"/>
    </row>
    <row r="45" spans="1:7" ht="39" customHeight="1">
      <c r="A45" s="1373" t="s">
        <v>544</v>
      </c>
      <c r="B45" s="1373"/>
      <c r="C45" s="1373" t="s">
        <v>551</v>
      </c>
      <c r="D45" s="1373"/>
      <c r="E45" s="1373"/>
      <c r="F45" s="1373"/>
      <c r="G45" s="1373"/>
    </row>
    <row r="46" spans="1:7" ht="23.25" customHeight="1">
      <c r="A46" s="1373" t="s">
        <v>332</v>
      </c>
      <c r="B46" s="1373"/>
      <c r="C46" s="1373" t="s">
        <v>550</v>
      </c>
      <c r="D46" s="1373"/>
      <c r="E46" s="1373"/>
      <c r="F46" s="1373"/>
      <c r="G46" s="1373"/>
    </row>
    <row r="47" spans="1:7" ht="18.75" customHeight="1"/>
    <row r="48" spans="1:7" ht="18.75" customHeight="1">
      <c r="A48" s="1376" t="s">
        <v>753</v>
      </c>
      <c r="B48" s="1377"/>
      <c r="C48" s="1377"/>
      <c r="D48" s="1377"/>
      <c r="E48" s="1377"/>
      <c r="F48" s="1377"/>
      <c r="G48" s="1377"/>
    </row>
    <row r="49" spans="1:7" ht="18.75" customHeight="1">
      <c r="A49" s="1377"/>
      <c r="B49" s="1377"/>
      <c r="C49" s="1377"/>
      <c r="D49" s="1377"/>
      <c r="E49" s="1377"/>
      <c r="F49" s="1377"/>
      <c r="G49" s="1377"/>
    </row>
    <row r="50" spans="1:7" ht="18.75" customHeight="1">
      <c r="A50" s="1377"/>
      <c r="B50" s="1377"/>
      <c r="C50" s="1377"/>
      <c r="D50" s="1377"/>
      <c r="E50" s="1377"/>
      <c r="F50" s="1377"/>
      <c r="G50" s="1377"/>
    </row>
    <row r="51" spans="1:7" ht="18.75" customHeight="1">
      <c r="A51" s="1377"/>
      <c r="B51" s="1377"/>
      <c r="C51" s="1377"/>
      <c r="D51" s="1377"/>
      <c r="E51" s="1377"/>
      <c r="F51" s="1377"/>
      <c r="G51" s="1377"/>
    </row>
    <row r="52" spans="1:7" ht="18.75" customHeight="1">
      <c r="A52" s="1377"/>
      <c r="B52" s="1377"/>
      <c r="C52" s="1377"/>
      <c r="D52" s="1377"/>
      <c r="E52" s="1377"/>
      <c r="F52" s="1377"/>
      <c r="G52" s="1377"/>
    </row>
    <row r="53" spans="1:7" ht="18.75" customHeight="1">
      <c r="A53" s="1377"/>
      <c r="B53" s="1377"/>
      <c r="C53" s="1377"/>
      <c r="D53" s="1377"/>
      <c r="E53" s="1377"/>
      <c r="F53" s="1377"/>
      <c r="G53" s="1377"/>
    </row>
    <row r="54" spans="1:7" ht="26.25" customHeight="1" thickBot="1">
      <c r="A54" s="1379" t="s">
        <v>803</v>
      </c>
      <c r="B54" s="1380"/>
      <c r="C54" s="1380"/>
      <c r="D54" s="1380"/>
      <c r="E54" s="1380"/>
      <c r="F54" s="1380"/>
      <c r="G54" s="1380"/>
    </row>
    <row r="55" spans="1:7" ht="18" customHeight="1">
      <c r="A55" s="588"/>
      <c r="B55" s="588"/>
      <c r="C55" s="589"/>
      <c r="D55" s="588"/>
      <c r="E55" s="588"/>
      <c r="F55" s="588"/>
      <c r="G55" s="590" t="s">
        <v>363</v>
      </c>
    </row>
    <row r="56" spans="1:7" ht="35.25" customHeight="1" thickBot="1">
      <c r="A56" s="588"/>
      <c r="B56" s="588"/>
      <c r="C56" s="589"/>
      <c r="D56" s="588"/>
      <c r="E56" s="588"/>
      <c r="F56" s="588"/>
      <c r="G56" s="591"/>
    </row>
    <row r="57" spans="1:7" s="597" customFormat="1" ht="56.25" customHeight="1" thickBot="1">
      <c r="A57" s="592" t="s">
        <v>364</v>
      </c>
      <c r="B57" s="593" t="s">
        <v>365</v>
      </c>
      <c r="C57" s="594" t="s">
        <v>366</v>
      </c>
      <c r="D57" s="594" t="s">
        <v>367</v>
      </c>
      <c r="E57" s="595" t="s">
        <v>368</v>
      </c>
      <c r="F57" s="595" t="s">
        <v>369</v>
      </c>
      <c r="G57" s="596" t="s">
        <v>370</v>
      </c>
    </row>
    <row r="58" spans="1:7" ht="18" customHeight="1">
      <c r="A58" s="1386" t="s">
        <v>371</v>
      </c>
      <c r="B58" s="598" t="s">
        <v>331</v>
      </c>
      <c r="C58" s="599">
        <v>1</v>
      </c>
      <c r="D58" s="598" t="s">
        <v>372</v>
      </c>
      <c r="E58" s="598" t="s">
        <v>373</v>
      </c>
      <c r="F58" s="598"/>
      <c r="G58" s="600" t="s">
        <v>374</v>
      </c>
    </row>
    <row r="59" spans="1:7" ht="18" customHeight="1">
      <c r="A59" s="1387"/>
      <c r="B59" s="601" t="s">
        <v>375</v>
      </c>
      <c r="C59" s="602">
        <v>1</v>
      </c>
      <c r="D59" s="601" t="s">
        <v>376</v>
      </c>
      <c r="E59" s="982" t="s">
        <v>631</v>
      </c>
      <c r="F59" s="601" t="s">
        <v>648</v>
      </c>
      <c r="G59" s="603" t="s">
        <v>377</v>
      </c>
    </row>
    <row r="60" spans="1:7" ht="18" customHeight="1">
      <c r="A60" s="1387"/>
      <c r="B60" s="601" t="s">
        <v>632</v>
      </c>
      <c r="C60" s="602">
        <v>1</v>
      </c>
      <c r="D60" s="601" t="s">
        <v>630</v>
      </c>
      <c r="E60" s="982" t="s">
        <v>631</v>
      </c>
      <c r="F60" s="601" t="s">
        <v>568</v>
      </c>
      <c r="G60" s="603" t="s">
        <v>754</v>
      </c>
    </row>
    <row r="61" spans="1:7" ht="18" customHeight="1">
      <c r="A61" s="1387"/>
      <c r="B61" s="601" t="s">
        <v>378</v>
      </c>
      <c r="C61" s="602">
        <v>1</v>
      </c>
      <c r="D61" s="601" t="s">
        <v>379</v>
      </c>
      <c r="E61" s="601" t="s">
        <v>380</v>
      </c>
      <c r="F61" s="601"/>
      <c r="G61" s="603" t="s">
        <v>381</v>
      </c>
    </row>
    <row r="62" spans="1:7" ht="18" customHeight="1">
      <c r="A62" s="1387"/>
      <c r="B62" s="601" t="s">
        <v>378</v>
      </c>
      <c r="C62" s="602">
        <v>1</v>
      </c>
      <c r="D62" s="601" t="s">
        <v>382</v>
      </c>
      <c r="E62" s="601" t="s">
        <v>383</v>
      </c>
      <c r="F62" s="601"/>
      <c r="G62" s="603" t="s">
        <v>644</v>
      </c>
    </row>
    <row r="63" spans="1:7" ht="18" customHeight="1">
      <c r="A63" s="1387"/>
      <c r="B63" s="601"/>
      <c r="C63" s="602"/>
      <c r="D63" s="601"/>
      <c r="E63" s="601"/>
      <c r="F63" s="601"/>
      <c r="G63" s="603"/>
    </row>
    <row r="64" spans="1:7" ht="18" customHeight="1">
      <c r="A64" s="1387"/>
      <c r="B64" s="601"/>
      <c r="C64" s="602"/>
      <c r="D64" s="601"/>
      <c r="E64" s="601"/>
      <c r="F64" s="601"/>
      <c r="G64" s="603"/>
    </row>
    <row r="65" spans="1:7" ht="18" customHeight="1">
      <c r="A65" s="1387"/>
      <c r="B65" s="601"/>
      <c r="C65" s="602"/>
      <c r="D65" s="601"/>
      <c r="E65" s="601"/>
      <c r="F65" s="601"/>
      <c r="G65" s="603"/>
    </row>
    <row r="66" spans="1:7" ht="18" customHeight="1">
      <c r="A66" s="1387"/>
      <c r="B66" s="601"/>
      <c r="C66" s="602"/>
      <c r="D66" s="601"/>
      <c r="E66" s="601"/>
      <c r="F66" s="601"/>
      <c r="G66" s="603"/>
    </row>
    <row r="67" spans="1:7" ht="18" customHeight="1" thickBot="1">
      <c r="A67" s="1387"/>
      <c r="B67" s="601"/>
      <c r="C67" s="602"/>
      <c r="D67" s="601"/>
      <c r="E67" s="601"/>
      <c r="F67" s="601"/>
      <c r="G67" s="603"/>
    </row>
    <row r="68" spans="1:7" ht="18" customHeight="1" thickTop="1" thickBot="1">
      <c r="A68" s="1388"/>
      <c r="B68" s="604" t="s">
        <v>384</v>
      </c>
      <c r="C68" s="747">
        <f>SUM(C58:C67)</f>
        <v>5</v>
      </c>
      <c r="D68" s="606"/>
      <c r="E68" s="606"/>
      <c r="F68" s="607"/>
      <c r="G68" s="608"/>
    </row>
    <row r="69" spans="1:7" ht="18" customHeight="1">
      <c r="A69" s="1386" t="s">
        <v>385</v>
      </c>
      <c r="B69" s="598" t="s">
        <v>327</v>
      </c>
      <c r="C69" s="599">
        <v>2</v>
      </c>
      <c r="D69" s="598" t="s">
        <v>714</v>
      </c>
      <c r="E69" s="598" t="s">
        <v>386</v>
      </c>
      <c r="F69" s="598"/>
      <c r="G69" s="600" t="s">
        <v>755</v>
      </c>
    </row>
    <row r="70" spans="1:7" ht="18" customHeight="1">
      <c r="A70" s="1387"/>
      <c r="B70" s="609" t="s">
        <v>327</v>
      </c>
      <c r="C70" s="610">
        <v>1</v>
      </c>
      <c r="D70" s="601" t="s">
        <v>387</v>
      </c>
      <c r="E70" s="601" t="s">
        <v>386</v>
      </c>
      <c r="F70" s="601"/>
      <c r="G70" s="603" t="s">
        <v>388</v>
      </c>
    </row>
    <row r="71" spans="1:7" ht="18" customHeight="1">
      <c r="A71" s="1387"/>
      <c r="B71" s="601" t="s">
        <v>329</v>
      </c>
      <c r="C71" s="602">
        <v>1</v>
      </c>
      <c r="D71" s="601" t="s">
        <v>389</v>
      </c>
      <c r="E71" s="601" t="s">
        <v>390</v>
      </c>
      <c r="F71" s="601"/>
      <c r="G71" s="611" t="s">
        <v>391</v>
      </c>
    </row>
    <row r="72" spans="1:7" ht="18" customHeight="1">
      <c r="A72" s="1387"/>
      <c r="B72" s="601" t="s">
        <v>327</v>
      </c>
      <c r="C72" s="602">
        <v>1</v>
      </c>
      <c r="D72" s="601" t="s">
        <v>392</v>
      </c>
      <c r="E72" s="601" t="s">
        <v>393</v>
      </c>
      <c r="F72" s="601"/>
      <c r="G72" s="603" t="s">
        <v>394</v>
      </c>
    </row>
    <row r="73" spans="1:7" ht="18" customHeight="1">
      <c r="A73" s="1387"/>
      <c r="B73" s="601" t="s">
        <v>330</v>
      </c>
      <c r="C73" s="602">
        <v>1</v>
      </c>
      <c r="D73" s="601" t="s">
        <v>395</v>
      </c>
      <c r="E73" s="601" t="s">
        <v>396</v>
      </c>
      <c r="F73" s="601"/>
      <c r="G73" s="603" t="s">
        <v>397</v>
      </c>
    </row>
    <row r="74" spans="1:7" ht="18" customHeight="1">
      <c r="A74" s="1387"/>
      <c r="B74" s="601" t="s">
        <v>640</v>
      </c>
      <c r="C74" s="602">
        <v>1</v>
      </c>
      <c r="D74" s="601" t="s">
        <v>756</v>
      </c>
      <c r="E74" s="601" t="s">
        <v>641</v>
      </c>
      <c r="F74" s="601"/>
      <c r="G74" s="603" t="s">
        <v>642</v>
      </c>
    </row>
    <row r="75" spans="1:7" ht="18" customHeight="1">
      <c r="A75" s="1387"/>
      <c r="B75" s="601"/>
      <c r="C75" s="602"/>
      <c r="D75" s="601"/>
      <c r="E75" s="601"/>
      <c r="F75" s="601"/>
      <c r="G75" s="603"/>
    </row>
    <row r="76" spans="1:7" ht="18" customHeight="1">
      <c r="A76" s="1387"/>
      <c r="B76" s="601"/>
      <c r="C76" s="602"/>
      <c r="D76" s="601"/>
      <c r="E76" s="601"/>
      <c r="F76" s="601"/>
      <c r="G76" s="603"/>
    </row>
    <row r="77" spans="1:7" ht="18" customHeight="1">
      <c r="A77" s="1387"/>
      <c r="B77" s="601"/>
      <c r="C77" s="602"/>
      <c r="D77" s="601"/>
      <c r="E77" s="601"/>
      <c r="F77" s="601"/>
      <c r="G77" s="603"/>
    </row>
    <row r="78" spans="1:7" ht="18" customHeight="1" thickBot="1">
      <c r="A78" s="1387"/>
      <c r="B78" s="601"/>
      <c r="C78" s="602"/>
      <c r="D78" s="601"/>
      <c r="E78" s="601"/>
      <c r="F78" s="601"/>
      <c r="G78" s="603"/>
    </row>
    <row r="79" spans="1:7" ht="18" customHeight="1" thickTop="1" thickBot="1">
      <c r="A79" s="1388"/>
      <c r="B79" s="604" t="s">
        <v>399</v>
      </c>
      <c r="C79" s="747">
        <f>SUM(C69:C78)</f>
        <v>7</v>
      </c>
      <c r="D79" s="606"/>
      <c r="E79" s="606"/>
      <c r="F79" s="607"/>
      <c r="G79" s="608"/>
    </row>
    <row r="80" spans="1:7" ht="18" customHeight="1">
      <c r="A80" s="1386" t="s">
        <v>400</v>
      </c>
      <c r="B80" s="598" t="s">
        <v>326</v>
      </c>
      <c r="C80" s="599">
        <v>2</v>
      </c>
      <c r="D80" s="598" t="s">
        <v>401</v>
      </c>
      <c r="E80" s="598" t="s">
        <v>402</v>
      </c>
      <c r="F80" s="598"/>
      <c r="G80" s="600" t="s">
        <v>403</v>
      </c>
    </row>
    <row r="81" spans="1:7" ht="18" customHeight="1">
      <c r="A81" s="1387"/>
      <c r="B81" s="609" t="s">
        <v>326</v>
      </c>
      <c r="C81" s="610">
        <v>1</v>
      </c>
      <c r="D81" s="601" t="s">
        <v>404</v>
      </c>
      <c r="E81" s="601" t="s">
        <v>122</v>
      </c>
      <c r="F81" s="601" t="s">
        <v>405</v>
      </c>
      <c r="G81" s="603" t="s">
        <v>406</v>
      </c>
    </row>
    <row r="82" spans="1:7" ht="18" customHeight="1">
      <c r="A82" s="1387"/>
      <c r="B82" s="601" t="s">
        <v>328</v>
      </c>
      <c r="C82" s="602">
        <v>1</v>
      </c>
      <c r="D82" s="601" t="s">
        <v>407</v>
      </c>
      <c r="E82" s="601" t="s">
        <v>639</v>
      </c>
      <c r="F82" s="601"/>
      <c r="G82" s="603" t="s">
        <v>408</v>
      </c>
    </row>
    <row r="83" spans="1:7" ht="18" customHeight="1">
      <c r="A83" s="1387"/>
      <c r="B83" s="601" t="s">
        <v>645</v>
      </c>
      <c r="C83" s="602">
        <v>1</v>
      </c>
      <c r="D83" s="601" t="s">
        <v>646</v>
      </c>
      <c r="E83" s="601" t="s">
        <v>647</v>
      </c>
      <c r="F83" s="601"/>
      <c r="G83" s="603" t="s">
        <v>649</v>
      </c>
    </row>
    <row r="84" spans="1:7" ht="18" customHeight="1">
      <c r="A84" s="1387"/>
      <c r="B84" s="601" t="s">
        <v>715</v>
      </c>
      <c r="C84" s="602">
        <v>2</v>
      </c>
      <c r="D84" s="601" t="s">
        <v>716</v>
      </c>
      <c r="E84" s="601" t="s">
        <v>717</v>
      </c>
      <c r="F84" s="601" t="s">
        <v>718</v>
      </c>
      <c r="G84" s="603" t="s">
        <v>719</v>
      </c>
    </row>
    <row r="85" spans="1:7" ht="18" customHeight="1">
      <c r="A85" s="1387"/>
      <c r="B85" s="601"/>
      <c r="C85" s="602"/>
      <c r="D85" s="601"/>
      <c r="E85" s="601"/>
      <c r="F85" s="601"/>
      <c r="G85" s="603"/>
    </row>
    <row r="86" spans="1:7" ht="18" customHeight="1">
      <c r="A86" s="1387"/>
      <c r="B86" s="601"/>
      <c r="C86" s="602"/>
      <c r="D86" s="601"/>
      <c r="E86" s="601"/>
      <c r="F86" s="601"/>
      <c r="G86" s="603"/>
    </row>
    <row r="87" spans="1:7" ht="18" customHeight="1">
      <c r="A87" s="1387"/>
      <c r="B87" s="601"/>
      <c r="C87" s="602"/>
      <c r="D87" s="601"/>
      <c r="E87" s="601"/>
      <c r="F87" s="601"/>
      <c r="G87" s="603"/>
    </row>
    <row r="88" spans="1:7" ht="18" customHeight="1">
      <c r="A88" s="1387"/>
      <c r="B88" s="601"/>
      <c r="C88" s="602"/>
      <c r="D88" s="601"/>
      <c r="E88" s="601"/>
      <c r="F88" s="601"/>
      <c r="G88" s="603"/>
    </row>
    <row r="89" spans="1:7" ht="18" customHeight="1" thickBot="1">
      <c r="A89" s="1387"/>
      <c r="B89" s="601"/>
      <c r="C89" s="602"/>
      <c r="D89" s="601"/>
      <c r="E89" s="601"/>
      <c r="F89" s="601"/>
      <c r="G89" s="603"/>
    </row>
    <row r="90" spans="1:7" ht="18" customHeight="1" thickTop="1" thickBot="1">
      <c r="A90" s="1389"/>
      <c r="B90" s="604" t="s">
        <v>399</v>
      </c>
      <c r="C90" s="605">
        <f>SUM(C80:C89)</f>
        <v>7</v>
      </c>
      <c r="D90" s="606"/>
      <c r="E90" s="606"/>
      <c r="F90" s="607"/>
      <c r="G90" s="608"/>
    </row>
    <row r="91" spans="1:7" ht="18" customHeight="1" thickTop="1" thickBot="1">
      <c r="A91" s="1390" t="s">
        <v>409</v>
      </c>
      <c r="B91" s="1391"/>
      <c r="C91" s="746">
        <f>C90+C79+C68</f>
        <v>19</v>
      </c>
      <c r="D91" s="612"/>
      <c r="E91" s="613"/>
      <c r="F91" s="613"/>
      <c r="G91" s="614" t="s">
        <v>398</v>
      </c>
    </row>
    <row r="92" spans="1:7">
      <c r="A92" s="615"/>
      <c r="B92" s="616"/>
      <c r="C92" s="615" t="s">
        <v>410</v>
      </c>
      <c r="D92" s="615"/>
      <c r="E92" s="615"/>
      <c r="F92" s="615"/>
    </row>
    <row r="93" spans="1:7">
      <c r="A93" s="615"/>
      <c r="B93" s="617"/>
      <c r="C93" s="615"/>
      <c r="D93" s="615"/>
      <c r="E93" s="615"/>
      <c r="F93" s="615"/>
    </row>
    <row r="94" spans="1:7" ht="20.25" customHeight="1">
      <c r="A94" s="587" t="s">
        <v>355</v>
      </c>
    </row>
    <row r="95" spans="1:7">
      <c r="A95" s="618" t="s">
        <v>411</v>
      </c>
    </row>
    <row r="97" spans="2:2">
      <c r="B97" s="587" t="s">
        <v>412</v>
      </c>
    </row>
    <row r="98" spans="2:2">
      <c r="B98" s="587" t="s">
        <v>163</v>
      </c>
    </row>
    <row r="99" spans="2:2">
      <c r="B99" s="587" t="s">
        <v>20</v>
      </c>
    </row>
    <row r="100" spans="2:2">
      <c r="B100" s="587" t="s">
        <v>21</v>
      </c>
    </row>
    <row r="101" spans="2:2">
      <c r="B101" s="587" t="s">
        <v>414</v>
      </c>
    </row>
    <row r="102" spans="2:2">
      <c r="B102" s="587" t="s">
        <v>23</v>
      </c>
    </row>
    <row r="103" spans="2:2">
      <c r="B103" s="587" t="s">
        <v>415</v>
      </c>
    </row>
    <row r="104" spans="2:2">
      <c r="B104" s="587" t="s">
        <v>24</v>
      </c>
    </row>
    <row r="105" spans="2:2">
      <c r="B105" s="587" t="s">
        <v>416</v>
      </c>
    </row>
    <row r="106" spans="2:2">
      <c r="B106" s="587" t="s">
        <v>29</v>
      </c>
    </row>
    <row r="107" spans="2:2">
      <c r="B107" s="587" t="s">
        <v>417</v>
      </c>
    </row>
    <row r="108" spans="2:2">
      <c r="B108" s="587" t="s">
        <v>418</v>
      </c>
    </row>
    <row r="109" spans="2:2">
      <c r="B109" s="587" t="s">
        <v>419</v>
      </c>
    </row>
    <row r="110" spans="2:2">
      <c r="B110" s="587" t="s">
        <v>420</v>
      </c>
    </row>
  </sheetData>
  <mergeCells count="71">
    <mergeCell ref="A54:G54"/>
    <mergeCell ref="A58:A68"/>
    <mergeCell ref="A69:A79"/>
    <mergeCell ref="A80:A90"/>
    <mergeCell ref="A91:B91"/>
    <mergeCell ref="A13:G14"/>
    <mergeCell ref="A1:G1"/>
    <mergeCell ref="A5:B5"/>
    <mergeCell ref="A6:B6"/>
    <mergeCell ref="A7:B7"/>
    <mergeCell ref="A8:B8"/>
    <mergeCell ref="A9:A11"/>
    <mergeCell ref="C5:G5"/>
    <mergeCell ref="C6:G6"/>
    <mergeCell ref="C7:G7"/>
    <mergeCell ref="C8:G8"/>
    <mergeCell ref="C9:G9"/>
    <mergeCell ref="C10:G10"/>
    <mergeCell ref="C11:G11"/>
    <mergeCell ref="A25:B25"/>
    <mergeCell ref="A26:B26"/>
    <mergeCell ref="A27:B27"/>
    <mergeCell ref="A28:B28"/>
    <mergeCell ref="A29:B29"/>
    <mergeCell ref="A16:G21"/>
    <mergeCell ref="A23:B23"/>
    <mergeCell ref="A22:B22"/>
    <mergeCell ref="A24:B24"/>
    <mergeCell ref="A48:G53"/>
    <mergeCell ref="A41:B41"/>
    <mergeCell ref="A42:B42"/>
    <mergeCell ref="A43:B43"/>
    <mergeCell ref="A44:B44"/>
    <mergeCell ref="A45:B45"/>
    <mergeCell ref="A46:B46"/>
    <mergeCell ref="A39:B39"/>
    <mergeCell ref="A40:B40"/>
    <mergeCell ref="A37:B37"/>
    <mergeCell ref="A38:B38"/>
    <mergeCell ref="A32:B32"/>
    <mergeCell ref="A33:B33"/>
    <mergeCell ref="A34:B34"/>
    <mergeCell ref="A35:B35"/>
    <mergeCell ref="A36:B36"/>
    <mergeCell ref="C27:G27"/>
    <mergeCell ref="C28:G28"/>
    <mergeCell ref="C29:G29"/>
    <mergeCell ref="C30:G30"/>
    <mergeCell ref="C31:G31"/>
    <mergeCell ref="C32:G32"/>
    <mergeCell ref="C33:G33"/>
    <mergeCell ref="C34:G34"/>
    <mergeCell ref="C35:G35"/>
    <mergeCell ref="A30:B30"/>
    <mergeCell ref="A31:B31"/>
    <mergeCell ref="C22:G22"/>
    <mergeCell ref="C23:G23"/>
    <mergeCell ref="C24:G24"/>
    <mergeCell ref="C25:G25"/>
    <mergeCell ref="C26:G26"/>
    <mergeCell ref="C38:G38"/>
    <mergeCell ref="C39:G39"/>
    <mergeCell ref="C40:G40"/>
    <mergeCell ref="C36:G36"/>
    <mergeCell ref="C37:G37"/>
    <mergeCell ref="C41:G41"/>
    <mergeCell ref="C42:G42"/>
    <mergeCell ref="C44:G44"/>
    <mergeCell ref="C45:G45"/>
    <mergeCell ref="C46:G46"/>
    <mergeCell ref="C43:G43"/>
  </mergeCells>
  <phoneticPr fontId="4"/>
  <pageMargins left="0.62" right="0.15748031496062992" top="0.98425196850393704" bottom="0.59" header="0.51181102362204722" footer="0.51181102362204722"/>
  <pageSetup paperSize="9" scale="74" fitToHeight="0" orientation="portrait" r:id="rId1"/>
  <headerFooter alignWithMargins="0"/>
  <rowBreaks count="1" manualBreakCount="1">
    <brk id="53"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sheetPr>
  <dimension ref="A1:F26"/>
  <sheetViews>
    <sheetView view="pageBreakPreview" zoomScale="85" zoomScaleNormal="100" zoomScaleSheetLayoutView="85" workbookViewId="0">
      <selection activeCell="F16" sqref="F16"/>
    </sheetView>
  </sheetViews>
  <sheetFormatPr defaultRowHeight="14.25"/>
  <cols>
    <col min="1" max="1" width="5.75" style="619" customWidth="1"/>
    <col min="2" max="2" width="10.875" style="619" customWidth="1"/>
    <col min="3" max="3" width="24.125" style="619" customWidth="1"/>
    <col min="4" max="4" width="6.5" style="619" customWidth="1"/>
    <col min="5" max="5" width="25" style="619" customWidth="1"/>
    <col min="6" max="256" width="9" style="619"/>
    <col min="257" max="257" width="5.75" style="619" customWidth="1"/>
    <col min="258" max="258" width="10.875" style="619" customWidth="1"/>
    <col min="259" max="259" width="24.125" style="619" customWidth="1"/>
    <col min="260" max="260" width="6.5" style="619" customWidth="1"/>
    <col min="261" max="261" width="25" style="619" customWidth="1"/>
    <col min="262" max="512" width="9" style="619"/>
    <col min="513" max="513" width="5.75" style="619" customWidth="1"/>
    <col min="514" max="514" width="10.875" style="619" customWidth="1"/>
    <col min="515" max="515" width="24.125" style="619" customWidth="1"/>
    <col min="516" max="516" width="6.5" style="619" customWidth="1"/>
    <col min="517" max="517" width="25" style="619" customWidth="1"/>
    <col min="518" max="768" width="9" style="619"/>
    <col min="769" max="769" width="5.75" style="619" customWidth="1"/>
    <col min="770" max="770" width="10.875" style="619" customWidth="1"/>
    <col min="771" max="771" width="24.125" style="619" customWidth="1"/>
    <col min="772" max="772" width="6.5" style="619" customWidth="1"/>
    <col min="773" max="773" width="25" style="619" customWidth="1"/>
    <col min="774" max="1024" width="9" style="619"/>
    <col min="1025" max="1025" width="5.75" style="619" customWidth="1"/>
    <col min="1026" max="1026" width="10.875" style="619" customWidth="1"/>
    <col min="1027" max="1027" width="24.125" style="619" customWidth="1"/>
    <col min="1028" max="1028" width="6.5" style="619" customWidth="1"/>
    <col min="1029" max="1029" width="25" style="619" customWidth="1"/>
    <col min="1030" max="1280" width="9" style="619"/>
    <col min="1281" max="1281" width="5.75" style="619" customWidth="1"/>
    <col min="1282" max="1282" width="10.875" style="619" customWidth="1"/>
    <col min="1283" max="1283" width="24.125" style="619" customWidth="1"/>
    <col min="1284" max="1284" width="6.5" style="619" customWidth="1"/>
    <col min="1285" max="1285" width="25" style="619" customWidth="1"/>
    <col min="1286" max="1536" width="9" style="619"/>
    <col min="1537" max="1537" width="5.75" style="619" customWidth="1"/>
    <col min="1538" max="1538" width="10.875" style="619" customWidth="1"/>
    <col min="1539" max="1539" width="24.125" style="619" customWidth="1"/>
    <col min="1540" max="1540" width="6.5" style="619" customWidth="1"/>
    <col min="1541" max="1541" width="25" style="619" customWidth="1"/>
    <col min="1542" max="1792" width="9" style="619"/>
    <col min="1793" max="1793" width="5.75" style="619" customWidth="1"/>
    <col min="1794" max="1794" width="10.875" style="619" customWidth="1"/>
    <col min="1795" max="1795" width="24.125" style="619" customWidth="1"/>
    <col min="1796" max="1796" width="6.5" style="619" customWidth="1"/>
    <col min="1797" max="1797" width="25" style="619" customWidth="1"/>
    <col min="1798" max="2048" width="9" style="619"/>
    <col min="2049" max="2049" width="5.75" style="619" customWidth="1"/>
    <col min="2050" max="2050" width="10.875" style="619" customWidth="1"/>
    <col min="2051" max="2051" width="24.125" style="619" customWidth="1"/>
    <col min="2052" max="2052" width="6.5" style="619" customWidth="1"/>
    <col min="2053" max="2053" width="25" style="619" customWidth="1"/>
    <col min="2054" max="2304" width="9" style="619"/>
    <col min="2305" max="2305" width="5.75" style="619" customWidth="1"/>
    <col min="2306" max="2306" width="10.875" style="619" customWidth="1"/>
    <col min="2307" max="2307" width="24.125" style="619" customWidth="1"/>
    <col min="2308" max="2308" width="6.5" style="619" customWidth="1"/>
    <col min="2309" max="2309" width="25" style="619" customWidth="1"/>
    <col min="2310" max="2560" width="9" style="619"/>
    <col min="2561" max="2561" width="5.75" style="619" customWidth="1"/>
    <col min="2562" max="2562" width="10.875" style="619" customWidth="1"/>
    <col min="2563" max="2563" width="24.125" style="619" customWidth="1"/>
    <col min="2564" max="2564" width="6.5" style="619" customWidth="1"/>
    <col min="2565" max="2565" width="25" style="619" customWidth="1"/>
    <col min="2566" max="2816" width="9" style="619"/>
    <col min="2817" max="2817" width="5.75" style="619" customWidth="1"/>
    <col min="2818" max="2818" width="10.875" style="619" customWidth="1"/>
    <col min="2819" max="2819" width="24.125" style="619" customWidth="1"/>
    <col min="2820" max="2820" width="6.5" style="619" customWidth="1"/>
    <col min="2821" max="2821" width="25" style="619" customWidth="1"/>
    <col min="2822" max="3072" width="9" style="619"/>
    <col min="3073" max="3073" width="5.75" style="619" customWidth="1"/>
    <col min="3074" max="3074" width="10.875" style="619" customWidth="1"/>
    <col min="3075" max="3075" width="24.125" style="619" customWidth="1"/>
    <col min="3076" max="3076" width="6.5" style="619" customWidth="1"/>
    <col min="3077" max="3077" width="25" style="619" customWidth="1"/>
    <col min="3078" max="3328" width="9" style="619"/>
    <col min="3329" max="3329" width="5.75" style="619" customWidth="1"/>
    <col min="3330" max="3330" width="10.875" style="619" customWidth="1"/>
    <col min="3331" max="3331" width="24.125" style="619" customWidth="1"/>
    <col min="3332" max="3332" width="6.5" style="619" customWidth="1"/>
    <col min="3333" max="3333" width="25" style="619" customWidth="1"/>
    <col min="3334" max="3584" width="9" style="619"/>
    <col min="3585" max="3585" width="5.75" style="619" customWidth="1"/>
    <col min="3586" max="3586" width="10.875" style="619" customWidth="1"/>
    <col min="3587" max="3587" width="24.125" style="619" customWidth="1"/>
    <col min="3588" max="3588" width="6.5" style="619" customWidth="1"/>
    <col min="3589" max="3589" width="25" style="619" customWidth="1"/>
    <col min="3590" max="3840" width="9" style="619"/>
    <col min="3841" max="3841" width="5.75" style="619" customWidth="1"/>
    <col min="3842" max="3842" width="10.875" style="619" customWidth="1"/>
    <col min="3843" max="3843" width="24.125" style="619" customWidth="1"/>
    <col min="3844" max="3844" width="6.5" style="619" customWidth="1"/>
    <col min="3845" max="3845" width="25" style="619" customWidth="1"/>
    <col min="3846" max="4096" width="9" style="619"/>
    <col min="4097" max="4097" width="5.75" style="619" customWidth="1"/>
    <col min="4098" max="4098" width="10.875" style="619" customWidth="1"/>
    <col min="4099" max="4099" width="24.125" style="619" customWidth="1"/>
    <col min="4100" max="4100" width="6.5" style="619" customWidth="1"/>
    <col min="4101" max="4101" width="25" style="619" customWidth="1"/>
    <col min="4102" max="4352" width="9" style="619"/>
    <col min="4353" max="4353" width="5.75" style="619" customWidth="1"/>
    <col min="4354" max="4354" width="10.875" style="619" customWidth="1"/>
    <col min="4355" max="4355" width="24.125" style="619" customWidth="1"/>
    <col min="4356" max="4356" width="6.5" style="619" customWidth="1"/>
    <col min="4357" max="4357" width="25" style="619" customWidth="1"/>
    <col min="4358" max="4608" width="9" style="619"/>
    <col min="4609" max="4609" width="5.75" style="619" customWidth="1"/>
    <col min="4610" max="4610" width="10.875" style="619" customWidth="1"/>
    <col min="4611" max="4611" width="24.125" style="619" customWidth="1"/>
    <col min="4612" max="4612" width="6.5" style="619" customWidth="1"/>
    <col min="4613" max="4613" width="25" style="619" customWidth="1"/>
    <col min="4614" max="4864" width="9" style="619"/>
    <col min="4865" max="4865" width="5.75" style="619" customWidth="1"/>
    <col min="4866" max="4866" width="10.875" style="619" customWidth="1"/>
    <col min="4867" max="4867" width="24.125" style="619" customWidth="1"/>
    <col min="4868" max="4868" width="6.5" style="619" customWidth="1"/>
    <col min="4869" max="4869" width="25" style="619" customWidth="1"/>
    <col min="4870" max="5120" width="9" style="619"/>
    <col min="5121" max="5121" width="5.75" style="619" customWidth="1"/>
    <col min="5122" max="5122" width="10.875" style="619" customWidth="1"/>
    <col min="5123" max="5123" width="24.125" style="619" customWidth="1"/>
    <col min="5124" max="5124" width="6.5" style="619" customWidth="1"/>
    <col min="5125" max="5125" width="25" style="619" customWidth="1"/>
    <col min="5126" max="5376" width="9" style="619"/>
    <col min="5377" max="5377" width="5.75" style="619" customWidth="1"/>
    <col min="5378" max="5378" width="10.875" style="619" customWidth="1"/>
    <col min="5379" max="5379" width="24.125" style="619" customWidth="1"/>
    <col min="5380" max="5380" width="6.5" style="619" customWidth="1"/>
    <col min="5381" max="5381" width="25" style="619" customWidth="1"/>
    <col min="5382" max="5632" width="9" style="619"/>
    <col min="5633" max="5633" width="5.75" style="619" customWidth="1"/>
    <col min="5634" max="5634" width="10.875" style="619" customWidth="1"/>
    <col min="5635" max="5635" width="24.125" style="619" customWidth="1"/>
    <col min="5636" max="5636" width="6.5" style="619" customWidth="1"/>
    <col min="5637" max="5637" width="25" style="619" customWidth="1"/>
    <col min="5638" max="5888" width="9" style="619"/>
    <col min="5889" max="5889" width="5.75" style="619" customWidth="1"/>
    <col min="5890" max="5890" width="10.875" style="619" customWidth="1"/>
    <col min="5891" max="5891" width="24.125" style="619" customWidth="1"/>
    <col min="5892" max="5892" width="6.5" style="619" customWidth="1"/>
    <col min="5893" max="5893" width="25" style="619" customWidth="1"/>
    <col min="5894" max="6144" width="9" style="619"/>
    <col min="6145" max="6145" width="5.75" style="619" customWidth="1"/>
    <col min="6146" max="6146" width="10.875" style="619" customWidth="1"/>
    <col min="6147" max="6147" width="24.125" style="619" customWidth="1"/>
    <col min="6148" max="6148" width="6.5" style="619" customWidth="1"/>
    <col min="6149" max="6149" width="25" style="619" customWidth="1"/>
    <col min="6150" max="6400" width="9" style="619"/>
    <col min="6401" max="6401" width="5.75" style="619" customWidth="1"/>
    <col min="6402" max="6402" width="10.875" style="619" customWidth="1"/>
    <col min="6403" max="6403" width="24.125" style="619" customWidth="1"/>
    <col min="6404" max="6404" width="6.5" style="619" customWidth="1"/>
    <col min="6405" max="6405" width="25" style="619" customWidth="1"/>
    <col min="6406" max="6656" width="9" style="619"/>
    <col min="6657" max="6657" width="5.75" style="619" customWidth="1"/>
    <col min="6658" max="6658" width="10.875" style="619" customWidth="1"/>
    <col min="6659" max="6659" width="24.125" style="619" customWidth="1"/>
    <col min="6660" max="6660" width="6.5" style="619" customWidth="1"/>
    <col min="6661" max="6661" width="25" style="619" customWidth="1"/>
    <col min="6662" max="6912" width="9" style="619"/>
    <col min="6913" max="6913" width="5.75" style="619" customWidth="1"/>
    <col min="6914" max="6914" width="10.875" style="619" customWidth="1"/>
    <col min="6915" max="6915" width="24.125" style="619" customWidth="1"/>
    <col min="6916" max="6916" width="6.5" style="619" customWidth="1"/>
    <col min="6917" max="6917" width="25" style="619" customWidth="1"/>
    <col min="6918" max="7168" width="9" style="619"/>
    <col min="7169" max="7169" width="5.75" style="619" customWidth="1"/>
    <col min="7170" max="7170" width="10.875" style="619" customWidth="1"/>
    <col min="7171" max="7171" width="24.125" style="619" customWidth="1"/>
    <col min="7172" max="7172" width="6.5" style="619" customWidth="1"/>
    <col min="7173" max="7173" width="25" style="619" customWidth="1"/>
    <col min="7174" max="7424" width="9" style="619"/>
    <col min="7425" max="7425" width="5.75" style="619" customWidth="1"/>
    <col min="7426" max="7426" width="10.875" style="619" customWidth="1"/>
    <col min="7427" max="7427" width="24.125" style="619" customWidth="1"/>
    <col min="7428" max="7428" width="6.5" style="619" customWidth="1"/>
    <col min="7429" max="7429" width="25" style="619" customWidth="1"/>
    <col min="7430" max="7680" width="9" style="619"/>
    <col min="7681" max="7681" width="5.75" style="619" customWidth="1"/>
    <col min="7682" max="7682" width="10.875" style="619" customWidth="1"/>
    <col min="7683" max="7683" width="24.125" style="619" customWidth="1"/>
    <col min="7684" max="7684" width="6.5" style="619" customWidth="1"/>
    <col min="7685" max="7685" width="25" style="619" customWidth="1"/>
    <col min="7686" max="7936" width="9" style="619"/>
    <col min="7937" max="7937" width="5.75" style="619" customWidth="1"/>
    <col min="7938" max="7938" width="10.875" style="619" customWidth="1"/>
    <col min="7939" max="7939" width="24.125" style="619" customWidth="1"/>
    <col min="7940" max="7940" width="6.5" style="619" customWidth="1"/>
    <col min="7941" max="7941" width="25" style="619" customWidth="1"/>
    <col min="7942" max="8192" width="9" style="619"/>
    <col min="8193" max="8193" width="5.75" style="619" customWidth="1"/>
    <col min="8194" max="8194" width="10.875" style="619" customWidth="1"/>
    <col min="8195" max="8195" width="24.125" style="619" customWidth="1"/>
    <col min="8196" max="8196" width="6.5" style="619" customWidth="1"/>
    <col min="8197" max="8197" width="25" style="619" customWidth="1"/>
    <col min="8198" max="8448" width="9" style="619"/>
    <col min="8449" max="8449" width="5.75" style="619" customWidth="1"/>
    <col min="8450" max="8450" width="10.875" style="619" customWidth="1"/>
    <col min="8451" max="8451" width="24.125" style="619" customWidth="1"/>
    <col min="8452" max="8452" width="6.5" style="619" customWidth="1"/>
    <col min="8453" max="8453" width="25" style="619" customWidth="1"/>
    <col min="8454" max="8704" width="9" style="619"/>
    <col min="8705" max="8705" width="5.75" style="619" customWidth="1"/>
    <col min="8706" max="8706" width="10.875" style="619" customWidth="1"/>
    <col min="8707" max="8707" width="24.125" style="619" customWidth="1"/>
    <col min="8708" max="8708" width="6.5" style="619" customWidth="1"/>
    <col min="8709" max="8709" width="25" style="619" customWidth="1"/>
    <col min="8710" max="8960" width="9" style="619"/>
    <col min="8961" max="8961" width="5.75" style="619" customWidth="1"/>
    <col min="8962" max="8962" width="10.875" style="619" customWidth="1"/>
    <col min="8963" max="8963" width="24.125" style="619" customWidth="1"/>
    <col min="8964" max="8964" width="6.5" style="619" customWidth="1"/>
    <col min="8965" max="8965" width="25" style="619" customWidth="1"/>
    <col min="8966" max="9216" width="9" style="619"/>
    <col min="9217" max="9217" width="5.75" style="619" customWidth="1"/>
    <col min="9218" max="9218" width="10.875" style="619" customWidth="1"/>
    <col min="9219" max="9219" width="24.125" style="619" customWidth="1"/>
    <col min="9220" max="9220" width="6.5" style="619" customWidth="1"/>
    <col min="9221" max="9221" width="25" style="619" customWidth="1"/>
    <col min="9222" max="9472" width="9" style="619"/>
    <col min="9473" max="9473" width="5.75" style="619" customWidth="1"/>
    <col min="9474" max="9474" width="10.875" style="619" customWidth="1"/>
    <col min="9475" max="9475" width="24.125" style="619" customWidth="1"/>
    <col min="9476" max="9476" width="6.5" style="619" customWidth="1"/>
    <col min="9477" max="9477" width="25" style="619" customWidth="1"/>
    <col min="9478" max="9728" width="9" style="619"/>
    <col min="9729" max="9729" width="5.75" style="619" customWidth="1"/>
    <col min="9730" max="9730" width="10.875" style="619" customWidth="1"/>
    <col min="9731" max="9731" width="24.125" style="619" customWidth="1"/>
    <col min="9732" max="9732" width="6.5" style="619" customWidth="1"/>
    <col min="9733" max="9733" width="25" style="619" customWidth="1"/>
    <col min="9734" max="9984" width="9" style="619"/>
    <col min="9985" max="9985" width="5.75" style="619" customWidth="1"/>
    <col min="9986" max="9986" width="10.875" style="619" customWidth="1"/>
    <col min="9987" max="9987" width="24.125" style="619" customWidth="1"/>
    <col min="9988" max="9988" width="6.5" style="619" customWidth="1"/>
    <col min="9989" max="9989" width="25" style="619" customWidth="1"/>
    <col min="9990" max="10240" width="9" style="619"/>
    <col min="10241" max="10241" width="5.75" style="619" customWidth="1"/>
    <col min="10242" max="10242" width="10.875" style="619" customWidth="1"/>
    <col min="10243" max="10243" width="24.125" style="619" customWidth="1"/>
    <col min="10244" max="10244" width="6.5" style="619" customWidth="1"/>
    <col min="10245" max="10245" width="25" style="619" customWidth="1"/>
    <col min="10246" max="10496" width="9" style="619"/>
    <col min="10497" max="10497" width="5.75" style="619" customWidth="1"/>
    <col min="10498" max="10498" width="10.875" style="619" customWidth="1"/>
    <col min="10499" max="10499" width="24.125" style="619" customWidth="1"/>
    <col min="10500" max="10500" width="6.5" style="619" customWidth="1"/>
    <col min="10501" max="10501" width="25" style="619" customWidth="1"/>
    <col min="10502" max="10752" width="9" style="619"/>
    <col min="10753" max="10753" width="5.75" style="619" customWidth="1"/>
    <col min="10754" max="10754" width="10.875" style="619" customWidth="1"/>
    <col min="10755" max="10755" width="24.125" style="619" customWidth="1"/>
    <col min="10756" max="10756" width="6.5" style="619" customWidth="1"/>
    <col min="10757" max="10757" width="25" style="619" customWidth="1"/>
    <col min="10758" max="11008" width="9" style="619"/>
    <col min="11009" max="11009" width="5.75" style="619" customWidth="1"/>
    <col min="11010" max="11010" width="10.875" style="619" customWidth="1"/>
    <col min="11011" max="11011" width="24.125" style="619" customWidth="1"/>
    <col min="11012" max="11012" width="6.5" style="619" customWidth="1"/>
    <col min="11013" max="11013" width="25" style="619" customWidth="1"/>
    <col min="11014" max="11264" width="9" style="619"/>
    <col min="11265" max="11265" width="5.75" style="619" customWidth="1"/>
    <col min="11266" max="11266" width="10.875" style="619" customWidth="1"/>
    <col min="11267" max="11267" width="24.125" style="619" customWidth="1"/>
    <col min="11268" max="11268" width="6.5" style="619" customWidth="1"/>
    <col min="11269" max="11269" width="25" style="619" customWidth="1"/>
    <col min="11270" max="11520" width="9" style="619"/>
    <col min="11521" max="11521" width="5.75" style="619" customWidth="1"/>
    <col min="11522" max="11522" width="10.875" style="619" customWidth="1"/>
    <col min="11523" max="11523" width="24.125" style="619" customWidth="1"/>
    <col min="11524" max="11524" width="6.5" style="619" customWidth="1"/>
    <col min="11525" max="11525" width="25" style="619" customWidth="1"/>
    <col min="11526" max="11776" width="9" style="619"/>
    <col min="11777" max="11777" width="5.75" style="619" customWidth="1"/>
    <col min="11778" max="11778" width="10.875" style="619" customWidth="1"/>
    <col min="11779" max="11779" width="24.125" style="619" customWidth="1"/>
    <col min="11780" max="11780" width="6.5" style="619" customWidth="1"/>
    <col min="11781" max="11781" width="25" style="619" customWidth="1"/>
    <col min="11782" max="12032" width="9" style="619"/>
    <col min="12033" max="12033" width="5.75" style="619" customWidth="1"/>
    <col min="12034" max="12034" width="10.875" style="619" customWidth="1"/>
    <col min="12035" max="12035" width="24.125" style="619" customWidth="1"/>
    <col min="12036" max="12036" width="6.5" style="619" customWidth="1"/>
    <col min="12037" max="12037" width="25" style="619" customWidth="1"/>
    <col min="12038" max="12288" width="9" style="619"/>
    <col min="12289" max="12289" width="5.75" style="619" customWidth="1"/>
    <col min="12290" max="12290" width="10.875" style="619" customWidth="1"/>
    <col min="12291" max="12291" width="24.125" style="619" customWidth="1"/>
    <col min="12292" max="12292" width="6.5" style="619" customWidth="1"/>
    <col min="12293" max="12293" width="25" style="619" customWidth="1"/>
    <col min="12294" max="12544" width="9" style="619"/>
    <col min="12545" max="12545" width="5.75" style="619" customWidth="1"/>
    <col min="12546" max="12546" width="10.875" style="619" customWidth="1"/>
    <col min="12547" max="12547" width="24.125" style="619" customWidth="1"/>
    <col min="12548" max="12548" width="6.5" style="619" customWidth="1"/>
    <col min="12549" max="12549" width="25" style="619" customWidth="1"/>
    <col min="12550" max="12800" width="9" style="619"/>
    <col min="12801" max="12801" width="5.75" style="619" customWidth="1"/>
    <col min="12802" max="12802" width="10.875" style="619" customWidth="1"/>
    <col min="12803" max="12803" width="24.125" style="619" customWidth="1"/>
    <col min="12804" max="12804" width="6.5" style="619" customWidth="1"/>
    <col min="12805" max="12805" width="25" style="619" customWidth="1"/>
    <col min="12806" max="13056" width="9" style="619"/>
    <col min="13057" max="13057" width="5.75" style="619" customWidth="1"/>
    <col min="13058" max="13058" width="10.875" style="619" customWidth="1"/>
    <col min="13059" max="13059" width="24.125" style="619" customWidth="1"/>
    <col min="13060" max="13060" width="6.5" style="619" customWidth="1"/>
    <col min="13061" max="13061" width="25" style="619" customWidth="1"/>
    <col min="13062" max="13312" width="9" style="619"/>
    <col min="13313" max="13313" width="5.75" style="619" customWidth="1"/>
    <col min="13314" max="13314" width="10.875" style="619" customWidth="1"/>
    <col min="13315" max="13315" width="24.125" style="619" customWidth="1"/>
    <col min="13316" max="13316" width="6.5" style="619" customWidth="1"/>
    <col min="13317" max="13317" width="25" style="619" customWidth="1"/>
    <col min="13318" max="13568" width="9" style="619"/>
    <col min="13569" max="13569" width="5.75" style="619" customWidth="1"/>
    <col min="13570" max="13570" width="10.875" style="619" customWidth="1"/>
    <col min="13571" max="13571" width="24.125" style="619" customWidth="1"/>
    <col min="13572" max="13572" width="6.5" style="619" customWidth="1"/>
    <col min="13573" max="13573" width="25" style="619" customWidth="1"/>
    <col min="13574" max="13824" width="9" style="619"/>
    <col min="13825" max="13825" width="5.75" style="619" customWidth="1"/>
    <col min="13826" max="13826" width="10.875" style="619" customWidth="1"/>
    <col min="13827" max="13827" width="24.125" style="619" customWidth="1"/>
    <col min="13828" max="13828" width="6.5" style="619" customWidth="1"/>
    <col min="13829" max="13829" width="25" style="619" customWidth="1"/>
    <col min="13830" max="14080" width="9" style="619"/>
    <col min="14081" max="14081" width="5.75" style="619" customWidth="1"/>
    <col min="14082" max="14082" width="10.875" style="619" customWidth="1"/>
    <col min="14083" max="14083" width="24.125" style="619" customWidth="1"/>
    <col min="14084" max="14084" width="6.5" style="619" customWidth="1"/>
    <col min="14085" max="14085" width="25" style="619" customWidth="1"/>
    <col min="14086" max="14336" width="9" style="619"/>
    <col min="14337" max="14337" width="5.75" style="619" customWidth="1"/>
    <col min="14338" max="14338" width="10.875" style="619" customWidth="1"/>
    <col min="14339" max="14339" width="24.125" style="619" customWidth="1"/>
    <col min="14340" max="14340" width="6.5" style="619" customWidth="1"/>
    <col min="14341" max="14341" width="25" style="619" customWidth="1"/>
    <col min="14342" max="14592" width="9" style="619"/>
    <col min="14593" max="14593" width="5.75" style="619" customWidth="1"/>
    <col min="14594" max="14594" width="10.875" style="619" customWidth="1"/>
    <col min="14595" max="14595" width="24.125" style="619" customWidth="1"/>
    <col min="14596" max="14596" width="6.5" style="619" customWidth="1"/>
    <col min="14597" max="14597" width="25" style="619" customWidth="1"/>
    <col min="14598" max="14848" width="9" style="619"/>
    <col min="14849" max="14849" width="5.75" style="619" customWidth="1"/>
    <col min="14850" max="14850" width="10.875" style="619" customWidth="1"/>
    <col min="14851" max="14851" width="24.125" style="619" customWidth="1"/>
    <col min="14852" max="14852" width="6.5" style="619" customWidth="1"/>
    <col min="14853" max="14853" width="25" style="619" customWidth="1"/>
    <col min="14854" max="15104" width="9" style="619"/>
    <col min="15105" max="15105" width="5.75" style="619" customWidth="1"/>
    <col min="15106" max="15106" width="10.875" style="619" customWidth="1"/>
    <col min="15107" max="15107" width="24.125" style="619" customWidth="1"/>
    <col min="15108" max="15108" width="6.5" style="619" customWidth="1"/>
    <col min="15109" max="15109" width="25" style="619" customWidth="1"/>
    <col min="15110" max="15360" width="9" style="619"/>
    <col min="15361" max="15361" width="5.75" style="619" customWidth="1"/>
    <col min="15362" max="15362" width="10.875" style="619" customWidth="1"/>
    <col min="15363" max="15363" width="24.125" style="619" customWidth="1"/>
    <col min="15364" max="15364" width="6.5" style="619" customWidth="1"/>
    <col min="15365" max="15365" width="25" style="619" customWidth="1"/>
    <col min="15366" max="15616" width="9" style="619"/>
    <col min="15617" max="15617" width="5.75" style="619" customWidth="1"/>
    <col min="15618" max="15618" width="10.875" style="619" customWidth="1"/>
    <col min="15619" max="15619" width="24.125" style="619" customWidth="1"/>
    <col min="15620" max="15620" width="6.5" style="619" customWidth="1"/>
    <col min="15621" max="15621" width="25" style="619" customWidth="1"/>
    <col min="15622" max="15872" width="9" style="619"/>
    <col min="15873" max="15873" width="5.75" style="619" customWidth="1"/>
    <col min="15874" max="15874" width="10.875" style="619" customWidth="1"/>
    <col min="15875" max="15875" width="24.125" style="619" customWidth="1"/>
    <col min="15876" max="15876" width="6.5" style="619" customWidth="1"/>
    <col min="15877" max="15877" width="25" style="619" customWidth="1"/>
    <col min="15878" max="16128" width="9" style="619"/>
    <col min="16129" max="16129" width="5.75" style="619" customWidth="1"/>
    <col min="16130" max="16130" width="10.875" style="619" customWidth="1"/>
    <col min="16131" max="16131" width="24.125" style="619" customWidth="1"/>
    <col min="16132" max="16132" width="6.5" style="619" customWidth="1"/>
    <col min="16133" max="16133" width="25" style="619" customWidth="1"/>
    <col min="16134" max="16384" width="9" style="619"/>
  </cols>
  <sheetData>
    <row r="1" spans="1:6" ht="26.25" customHeight="1">
      <c r="A1" s="1380" t="s">
        <v>804</v>
      </c>
      <c r="B1" s="1380"/>
      <c r="C1" s="1380"/>
      <c r="D1" s="1380"/>
      <c r="E1" s="1380"/>
    </row>
    <row r="2" spans="1:6" ht="15" thickBot="1">
      <c r="E2" s="620"/>
    </row>
    <row r="3" spans="1:6">
      <c r="D3" s="620"/>
      <c r="E3" s="621" t="s">
        <v>421</v>
      </c>
      <c r="F3" s="620"/>
    </row>
    <row r="4" spans="1:6" ht="30.75" customHeight="1" thickBot="1">
      <c r="D4" s="620"/>
      <c r="E4" s="656">
        <f>'1総授与件数'!H4</f>
        <v>0</v>
      </c>
      <c r="F4" s="620"/>
    </row>
    <row r="5" spans="1:6" ht="15" thickBot="1">
      <c r="A5" s="620"/>
      <c r="B5" s="620"/>
      <c r="C5" s="620"/>
      <c r="E5" s="620"/>
    </row>
    <row r="6" spans="1:6" ht="19.5" customHeight="1" thickBot="1">
      <c r="A6" s="1394" t="s">
        <v>422</v>
      </c>
      <c r="B6" s="1395"/>
      <c r="C6" s="622" t="s">
        <v>423</v>
      </c>
      <c r="D6" s="620"/>
    </row>
    <row r="7" spans="1:6" ht="19.5" customHeight="1">
      <c r="A7" s="1396" t="s">
        <v>163</v>
      </c>
      <c r="B7" s="623" t="s">
        <v>424</v>
      </c>
      <c r="C7" s="624">
        <f>SUMIFS('19-2特別非常勤講師（小中高）'!F6:F3204,'19-2特別非常勤講師（小中高）'!C6:C3204,"国立",'19-2特別非常勤講師（小中高）'!D6:D3204,"小学校")</f>
        <v>0</v>
      </c>
      <c r="D7" s="620"/>
    </row>
    <row r="8" spans="1:6" ht="19.5" customHeight="1">
      <c r="A8" s="1397"/>
      <c r="B8" s="625" t="s">
        <v>425</v>
      </c>
      <c r="C8" s="626">
        <f>SUMIFS('19-2特別非常勤講師（小中高）'!F6:F3204,'19-2特別非常勤講師（小中高）'!C6:C3204,"公立",'19-2特別非常勤講師（小中高）'!D6:D3204,"小学校")</f>
        <v>0</v>
      </c>
      <c r="D8" s="620"/>
    </row>
    <row r="9" spans="1:6" ht="19.5" customHeight="1" thickBot="1">
      <c r="A9" s="1397"/>
      <c r="B9" s="627" t="s">
        <v>263</v>
      </c>
      <c r="C9" s="628">
        <f>SUMIFS('19-2特別非常勤講師（小中高）'!F6:F3204,'19-2特別非常勤講師（小中高）'!C6:C3204,"私立",'19-2特別非常勤講師（小中高）'!D6:D3204,"小学校")</f>
        <v>0</v>
      </c>
      <c r="D9" s="620"/>
    </row>
    <row r="10" spans="1:6" ht="19.5" customHeight="1" thickTop="1" thickBot="1">
      <c r="A10" s="1398"/>
      <c r="B10" s="629" t="s">
        <v>426</v>
      </c>
      <c r="C10" s="630">
        <f>SUM(C7:C9)</f>
        <v>0</v>
      </c>
      <c r="D10" s="620"/>
    </row>
    <row r="11" spans="1:6" ht="19.5" customHeight="1">
      <c r="A11" s="1396" t="s">
        <v>413</v>
      </c>
      <c r="B11" s="631" t="s">
        <v>424</v>
      </c>
      <c r="C11" s="632">
        <f>SUMIFS('19-2特別非常勤講師（小中高）'!F6:F3204,'19-2特別非常勤講師（小中高）'!C6:C3204,"国立",'19-2特別非常勤講師（小中高）'!D6:D3204,"中学校")</f>
        <v>0</v>
      </c>
      <c r="D11" s="620"/>
    </row>
    <row r="12" spans="1:6" ht="19.5" customHeight="1">
      <c r="A12" s="1397"/>
      <c r="B12" s="625" t="s">
        <v>425</v>
      </c>
      <c r="C12" s="626">
        <f>SUMIFS('19-2特別非常勤講師（小中高）'!F6:F3204,'19-2特別非常勤講師（小中高）'!C6:C3204,"公立",'19-2特別非常勤講師（小中高）'!D6:D3204,"中学校")</f>
        <v>0</v>
      </c>
      <c r="D12" s="620"/>
    </row>
    <row r="13" spans="1:6" ht="19.5" customHeight="1" thickBot="1">
      <c r="A13" s="1397"/>
      <c r="B13" s="625" t="s">
        <v>263</v>
      </c>
      <c r="C13" s="626">
        <f>SUMIFS('19-2特別非常勤講師（小中高）'!F6:F3204,'19-2特別非常勤講師（小中高）'!C6:C3204,"私立",'19-2特別非常勤講師（小中高）'!D6:D3204,"中学校")</f>
        <v>0</v>
      </c>
      <c r="D13" s="620"/>
    </row>
    <row r="14" spans="1:6" ht="19.5" customHeight="1" thickTop="1" thickBot="1">
      <c r="A14" s="1398"/>
      <c r="B14" s="629" t="s">
        <v>426</v>
      </c>
      <c r="C14" s="630">
        <f>SUM(C11:C13)</f>
        <v>0</v>
      </c>
      <c r="D14" s="620"/>
    </row>
    <row r="15" spans="1:6" ht="19.5" customHeight="1">
      <c r="A15" s="1396" t="s">
        <v>129</v>
      </c>
      <c r="B15" s="625" t="s">
        <v>424</v>
      </c>
      <c r="C15" s="626">
        <f>SUMIFS('19-2特別非常勤講師（小中高）'!F6:F3204,'19-2特別非常勤講師（小中高）'!C6:C3204,"国立",'19-2特別非常勤講師（小中高）'!D6:D3204,"高等学校")</f>
        <v>0</v>
      </c>
      <c r="D15" s="620"/>
    </row>
    <row r="16" spans="1:6" ht="19.5" customHeight="1">
      <c r="A16" s="1397"/>
      <c r="B16" s="625" t="s">
        <v>425</v>
      </c>
      <c r="C16" s="626">
        <f>SUMIFS('19-2特別非常勤講師（小中高）'!F6:F3204,'19-2特別非常勤講師（小中高）'!C6:C3204,"公立",'19-2特別非常勤講師（小中高）'!D6:D3204,"高等学校")</f>
        <v>0</v>
      </c>
      <c r="D16" s="620"/>
    </row>
    <row r="17" spans="1:4" ht="19.5" customHeight="1" thickBot="1">
      <c r="A17" s="1397"/>
      <c r="B17" s="625" t="s">
        <v>263</v>
      </c>
      <c r="C17" s="626">
        <f>SUMIFS('19-2特別非常勤講師（小中高）'!F6:F3204,'19-2特別非常勤講師（小中高）'!C6:C3204,"私立",'19-2特別非常勤講師（小中高）'!D6:D3204,"高等学校")</f>
        <v>0</v>
      </c>
      <c r="D17" s="620"/>
    </row>
    <row r="18" spans="1:4" ht="19.5" customHeight="1" thickTop="1" thickBot="1">
      <c r="A18" s="1398"/>
      <c r="B18" s="629" t="s">
        <v>426</v>
      </c>
      <c r="C18" s="630">
        <f>SUM(C15:C17)</f>
        <v>0</v>
      </c>
      <c r="D18" s="620"/>
    </row>
    <row r="19" spans="1:4" ht="26.25" customHeight="1">
      <c r="A19" s="1396" t="s">
        <v>427</v>
      </c>
      <c r="B19" s="625" t="s">
        <v>424</v>
      </c>
      <c r="C19" s="626">
        <f>SUMIFS('19-3特別非常勤講師 (特別支援学校)'!G6:G816,'19-3特別非常勤講師 (特別支援学校)'!C6:C816,"国立")</f>
        <v>0</v>
      </c>
      <c r="D19" s="620"/>
    </row>
    <row r="20" spans="1:4" ht="26.25" customHeight="1">
      <c r="A20" s="1397"/>
      <c r="B20" s="625" t="s">
        <v>425</v>
      </c>
      <c r="C20" s="626">
        <f>SUMIFS('19-3特別非常勤講師 (特別支援学校)'!G6:G816,'19-3特別非常勤講師 (特別支援学校)'!C6:C816,"公立")</f>
        <v>0</v>
      </c>
      <c r="D20" s="620"/>
    </row>
    <row r="21" spans="1:4" ht="26.25" customHeight="1" thickBot="1">
      <c r="A21" s="1397"/>
      <c r="B21" s="625" t="s">
        <v>263</v>
      </c>
      <c r="C21" s="626">
        <f>SUMIFS('19-3特別非常勤講師 (特別支援学校)'!G6:G816,'19-3特別非常勤講師 (特別支援学校)'!C6:C816,"私立")</f>
        <v>0</v>
      </c>
      <c r="D21" s="620"/>
    </row>
    <row r="22" spans="1:4" ht="26.25" customHeight="1" thickTop="1" thickBot="1">
      <c r="A22" s="1398"/>
      <c r="B22" s="629" t="s">
        <v>426</v>
      </c>
      <c r="C22" s="630">
        <f>SUM(C19:C21)</f>
        <v>0</v>
      </c>
      <c r="D22" s="620"/>
    </row>
    <row r="23" spans="1:4" ht="19.5" customHeight="1" thickTop="1" thickBot="1">
      <c r="A23" s="1392" t="s">
        <v>428</v>
      </c>
      <c r="B23" s="1393"/>
      <c r="C23" s="630">
        <f>C10+C14+C18+C22</f>
        <v>0</v>
      </c>
      <c r="D23" s="620"/>
    </row>
    <row r="24" spans="1:4" ht="19.5" customHeight="1">
      <c r="A24" s="633"/>
      <c r="B24" s="633"/>
      <c r="C24" s="617"/>
      <c r="D24" s="620"/>
    </row>
    <row r="25" spans="1:4" ht="19.5" customHeight="1">
      <c r="A25" s="620" t="s">
        <v>355</v>
      </c>
      <c r="B25" s="620"/>
      <c r="C25" s="620"/>
    </row>
    <row r="26" spans="1:4" ht="19.5" customHeight="1">
      <c r="A26" s="619" t="s">
        <v>805</v>
      </c>
    </row>
  </sheetData>
  <mergeCells count="7">
    <mergeCell ref="A23:B23"/>
    <mergeCell ref="A1:E1"/>
    <mergeCell ref="A6:B6"/>
    <mergeCell ref="A7:A10"/>
    <mergeCell ref="A11:A14"/>
    <mergeCell ref="A15:A18"/>
    <mergeCell ref="A19:A22"/>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Y3240"/>
  <sheetViews>
    <sheetView view="pageBreakPreview" topLeftCell="B1" zoomScale="85" zoomScaleNormal="100" zoomScaleSheetLayoutView="85" workbookViewId="0">
      <selection activeCell="F16" sqref="F16"/>
    </sheetView>
  </sheetViews>
  <sheetFormatPr defaultRowHeight="14.25"/>
  <cols>
    <col min="1" max="1" width="0" style="635" hidden="1" customWidth="1"/>
    <col min="2" max="2" width="1.5" style="635" customWidth="1"/>
    <col min="3" max="3" width="10.625" style="635" customWidth="1"/>
    <col min="4" max="4" width="11.5" style="635" customWidth="1"/>
    <col min="5" max="5" width="17.25" style="635" customWidth="1"/>
    <col min="6" max="6" width="9.375" style="635" customWidth="1"/>
    <col min="7" max="7" width="25.125" style="635" customWidth="1"/>
    <col min="8" max="8" width="17.625" style="635" customWidth="1"/>
    <col min="9" max="9" width="10.125" style="635" customWidth="1"/>
    <col min="10" max="10" width="19.875" style="635" customWidth="1"/>
    <col min="11" max="24" width="9" style="635"/>
    <col min="25" max="25" width="0" style="635" hidden="1" customWidth="1"/>
    <col min="26" max="255" width="9" style="635"/>
    <col min="256" max="256" width="7" style="635" customWidth="1"/>
    <col min="257" max="257" width="10.5" style="635" customWidth="1"/>
    <col min="258" max="258" width="11.5" style="635" customWidth="1"/>
    <col min="259" max="259" width="9.375" style="635" customWidth="1"/>
    <col min="260" max="260" width="25.125" style="635" customWidth="1"/>
    <col min="261" max="261" width="14.625" style="635" customWidth="1"/>
    <col min="262" max="262" width="14" style="635" customWidth="1"/>
    <col min="263" max="263" width="10.125" style="635" customWidth="1"/>
    <col min="264" max="264" width="19.875" style="635" customWidth="1"/>
    <col min="265" max="511" width="9" style="635"/>
    <col min="512" max="512" width="7" style="635" customWidth="1"/>
    <col min="513" max="513" width="10.5" style="635" customWidth="1"/>
    <col min="514" max="514" width="11.5" style="635" customWidth="1"/>
    <col min="515" max="515" width="9.375" style="635" customWidth="1"/>
    <col min="516" max="516" width="25.125" style="635" customWidth="1"/>
    <col min="517" max="517" width="14.625" style="635" customWidth="1"/>
    <col min="518" max="518" width="14" style="635" customWidth="1"/>
    <col min="519" max="519" width="10.125" style="635" customWidth="1"/>
    <col min="520" max="520" width="19.875" style="635" customWidth="1"/>
    <col min="521" max="767" width="9" style="635"/>
    <col min="768" max="768" width="7" style="635" customWidth="1"/>
    <col min="769" max="769" width="10.5" style="635" customWidth="1"/>
    <col min="770" max="770" width="11.5" style="635" customWidth="1"/>
    <col min="771" max="771" width="9.375" style="635" customWidth="1"/>
    <col min="772" max="772" width="25.125" style="635" customWidth="1"/>
    <col min="773" max="773" width="14.625" style="635" customWidth="1"/>
    <col min="774" max="774" width="14" style="635" customWidth="1"/>
    <col min="775" max="775" width="10.125" style="635" customWidth="1"/>
    <col min="776" max="776" width="19.875" style="635" customWidth="1"/>
    <col min="777" max="1023" width="9" style="635"/>
    <col min="1024" max="1024" width="7" style="635" customWidth="1"/>
    <col min="1025" max="1025" width="10.5" style="635" customWidth="1"/>
    <col min="1026" max="1026" width="11.5" style="635" customWidth="1"/>
    <col min="1027" max="1027" width="9.375" style="635" customWidth="1"/>
    <col min="1028" max="1028" width="25.125" style="635" customWidth="1"/>
    <col min="1029" max="1029" width="14.625" style="635" customWidth="1"/>
    <col min="1030" max="1030" width="14" style="635" customWidth="1"/>
    <col min="1031" max="1031" width="10.125" style="635" customWidth="1"/>
    <col min="1032" max="1032" width="19.875" style="635" customWidth="1"/>
    <col min="1033" max="1279" width="9" style="635"/>
    <col min="1280" max="1280" width="7" style="635" customWidth="1"/>
    <col min="1281" max="1281" width="10.5" style="635" customWidth="1"/>
    <col min="1282" max="1282" width="11.5" style="635" customWidth="1"/>
    <col min="1283" max="1283" width="9.375" style="635" customWidth="1"/>
    <col min="1284" max="1284" width="25.125" style="635" customWidth="1"/>
    <col min="1285" max="1285" width="14.625" style="635" customWidth="1"/>
    <col min="1286" max="1286" width="14" style="635" customWidth="1"/>
    <col min="1287" max="1287" width="10.125" style="635" customWidth="1"/>
    <col min="1288" max="1288" width="19.875" style="635" customWidth="1"/>
    <col min="1289" max="1535" width="9" style="635"/>
    <col min="1536" max="1536" width="7" style="635" customWidth="1"/>
    <col min="1537" max="1537" width="10.5" style="635" customWidth="1"/>
    <col min="1538" max="1538" width="11.5" style="635" customWidth="1"/>
    <col min="1539" max="1539" width="9.375" style="635" customWidth="1"/>
    <col min="1540" max="1540" width="25.125" style="635" customWidth="1"/>
    <col min="1541" max="1541" width="14.625" style="635" customWidth="1"/>
    <col min="1542" max="1542" width="14" style="635" customWidth="1"/>
    <col min="1543" max="1543" width="10.125" style="635" customWidth="1"/>
    <col min="1544" max="1544" width="19.875" style="635" customWidth="1"/>
    <col min="1545" max="1791" width="9" style="635"/>
    <col min="1792" max="1792" width="7" style="635" customWidth="1"/>
    <col min="1793" max="1793" width="10.5" style="635" customWidth="1"/>
    <col min="1794" max="1794" width="11.5" style="635" customWidth="1"/>
    <col min="1795" max="1795" width="9.375" style="635" customWidth="1"/>
    <col min="1796" max="1796" width="25.125" style="635" customWidth="1"/>
    <col min="1797" max="1797" width="14.625" style="635" customWidth="1"/>
    <col min="1798" max="1798" width="14" style="635" customWidth="1"/>
    <col min="1799" max="1799" width="10.125" style="635" customWidth="1"/>
    <col min="1800" max="1800" width="19.875" style="635" customWidth="1"/>
    <col min="1801" max="2047" width="9" style="635"/>
    <col min="2048" max="2048" width="7" style="635" customWidth="1"/>
    <col min="2049" max="2049" width="10.5" style="635" customWidth="1"/>
    <col min="2050" max="2050" width="11.5" style="635" customWidth="1"/>
    <col min="2051" max="2051" width="9.375" style="635" customWidth="1"/>
    <col min="2052" max="2052" width="25.125" style="635" customWidth="1"/>
    <col min="2053" max="2053" width="14.625" style="635" customWidth="1"/>
    <col min="2054" max="2054" width="14" style="635" customWidth="1"/>
    <col min="2055" max="2055" width="10.125" style="635" customWidth="1"/>
    <col min="2056" max="2056" width="19.875" style="635" customWidth="1"/>
    <col min="2057" max="2303" width="9" style="635"/>
    <col min="2304" max="2304" width="7" style="635" customWidth="1"/>
    <col min="2305" max="2305" width="10.5" style="635" customWidth="1"/>
    <col min="2306" max="2306" width="11.5" style="635" customWidth="1"/>
    <col min="2307" max="2307" width="9.375" style="635" customWidth="1"/>
    <col min="2308" max="2308" width="25.125" style="635" customWidth="1"/>
    <col min="2309" max="2309" width="14.625" style="635" customWidth="1"/>
    <col min="2310" max="2310" width="14" style="635" customWidth="1"/>
    <col min="2311" max="2311" width="10.125" style="635" customWidth="1"/>
    <col min="2312" max="2312" width="19.875" style="635" customWidth="1"/>
    <col min="2313" max="2559" width="9" style="635"/>
    <col min="2560" max="2560" width="7" style="635" customWidth="1"/>
    <col min="2561" max="2561" width="10.5" style="635" customWidth="1"/>
    <col min="2562" max="2562" width="11.5" style="635" customWidth="1"/>
    <col min="2563" max="2563" width="9.375" style="635" customWidth="1"/>
    <col min="2564" max="2564" width="25.125" style="635" customWidth="1"/>
    <col min="2565" max="2565" width="14.625" style="635" customWidth="1"/>
    <col min="2566" max="2566" width="14" style="635" customWidth="1"/>
    <col min="2567" max="2567" width="10.125" style="635" customWidth="1"/>
    <col min="2568" max="2568" width="19.875" style="635" customWidth="1"/>
    <col min="2569" max="2815" width="9" style="635"/>
    <col min="2816" max="2816" width="7" style="635" customWidth="1"/>
    <col min="2817" max="2817" width="10.5" style="635" customWidth="1"/>
    <col min="2818" max="2818" width="11.5" style="635" customWidth="1"/>
    <col min="2819" max="2819" width="9.375" style="635" customWidth="1"/>
    <col min="2820" max="2820" width="25.125" style="635" customWidth="1"/>
    <col min="2821" max="2821" width="14.625" style="635" customWidth="1"/>
    <col min="2822" max="2822" width="14" style="635" customWidth="1"/>
    <col min="2823" max="2823" width="10.125" style="635" customWidth="1"/>
    <col min="2824" max="2824" width="19.875" style="635" customWidth="1"/>
    <col min="2825" max="3071" width="9" style="635"/>
    <col min="3072" max="3072" width="7" style="635" customWidth="1"/>
    <col min="3073" max="3073" width="10.5" style="635" customWidth="1"/>
    <col min="3074" max="3074" width="11.5" style="635" customWidth="1"/>
    <col min="3075" max="3075" width="9.375" style="635" customWidth="1"/>
    <col min="3076" max="3076" width="25.125" style="635" customWidth="1"/>
    <col min="3077" max="3077" width="14.625" style="635" customWidth="1"/>
    <col min="3078" max="3078" width="14" style="635" customWidth="1"/>
    <col min="3079" max="3079" width="10.125" style="635" customWidth="1"/>
    <col min="3080" max="3080" width="19.875" style="635" customWidth="1"/>
    <col min="3081" max="3327" width="9" style="635"/>
    <col min="3328" max="3328" width="7" style="635" customWidth="1"/>
    <col min="3329" max="3329" width="10.5" style="635" customWidth="1"/>
    <col min="3330" max="3330" width="11.5" style="635" customWidth="1"/>
    <col min="3331" max="3331" width="9.375" style="635" customWidth="1"/>
    <col min="3332" max="3332" width="25.125" style="635" customWidth="1"/>
    <col min="3333" max="3333" width="14.625" style="635" customWidth="1"/>
    <col min="3334" max="3334" width="14" style="635" customWidth="1"/>
    <col min="3335" max="3335" width="10.125" style="635" customWidth="1"/>
    <col min="3336" max="3336" width="19.875" style="635" customWidth="1"/>
    <col min="3337" max="3583" width="9" style="635"/>
    <col min="3584" max="3584" width="7" style="635" customWidth="1"/>
    <col min="3585" max="3585" width="10.5" style="635" customWidth="1"/>
    <col min="3586" max="3586" width="11.5" style="635" customWidth="1"/>
    <col min="3587" max="3587" width="9.375" style="635" customWidth="1"/>
    <col min="3588" max="3588" width="25.125" style="635" customWidth="1"/>
    <col min="3589" max="3589" width="14.625" style="635" customWidth="1"/>
    <col min="3590" max="3590" width="14" style="635" customWidth="1"/>
    <col min="3591" max="3591" width="10.125" style="635" customWidth="1"/>
    <col min="3592" max="3592" width="19.875" style="635" customWidth="1"/>
    <col min="3593" max="3839" width="9" style="635"/>
    <col min="3840" max="3840" width="7" style="635" customWidth="1"/>
    <col min="3841" max="3841" width="10.5" style="635" customWidth="1"/>
    <col min="3842" max="3842" width="11.5" style="635" customWidth="1"/>
    <col min="3843" max="3843" width="9.375" style="635" customWidth="1"/>
    <col min="3844" max="3844" width="25.125" style="635" customWidth="1"/>
    <col min="3845" max="3845" width="14.625" style="635" customWidth="1"/>
    <col min="3846" max="3846" width="14" style="635" customWidth="1"/>
    <col min="3847" max="3847" width="10.125" style="635" customWidth="1"/>
    <col min="3848" max="3848" width="19.875" style="635" customWidth="1"/>
    <col min="3849" max="4095" width="9" style="635"/>
    <col min="4096" max="4096" width="7" style="635" customWidth="1"/>
    <col min="4097" max="4097" width="10.5" style="635" customWidth="1"/>
    <col min="4098" max="4098" width="11.5" style="635" customWidth="1"/>
    <col min="4099" max="4099" width="9.375" style="635" customWidth="1"/>
    <col min="4100" max="4100" width="25.125" style="635" customWidth="1"/>
    <col min="4101" max="4101" width="14.625" style="635" customWidth="1"/>
    <col min="4102" max="4102" width="14" style="635" customWidth="1"/>
    <col min="4103" max="4103" width="10.125" style="635" customWidth="1"/>
    <col min="4104" max="4104" width="19.875" style="635" customWidth="1"/>
    <col min="4105" max="4351" width="9" style="635"/>
    <col min="4352" max="4352" width="7" style="635" customWidth="1"/>
    <col min="4353" max="4353" width="10.5" style="635" customWidth="1"/>
    <col min="4354" max="4354" width="11.5" style="635" customWidth="1"/>
    <col min="4355" max="4355" width="9.375" style="635" customWidth="1"/>
    <col min="4356" max="4356" width="25.125" style="635" customWidth="1"/>
    <col min="4357" max="4357" width="14.625" style="635" customWidth="1"/>
    <col min="4358" max="4358" width="14" style="635" customWidth="1"/>
    <col min="4359" max="4359" width="10.125" style="635" customWidth="1"/>
    <col min="4360" max="4360" width="19.875" style="635" customWidth="1"/>
    <col min="4361" max="4607" width="9" style="635"/>
    <col min="4608" max="4608" width="7" style="635" customWidth="1"/>
    <col min="4609" max="4609" width="10.5" style="635" customWidth="1"/>
    <col min="4610" max="4610" width="11.5" style="635" customWidth="1"/>
    <col min="4611" max="4611" width="9.375" style="635" customWidth="1"/>
    <col min="4612" max="4612" width="25.125" style="635" customWidth="1"/>
    <col min="4613" max="4613" width="14.625" style="635" customWidth="1"/>
    <col min="4614" max="4614" width="14" style="635" customWidth="1"/>
    <col min="4615" max="4615" width="10.125" style="635" customWidth="1"/>
    <col min="4616" max="4616" width="19.875" style="635" customWidth="1"/>
    <col min="4617" max="4863" width="9" style="635"/>
    <col min="4864" max="4864" width="7" style="635" customWidth="1"/>
    <col min="4865" max="4865" width="10.5" style="635" customWidth="1"/>
    <col min="4866" max="4866" width="11.5" style="635" customWidth="1"/>
    <col min="4867" max="4867" width="9.375" style="635" customWidth="1"/>
    <col min="4868" max="4868" width="25.125" style="635" customWidth="1"/>
    <col min="4869" max="4869" width="14.625" style="635" customWidth="1"/>
    <col min="4870" max="4870" width="14" style="635" customWidth="1"/>
    <col min="4871" max="4871" width="10.125" style="635" customWidth="1"/>
    <col min="4872" max="4872" width="19.875" style="635" customWidth="1"/>
    <col min="4873" max="5119" width="9" style="635"/>
    <col min="5120" max="5120" width="7" style="635" customWidth="1"/>
    <col min="5121" max="5121" width="10.5" style="635" customWidth="1"/>
    <col min="5122" max="5122" width="11.5" style="635" customWidth="1"/>
    <col min="5123" max="5123" width="9.375" style="635" customWidth="1"/>
    <col min="5124" max="5124" width="25.125" style="635" customWidth="1"/>
    <col min="5125" max="5125" width="14.625" style="635" customWidth="1"/>
    <col min="5126" max="5126" width="14" style="635" customWidth="1"/>
    <col min="5127" max="5127" width="10.125" style="635" customWidth="1"/>
    <col min="5128" max="5128" width="19.875" style="635" customWidth="1"/>
    <col min="5129" max="5375" width="9" style="635"/>
    <col min="5376" max="5376" width="7" style="635" customWidth="1"/>
    <col min="5377" max="5377" width="10.5" style="635" customWidth="1"/>
    <col min="5378" max="5378" width="11.5" style="635" customWidth="1"/>
    <col min="5379" max="5379" width="9.375" style="635" customWidth="1"/>
    <col min="5380" max="5380" width="25.125" style="635" customWidth="1"/>
    <col min="5381" max="5381" width="14.625" style="635" customWidth="1"/>
    <col min="5382" max="5382" width="14" style="635" customWidth="1"/>
    <col min="5383" max="5383" width="10.125" style="635" customWidth="1"/>
    <col min="5384" max="5384" width="19.875" style="635" customWidth="1"/>
    <col min="5385" max="5631" width="9" style="635"/>
    <col min="5632" max="5632" width="7" style="635" customWidth="1"/>
    <col min="5633" max="5633" width="10.5" style="635" customWidth="1"/>
    <col min="5634" max="5634" width="11.5" style="635" customWidth="1"/>
    <col min="5635" max="5635" width="9.375" style="635" customWidth="1"/>
    <col min="5636" max="5636" width="25.125" style="635" customWidth="1"/>
    <col min="5637" max="5637" width="14.625" style="635" customWidth="1"/>
    <col min="5638" max="5638" width="14" style="635" customWidth="1"/>
    <col min="5639" max="5639" width="10.125" style="635" customWidth="1"/>
    <col min="5640" max="5640" width="19.875" style="635" customWidth="1"/>
    <col min="5641" max="5887" width="9" style="635"/>
    <col min="5888" max="5888" width="7" style="635" customWidth="1"/>
    <col min="5889" max="5889" width="10.5" style="635" customWidth="1"/>
    <col min="5890" max="5890" width="11.5" style="635" customWidth="1"/>
    <col min="5891" max="5891" width="9.375" style="635" customWidth="1"/>
    <col min="5892" max="5892" width="25.125" style="635" customWidth="1"/>
    <col min="5893" max="5893" width="14.625" style="635" customWidth="1"/>
    <col min="5894" max="5894" width="14" style="635" customWidth="1"/>
    <col min="5895" max="5895" width="10.125" style="635" customWidth="1"/>
    <col min="5896" max="5896" width="19.875" style="635" customWidth="1"/>
    <col min="5897" max="6143" width="9" style="635"/>
    <col min="6144" max="6144" width="7" style="635" customWidth="1"/>
    <col min="6145" max="6145" width="10.5" style="635" customWidth="1"/>
    <col min="6146" max="6146" width="11.5" style="635" customWidth="1"/>
    <col min="6147" max="6147" width="9.375" style="635" customWidth="1"/>
    <col min="6148" max="6148" width="25.125" style="635" customWidth="1"/>
    <col min="6149" max="6149" width="14.625" style="635" customWidth="1"/>
    <col min="6150" max="6150" width="14" style="635" customWidth="1"/>
    <col min="6151" max="6151" width="10.125" style="635" customWidth="1"/>
    <col min="6152" max="6152" width="19.875" style="635" customWidth="1"/>
    <col min="6153" max="6399" width="9" style="635"/>
    <col min="6400" max="6400" width="7" style="635" customWidth="1"/>
    <col min="6401" max="6401" width="10.5" style="635" customWidth="1"/>
    <col min="6402" max="6402" width="11.5" style="635" customWidth="1"/>
    <col min="6403" max="6403" width="9.375" style="635" customWidth="1"/>
    <col min="6404" max="6404" width="25.125" style="635" customWidth="1"/>
    <col min="6405" max="6405" width="14.625" style="635" customWidth="1"/>
    <col min="6406" max="6406" width="14" style="635" customWidth="1"/>
    <col min="6407" max="6407" width="10.125" style="635" customWidth="1"/>
    <col min="6408" max="6408" width="19.875" style="635" customWidth="1"/>
    <col min="6409" max="6655" width="9" style="635"/>
    <col min="6656" max="6656" width="7" style="635" customWidth="1"/>
    <col min="6657" max="6657" width="10.5" style="635" customWidth="1"/>
    <col min="6658" max="6658" width="11.5" style="635" customWidth="1"/>
    <col min="6659" max="6659" width="9.375" style="635" customWidth="1"/>
    <col min="6660" max="6660" width="25.125" style="635" customWidth="1"/>
    <col min="6661" max="6661" width="14.625" style="635" customWidth="1"/>
    <col min="6662" max="6662" width="14" style="635" customWidth="1"/>
    <col min="6663" max="6663" width="10.125" style="635" customWidth="1"/>
    <col min="6664" max="6664" width="19.875" style="635" customWidth="1"/>
    <col min="6665" max="6911" width="9" style="635"/>
    <col min="6912" max="6912" width="7" style="635" customWidth="1"/>
    <col min="6913" max="6913" width="10.5" style="635" customWidth="1"/>
    <col min="6914" max="6914" width="11.5" style="635" customWidth="1"/>
    <col min="6915" max="6915" width="9.375" style="635" customWidth="1"/>
    <col min="6916" max="6916" width="25.125" style="635" customWidth="1"/>
    <col min="6917" max="6917" width="14.625" style="635" customWidth="1"/>
    <col min="6918" max="6918" width="14" style="635" customWidth="1"/>
    <col min="6919" max="6919" width="10.125" style="635" customWidth="1"/>
    <col min="6920" max="6920" width="19.875" style="635" customWidth="1"/>
    <col min="6921" max="7167" width="9" style="635"/>
    <col min="7168" max="7168" width="7" style="635" customWidth="1"/>
    <col min="7169" max="7169" width="10.5" style="635" customWidth="1"/>
    <col min="7170" max="7170" width="11.5" style="635" customWidth="1"/>
    <col min="7171" max="7171" width="9.375" style="635" customWidth="1"/>
    <col min="7172" max="7172" width="25.125" style="635" customWidth="1"/>
    <col min="7173" max="7173" width="14.625" style="635" customWidth="1"/>
    <col min="7174" max="7174" width="14" style="635" customWidth="1"/>
    <col min="7175" max="7175" width="10.125" style="635" customWidth="1"/>
    <col min="7176" max="7176" width="19.875" style="635" customWidth="1"/>
    <col min="7177" max="7423" width="9" style="635"/>
    <col min="7424" max="7424" width="7" style="635" customWidth="1"/>
    <col min="7425" max="7425" width="10.5" style="635" customWidth="1"/>
    <col min="7426" max="7426" width="11.5" style="635" customWidth="1"/>
    <col min="7427" max="7427" width="9.375" style="635" customWidth="1"/>
    <col min="7428" max="7428" width="25.125" style="635" customWidth="1"/>
    <col min="7429" max="7429" width="14.625" style="635" customWidth="1"/>
    <col min="7430" max="7430" width="14" style="635" customWidth="1"/>
    <col min="7431" max="7431" width="10.125" style="635" customWidth="1"/>
    <col min="7432" max="7432" width="19.875" style="635" customWidth="1"/>
    <col min="7433" max="7679" width="9" style="635"/>
    <col min="7680" max="7680" width="7" style="635" customWidth="1"/>
    <col min="7681" max="7681" width="10.5" style="635" customWidth="1"/>
    <col min="7682" max="7682" width="11.5" style="635" customWidth="1"/>
    <col min="7683" max="7683" width="9.375" style="635" customWidth="1"/>
    <col min="7684" max="7684" width="25.125" style="635" customWidth="1"/>
    <col min="7685" max="7685" width="14.625" style="635" customWidth="1"/>
    <col min="7686" max="7686" width="14" style="635" customWidth="1"/>
    <col min="7687" max="7687" width="10.125" style="635" customWidth="1"/>
    <col min="7688" max="7688" width="19.875" style="635" customWidth="1"/>
    <col min="7689" max="7935" width="9" style="635"/>
    <col min="7936" max="7936" width="7" style="635" customWidth="1"/>
    <col min="7937" max="7937" width="10.5" style="635" customWidth="1"/>
    <col min="7938" max="7938" width="11.5" style="635" customWidth="1"/>
    <col min="7939" max="7939" width="9.375" style="635" customWidth="1"/>
    <col min="7940" max="7940" width="25.125" style="635" customWidth="1"/>
    <col min="7941" max="7941" width="14.625" style="635" customWidth="1"/>
    <col min="7942" max="7942" width="14" style="635" customWidth="1"/>
    <col min="7943" max="7943" width="10.125" style="635" customWidth="1"/>
    <col min="7944" max="7944" width="19.875" style="635" customWidth="1"/>
    <col min="7945" max="8191" width="9" style="635"/>
    <col min="8192" max="8192" width="7" style="635" customWidth="1"/>
    <col min="8193" max="8193" width="10.5" style="635" customWidth="1"/>
    <col min="8194" max="8194" width="11.5" style="635" customWidth="1"/>
    <col min="8195" max="8195" width="9.375" style="635" customWidth="1"/>
    <col min="8196" max="8196" width="25.125" style="635" customWidth="1"/>
    <col min="8197" max="8197" width="14.625" style="635" customWidth="1"/>
    <col min="8198" max="8198" width="14" style="635" customWidth="1"/>
    <col min="8199" max="8199" width="10.125" style="635" customWidth="1"/>
    <col min="8200" max="8200" width="19.875" style="635" customWidth="1"/>
    <col min="8201" max="8447" width="9" style="635"/>
    <col min="8448" max="8448" width="7" style="635" customWidth="1"/>
    <col min="8449" max="8449" width="10.5" style="635" customWidth="1"/>
    <col min="8450" max="8450" width="11.5" style="635" customWidth="1"/>
    <col min="8451" max="8451" width="9.375" style="635" customWidth="1"/>
    <col min="8452" max="8452" width="25.125" style="635" customWidth="1"/>
    <col min="8453" max="8453" width="14.625" style="635" customWidth="1"/>
    <col min="8454" max="8454" width="14" style="635" customWidth="1"/>
    <col min="8455" max="8455" width="10.125" style="635" customWidth="1"/>
    <col min="8456" max="8456" width="19.875" style="635" customWidth="1"/>
    <col min="8457" max="8703" width="9" style="635"/>
    <col min="8704" max="8704" width="7" style="635" customWidth="1"/>
    <col min="8705" max="8705" width="10.5" style="635" customWidth="1"/>
    <col min="8706" max="8706" width="11.5" style="635" customWidth="1"/>
    <col min="8707" max="8707" width="9.375" style="635" customWidth="1"/>
    <col min="8708" max="8708" width="25.125" style="635" customWidth="1"/>
    <col min="8709" max="8709" width="14.625" style="635" customWidth="1"/>
    <col min="8710" max="8710" width="14" style="635" customWidth="1"/>
    <col min="8711" max="8711" width="10.125" style="635" customWidth="1"/>
    <col min="8712" max="8712" width="19.875" style="635" customWidth="1"/>
    <col min="8713" max="8959" width="9" style="635"/>
    <col min="8960" max="8960" width="7" style="635" customWidth="1"/>
    <col min="8961" max="8961" width="10.5" style="635" customWidth="1"/>
    <col min="8962" max="8962" width="11.5" style="635" customWidth="1"/>
    <col min="8963" max="8963" width="9.375" style="635" customWidth="1"/>
    <col min="8964" max="8964" width="25.125" style="635" customWidth="1"/>
    <col min="8965" max="8965" width="14.625" style="635" customWidth="1"/>
    <col min="8966" max="8966" width="14" style="635" customWidth="1"/>
    <col min="8967" max="8967" width="10.125" style="635" customWidth="1"/>
    <col min="8968" max="8968" width="19.875" style="635" customWidth="1"/>
    <col min="8969" max="9215" width="9" style="635"/>
    <col min="9216" max="9216" width="7" style="635" customWidth="1"/>
    <col min="9217" max="9217" width="10.5" style="635" customWidth="1"/>
    <col min="9218" max="9218" width="11.5" style="635" customWidth="1"/>
    <col min="9219" max="9219" width="9.375" style="635" customWidth="1"/>
    <col min="9220" max="9220" width="25.125" style="635" customWidth="1"/>
    <col min="9221" max="9221" width="14.625" style="635" customWidth="1"/>
    <col min="9222" max="9222" width="14" style="635" customWidth="1"/>
    <col min="9223" max="9223" width="10.125" style="635" customWidth="1"/>
    <col min="9224" max="9224" width="19.875" style="635" customWidth="1"/>
    <col min="9225" max="9471" width="9" style="635"/>
    <col min="9472" max="9472" width="7" style="635" customWidth="1"/>
    <col min="9473" max="9473" width="10.5" style="635" customWidth="1"/>
    <col min="9474" max="9474" width="11.5" style="635" customWidth="1"/>
    <col min="9475" max="9475" width="9.375" style="635" customWidth="1"/>
    <col min="9476" max="9476" width="25.125" style="635" customWidth="1"/>
    <col min="9477" max="9477" width="14.625" style="635" customWidth="1"/>
    <col min="9478" max="9478" width="14" style="635" customWidth="1"/>
    <col min="9479" max="9479" width="10.125" style="635" customWidth="1"/>
    <col min="9480" max="9480" width="19.875" style="635" customWidth="1"/>
    <col min="9481" max="9727" width="9" style="635"/>
    <col min="9728" max="9728" width="7" style="635" customWidth="1"/>
    <col min="9729" max="9729" width="10.5" style="635" customWidth="1"/>
    <col min="9730" max="9730" width="11.5" style="635" customWidth="1"/>
    <col min="9731" max="9731" width="9.375" style="635" customWidth="1"/>
    <col min="9732" max="9732" width="25.125" style="635" customWidth="1"/>
    <col min="9733" max="9733" width="14.625" style="635" customWidth="1"/>
    <col min="9734" max="9734" width="14" style="635" customWidth="1"/>
    <col min="9735" max="9735" width="10.125" style="635" customWidth="1"/>
    <col min="9736" max="9736" width="19.875" style="635" customWidth="1"/>
    <col min="9737" max="9983" width="9" style="635"/>
    <col min="9984" max="9984" width="7" style="635" customWidth="1"/>
    <col min="9985" max="9985" width="10.5" style="635" customWidth="1"/>
    <col min="9986" max="9986" width="11.5" style="635" customWidth="1"/>
    <col min="9987" max="9987" width="9.375" style="635" customWidth="1"/>
    <col min="9988" max="9988" width="25.125" style="635" customWidth="1"/>
    <col min="9989" max="9989" width="14.625" style="635" customWidth="1"/>
    <col min="9990" max="9990" width="14" style="635" customWidth="1"/>
    <col min="9991" max="9991" width="10.125" style="635" customWidth="1"/>
    <col min="9992" max="9992" width="19.875" style="635" customWidth="1"/>
    <col min="9993" max="10239" width="9" style="635"/>
    <col min="10240" max="10240" width="7" style="635" customWidth="1"/>
    <col min="10241" max="10241" width="10.5" style="635" customWidth="1"/>
    <col min="10242" max="10242" width="11.5" style="635" customWidth="1"/>
    <col min="10243" max="10243" width="9.375" style="635" customWidth="1"/>
    <col min="10244" max="10244" width="25.125" style="635" customWidth="1"/>
    <col min="10245" max="10245" width="14.625" style="635" customWidth="1"/>
    <col min="10246" max="10246" width="14" style="635" customWidth="1"/>
    <col min="10247" max="10247" width="10.125" style="635" customWidth="1"/>
    <col min="10248" max="10248" width="19.875" style="635" customWidth="1"/>
    <col min="10249" max="10495" width="9" style="635"/>
    <col min="10496" max="10496" width="7" style="635" customWidth="1"/>
    <col min="10497" max="10497" width="10.5" style="635" customWidth="1"/>
    <col min="10498" max="10498" width="11.5" style="635" customWidth="1"/>
    <col min="10499" max="10499" width="9.375" style="635" customWidth="1"/>
    <col min="10500" max="10500" width="25.125" style="635" customWidth="1"/>
    <col min="10501" max="10501" width="14.625" style="635" customWidth="1"/>
    <col min="10502" max="10502" width="14" style="635" customWidth="1"/>
    <col min="10503" max="10503" width="10.125" style="635" customWidth="1"/>
    <col min="10504" max="10504" width="19.875" style="635" customWidth="1"/>
    <col min="10505" max="10751" width="9" style="635"/>
    <col min="10752" max="10752" width="7" style="635" customWidth="1"/>
    <col min="10753" max="10753" width="10.5" style="635" customWidth="1"/>
    <col min="10754" max="10754" width="11.5" style="635" customWidth="1"/>
    <col min="10755" max="10755" width="9.375" style="635" customWidth="1"/>
    <col min="10756" max="10756" width="25.125" style="635" customWidth="1"/>
    <col min="10757" max="10757" width="14.625" style="635" customWidth="1"/>
    <col min="10758" max="10758" width="14" style="635" customWidth="1"/>
    <col min="10759" max="10759" width="10.125" style="635" customWidth="1"/>
    <col min="10760" max="10760" width="19.875" style="635" customWidth="1"/>
    <col min="10761" max="11007" width="9" style="635"/>
    <col min="11008" max="11008" width="7" style="635" customWidth="1"/>
    <col min="11009" max="11009" width="10.5" style="635" customWidth="1"/>
    <col min="11010" max="11010" width="11.5" style="635" customWidth="1"/>
    <col min="11011" max="11011" width="9.375" style="635" customWidth="1"/>
    <col min="11012" max="11012" width="25.125" style="635" customWidth="1"/>
    <col min="11013" max="11013" width="14.625" style="635" customWidth="1"/>
    <col min="11014" max="11014" width="14" style="635" customWidth="1"/>
    <col min="11015" max="11015" width="10.125" style="635" customWidth="1"/>
    <col min="11016" max="11016" width="19.875" style="635" customWidth="1"/>
    <col min="11017" max="11263" width="9" style="635"/>
    <col min="11264" max="11264" width="7" style="635" customWidth="1"/>
    <col min="11265" max="11265" width="10.5" style="635" customWidth="1"/>
    <col min="11266" max="11266" width="11.5" style="635" customWidth="1"/>
    <col min="11267" max="11267" width="9.375" style="635" customWidth="1"/>
    <col min="11268" max="11268" width="25.125" style="635" customWidth="1"/>
    <col min="11269" max="11269" width="14.625" style="635" customWidth="1"/>
    <col min="11270" max="11270" width="14" style="635" customWidth="1"/>
    <col min="11271" max="11271" width="10.125" style="635" customWidth="1"/>
    <col min="11272" max="11272" width="19.875" style="635" customWidth="1"/>
    <col min="11273" max="11519" width="9" style="635"/>
    <col min="11520" max="11520" width="7" style="635" customWidth="1"/>
    <col min="11521" max="11521" width="10.5" style="635" customWidth="1"/>
    <col min="11522" max="11522" width="11.5" style="635" customWidth="1"/>
    <col min="11523" max="11523" width="9.375" style="635" customWidth="1"/>
    <col min="11524" max="11524" width="25.125" style="635" customWidth="1"/>
    <col min="11525" max="11525" width="14.625" style="635" customWidth="1"/>
    <col min="11526" max="11526" width="14" style="635" customWidth="1"/>
    <col min="11527" max="11527" width="10.125" style="635" customWidth="1"/>
    <col min="11528" max="11528" width="19.875" style="635" customWidth="1"/>
    <col min="11529" max="11775" width="9" style="635"/>
    <col min="11776" max="11776" width="7" style="635" customWidth="1"/>
    <col min="11777" max="11777" width="10.5" style="635" customWidth="1"/>
    <col min="11778" max="11778" width="11.5" style="635" customWidth="1"/>
    <col min="11779" max="11779" width="9.375" style="635" customWidth="1"/>
    <col min="11780" max="11780" width="25.125" style="635" customWidth="1"/>
    <col min="11781" max="11781" width="14.625" style="635" customWidth="1"/>
    <col min="11782" max="11782" width="14" style="635" customWidth="1"/>
    <col min="11783" max="11783" width="10.125" style="635" customWidth="1"/>
    <col min="11784" max="11784" width="19.875" style="635" customWidth="1"/>
    <col min="11785" max="12031" width="9" style="635"/>
    <col min="12032" max="12032" width="7" style="635" customWidth="1"/>
    <col min="12033" max="12033" width="10.5" style="635" customWidth="1"/>
    <col min="12034" max="12034" width="11.5" style="635" customWidth="1"/>
    <col min="12035" max="12035" width="9.375" style="635" customWidth="1"/>
    <col min="12036" max="12036" width="25.125" style="635" customWidth="1"/>
    <col min="12037" max="12037" width="14.625" style="635" customWidth="1"/>
    <col min="12038" max="12038" width="14" style="635" customWidth="1"/>
    <col min="12039" max="12039" width="10.125" style="635" customWidth="1"/>
    <col min="12040" max="12040" width="19.875" style="635" customWidth="1"/>
    <col min="12041" max="12287" width="9" style="635"/>
    <col min="12288" max="12288" width="7" style="635" customWidth="1"/>
    <col min="12289" max="12289" width="10.5" style="635" customWidth="1"/>
    <col min="12290" max="12290" width="11.5" style="635" customWidth="1"/>
    <col min="12291" max="12291" width="9.375" style="635" customWidth="1"/>
    <col min="12292" max="12292" width="25.125" style="635" customWidth="1"/>
    <col min="12293" max="12293" width="14.625" style="635" customWidth="1"/>
    <col min="12294" max="12294" width="14" style="635" customWidth="1"/>
    <col min="12295" max="12295" width="10.125" style="635" customWidth="1"/>
    <col min="12296" max="12296" width="19.875" style="635" customWidth="1"/>
    <col min="12297" max="12543" width="9" style="635"/>
    <col min="12544" max="12544" width="7" style="635" customWidth="1"/>
    <col min="12545" max="12545" width="10.5" style="635" customWidth="1"/>
    <col min="12546" max="12546" width="11.5" style="635" customWidth="1"/>
    <col min="12547" max="12547" width="9.375" style="635" customWidth="1"/>
    <col min="12548" max="12548" width="25.125" style="635" customWidth="1"/>
    <col min="12549" max="12549" width="14.625" style="635" customWidth="1"/>
    <col min="12550" max="12550" width="14" style="635" customWidth="1"/>
    <col min="12551" max="12551" width="10.125" style="635" customWidth="1"/>
    <col min="12552" max="12552" width="19.875" style="635" customWidth="1"/>
    <col min="12553" max="12799" width="9" style="635"/>
    <col min="12800" max="12800" width="7" style="635" customWidth="1"/>
    <col min="12801" max="12801" width="10.5" style="635" customWidth="1"/>
    <col min="12802" max="12802" width="11.5" style="635" customWidth="1"/>
    <col min="12803" max="12803" width="9.375" style="635" customWidth="1"/>
    <col min="12804" max="12804" width="25.125" style="635" customWidth="1"/>
    <col min="12805" max="12805" width="14.625" style="635" customWidth="1"/>
    <col min="12806" max="12806" width="14" style="635" customWidth="1"/>
    <col min="12807" max="12807" width="10.125" style="635" customWidth="1"/>
    <col min="12808" max="12808" width="19.875" style="635" customWidth="1"/>
    <col min="12809" max="13055" width="9" style="635"/>
    <col min="13056" max="13056" width="7" style="635" customWidth="1"/>
    <col min="13057" max="13057" width="10.5" style="635" customWidth="1"/>
    <col min="13058" max="13058" width="11.5" style="635" customWidth="1"/>
    <col min="13059" max="13059" width="9.375" style="635" customWidth="1"/>
    <col min="13060" max="13060" width="25.125" style="635" customWidth="1"/>
    <col min="13061" max="13061" width="14.625" style="635" customWidth="1"/>
    <col min="13062" max="13062" width="14" style="635" customWidth="1"/>
    <col min="13063" max="13063" width="10.125" style="635" customWidth="1"/>
    <col min="13064" max="13064" width="19.875" style="635" customWidth="1"/>
    <col min="13065" max="13311" width="9" style="635"/>
    <col min="13312" max="13312" width="7" style="635" customWidth="1"/>
    <col min="13313" max="13313" width="10.5" style="635" customWidth="1"/>
    <col min="13314" max="13314" width="11.5" style="635" customWidth="1"/>
    <col min="13315" max="13315" width="9.375" style="635" customWidth="1"/>
    <col min="13316" max="13316" width="25.125" style="635" customWidth="1"/>
    <col min="13317" max="13317" width="14.625" style="635" customWidth="1"/>
    <col min="13318" max="13318" width="14" style="635" customWidth="1"/>
    <col min="13319" max="13319" width="10.125" style="635" customWidth="1"/>
    <col min="13320" max="13320" width="19.875" style="635" customWidth="1"/>
    <col min="13321" max="13567" width="9" style="635"/>
    <col min="13568" max="13568" width="7" style="635" customWidth="1"/>
    <col min="13569" max="13569" width="10.5" style="635" customWidth="1"/>
    <col min="13570" max="13570" width="11.5" style="635" customWidth="1"/>
    <col min="13571" max="13571" width="9.375" style="635" customWidth="1"/>
    <col min="13572" max="13572" width="25.125" style="635" customWidth="1"/>
    <col min="13573" max="13573" width="14.625" style="635" customWidth="1"/>
    <col min="13574" max="13574" width="14" style="635" customWidth="1"/>
    <col min="13575" max="13575" width="10.125" style="635" customWidth="1"/>
    <col min="13576" max="13576" width="19.875" style="635" customWidth="1"/>
    <col min="13577" max="13823" width="9" style="635"/>
    <col min="13824" max="13824" width="7" style="635" customWidth="1"/>
    <col min="13825" max="13825" width="10.5" style="635" customWidth="1"/>
    <col min="13826" max="13826" width="11.5" style="635" customWidth="1"/>
    <col min="13827" max="13827" width="9.375" style="635" customWidth="1"/>
    <col min="13828" max="13828" width="25.125" style="635" customWidth="1"/>
    <col min="13829" max="13829" width="14.625" style="635" customWidth="1"/>
    <col min="13830" max="13830" width="14" style="635" customWidth="1"/>
    <col min="13831" max="13831" width="10.125" style="635" customWidth="1"/>
    <col min="13832" max="13832" width="19.875" style="635" customWidth="1"/>
    <col min="13833" max="14079" width="9" style="635"/>
    <col min="14080" max="14080" width="7" style="635" customWidth="1"/>
    <col min="14081" max="14081" width="10.5" style="635" customWidth="1"/>
    <col min="14082" max="14082" width="11.5" style="635" customWidth="1"/>
    <col min="14083" max="14083" width="9.375" style="635" customWidth="1"/>
    <col min="14084" max="14084" width="25.125" style="635" customWidth="1"/>
    <col min="14085" max="14085" width="14.625" style="635" customWidth="1"/>
    <col min="14086" max="14086" width="14" style="635" customWidth="1"/>
    <col min="14087" max="14087" width="10.125" style="635" customWidth="1"/>
    <col min="14088" max="14088" width="19.875" style="635" customWidth="1"/>
    <col min="14089" max="14335" width="9" style="635"/>
    <col min="14336" max="14336" width="7" style="635" customWidth="1"/>
    <col min="14337" max="14337" width="10.5" style="635" customWidth="1"/>
    <col min="14338" max="14338" width="11.5" style="635" customWidth="1"/>
    <col min="14339" max="14339" width="9.375" style="635" customWidth="1"/>
    <col min="14340" max="14340" width="25.125" style="635" customWidth="1"/>
    <col min="14341" max="14341" width="14.625" style="635" customWidth="1"/>
    <col min="14342" max="14342" width="14" style="635" customWidth="1"/>
    <col min="14343" max="14343" width="10.125" style="635" customWidth="1"/>
    <col min="14344" max="14344" width="19.875" style="635" customWidth="1"/>
    <col min="14345" max="14591" width="9" style="635"/>
    <col min="14592" max="14592" width="7" style="635" customWidth="1"/>
    <col min="14593" max="14593" width="10.5" style="635" customWidth="1"/>
    <col min="14594" max="14594" width="11.5" style="635" customWidth="1"/>
    <col min="14595" max="14595" width="9.375" style="635" customWidth="1"/>
    <col min="14596" max="14596" width="25.125" style="635" customWidth="1"/>
    <col min="14597" max="14597" width="14.625" style="635" customWidth="1"/>
    <col min="14598" max="14598" width="14" style="635" customWidth="1"/>
    <col min="14599" max="14599" width="10.125" style="635" customWidth="1"/>
    <col min="14600" max="14600" width="19.875" style="635" customWidth="1"/>
    <col min="14601" max="14847" width="9" style="635"/>
    <col min="14848" max="14848" width="7" style="635" customWidth="1"/>
    <col min="14849" max="14849" width="10.5" style="635" customWidth="1"/>
    <col min="14850" max="14850" width="11.5" style="635" customWidth="1"/>
    <col min="14851" max="14851" width="9.375" style="635" customWidth="1"/>
    <col min="14852" max="14852" width="25.125" style="635" customWidth="1"/>
    <col min="14853" max="14853" width="14.625" style="635" customWidth="1"/>
    <col min="14854" max="14854" width="14" style="635" customWidth="1"/>
    <col min="14855" max="14855" width="10.125" style="635" customWidth="1"/>
    <col min="14856" max="14856" width="19.875" style="635" customWidth="1"/>
    <col min="14857" max="15103" width="9" style="635"/>
    <col min="15104" max="15104" width="7" style="635" customWidth="1"/>
    <col min="15105" max="15105" width="10.5" style="635" customWidth="1"/>
    <col min="15106" max="15106" width="11.5" style="635" customWidth="1"/>
    <col min="15107" max="15107" width="9.375" style="635" customWidth="1"/>
    <col min="15108" max="15108" width="25.125" style="635" customWidth="1"/>
    <col min="15109" max="15109" width="14.625" style="635" customWidth="1"/>
    <col min="15110" max="15110" width="14" style="635" customWidth="1"/>
    <col min="15111" max="15111" width="10.125" style="635" customWidth="1"/>
    <col min="15112" max="15112" width="19.875" style="635" customWidth="1"/>
    <col min="15113" max="15359" width="9" style="635"/>
    <col min="15360" max="15360" width="7" style="635" customWidth="1"/>
    <col min="15361" max="15361" width="10.5" style="635" customWidth="1"/>
    <col min="15362" max="15362" width="11.5" style="635" customWidth="1"/>
    <col min="15363" max="15363" width="9.375" style="635" customWidth="1"/>
    <col min="15364" max="15364" width="25.125" style="635" customWidth="1"/>
    <col min="15365" max="15365" width="14.625" style="635" customWidth="1"/>
    <col min="15366" max="15366" width="14" style="635" customWidth="1"/>
    <col min="15367" max="15367" width="10.125" style="635" customWidth="1"/>
    <col min="15368" max="15368" width="19.875" style="635" customWidth="1"/>
    <col min="15369" max="15615" width="9" style="635"/>
    <col min="15616" max="15616" width="7" style="635" customWidth="1"/>
    <col min="15617" max="15617" width="10.5" style="635" customWidth="1"/>
    <col min="15618" max="15618" width="11.5" style="635" customWidth="1"/>
    <col min="15619" max="15619" width="9.375" style="635" customWidth="1"/>
    <col min="15620" max="15620" width="25.125" style="635" customWidth="1"/>
    <col min="15621" max="15621" width="14.625" style="635" customWidth="1"/>
    <col min="15622" max="15622" width="14" style="635" customWidth="1"/>
    <col min="15623" max="15623" width="10.125" style="635" customWidth="1"/>
    <col min="15624" max="15624" width="19.875" style="635" customWidth="1"/>
    <col min="15625" max="15871" width="9" style="635"/>
    <col min="15872" max="15872" width="7" style="635" customWidth="1"/>
    <col min="15873" max="15873" width="10.5" style="635" customWidth="1"/>
    <col min="15874" max="15874" width="11.5" style="635" customWidth="1"/>
    <col min="15875" max="15875" width="9.375" style="635" customWidth="1"/>
    <col min="15876" max="15876" width="25.125" style="635" customWidth="1"/>
    <col min="15877" max="15877" width="14.625" style="635" customWidth="1"/>
    <col min="15878" max="15878" width="14" style="635" customWidth="1"/>
    <col min="15879" max="15879" width="10.125" style="635" customWidth="1"/>
    <col min="15880" max="15880" width="19.875" style="635" customWidth="1"/>
    <col min="15881" max="16127" width="9" style="635"/>
    <col min="16128" max="16128" width="7" style="635" customWidth="1"/>
    <col min="16129" max="16129" width="10.5" style="635" customWidth="1"/>
    <col min="16130" max="16130" width="11.5" style="635" customWidth="1"/>
    <col min="16131" max="16131" width="9.375" style="635" customWidth="1"/>
    <col min="16132" max="16132" width="25.125" style="635" customWidth="1"/>
    <col min="16133" max="16133" width="14.625" style="635" customWidth="1"/>
    <col min="16134" max="16134" width="14" style="635" customWidth="1"/>
    <col min="16135" max="16135" width="10.125" style="635" customWidth="1"/>
    <col min="16136" max="16136" width="19.875" style="635" customWidth="1"/>
    <col min="16137" max="16384" width="9" style="635"/>
  </cols>
  <sheetData>
    <row r="1" spans="1:25" ht="26.25" customHeight="1" thickBot="1">
      <c r="C1" s="1399" t="s">
        <v>833</v>
      </c>
      <c r="D1" s="1399"/>
      <c r="E1" s="1400"/>
      <c r="F1" s="1400"/>
      <c r="G1" s="1400"/>
      <c r="H1" s="1400"/>
      <c r="I1" s="1400"/>
      <c r="J1" s="634"/>
    </row>
    <row r="2" spans="1:25" ht="18" customHeight="1">
      <c r="C2" s="636"/>
      <c r="D2" s="636"/>
      <c r="E2" s="636"/>
      <c r="F2" s="637"/>
      <c r="G2" s="636"/>
      <c r="H2" s="636"/>
      <c r="I2" s="636"/>
      <c r="J2" s="638" t="s">
        <v>429</v>
      </c>
    </row>
    <row r="3" spans="1:25" ht="40.5" customHeight="1" thickBot="1">
      <c r="C3" s="644" t="s">
        <v>456</v>
      </c>
      <c r="D3" s="636"/>
      <c r="E3" s="636"/>
      <c r="F3" s="637"/>
      <c r="G3" s="636"/>
      <c r="H3" s="636"/>
      <c r="I3" s="636"/>
      <c r="J3" s="639">
        <f>'19-1総括'!E4</f>
        <v>0</v>
      </c>
    </row>
    <row r="4" spans="1:25" ht="71.25" customHeight="1">
      <c r="C4" s="1407" t="s">
        <v>636</v>
      </c>
      <c r="D4" s="1409" t="s">
        <v>457</v>
      </c>
      <c r="E4" s="1409" t="s">
        <v>365</v>
      </c>
      <c r="F4" s="1409" t="s">
        <v>366</v>
      </c>
      <c r="G4" s="1409" t="s">
        <v>430</v>
      </c>
      <c r="H4" s="1411" t="s">
        <v>834</v>
      </c>
      <c r="I4" s="1411" t="s">
        <v>369</v>
      </c>
      <c r="J4" s="1413" t="s">
        <v>835</v>
      </c>
      <c r="K4" s="1405" t="s">
        <v>720</v>
      </c>
      <c r="L4" s="1406"/>
      <c r="M4" s="1406"/>
      <c r="N4" s="1406"/>
      <c r="O4" s="1406"/>
    </row>
    <row r="5" spans="1:25" ht="27" customHeight="1" thickBot="1">
      <c r="C5" s="1408"/>
      <c r="D5" s="1410"/>
      <c r="E5" s="1410"/>
      <c r="F5" s="1410"/>
      <c r="G5" s="1410"/>
      <c r="H5" s="1412"/>
      <c r="I5" s="1412"/>
      <c r="J5" s="1414"/>
      <c r="K5" s="886" t="s">
        <v>734</v>
      </c>
      <c r="L5" s="886" t="s">
        <v>657</v>
      </c>
      <c r="M5" s="886" t="s">
        <v>735</v>
      </c>
      <c r="N5" s="886" t="s">
        <v>670</v>
      </c>
      <c r="O5" s="886" t="s">
        <v>736</v>
      </c>
      <c r="P5" s="886" t="s">
        <v>674</v>
      </c>
      <c r="Y5" s="635" t="s">
        <v>671</v>
      </c>
    </row>
    <row r="6" spans="1:25" ht="18" customHeight="1">
      <c r="A6" s="635">
        <f>J3</f>
        <v>0</v>
      </c>
      <c r="C6" s="878"/>
      <c r="D6" s="887"/>
      <c r="E6" s="889"/>
      <c r="F6" s="641"/>
      <c r="G6" s="640"/>
      <c r="H6" s="867"/>
      <c r="I6" s="640"/>
      <c r="J6" s="861"/>
      <c r="K6" s="872" t="str">
        <f>IF(C6="","",IF(E6=G6,"エラー",""))</f>
        <v/>
      </c>
      <c r="L6" s="872" t="str">
        <f t="shared" ref="L6:L37" si="0">IF(C6="","",IF(COUNTIF($H$3213:$H$3236,H6),"","エラー"))</f>
        <v/>
      </c>
      <c r="M6" s="872" t="str">
        <f>IF(H6="その他",IF(I6="","エラー",""),IF(H6="外国語(外国語会話も含む)",IF(I6="","エラー",""),""))</f>
        <v/>
      </c>
      <c r="N6" s="872" t="str">
        <f t="shared" ref="N6:N69" si="1">IF(COUNTIF($Y$6:$Y$18,J6),"要確認","")</f>
        <v/>
      </c>
      <c r="O6" s="872" t="str">
        <f t="shared" ref="O6:O68" si="2">IF(C6="","",IF(COUNTBLANK(C6:J6)&gt;1,"記入漏れがあります。記入例のとおりデータを入力してください。。",""))</f>
        <v/>
      </c>
      <c r="Y6" s="635" t="s">
        <v>624</v>
      </c>
    </row>
    <row r="7" spans="1:25" ht="18" customHeight="1">
      <c r="C7" s="879"/>
      <c r="D7" s="993"/>
      <c r="E7" s="996"/>
      <c r="F7" s="994"/>
      <c r="G7" s="849"/>
      <c r="H7" s="868"/>
      <c r="I7" s="642"/>
      <c r="J7" s="862"/>
      <c r="K7" s="872" t="str">
        <f t="shared" ref="K7:K69" si="3">IF(C7="","",IF(E7=G7,"エラー",""))</f>
        <v/>
      </c>
      <c r="L7" s="872" t="str">
        <f t="shared" si="0"/>
        <v/>
      </c>
      <c r="M7" s="872" t="str">
        <f t="shared" ref="M7:M69" si="4">IF(H7="その他",IF(I7="","エラー",""),IF(H7="外国語(外国語会話も含む)",IF(I7="","エラー",""),""))</f>
        <v/>
      </c>
      <c r="N7" s="872" t="str">
        <f t="shared" si="1"/>
        <v/>
      </c>
      <c r="O7" s="872" t="str">
        <f t="shared" si="2"/>
        <v/>
      </c>
      <c r="Y7" s="635" t="s">
        <v>659</v>
      </c>
    </row>
    <row r="8" spans="1:25" ht="18" customHeight="1">
      <c r="C8" s="879"/>
      <c r="D8" s="993"/>
      <c r="E8" s="996"/>
      <c r="F8" s="994"/>
      <c r="G8" s="849"/>
      <c r="H8" s="868"/>
      <c r="I8" s="642"/>
      <c r="J8" s="862"/>
      <c r="K8" s="872" t="str">
        <f t="shared" si="3"/>
        <v/>
      </c>
      <c r="L8" s="872" t="str">
        <f t="shared" si="0"/>
        <v/>
      </c>
      <c r="M8" s="872" t="str">
        <f t="shared" si="4"/>
        <v/>
      </c>
      <c r="N8" s="872" t="str">
        <f t="shared" si="1"/>
        <v/>
      </c>
      <c r="O8" s="872" t="str">
        <f t="shared" si="2"/>
        <v/>
      </c>
      <c r="Y8" s="635" t="s">
        <v>661</v>
      </c>
    </row>
    <row r="9" spans="1:25" ht="18" customHeight="1">
      <c r="C9" s="879"/>
      <c r="D9" s="993"/>
      <c r="E9" s="996"/>
      <c r="F9" s="994"/>
      <c r="G9" s="849"/>
      <c r="H9" s="868"/>
      <c r="I9" s="642"/>
      <c r="J9" s="862"/>
      <c r="K9" s="872" t="str">
        <f t="shared" si="3"/>
        <v/>
      </c>
      <c r="L9" s="872" t="str">
        <f t="shared" si="0"/>
        <v/>
      </c>
      <c r="M9" s="872" t="str">
        <f t="shared" si="4"/>
        <v/>
      </c>
      <c r="N9" s="872" t="str">
        <f t="shared" si="1"/>
        <v/>
      </c>
      <c r="O9" s="872" t="str">
        <f t="shared" si="2"/>
        <v/>
      </c>
      <c r="Y9" s="635" t="s">
        <v>662</v>
      </c>
    </row>
    <row r="10" spans="1:25" ht="18" customHeight="1">
      <c r="C10" s="879"/>
      <c r="D10" s="993"/>
      <c r="E10" s="996"/>
      <c r="F10" s="994"/>
      <c r="G10" s="849"/>
      <c r="H10" s="868"/>
      <c r="I10" s="642"/>
      <c r="J10" s="862"/>
      <c r="K10" s="872" t="str">
        <f t="shared" si="3"/>
        <v/>
      </c>
      <c r="L10" s="872" t="str">
        <f t="shared" si="0"/>
        <v/>
      </c>
      <c r="M10" s="872" t="str">
        <f t="shared" si="4"/>
        <v/>
      </c>
      <c r="N10" s="872" t="str">
        <f t="shared" si="1"/>
        <v/>
      </c>
      <c r="O10" s="872" t="str">
        <f t="shared" si="2"/>
        <v/>
      </c>
      <c r="Y10" s="635" t="s">
        <v>663</v>
      </c>
    </row>
    <row r="11" spans="1:25" ht="18" customHeight="1">
      <c r="C11" s="879"/>
      <c r="D11" s="993"/>
      <c r="E11" s="996"/>
      <c r="F11" s="994"/>
      <c r="G11" s="849"/>
      <c r="H11" s="868"/>
      <c r="I11" s="642"/>
      <c r="J11" s="862"/>
      <c r="K11" s="872" t="str">
        <f t="shared" si="3"/>
        <v/>
      </c>
      <c r="L11" s="872" t="str">
        <f t="shared" si="0"/>
        <v/>
      </c>
      <c r="M11" s="872" t="str">
        <f t="shared" si="4"/>
        <v/>
      </c>
      <c r="N11" s="872" t="str">
        <f t="shared" si="1"/>
        <v/>
      </c>
      <c r="O11" s="872" t="str">
        <f t="shared" si="2"/>
        <v/>
      </c>
      <c r="Y11" s="635" t="s">
        <v>664</v>
      </c>
    </row>
    <row r="12" spans="1:25" ht="18" customHeight="1">
      <c r="C12" s="879"/>
      <c r="D12" s="993"/>
      <c r="E12" s="996"/>
      <c r="F12" s="994"/>
      <c r="G12" s="849"/>
      <c r="H12" s="868"/>
      <c r="I12" s="642"/>
      <c r="J12" s="862"/>
      <c r="K12" s="872" t="str">
        <f t="shared" si="3"/>
        <v/>
      </c>
      <c r="L12" s="872" t="str">
        <f t="shared" si="0"/>
        <v/>
      </c>
      <c r="M12" s="872" t="str">
        <f t="shared" si="4"/>
        <v/>
      </c>
      <c r="N12" s="872" t="str">
        <f t="shared" si="1"/>
        <v/>
      </c>
      <c r="O12" s="872" t="str">
        <f t="shared" si="2"/>
        <v/>
      </c>
      <c r="Y12" s="635" t="s">
        <v>665</v>
      </c>
    </row>
    <row r="13" spans="1:25" ht="18" customHeight="1">
      <c r="C13" s="879"/>
      <c r="D13" s="993"/>
      <c r="E13" s="996"/>
      <c r="F13" s="994"/>
      <c r="G13" s="849"/>
      <c r="H13" s="868"/>
      <c r="I13" s="642"/>
      <c r="J13" s="862"/>
      <c r="K13" s="872" t="str">
        <f t="shared" si="3"/>
        <v/>
      </c>
      <c r="L13" s="872" t="str">
        <f t="shared" si="0"/>
        <v/>
      </c>
      <c r="M13" s="872" t="str">
        <f t="shared" si="4"/>
        <v/>
      </c>
      <c r="N13" s="872" t="str">
        <f t="shared" si="1"/>
        <v/>
      </c>
      <c r="O13" s="872" t="str">
        <f t="shared" si="2"/>
        <v/>
      </c>
      <c r="Y13" s="635" t="s">
        <v>666</v>
      </c>
    </row>
    <row r="14" spans="1:25" ht="18" customHeight="1">
      <c r="C14" s="879"/>
      <c r="D14" s="993"/>
      <c r="E14" s="996"/>
      <c r="F14" s="994"/>
      <c r="G14" s="849"/>
      <c r="H14" s="868"/>
      <c r="I14" s="642"/>
      <c r="J14" s="862"/>
      <c r="K14" s="872" t="str">
        <f t="shared" si="3"/>
        <v/>
      </c>
      <c r="L14" s="872" t="str">
        <f t="shared" si="0"/>
        <v/>
      </c>
      <c r="M14" s="872" t="str">
        <f t="shared" si="4"/>
        <v/>
      </c>
      <c r="N14" s="872" t="str">
        <f t="shared" si="1"/>
        <v/>
      </c>
      <c r="O14" s="872" t="str">
        <f t="shared" si="2"/>
        <v/>
      </c>
      <c r="Y14" s="635" t="s">
        <v>673</v>
      </c>
    </row>
    <row r="15" spans="1:25" ht="18" customHeight="1">
      <c r="C15" s="879"/>
      <c r="D15" s="993"/>
      <c r="E15" s="996"/>
      <c r="F15" s="994"/>
      <c r="G15" s="849"/>
      <c r="H15" s="868"/>
      <c r="I15" s="642"/>
      <c r="J15" s="862"/>
      <c r="K15" s="872" t="str">
        <f t="shared" si="3"/>
        <v/>
      </c>
      <c r="L15" s="872" t="str">
        <f t="shared" si="0"/>
        <v/>
      </c>
      <c r="M15" s="872" t="str">
        <f t="shared" si="4"/>
        <v/>
      </c>
      <c r="N15" s="872" t="str">
        <f t="shared" si="1"/>
        <v/>
      </c>
      <c r="O15" s="872" t="str">
        <f t="shared" si="2"/>
        <v/>
      </c>
      <c r="Y15" s="635" t="s">
        <v>667</v>
      </c>
    </row>
    <row r="16" spans="1:25" ht="18" customHeight="1">
      <c r="C16" s="879"/>
      <c r="D16" s="993"/>
      <c r="E16" s="996"/>
      <c r="F16" s="994"/>
      <c r="G16" s="849"/>
      <c r="H16" s="868"/>
      <c r="I16" s="642"/>
      <c r="J16" s="862"/>
      <c r="K16" s="872" t="str">
        <f t="shared" si="3"/>
        <v/>
      </c>
      <c r="L16" s="872" t="str">
        <f t="shared" si="0"/>
        <v/>
      </c>
      <c r="M16" s="872" t="str">
        <f t="shared" si="4"/>
        <v/>
      </c>
      <c r="N16" s="872" t="str">
        <f t="shared" si="1"/>
        <v/>
      </c>
      <c r="O16" s="872" t="str">
        <f t="shared" si="2"/>
        <v/>
      </c>
      <c r="Y16" s="635" t="s">
        <v>668</v>
      </c>
    </row>
    <row r="17" spans="3:25" ht="18" customHeight="1">
      <c r="C17" s="879"/>
      <c r="D17" s="993"/>
      <c r="E17" s="996"/>
      <c r="F17" s="994"/>
      <c r="G17" s="849"/>
      <c r="H17" s="868"/>
      <c r="I17" s="642"/>
      <c r="J17" s="862"/>
      <c r="K17" s="872" t="str">
        <f t="shared" si="3"/>
        <v/>
      </c>
      <c r="L17" s="872" t="str">
        <f t="shared" si="0"/>
        <v/>
      </c>
      <c r="M17" s="872" t="str">
        <f t="shared" si="4"/>
        <v/>
      </c>
      <c r="N17" s="872" t="str">
        <f t="shared" si="1"/>
        <v/>
      </c>
      <c r="O17" s="872" t="str">
        <f t="shared" si="2"/>
        <v/>
      </c>
      <c r="Y17" s="635" t="s">
        <v>672</v>
      </c>
    </row>
    <row r="18" spans="3:25" ht="18" customHeight="1">
      <c r="C18" s="879"/>
      <c r="D18" s="993"/>
      <c r="E18" s="996"/>
      <c r="F18" s="994"/>
      <c r="G18" s="849"/>
      <c r="H18" s="868"/>
      <c r="I18" s="642"/>
      <c r="J18" s="862"/>
      <c r="K18" s="872" t="str">
        <f t="shared" si="3"/>
        <v/>
      </c>
      <c r="L18" s="872" t="str">
        <f t="shared" si="0"/>
        <v/>
      </c>
      <c r="M18" s="872" t="str">
        <f t="shared" si="4"/>
        <v/>
      </c>
      <c r="N18" s="872" t="str">
        <f t="shared" si="1"/>
        <v/>
      </c>
      <c r="O18" s="872" t="str">
        <f t="shared" si="2"/>
        <v/>
      </c>
      <c r="Y18" s="635" t="s">
        <v>669</v>
      </c>
    </row>
    <row r="19" spans="3:25" ht="18" customHeight="1">
      <c r="C19" s="879"/>
      <c r="D19" s="993"/>
      <c r="E19" s="996"/>
      <c r="F19" s="994"/>
      <c r="G19" s="849"/>
      <c r="H19" s="868"/>
      <c r="I19" s="642"/>
      <c r="J19" s="862"/>
      <c r="K19" s="872" t="str">
        <f t="shared" si="3"/>
        <v/>
      </c>
      <c r="L19" s="872" t="str">
        <f t="shared" si="0"/>
        <v/>
      </c>
      <c r="M19" s="872" t="str">
        <f t="shared" si="4"/>
        <v/>
      </c>
      <c r="N19" s="872" t="str">
        <f t="shared" si="1"/>
        <v/>
      </c>
      <c r="O19" s="872" t="str">
        <f t="shared" si="2"/>
        <v/>
      </c>
    </row>
    <row r="20" spans="3:25" ht="18" customHeight="1">
      <c r="C20" s="879"/>
      <c r="D20" s="993"/>
      <c r="E20" s="996"/>
      <c r="F20" s="994"/>
      <c r="G20" s="849"/>
      <c r="H20" s="868"/>
      <c r="I20" s="642"/>
      <c r="J20" s="862"/>
      <c r="K20" s="872" t="str">
        <f t="shared" si="3"/>
        <v/>
      </c>
      <c r="L20" s="872" t="str">
        <f t="shared" si="0"/>
        <v/>
      </c>
      <c r="M20" s="872" t="str">
        <f t="shared" si="4"/>
        <v/>
      </c>
      <c r="N20" s="872" t="str">
        <f t="shared" si="1"/>
        <v/>
      </c>
      <c r="O20" s="872" t="str">
        <f t="shared" si="2"/>
        <v/>
      </c>
    </row>
    <row r="21" spans="3:25" ht="18" customHeight="1">
      <c r="C21" s="879"/>
      <c r="D21" s="993"/>
      <c r="E21" s="996"/>
      <c r="F21" s="994"/>
      <c r="G21" s="849"/>
      <c r="H21" s="868"/>
      <c r="I21" s="642"/>
      <c r="J21" s="862"/>
      <c r="K21" s="872" t="str">
        <f t="shared" si="3"/>
        <v/>
      </c>
      <c r="L21" s="872" t="str">
        <f t="shared" si="0"/>
        <v/>
      </c>
      <c r="M21" s="872" t="str">
        <f t="shared" si="4"/>
        <v/>
      </c>
      <c r="N21" s="872" t="str">
        <f t="shared" si="1"/>
        <v/>
      </c>
      <c r="O21" s="872" t="str">
        <f t="shared" si="2"/>
        <v/>
      </c>
    </row>
    <row r="22" spans="3:25" ht="18" customHeight="1">
      <c r="C22" s="879"/>
      <c r="D22" s="993"/>
      <c r="E22" s="996"/>
      <c r="F22" s="994"/>
      <c r="G22" s="849"/>
      <c r="H22" s="868"/>
      <c r="I22" s="642"/>
      <c r="J22" s="862"/>
      <c r="K22" s="872" t="str">
        <f t="shared" si="3"/>
        <v/>
      </c>
      <c r="L22" s="872" t="str">
        <f t="shared" si="0"/>
        <v/>
      </c>
      <c r="M22" s="872" t="str">
        <f t="shared" si="4"/>
        <v/>
      </c>
      <c r="N22" s="872" t="str">
        <f t="shared" si="1"/>
        <v/>
      </c>
      <c r="O22" s="872" t="str">
        <f t="shared" si="2"/>
        <v/>
      </c>
    </row>
    <row r="23" spans="3:25" ht="18" customHeight="1">
      <c r="C23" s="879"/>
      <c r="D23" s="993"/>
      <c r="E23" s="996"/>
      <c r="F23" s="994"/>
      <c r="G23" s="849"/>
      <c r="H23" s="868"/>
      <c r="I23" s="642"/>
      <c r="J23" s="862"/>
      <c r="K23" s="872" t="str">
        <f t="shared" si="3"/>
        <v/>
      </c>
      <c r="L23" s="872" t="str">
        <f t="shared" si="0"/>
        <v/>
      </c>
      <c r="M23" s="872" t="str">
        <f t="shared" si="4"/>
        <v/>
      </c>
      <c r="N23" s="872" t="str">
        <f t="shared" si="1"/>
        <v/>
      </c>
      <c r="O23" s="872" t="str">
        <f t="shared" si="2"/>
        <v/>
      </c>
    </row>
    <row r="24" spans="3:25" ht="18" customHeight="1">
      <c r="C24" s="879"/>
      <c r="D24" s="993"/>
      <c r="E24" s="996"/>
      <c r="F24" s="994"/>
      <c r="G24" s="849"/>
      <c r="H24" s="868"/>
      <c r="I24" s="642"/>
      <c r="J24" s="862"/>
      <c r="K24" s="872" t="str">
        <f t="shared" si="3"/>
        <v/>
      </c>
      <c r="L24" s="872" t="str">
        <f t="shared" si="0"/>
        <v/>
      </c>
      <c r="M24" s="872" t="str">
        <f t="shared" si="4"/>
        <v/>
      </c>
      <c r="N24" s="872" t="str">
        <f t="shared" si="1"/>
        <v/>
      </c>
      <c r="O24" s="872" t="str">
        <f t="shared" si="2"/>
        <v/>
      </c>
    </row>
    <row r="25" spans="3:25" ht="18" customHeight="1">
      <c r="C25" s="879"/>
      <c r="D25" s="993"/>
      <c r="E25" s="996"/>
      <c r="F25" s="994"/>
      <c r="G25" s="849"/>
      <c r="H25" s="868"/>
      <c r="I25" s="642"/>
      <c r="J25" s="862"/>
      <c r="K25" s="872" t="str">
        <f t="shared" si="3"/>
        <v/>
      </c>
      <c r="L25" s="872" t="str">
        <f t="shared" si="0"/>
        <v/>
      </c>
      <c r="M25" s="872" t="str">
        <f t="shared" si="4"/>
        <v/>
      </c>
      <c r="N25" s="872" t="str">
        <f t="shared" si="1"/>
        <v/>
      </c>
      <c r="O25" s="872" t="str">
        <f t="shared" si="2"/>
        <v/>
      </c>
    </row>
    <row r="26" spans="3:25" ht="18" customHeight="1">
      <c r="C26" s="879"/>
      <c r="D26" s="993"/>
      <c r="E26" s="996"/>
      <c r="F26" s="994"/>
      <c r="G26" s="849"/>
      <c r="H26" s="868"/>
      <c r="I26" s="642"/>
      <c r="J26" s="862"/>
      <c r="K26" s="872" t="str">
        <f t="shared" si="3"/>
        <v/>
      </c>
      <c r="L26" s="872" t="str">
        <f t="shared" si="0"/>
        <v/>
      </c>
      <c r="M26" s="872" t="str">
        <f t="shared" si="4"/>
        <v/>
      </c>
      <c r="N26" s="872" t="str">
        <f t="shared" si="1"/>
        <v/>
      </c>
      <c r="O26" s="872" t="str">
        <f t="shared" si="2"/>
        <v/>
      </c>
    </row>
    <row r="27" spans="3:25" ht="18" customHeight="1">
      <c r="C27" s="879"/>
      <c r="D27" s="993"/>
      <c r="E27" s="996"/>
      <c r="F27" s="994"/>
      <c r="G27" s="849"/>
      <c r="H27" s="868"/>
      <c r="I27" s="642"/>
      <c r="J27" s="862"/>
      <c r="K27" s="872" t="str">
        <f t="shared" si="3"/>
        <v/>
      </c>
      <c r="L27" s="872" t="str">
        <f t="shared" si="0"/>
        <v/>
      </c>
      <c r="M27" s="872" t="str">
        <f t="shared" si="4"/>
        <v/>
      </c>
      <c r="N27" s="872" t="str">
        <f t="shared" si="1"/>
        <v/>
      </c>
      <c r="O27" s="872" t="str">
        <f t="shared" si="2"/>
        <v/>
      </c>
    </row>
    <row r="28" spans="3:25" ht="18" customHeight="1">
      <c r="C28" s="879"/>
      <c r="D28" s="993"/>
      <c r="E28" s="996"/>
      <c r="F28" s="994"/>
      <c r="G28" s="849"/>
      <c r="H28" s="868"/>
      <c r="I28" s="642"/>
      <c r="J28" s="862"/>
      <c r="K28" s="872" t="str">
        <f t="shared" si="3"/>
        <v/>
      </c>
      <c r="L28" s="872" t="str">
        <f t="shared" si="0"/>
        <v/>
      </c>
      <c r="M28" s="872" t="str">
        <f t="shared" si="4"/>
        <v/>
      </c>
      <c r="N28" s="872" t="str">
        <f t="shared" si="1"/>
        <v/>
      </c>
      <c r="O28" s="872" t="str">
        <f t="shared" si="2"/>
        <v/>
      </c>
    </row>
    <row r="29" spans="3:25" ht="18" customHeight="1">
      <c r="C29" s="879"/>
      <c r="D29" s="993"/>
      <c r="E29" s="996"/>
      <c r="F29" s="994"/>
      <c r="G29" s="849"/>
      <c r="H29" s="868"/>
      <c r="I29" s="642"/>
      <c r="J29" s="862"/>
      <c r="K29" s="872" t="str">
        <f t="shared" si="3"/>
        <v/>
      </c>
      <c r="L29" s="872" t="str">
        <f t="shared" si="0"/>
        <v/>
      </c>
      <c r="M29" s="872" t="str">
        <f t="shared" si="4"/>
        <v/>
      </c>
      <c r="N29" s="872" t="str">
        <f t="shared" si="1"/>
        <v/>
      </c>
      <c r="O29" s="872" t="str">
        <f t="shared" si="2"/>
        <v/>
      </c>
    </row>
    <row r="30" spans="3:25" ht="18" customHeight="1">
      <c r="C30" s="879"/>
      <c r="D30" s="993"/>
      <c r="E30" s="996"/>
      <c r="F30" s="994"/>
      <c r="G30" s="849"/>
      <c r="H30" s="868"/>
      <c r="I30" s="642"/>
      <c r="J30" s="862"/>
      <c r="K30" s="872" t="str">
        <f t="shared" si="3"/>
        <v/>
      </c>
      <c r="L30" s="872" t="str">
        <f t="shared" si="0"/>
        <v/>
      </c>
      <c r="M30" s="872" t="str">
        <f t="shared" si="4"/>
        <v/>
      </c>
      <c r="N30" s="872" t="str">
        <f t="shared" si="1"/>
        <v/>
      </c>
      <c r="O30" s="872" t="str">
        <f t="shared" si="2"/>
        <v/>
      </c>
    </row>
    <row r="31" spans="3:25" ht="18" customHeight="1">
      <c r="C31" s="879"/>
      <c r="D31" s="993"/>
      <c r="E31" s="996"/>
      <c r="F31" s="994"/>
      <c r="G31" s="849"/>
      <c r="H31" s="868"/>
      <c r="I31" s="642"/>
      <c r="J31" s="862"/>
      <c r="K31" s="872" t="str">
        <f t="shared" si="3"/>
        <v/>
      </c>
      <c r="L31" s="872" t="str">
        <f t="shared" si="0"/>
        <v/>
      </c>
      <c r="M31" s="872" t="str">
        <f t="shared" si="4"/>
        <v/>
      </c>
      <c r="N31" s="872" t="str">
        <f t="shared" si="1"/>
        <v/>
      </c>
      <c r="O31" s="872" t="str">
        <f t="shared" si="2"/>
        <v/>
      </c>
    </row>
    <row r="32" spans="3:25" ht="18" customHeight="1">
      <c r="C32" s="879"/>
      <c r="D32" s="993"/>
      <c r="E32" s="996"/>
      <c r="F32" s="994"/>
      <c r="G32" s="849"/>
      <c r="H32" s="868"/>
      <c r="I32" s="642"/>
      <c r="J32" s="862"/>
      <c r="K32" s="872" t="str">
        <f t="shared" si="3"/>
        <v/>
      </c>
      <c r="L32" s="872" t="str">
        <f t="shared" si="0"/>
        <v/>
      </c>
      <c r="M32" s="872" t="str">
        <f t="shared" si="4"/>
        <v/>
      </c>
      <c r="N32" s="872" t="str">
        <f t="shared" si="1"/>
        <v/>
      </c>
      <c r="O32" s="872" t="str">
        <f t="shared" si="2"/>
        <v/>
      </c>
    </row>
    <row r="33" spans="3:15" ht="18" customHeight="1">
      <c r="C33" s="879"/>
      <c r="D33" s="993"/>
      <c r="E33" s="996"/>
      <c r="F33" s="994"/>
      <c r="G33" s="849"/>
      <c r="H33" s="868"/>
      <c r="I33" s="642"/>
      <c r="J33" s="862"/>
      <c r="K33" s="872" t="str">
        <f t="shared" si="3"/>
        <v/>
      </c>
      <c r="L33" s="872" t="str">
        <f t="shared" si="0"/>
        <v/>
      </c>
      <c r="M33" s="872" t="str">
        <f t="shared" si="4"/>
        <v/>
      </c>
      <c r="N33" s="872" t="str">
        <f t="shared" si="1"/>
        <v/>
      </c>
      <c r="O33" s="872" t="str">
        <f t="shared" si="2"/>
        <v/>
      </c>
    </row>
    <row r="34" spans="3:15" ht="18" customHeight="1">
      <c r="C34" s="879"/>
      <c r="D34" s="993"/>
      <c r="E34" s="996"/>
      <c r="F34" s="994"/>
      <c r="G34" s="849"/>
      <c r="H34" s="868"/>
      <c r="I34" s="642"/>
      <c r="J34" s="862"/>
      <c r="K34" s="872" t="str">
        <f t="shared" si="3"/>
        <v/>
      </c>
      <c r="L34" s="872" t="str">
        <f t="shared" si="0"/>
        <v/>
      </c>
      <c r="M34" s="872" t="str">
        <f t="shared" si="4"/>
        <v/>
      </c>
      <c r="N34" s="872" t="str">
        <f t="shared" si="1"/>
        <v/>
      </c>
      <c r="O34" s="872" t="str">
        <f t="shared" si="2"/>
        <v/>
      </c>
    </row>
    <row r="35" spans="3:15" ht="18" customHeight="1">
      <c r="C35" s="879"/>
      <c r="D35" s="993"/>
      <c r="E35" s="996"/>
      <c r="F35" s="994"/>
      <c r="G35" s="849"/>
      <c r="H35" s="868"/>
      <c r="I35" s="642"/>
      <c r="J35" s="862"/>
      <c r="K35" s="872" t="str">
        <f t="shared" si="3"/>
        <v/>
      </c>
      <c r="L35" s="872" t="str">
        <f t="shared" si="0"/>
        <v/>
      </c>
      <c r="M35" s="872" t="str">
        <f t="shared" si="4"/>
        <v/>
      </c>
      <c r="N35" s="872" t="str">
        <f t="shared" si="1"/>
        <v/>
      </c>
      <c r="O35" s="872" t="str">
        <f t="shared" si="2"/>
        <v/>
      </c>
    </row>
    <row r="36" spans="3:15" ht="18" customHeight="1">
      <c r="C36" s="879"/>
      <c r="D36" s="993"/>
      <c r="E36" s="996"/>
      <c r="F36" s="994"/>
      <c r="G36" s="849"/>
      <c r="H36" s="868"/>
      <c r="I36" s="642"/>
      <c r="J36" s="862"/>
      <c r="K36" s="872" t="str">
        <f t="shared" si="3"/>
        <v/>
      </c>
      <c r="L36" s="872" t="str">
        <f t="shared" si="0"/>
        <v/>
      </c>
      <c r="M36" s="872" t="str">
        <f t="shared" si="4"/>
        <v/>
      </c>
      <c r="N36" s="872" t="str">
        <f t="shared" si="1"/>
        <v/>
      </c>
      <c r="O36" s="872" t="str">
        <f t="shared" si="2"/>
        <v/>
      </c>
    </row>
    <row r="37" spans="3:15" ht="18" customHeight="1">
      <c r="C37" s="879"/>
      <c r="D37" s="993"/>
      <c r="E37" s="996"/>
      <c r="F37" s="994"/>
      <c r="G37" s="849"/>
      <c r="H37" s="868"/>
      <c r="I37" s="642"/>
      <c r="J37" s="862"/>
      <c r="K37" s="872" t="str">
        <f t="shared" si="3"/>
        <v/>
      </c>
      <c r="L37" s="872" t="str">
        <f t="shared" si="0"/>
        <v/>
      </c>
      <c r="M37" s="872" t="str">
        <f t="shared" si="4"/>
        <v/>
      </c>
      <c r="N37" s="872" t="str">
        <f t="shared" si="1"/>
        <v/>
      </c>
      <c r="O37" s="872" t="str">
        <f t="shared" si="2"/>
        <v/>
      </c>
    </row>
    <row r="38" spans="3:15" ht="18" customHeight="1">
      <c r="C38" s="879"/>
      <c r="D38" s="993"/>
      <c r="E38" s="996"/>
      <c r="F38" s="994"/>
      <c r="G38" s="849"/>
      <c r="H38" s="868"/>
      <c r="I38" s="642"/>
      <c r="J38" s="862"/>
      <c r="K38" s="872" t="str">
        <f t="shared" si="3"/>
        <v/>
      </c>
      <c r="L38" s="872" t="str">
        <f t="shared" ref="L38:L69" si="5">IF(C38="","",IF(COUNTIF($H$3213:$H$3236,H38),"","エラー"))</f>
        <v/>
      </c>
      <c r="M38" s="872" t="str">
        <f t="shared" si="4"/>
        <v/>
      </c>
      <c r="N38" s="872" t="str">
        <f t="shared" si="1"/>
        <v/>
      </c>
      <c r="O38" s="872" t="str">
        <f t="shared" si="2"/>
        <v/>
      </c>
    </row>
    <row r="39" spans="3:15" ht="18" customHeight="1">
      <c r="C39" s="879"/>
      <c r="D39" s="993"/>
      <c r="E39" s="996"/>
      <c r="F39" s="994"/>
      <c r="G39" s="849"/>
      <c r="H39" s="868"/>
      <c r="I39" s="642"/>
      <c r="J39" s="862"/>
      <c r="K39" s="872" t="str">
        <f t="shared" si="3"/>
        <v/>
      </c>
      <c r="L39" s="872" t="str">
        <f t="shared" si="5"/>
        <v/>
      </c>
      <c r="M39" s="872" t="str">
        <f t="shared" si="4"/>
        <v/>
      </c>
      <c r="N39" s="872" t="str">
        <f t="shared" si="1"/>
        <v/>
      </c>
      <c r="O39" s="872" t="str">
        <f t="shared" si="2"/>
        <v/>
      </c>
    </row>
    <row r="40" spans="3:15" ht="18" customHeight="1">
      <c r="C40" s="879"/>
      <c r="D40" s="993"/>
      <c r="E40" s="996"/>
      <c r="F40" s="994"/>
      <c r="G40" s="849"/>
      <c r="H40" s="868"/>
      <c r="I40" s="642"/>
      <c r="J40" s="862"/>
      <c r="K40" s="872" t="str">
        <f t="shared" si="3"/>
        <v/>
      </c>
      <c r="L40" s="872" t="str">
        <f t="shared" si="5"/>
        <v/>
      </c>
      <c r="M40" s="872" t="str">
        <f t="shared" si="4"/>
        <v/>
      </c>
      <c r="N40" s="872" t="str">
        <f t="shared" si="1"/>
        <v/>
      </c>
      <c r="O40" s="872" t="str">
        <f t="shared" si="2"/>
        <v/>
      </c>
    </row>
    <row r="41" spans="3:15" ht="18" customHeight="1">
      <c r="C41" s="879"/>
      <c r="D41" s="993"/>
      <c r="E41" s="996"/>
      <c r="F41" s="994"/>
      <c r="G41" s="849"/>
      <c r="H41" s="868"/>
      <c r="I41" s="642"/>
      <c r="J41" s="862"/>
      <c r="K41" s="872" t="str">
        <f t="shared" si="3"/>
        <v/>
      </c>
      <c r="L41" s="872" t="str">
        <f t="shared" si="5"/>
        <v/>
      </c>
      <c r="M41" s="872" t="str">
        <f t="shared" si="4"/>
        <v/>
      </c>
      <c r="N41" s="872" t="str">
        <f t="shared" si="1"/>
        <v/>
      </c>
      <c r="O41" s="872" t="str">
        <f t="shared" si="2"/>
        <v/>
      </c>
    </row>
    <row r="42" spans="3:15" ht="18" customHeight="1">
      <c r="C42" s="879"/>
      <c r="D42" s="993"/>
      <c r="E42" s="996"/>
      <c r="F42" s="994"/>
      <c r="G42" s="849"/>
      <c r="H42" s="868"/>
      <c r="I42" s="642"/>
      <c r="J42" s="862"/>
      <c r="K42" s="872" t="str">
        <f t="shared" si="3"/>
        <v/>
      </c>
      <c r="L42" s="872" t="str">
        <f t="shared" si="5"/>
        <v/>
      </c>
      <c r="M42" s="872" t="str">
        <f t="shared" si="4"/>
        <v/>
      </c>
      <c r="N42" s="872" t="str">
        <f t="shared" si="1"/>
        <v/>
      </c>
      <c r="O42" s="872" t="str">
        <f t="shared" si="2"/>
        <v/>
      </c>
    </row>
    <row r="43" spans="3:15" ht="18" customHeight="1">
      <c r="C43" s="879"/>
      <c r="D43" s="993"/>
      <c r="E43" s="996"/>
      <c r="F43" s="994"/>
      <c r="G43" s="849"/>
      <c r="H43" s="868"/>
      <c r="I43" s="642"/>
      <c r="J43" s="862"/>
      <c r="K43" s="872" t="str">
        <f t="shared" si="3"/>
        <v/>
      </c>
      <c r="L43" s="872" t="str">
        <f t="shared" si="5"/>
        <v/>
      </c>
      <c r="M43" s="872" t="str">
        <f t="shared" si="4"/>
        <v/>
      </c>
      <c r="N43" s="872" t="str">
        <f t="shared" si="1"/>
        <v/>
      </c>
      <c r="O43" s="872" t="str">
        <f t="shared" si="2"/>
        <v/>
      </c>
    </row>
    <row r="44" spans="3:15" ht="18" customHeight="1">
      <c r="C44" s="879"/>
      <c r="D44" s="993"/>
      <c r="E44" s="996"/>
      <c r="F44" s="994"/>
      <c r="G44" s="849"/>
      <c r="H44" s="868"/>
      <c r="I44" s="642"/>
      <c r="J44" s="862"/>
      <c r="K44" s="872" t="str">
        <f t="shared" si="3"/>
        <v/>
      </c>
      <c r="L44" s="872" t="str">
        <f t="shared" si="5"/>
        <v/>
      </c>
      <c r="M44" s="872" t="str">
        <f t="shared" si="4"/>
        <v/>
      </c>
      <c r="N44" s="872" t="str">
        <f t="shared" si="1"/>
        <v/>
      </c>
      <c r="O44" s="872" t="str">
        <f t="shared" si="2"/>
        <v/>
      </c>
    </row>
    <row r="45" spans="3:15" ht="18" customHeight="1">
      <c r="C45" s="879"/>
      <c r="D45" s="993"/>
      <c r="E45" s="996"/>
      <c r="F45" s="994"/>
      <c r="G45" s="849"/>
      <c r="H45" s="868"/>
      <c r="I45" s="642"/>
      <c r="J45" s="862"/>
      <c r="K45" s="872" t="str">
        <f t="shared" si="3"/>
        <v/>
      </c>
      <c r="L45" s="872" t="str">
        <f t="shared" si="5"/>
        <v/>
      </c>
      <c r="M45" s="872" t="str">
        <f t="shared" si="4"/>
        <v/>
      </c>
      <c r="N45" s="872" t="str">
        <f t="shared" si="1"/>
        <v/>
      </c>
      <c r="O45" s="872" t="str">
        <f t="shared" si="2"/>
        <v/>
      </c>
    </row>
    <row r="46" spans="3:15" ht="18" customHeight="1">
      <c r="C46" s="879"/>
      <c r="D46" s="993"/>
      <c r="E46" s="996"/>
      <c r="F46" s="994"/>
      <c r="G46" s="849"/>
      <c r="H46" s="868"/>
      <c r="I46" s="642"/>
      <c r="J46" s="862"/>
      <c r="K46" s="872" t="str">
        <f t="shared" si="3"/>
        <v/>
      </c>
      <c r="L46" s="872" t="str">
        <f t="shared" si="5"/>
        <v/>
      </c>
      <c r="M46" s="872" t="str">
        <f t="shared" si="4"/>
        <v/>
      </c>
      <c r="N46" s="872" t="str">
        <f t="shared" si="1"/>
        <v/>
      </c>
      <c r="O46" s="872" t="str">
        <f t="shared" si="2"/>
        <v/>
      </c>
    </row>
    <row r="47" spans="3:15" ht="18" customHeight="1">
      <c r="C47" s="879"/>
      <c r="D47" s="993"/>
      <c r="E47" s="996"/>
      <c r="F47" s="994"/>
      <c r="G47" s="849"/>
      <c r="H47" s="868"/>
      <c r="I47" s="642"/>
      <c r="J47" s="862"/>
      <c r="K47" s="872" t="str">
        <f t="shared" si="3"/>
        <v/>
      </c>
      <c r="L47" s="872" t="str">
        <f t="shared" si="5"/>
        <v/>
      </c>
      <c r="M47" s="872" t="str">
        <f t="shared" si="4"/>
        <v/>
      </c>
      <c r="N47" s="872" t="str">
        <f t="shared" si="1"/>
        <v/>
      </c>
      <c r="O47" s="872" t="str">
        <f t="shared" si="2"/>
        <v/>
      </c>
    </row>
    <row r="48" spans="3:15" ht="18" customHeight="1">
      <c r="C48" s="879"/>
      <c r="D48" s="993"/>
      <c r="E48" s="996"/>
      <c r="F48" s="994"/>
      <c r="G48" s="849"/>
      <c r="H48" s="868"/>
      <c r="I48" s="642"/>
      <c r="J48" s="862"/>
      <c r="K48" s="872" t="str">
        <f t="shared" si="3"/>
        <v/>
      </c>
      <c r="L48" s="872" t="str">
        <f t="shared" si="5"/>
        <v/>
      </c>
      <c r="M48" s="872" t="str">
        <f t="shared" si="4"/>
        <v/>
      </c>
      <c r="N48" s="872" t="str">
        <f t="shared" si="1"/>
        <v/>
      </c>
      <c r="O48" s="872" t="str">
        <f t="shared" si="2"/>
        <v/>
      </c>
    </row>
    <row r="49" spans="3:15" ht="18" customHeight="1">
      <c r="C49" s="879"/>
      <c r="D49" s="993"/>
      <c r="E49" s="996"/>
      <c r="F49" s="994"/>
      <c r="G49" s="849"/>
      <c r="H49" s="868"/>
      <c r="I49" s="642"/>
      <c r="J49" s="862"/>
      <c r="K49" s="872" t="str">
        <f t="shared" si="3"/>
        <v/>
      </c>
      <c r="L49" s="872" t="str">
        <f t="shared" si="5"/>
        <v/>
      </c>
      <c r="M49" s="872" t="str">
        <f t="shared" si="4"/>
        <v/>
      </c>
      <c r="N49" s="872" t="str">
        <f t="shared" si="1"/>
        <v/>
      </c>
      <c r="O49" s="872" t="str">
        <f t="shared" si="2"/>
        <v/>
      </c>
    </row>
    <row r="50" spans="3:15" ht="18" customHeight="1">
      <c r="C50" s="879"/>
      <c r="D50" s="993"/>
      <c r="E50" s="996"/>
      <c r="F50" s="994"/>
      <c r="G50" s="849"/>
      <c r="H50" s="868"/>
      <c r="I50" s="642"/>
      <c r="J50" s="862"/>
      <c r="K50" s="872" t="str">
        <f t="shared" si="3"/>
        <v/>
      </c>
      <c r="L50" s="872" t="str">
        <f t="shared" si="5"/>
        <v/>
      </c>
      <c r="M50" s="872" t="str">
        <f t="shared" si="4"/>
        <v/>
      </c>
      <c r="N50" s="872" t="str">
        <f t="shared" si="1"/>
        <v/>
      </c>
      <c r="O50" s="872" t="str">
        <f t="shared" si="2"/>
        <v/>
      </c>
    </row>
    <row r="51" spans="3:15" ht="18" customHeight="1">
      <c r="C51" s="879"/>
      <c r="D51" s="993"/>
      <c r="E51" s="996"/>
      <c r="F51" s="994"/>
      <c r="G51" s="849"/>
      <c r="H51" s="868"/>
      <c r="I51" s="642"/>
      <c r="J51" s="862"/>
      <c r="K51" s="872" t="str">
        <f t="shared" si="3"/>
        <v/>
      </c>
      <c r="L51" s="872" t="str">
        <f t="shared" si="5"/>
        <v/>
      </c>
      <c r="M51" s="872" t="str">
        <f t="shared" si="4"/>
        <v/>
      </c>
      <c r="N51" s="872" t="str">
        <f t="shared" si="1"/>
        <v/>
      </c>
      <c r="O51" s="872" t="str">
        <f t="shared" si="2"/>
        <v/>
      </c>
    </row>
    <row r="52" spans="3:15" ht="18" customHeight="1">
      <c r="C52" s="879"/>
      <c r="D52" s="993"/>
      <c r="E52" s="996"/>
      <c r="F52" s="994"/>
      <c r="G52" s="849"/>
      <c r="H52" s="868"/>
      <c r="I52" s="642"/>
      <c r="J52" s="862"/>
      <c r="K52" s="872" t="str">
        <f t="shared" si="3"/>
        <v/>
      </c>
      <c r="L52" s="872" t="str">
        <f t="shared" si="5"/>
        <v/>
      </c>
      <c r="M52" s="872" t="str">
        <f t="shared" si="4"/>
        <v/>
      </c>
      <c r="N52" s="872" t="str">
        <f t="shared" si="1"/>
        <v/>
      </c>
      <c r="O52" s="872" t="str">
        <f t="shared" si="2"/>
        <v/>
      </c>
    </row>
    <row r="53" spans="3:15" ht="18" customHeight="1">
      <c r="C53" s="879"/>
      <c r="D53" s="993"/>
      <c r="E53" s="996"/>
      <c r="F53" s="994"/>
      <c r="G53" s="849"/>
      <c r="H53" s="868"/>
      <c r="I53" s="642"/>
      <c r="J53" s="862"/>
      <c r="K53" s="872" t="str">
        <f t="shared" si="3"/>
        <v/>
      </c>
      <c r="L53" s="872" t="str">
        <f t="shared" si="5"/>
        <v/>
      </c>
      <c r="M53" s="872" t="str">
        <f t="shared" si="4"/>
        <v/>
      </c>
      <c r="N53" s="872" t="str">
        <f t="shared" si="1"/>
        <v/>
      </c>
      <c r="O53" s="872" t="str">
        <f t="shared" si="2"/>
        <v/>
      </c>
    </row>
    <row r="54" spans="3:15" ht="18" customHeight="1">
      <c r="C54" s="879"/>
      <c r="D54" s="993"/>
      <c r="E54" s="996"/>
      <c r="F54" s="994"/>
      <c r="G54" s="849"/>
      <c r="H54" s="868"/>
      <c r="I54" s="642"/>
      <c r="J54" s="862"/>
      <c r="K54" s="872" t="str">
        <f t="shared" si="3"/>
        <v/>
      </c>
      <c r="L54" s="872" t="str">
        <f t="shared" si="5"/>
        <v/>
      </c>
      <c r="M54" s="872" t="str">
        <f t="shared" si="4"/>
        <v/>
      </c>
      <c r="N54" s="872" t="str">
        <f t="shared" si="1"/>
        <v/>
      </c>
      <c r="O54" s="872" t="str">
        <f t="shared" si="2"/>
        <v/>
      </c>
    </row>
    <row r="55" spans="3:15" ht="18" customHeight="1">
      <c r="C55" s="879"/>
      <c r="D55" s="993"/>
      <c r="E55" s="996"/>
      <c r="F55" s="994"/>
      <c r="G55" s="849"/>
      <c r="H55" s="868"/>
      <c r="I55" s="642"/>
      <c r="J55" s="862"/>
      <c r="K55" s="872" t="str">
        <f t="shared" si="3"/>
        <v/>
      </c>
      <c r="L55" s="872" t="str">
        <f t="shared" si="5"/>
        <v/>
      </c>
      <c r="M55" s="872" t="str">
        <f t="shared" si="4"/>
        <v/>
      </c>
      <c r="N55" s="872" t="str">
        <f t="shared" si="1"/>
        <v/>
      </c>
      <c r="O55" s="872" t="str">
        <f t="shared" si="2"/>
        <v/>
      </c>
    </row>
    <row r="56" spans="3:15" ht="18" customHeight="1">
      <c r="C56" s="879"/>
      <c r="D56" s="993"/>
      <c r="E56" s="996"/>
      <c r="F56" s="994"/>
      <c r="G56" s="849"/>
      <c r="H56" s="868"/>
      <c r="I56" s="642"/>
      <c r="J56" s="862"/>
      <c r="K56" s="872" t="str">
        <f t="shared" si="3"/>
        <v/>
      </c>
      <c r="L56" s="872" t="str">
        <f t="shared" si="5"/>
        <v/>
      </c>
      <c r="M56" s="872" t="str">
        <f t="shared" si="4"/>
        <v/>
      </c>
      <c r="N56" s="872" t="str">
        <f t="shared" si="1"/>
        <v/>
      </c>
      <c r="O56" s="872" t="str">
        <f t="shared" si="2"/>
        <v/>
      </c>
    </row>
    <row r="57" spans="3:15" ht="18" customHeight="1">
      <c r="C57" s="879"/>
      <c r="D57" s="993"/>
      <c r="E57" s="996"/>
      <c r="F57" s="994"/>
      <c r="G57" s="849"/>
      <c r="H57" s="868"/>
      <c r="I57" s="642"/>
      <c r="J57" s="862"/>
      <c r="K57" s="872" t="str">
        <f t="shared" si="3"/>
        <v/>
      </c>
      <c r="L57" s="872" t="str">
        <f t="shared" si="5"/>
        <v/>
      </c>
      <c r="M57" s="872" t="str">
        <f t="shared" si="4"/>
        <v/>
      </c>
      <c r="N57" s="872" t="str">
        <f t="shared" si="1"/>
        <v/>
      </c>
      <c r="O57" s="872" t="str">
        <f t="shared" si="2"/>
        <v/>
      </c>
    </row>
    <row r="58" spans="3:15" ht="18" customHeight="1">
      <c r="C58" s="879"/>
      <c r="D58" s="993"/>
      <c r="E58" s="996"/>
      <c r="F58" s="994"/>
      <c r="G58" s="849"/>
      <c r="H58" s="868"/>
      <c r="I58" s="642"/>
      <c r="J58" s="862"/>
      <c r="K58" s="872" t="str">
        <f t="shared" si="3"/>
        <v/>
      </c>
      <c r="L58" s="872" t="str">
        <f t="shared" si="5"/>
        <v/>
      </c>
      <c r="M58" s="872" t="str">
        <f t="shared" si="4"/>
        <v/>
      </c>
      <c r="N58" s="872" t="str">
        <f t="shared" si="1"/>
        <v/>
      </c>
      <c r="O58" s="872" t="str">
        <f t="shared" si="2"/>
        <v/>
      </c>
    </row>
    <row r="59" spans="3:15" ht="18" customHeight="1">
      <c r="C59" s="879"/>
      <c r="D59" s="993"/>
      <c r="E59" s="996"/>
      <c r="F59" s="994"/>
      <c r="G59" s="849"/>
      <c r="H59" s="868"/>
      <c r="I59" s="642"/>
      <c r="J59" s="862"/>
      <c r="K59" s="872" t="str">
        <f t="shared" si="3"/>
        <v/>
      </c>
      <c r="L59" s="872" t="str">
        <f t="shared" si="5"/>
        <v/>
      </c>
      <c r="M59" s="872" t="str">
        <f t="shared" si="4"/>
        <v/>
      </c>
      <c r="N59" s="872" t="str">
        <f t="shared" si="1"/>
        <v/>
      </c>
      <c r="O59" s="872" t="str">
        <f t="shared" si="2"/>
        <v/>
      </c>
    </row>
    <row r="60" spans="3:15" ht="18" customHeight="1">
      <c r="C60" s="879"/>
      <c r="D60" s="993"/>
      <c r="E60" s="996"/>
      <c r="F60" s="994"/>
      <c r="G60" s="849"/>
      <c r="H60" s="868"/>
      <c r="I60" s="642"/>
      <c r="J60" s="862"/>
      <c r="K60" s="872" t="str">
        <f t="shared" si="3"/>
        <v/>
      </c>
      <c r="L60" s="872" t="str">
        <f t="shared" si="5"/>
        <v/>
      </c>
      <c r="M60" s="872" t="str">
        <f t="shared" si="4"/>
        <v/>
      </c>
      <c r="N60" s="872" t="str">
        <f t="shared" si="1"/>
        <v/>
      </c>
      <c r="O60" s="872" t="str">
        <f t="shared" si="2"/>
        <v/>
      </c>
    </row>
    <row r="61" spans="3:15" ht="18" customHeight="1">
      <c r="C61" s="879"/>
      <c r="D61" s="993"/>
      <c r="E61" s="996"/>
      <c r="F61" s="994"/>
      <c r="G61" s="849"/>
      <c r="H61" s="868"/>
      <c r="I61" s="642"/>
      <c r="J61" s="862"/>
      <c r="K61" s="872" t="str">
        <f t="shared" si="3"/>
        <v/>
      </c>
      <c r="L61" s="872" t="str">
        <f t="shared" si="5"/>
        <v/>
      </c>
      <c r="M61" s="872" t="str">
        <f t="shared" si="4"/>
        <v/>
      </c>
      <c r="N61" s="872" t="str">
        <f t="shared" si="1"/>
        <v/>
      </c>
      <c r="O61" s="872" t="str">
        <f t="shared" si="2"/>
        <v/>
      </c>
    </row>
    <row r="62" spans="3:15" ht="18" customHeight="1">
      <c r="C62" s="879"/>
      <c r="D62" s="993"/>
      <c r="E62" s="996"/>
      <c r="F62" s="994"/>
      <c r="G62" s="849"/>
      <c r="H62" s="868"/>
      <c r="I62" s="642"/>
      <c r="J62" s="862"/>
      <c r="K62" s="872" t="str">
        <f t="shared" si="3"/>
        <v/>
      </c>
      <c r="L62" s="872" t="str">
        <f t="shared" si="5"/>
        <v/>
      </c>
      <c r="M62" s="872" t="str">
        <f t="shared" si="4"/>
        <v/>
      </c>
      <c r="N62" s="872" t="str">
        <f t="shared" si="1"/>
        <v/>
      </c>
      <c r="O62" s="872" t="str">
        <f t="shared" si="2"/>
        <v/>
      </c>
    </row>
    <row r="63" spans="3:15" ht="18" customHeight="1">
      <c r="C63" s="879"/>
      <c r="D63" s="993"/>
      <c r="E63" s="996"/>
      <c r="F63" s="994"/>
      <c r="G63" s="849"/>
      <c r="H63" s="868"/>
      <c r="I63" s="642"/>
      <c r="J63" s="862"/>
      <c r="K63" s="872" t="str">
        <f t="shared" si="3"/>
        <v/>
      </c>
      <c r="L63" s="872" t="str">
        <f t="shared" si="5"/>
        <v/>
      </c>
      <c r="M63" s="872" t="str">
        <f t="shared" si="4"/>
        <v/>
      </c>
      <c r="N63" s="872" t="str">
        <f t="shared" si="1"/>
        <v/>
      </c>
      <c r="O63" s="872" t="str">
        <f t="shared" si="2"/>
        <v/>
      </c>
    </row>
    <row r="64" spans="3:15" ht="18" customHeight="1">
      <c r="C64" s="879"/>
      <c r="D64" s="993"/>
      <c r="E64" s="996"/>
      <c r="F64" s="994"/>
      <c r="G64" s="849"/>
      <c r="H64" s="868"/>
      <c r="I64" s="642"/>
      <c r="J64" s="862"/>
      <c r="K64" s="872" t="str">
        <f t="shared" si="3"/>
        <v/>
      </c>
      <c r="L64" s="872" t="str">
        <f t="shared" si="5"/>
        <v/>
      </c>
      <c r="M64" s="872" t="str">
        <f t="shared" si="4"/>
        <v/>
      </c>
      <c r="N64" s="872" t="str">
        <f t="shared" si="1"/>
        <v/>
      </c>
      <c r="O64" s="872" t="str">
        <f t="shared" si="2"/>
        <v/>
      </c>
    </row>
    <row r="65" spans="3:15" ht="18" customHeight="1">
      <c r="C65" s="879"/>
      <c r="D65" s="993"/>
      <c r="E65" s="996"/>
      <c r="F65" s="994"/>
      <c r="G65" s="849"/>
      <c r="H65" s="868"/>
      <c r="I65" s="642"/>
      <c r="J65" s="862"/>
      <c r="K65" s="872" t="str">
        <f t="shared" si="3"/>
        <v/>
      </c>
      <c r="L65" s="872" t="str">
        <f t="shared" si="5"/>
        <v/>
      </c>
      <c r="M65" s="872" t="str">
        <f t="shared" si="4"/>
        <v/>
      </c>
      <c r="N65" s="872" t="str">
        <f t="shared" si="1"/>
        <v/>
      </c>
      <c r="O65" s="872" t="str">
        <f t="shared" si="2"/>
        <v/>
      </c>
    </row>
    <row r="66" spans="3:15" ht="18" customHeight="1">
      <c r="C66" s="879"/>
      <c r="D66" s="993"/>
      <c r="E66" s="996"/>
      <c r="F66" s="994"/>
      <c r="G66" s="849"/>
      <c r="H66" s="868"/>
      <c r="I66" s="642"/>
      <c r="J66" s="862"/>
      <c r="K66" s="872" t="str">
        <f t="shared" si="3"/>
        <v/>
      </c>
      <c r="L66" s="872" t="str">
        <f t="shared" si="5"/>
        <v/>
      </c>
      <c r="M66" s="872" t="str">
        <f t="shared" si="4"/>
        <v/>
      </c>
      <c r="N66" s="872" t="str">
        <f t="shared" si="1"/>
        <v/>
      </c>
      <c r="O66" s="872" t="str">
        <f t="shared" si="2"/>
        <v/>
      </c>
    </row>
    <row r="67" spans="3:15" ht="18" customHeight="1">
      <c r="C67" s="879"/>
      <c r="D67" s="993"/>
      <c r="E67" s="996"/>
      <c r="F67" s="994"/>
      <c r="G67" s="849"/>
      <c r="H67" s="868"/>
      <c r="I67" s="642"/>
      <c r="J67" s="862"/>
      <c r="K67" s="872" t="str">
        <f t="shared" si="3"/>
        <v/>
      </c>
      <c r="L67" s="872" t="str">
        <f t="shared" si="5"/>
        <v/>
      </c>
      <c r="M67" s="872" t="str">
        <f t="shared" si="4"/>
        <v/>
      </c>
      <c r="N67" s="872" t="str">
        <f t="shared" si="1"/>
        <v/>
      </c>
      <c r="O67" s="872" t="str">
        <f t="shared" si="2"/>
        <v/>
      </c>
    </row>
    <row r="68" spans="3:15" ht="18" customHeight="1">
      <c r="C68" s="879"/>
      <c r="D68" s="993"/>
      <c r="E68" s="996"/>
      <c r="F68" s="994"/>
      <c r="G68" s="849"/>
      <c r="H68" s="868"/>
      <c r="I68" s="642"/>
      <c r="J68" s="862"/>
      <c r="K68" s="872" t="str">
        <f t="shared" si="3"/>
        <v/>
      </c>
      <c r="L68" s="872" t="str">
        <f t="shared" si="5"/>
        <v/>
      </c>
      <c r="M68" s="872" t="str">
        <f t="shared" si="4"/>
        <v/>
      </c>
      <c r="N68" s="872" t="str">
        <f t="shared" si="1"/>
        <v/>
      </c>
      <c r="O68" s="872" t="str">
        <f t="shared" si="2"/>
        <v/>
      </c>
    </row>
    <row r="69" spans="3:15" ht="18" customHeight="1">
      <c r="C69" s="879"/>
      <c r="D69" s="993"/>
      <c r="E69" s="996"/>
      <c r="F69" s="994"/>
      <c r="G69" s="849"/>
      <c r="H69" s="868"/>
      <c r="I69" s="642"/>
      <c r="J69" s="862"/>
      <c r="K69" s="872" t="str">
        <f t="shared" si="3"/>
        <v/>
      </c>
      <c r="L69" s="872" t="str">
        <f t="shared" si="5"/>
        <v/>
      </c>
      <c r="M69" s="872" t="str">
        <f t="shared" si="4"/>
        <v/>
      </c>
      <c r="N69" s="872" t="str">
        <f t="shared" si="1"/>
        <v/>
      </c>
      <c r="O69" s="872" t="str">
        <f t="shared" ref="O69:O132" si="6">IF(C69="","",IF(COUNTBLANK(C69:J69)&gt;1,"記入漏れがあります。記入例のとおりデータを入力してください。。",""))</f>
        <v/>
      </c>
    </row>
    <row r="70" spans="3:15" ht="18" customHeight="1">
      <c r="C70" s="879"/>
      <c r="D70" s="993"/>
      <c r="E70" s="996"/>
      <c r="F70" s="994"/>
      <c r="G70" s="849"/>
      <c r="H70" s="868"/>
      <c r="I70" s="642"/>
      <c r="J70" s="862"/>
      <c r="K70" s="872" t="str">
        <f t="shared" ref="K70:K97" si="7">IF(C70="","",IF(E70=G70,"エラー",""))</f>
        <v/>
      </c>
      <c r="L70" s="872" t="str">
        <f t="shared" ref="L70:L97" si="8">IF(C70="","",IF(COUNTIF($H$3213:$H$3236,H70),"","エラー"))</f>
        <v/>
      </c>
      <c r="M70" s="872" t="str">
        <f t="shared" ref="M70:M97" si="9">IF(H70="その他",IF(I70="","エラー",""),IF(H70="外国語(外国語会話も含む)",IF(I70="","エラー",""),""))</f>
        <v/>
      </c>
      <c r="N70" s="872" t="str">
        <f t="shared" ref="N70:N133" si="10">IF(COUNTIF($Y$6:$Y$18,J70),"要確認","")</f>
        <v/>
      </c>
      <c r="O70" s="872" t="str">
        <f t="shared" si="6"/>
        <v/>
      </c>
    </row>
    <row r="71" spans="3:15" ht="18" customHeight="1">
      <c r="C71" s="879"/>
      <c r="D71" s="993"/>
      <c r="E71" s="996"/>
      <c r="F71" s="994"/>
      <c r="G71" s="849"/>
      <c r="H71" s="868"/>
      <c r="I71" s="642"/>
      <c r="J71" s="862"/>
      <c r="K71" s="872" t="str">
        <f t="shared" si="7"/>
        <v/>
      </c>
      <c r="L71" s="872" t="str">
        <f t="shared" si="8"/>
        <v/>
      </c>
      <c r="M71" s="872" t="str">
        <f t="shared" si="9"/>
        <v/>
      </c>
      <c r="N71" s="872" t="str">
        <f t="shared" si="10"/>
        <v/>
      </c>
      <c r="O71" s="872" t="str">
        <f t="shared" si="6"/>
        <v/>
      </c>
    </row>
    <row r="72" spans="3:15" ht="18" customHeight="1">
      <c r="C72" s="879"/>
      <c r="D72" s="993"/>
      <c r="E72" s="996"/>
      <c r="F72" s="994"/>
      <c r="G72" s="849"/>
      <c r="H72" s="868"/>
      <c r="I72" s="642"/>
      <c r="J72" s="862"/>
      <c r="K72" s="872" t="str">
        <f t="shared" si="7"/>
        <v/>
      </c>
      <c r="L72" s="872" t="str">
        <f t="shared" si="8"/>
        <v/>
      </c>
      <c r="M72" s="872" t="str">
        <f t="shared" si="9"/>
        <v/>
      </c>
      <c r="N72" s="872" t="str">
        <f t="shared" si="10"/>
        <v/>
      </c>
      <c r="O72" s="872" t="str">
        <f t="shared" si="6"/>
        <v/>
      </c>
    </row>
    <row r="73" spans="3:15" ht="18" customHeight="1">
      <c r="C73" s="879"/>
      <c r="D73" s="993"/>
      <c r="E73" s="996"/>
      <c r="F73" s="994"/>
      <c r="G73" s="849"/>
      <c r="H73" s="868"/>
      <c r="I73" s="642"/>
      <c r="J73" s="862"/>
      <c r="K73" s="872" t="str">
        <f t="shared" si="7"/>
        <v/>
      </c>
      <c r="L73" s="872" t="str">
        <f t="shared" si="8"/>
        <v/>
      </c>
      <c r="M73" s="872" t="str">
        <f t="shared" si="9"/>
        <v/>
      </c>
      <c r="N73" s="872" t="str">
        <f t="shared" si="10"/>
        <v/>
      </c>
      <c r="O73" s="872" t="str">
        <f t="shared" si="6"/>
        <v/>
      </c>
    </row>
    <row r="74" spans="3:15" ht="18" customHeight="1">
      <c r="C74" s="879"/>
      <c r="D74" s="993"/>
      <c r="E74" s="996"/>
      <c r="F74" s="994"/>
      <c r="G74" s="849"/>
      <c r="H74" s="868"/>
      <c r="I74" s="642"/>
      <c r="J74" s="862"/>
      <c r="K74" s="872" t="str">
        <f t="shared" si="7"/>
        <v/>
      </c>
      <c r="L74" s="872" t="str">
        <f t="shared" si="8"/>
        <v/>
      </c>
      <c r="M74" s="872" t="str">
        <f t="shared" si="9"/>
        <v/>
      </c>
      <c r="N74" s="872" t="str">
        <f t="shared" si="10"/>
        <v/>
      </c>
      <c r="O74" s="872" t="str">
        <f t="shared" si="6"/>
        <v/>
      </c>
    </row>
    <row r="75" spans="3:15" ht="18" customHeight="1">
      <c r="C75" s="879"/>
      <c r="D75" s="993"/>
      <c r="E75" s="996"/>
      <c r="F75" s="994"/>
      <c r="G75" s="849"/>
      <c r="H75" s="868"/>
      <c r="I75" s="642"/>
      <c r="J75" s="862"/>
      <c r="K75" s="872" t="str">
        <f t="shared" si="7"/>
        <v/>
      </c>
      <c r="L75" s="872" t="str">
        <f t="shared" si="8"/>
        <v/>
      </c>
      <c r="M75" s="872" t="str">
        <f t="shared" si="9"/>
        <v/>
      </c>
      <c r="N75" s="872" t="str">
        <f t="shared" si="10"/>
        <v/>
      </c>
      <c r="O75" s="872" t="str">
        <f t="shared" si="6"/>
        <v/>
      </c>
    </row>
    <row r="76" spans="3:15" ht="18" customHeight="1">
      <c r="C76" s="879"/>
      <c r="D76" s="993"/>
      <c r="E76" s="996"/>
      <c r="F76" s="994"/>
      <c r="G76" s="849"/>
      <c r="H76" s="868"/>
      <c r="I76" s="642"/>
      <c r="J76" s="862"/>
      <c r="K76" s="872" t="str">
        <f t="shared" si="7"/>
        <v/>
      </c>
      <c r="L76" s="872" t="str">
        <f t="shared" si="8"/>
        <v/>
      </c>
      <c r="M76" s="872" t="str">
        <f t="shared" si="9"/>
        <v/>
      </c>
      <c r="N76" s="872" t="str">
        <f t="shared" si="10"/>
        <v/>
      </c>
      <c r="O76" s="872" t="str">
        <f t="shared" si="6"/>
        <v/>
      </c>
    </row>
    <row r="77" spans="3:15" ht="18" customHeight="1">
      <c r="C77" s="879"/>
      <c r="D77" s="993"/>
      <c r="E77" s="996"/>
      <c r="F77" s="994"/>
      <c r="G77" s="849"/>
      <c r="H77" s="868"/>
      <c r="I77" s="642"/>
      <c r="J77" s="862"/>
      <c r="K77" s="872" t="str">
        <f t="shared" si="7"/>
        <v/>
      </c>
      <c r="L77" s="872" t="str">
        <f t="shared" si="8"/>
        <v/>
      </c>
      <c r="M77" s="872" t="str">
        <f t="shared" si="9"/>
        <v/>
      </c>
      <c r="N77" s="872" t="str">
        <f t="shared" si="10"/>
        <v/>
      </c>
      <c r="O77" s="872" t="str">
        <f t="shared" si="6"/>
        <v/>
      </c>
    </row>
    <row r="78" spans="3:15" ht="18" customHeight="1">
      <c r="C78" s="879"/>
      <c r="D78" s="993"/>
      <c r="E78" s="996"/>
      <c r="F78" s="994"/>
      <c r="G78" s="849"/>
      <c r="H78" s="868"/>
      <c r="I78" s="642"/>
      <c r="J78" s="862"/>
      <c r="K78" s="872" t="str">
        <f t="shared" si="7"/>
        <v/>
      </c>
      <c r="L78" s="872" t="str">
        <f t="shared" si="8"/>
        <v/>
      </c>
      <c r="M78" s="872" t="str">
        <f t="shared" si="9"/>
        <v/>
      </c>
      <c r="N78" s="872" t="str">
        <f t="shared" si="10"/>
        <v/>
      </c>
      <c r="O78" s="872" t="str">
        <f t="shared" si="6"/>
        <v/>
      </c>
    </row>
    <row r="79" spans="3:15" ht="18" customHeight="1">
      <c r="C79" s="879"/>
      <c r="D79" s="993"/>
      <c r="E79" s="996"/>
      <c r="F79" s="994"/>
      <c r="G79" s="849"/>
      <c r="H79" s="868"/>
      <c r="I79" s="642"/>
      <c r="J79" s="862"/>
      <c r="K79" s="872" t="str">
        <f t="shared" si="7"/>
        <v/>
      </c>
      <c r="L79" s="872" t="str">
        <f t="shared" si="8"/>
        <v/>
      </c>
      <c r="M79" s="872" t="str">
        <f t="shared" si="9"/>
        <v/>
      </c>
      <c r="N79" s="872" t="str">
        <f t="shared" si="10"/>
        <v/>
      </c>
      <c r="O79" s="872" t="str">
        <f t="shared" si="6"/>
        <v/>
      </c>
    </row>
    <row r="80" spans="3:15" ht="18" customHeight="1">
      <c r="C80" s="879"/>
      <c r="D80" s="993"/>
      <c r="E80" s="996"/>
      <c r="F80" s="994"/>
      <c r="G80" s="849"/>
      <c r="H80" s="868"/>
      <c r="I80" s="642"/>
      <c r="J80" s="862"/>
      <c r="K80" s="872" t="str">
        <f t="shared" si="7"/>
        <v/>
      </c>
      <c r="L80" s="872" t="str">
        <f t="shared" si="8"/>
        <v/>
      </c>
      <c r="M80" s="872" t="str">
        <f t="shared" si="9"/>
        <v/>
      </c>
      <c r="N80" s="872" t="str">
        <f t="shared" si="10"/>
        <v/>
      </c>
      <c r="O80" s="872" t="str">
        <f t="shared" si="6"/>
        <v/>
      </c>
    </row>
    <row r="81" spans="3:15" ht="18" customHeight="1">
      <c r="C81" s="879"/>
      <c r="D81" s="993"/>
      <c r="E81" s="996"/>
      <c r="F81" s="994"/>
      <c r="G81" s="849"/>
      <c r="H81" s="868"/>
      <c r="I81" s="642"/>
      <c r="J81" s="862"/>
      <c r="K81" s="872" t="str">
        <f t="shared" si="7"/>
        <v/>
      </c>
      <c r="L81" s="872" t="str">
        <f t="shared" si="8"/>
        <v/>
      </c>
      <c r="M81" s="872" t="str">
        <f t="shared" si="9"/>
        <v/>
      </c>
      <c r="N81" s="872" t="str">
        <f t="shared" si="10"/>
        <v/>
      </c>
      <c r="O81" s="872" t="str">
        <f t="shared" si="6"/>
        <v/>
      </c>
    </row>
    <row r="82" spans="3:15" ht="18" customHeight="1">
      <c r="C82" s="879"/>
      <c r="D82" s="993"/>
      <c r="E82" s="996"/>
      <c r="F82" s="994"/>
      <c r="G82" s="849"/>
      <c r="H82" s="868"/>
      <c r="I82" s="642"/>
      <c r="J82" s="862"/>
      <c r="K82" s="872" t="str">
        <f t="shared" si="7"/>
        <v/>
      </c>
      <c r="L82" s="872" t="str">
        <f t="shared" si="8"/>
        <v/>
      </c>
      <c r="M82" s="872" t="str">
        <f t="shared" si="9"/>
        <v/>
      </c>
      <c r="N82" s="872" t="str">
        <f t="shared" si="10"/>
        <v/>
      </c>
      <c r="O82" s="872" t="str">
        <f t="shared" si="6"/>
        <v/>
      </c>
    </row>
    <row r="83" spans="3:15" ht="18" customHeight="1">
      <c r="C83" s="879"/>
      <c r="D83" s="993"/>
      <c r="E83" s="996"/>
      <c r="F83" s="994"/>
      <c r="G83" s="849"/>
      <c r="H83" s="868"/>
      <c r="I83" s="642"/>
      <c r="J83" s="862"/>
      <c r="K83" s="872" t="str">
        <f t="shared" si="7"/>
        <v/>
      </c>
      <c r="L83" s="872" t="str">
        <f t="shared" si="8"/>
        <v/>
      </c>
      <c r="M83" s="872" t="str">
        <f t="shared" si="9"/>
        <v/>
      </c>
      <c r="N83" s="872" t="str">
        <f t="shared" si="10"/>
        <v/>
      </c>
      <c r="O83" s="872" t="str">
        <f t="shared" si="6"/>
        <v/>
      </c>
    </row>
    <row r="84" spans="3:15" ht="18" customHeight="1">
      <c r="C84" s="879"/>
      <c r="D84" s="993"/>
      <c r="E84" s="996"/>
      <c r="F84" s="994"/>
      <c r="G84" s="849"/>
      <c r="H84" s="868"/>
      <c r="I84" s="642"/>
      <c r="J84" s="862"/>
      <c r="K84" s="872" t="str">
        <f t="shared" si="7"/>
        <v/>
      </c>
      <c r="L84" s="872" t="str">
        <f t="shared" si="8"/>
        <v/>
      </c>
      <c r="M84" s="872" t="str">
        <f t="shared" si="9"/>
        <v/>
      </c>
      <c r="N84" s="872" t="str">
        <f t="shared" si="10"/>
        <v/>
      </c>
      <c r="O84" s="872" t="str">
        <f t="shared" si="6"/>
        <v/>
      </c>
    </row>
    <row r="85" spans="3:15" ht="18" customHeight="1">
      <c r="C85" s="879"/>
      <c r="D85" s="993"/>
      <c r="E85" s="996"/>
      <c r="F85" s="994"/>
      <c r="G85" s="849"/>
      <c r="H85" s="868"/>
      <c r="I85" s="642"/>
      <c r="J85" s="862"/>
      <c r="K85" s="872" t="str">
        <f t="shared" si="7"/>
        <v/>
      </c>
      <c r="L85" s="872" t="str">
        <f t="shared" si="8"/>
        <v/>
      </c>
      <c r="M85" s="872" t="str">
        <f t="shared" si="9"/>
        <v/>
      </c>
      <c r="N85" s="872" t="str">
        <f t="shared" si="10"/>
        <v/>
      </c>
      <c r="O85" s="872" t="str">
        <f t="shared" si="6"/>
        <v/>
      </c>
    </row>
    <row r="86" spans="3:15" ht="18" customHeight="1">
      <c r="C86" s="879"/>
      <c r="D86" s="993"/>
      <c r="E86" s="996"/>
      <c r="F86" s="994"/>
      <c r="G86" s="849"/>
      <c r="H86" s="868"/>
      <c r="I86" s="642"/>
      <c r="J86" s="862"/>
      <c r="K86" s="872" t="str">
        <f t="shared" si="7"/>
        <v/>
      </c>
      <c r="L86" s="872" t="str">
        <f t="shared" si="8"/>
        <v/>
      </c>
      <c r="M86" s="872" t="str">
        <f t="shared" si="9"/>
        <v/>
      </c>
      <c r="N86" s="872" t="str">
        <f t="shared" si="10"/>
        <v/>
      </c>
      <c r="O86" s="872" t="str">
        <f t="shared" si="6"/>
        <v/>
      </c>
    </row>
    <row r="87" spans="3:15" ht="18" customHeight="1">
      <c r="C87" s="879"/>
      <c r="D87" s="993"/>
      <c r="E87" s="996"/>
      <c r="F87" s="994"/>
      <c r="G87" s="849"/>
      <c r="H87" s="868"/>
      <c r="I87" s="642"/>
      <c r="J87" s="862"/>
      <c r="K87" s="872" t="str">
        <f t="shared" si="7"/>
        <v/>
      </c>
      <c r="L87" s="872" t="str">
        <f t="shared" si="8"/>
        <v/>
      </c>
      <c r="M87" s="872" t="str">
        <f t="shared" si="9"/>
        <v/>
      </c>
      <c r="N87" s="872" t="str">
        <f t="shared" si="10"/>
        <v/>
      </c>
      <c r="O87" s="872" t="str">
        <f t="shared" si="6"/>
        <v/>
      </c>
    </row>
    <row r="88" spans="3:15" ht="18" customHeight="1">
      <c r="C88" s="879"/>
      <c r="D88" s="993"/>
      <c r="E88" s="996"/>
      <c r="F88" s="994"/>
      <c r="G88" s="849"/>
      <c r="H88" s="868"/>
      <c r="I88" s="642"/>
      <c r="J88" s="862"/>
      <c r="K88" s="872" t="str">
        <f t="shared" si="7"/>
        <v/>
      </c>
      <c r="L88" s="872" t="str">
        <f t="shared" si="8"/>
        <v/>
      </c>
      <c r="M88" s="872" t="str">
        <f t="shared" si="9"/>
        <v/>
      </c>
      <c r="N88" s="872" t="str">
        <f t="shared" si="10"/>
        <v/>
      </c>
      <c r="O88" s="872" t="str">
        <f t="shared" si="6"/>
        <v/>
      </c>
    </row>
    <row r="89" spans="3:15" ht="18" customHeight="1">
      <c r="C89" s="879"/>
      <c r="D89" s="993"/>
      <c r="E89" s="996"/>
      <c r="F89" s="994"/>
      <c r="G89" s="849"/>
      <c r="H89" s="868"/>
      <c r="I89" s="642"/>
      <c r="J89" s="862"/>
      <c r="K89" s="872" t="str">
        <f t="shared" si="7"/>
        <v/>
      </c>
      <c r="L89" s="872" t="str">
        <f t="shared" si="8"/>
        <v/>
      </c>
      <c r="M89" s="872" t="str">
        <f t="shared" si="9"/>
        <v/>
      </c>
      <c r="N89" s="872" t="str">
        <f t="shared" si="10"/>
        <v/>
      </c>
      <c r="O89" s="872" t="str">
        <f t="shared" si="6"/>
        <v/>
      </c>
    </row>
    <row r="90" spans="3:15" ht="18" customHeight="1">
      <c r="C90" s="879"/>
      <c r="D90" s="993"/>
      <c r="E90" s="996"/>
      <c r="F90" s="994"/>
      <c r="G90" s="849"/>
      <c r="H90" s="868"/>
      <c r="I90" s="642"/>
      <c r="J90" s="862"/>
      <c r="K90" s="872" t="str">
        <f t="shared" si="7"/>
        <v/>
      </c>
      <c r="L90" s="872" t="str">
        <f t="shared" si="8"/>
        <v/>
      </c>
      <c r="M90" s="872" t="str">
        <f t="shared" si="9"/>
        <v/>
      </c>
      <c r="N90" s="872" t="str">
        <f t="shared" si="10"/>
        <v/>
      </c>
      <c r="O90" s="872" t="str">
        <f t="shared" si="6"/>
        <v/>
      </c>
    </row>
    <row r="91" spans="3:15" ht="18" customHeight="1">
      <c r="C91" s="879"/>
      <c r="D91" s="993"/>
      <c r="E91" s="996"/>
      <c r="F91" s="994"/>
      <c r="G91" s="849"/>
      <c r="H91" s="868"/>
      <c r="I91" s="642"/>
      <c r="J91" s="862"/>
      <c r="K91" s="872" t="str">
        <f t="shared" si="7"/>
        <v/>
      </c>
      <c r="L91" s="872" t="str">
        <f t="shared" si="8"/>
        <v/>
      </c>
      <c r="M91" s="872" t="str">
        <f t="shared" si="9"/>
        <v/>
      </c>
      <c r="N91" s="872" t="str">
        <f t="shared" si="10"/>
        <v/>
      </c>
      <c r="O91" s="872" t="str">
        <f t="shared" si="6"/>
        <v/>
      </c>
    </row>
    <row r="92" spans="3:15" ht="18" customHeight="1">
      <c r="C92" s="879"/>
      <c r="D92" s="993"/>
      <c r="E92" s="996"/>
      <c r="F92" s="994"/>
      <c r="G92" s="849"/>
      <c r="H92" s="868"/>
      <c r="I92" s="642"/>
      <c r="J92" s="862"/>
      <c r="K92" s="872" t="str">
        <f t="shared" si="7"/>
        <v/>
      </c>
      <c r="L92" s="872" t="str">
        <f t="shared" si="8"/>
        <v/>
      </c>
      <c r="M92" s="872" t="str">
        <f t="shared" si="9"/>
        <v/>
      </c>
      <c r="N92" s="872" t="str">
        <f t="shared" si="10"/>
        <v/>
      </c>
      <c r="O92" s="872" t="str">
        <f t="shared" si="6"/>
        <v/>
      </c>
    </row>
    <row r="93" spans="3:15" ht="18" customHeight="1">
      <c r="C93" s="879"/>
      <c r="D93" s="993"/>
      <c r="E93" s="996"/>
      <c r="F93" s="994"/>
      <c r="G93" s="849"/>
      <c r="H93" s="868"/>
      <c r="I93" s="642"/>
      <c r="J93" s="862"/>
      <c r="K93" s="872" t="str">
        <f t="shared" si="7"/>
        <v/>
      </c>
      <c r="L93" s="872" t="str">
        <f t="shared" si="8"/>
        <v/>
      </c>
      <c r="M93" s="872" t="str">
        <f t="shared" si="9"/>
        <v/>
      </c>
      <c r="N93" s="872" t="str">
        <f t="shared" si="10"/>
        <v/>
      </c>
      <c r="O93" s="872" t="str">
        <f t="shared" si="6"/>
        <v/>
      </c>
    </row>
    <row r="94" spans="3:15" ht="18" customHeight="1">
      <c r="C94" s="879"/>
      <c r="D94" s="993"/>
      <c r="E94" s="996"/>
      <c r="F94" s="994"/>
      <c r="G94" s="849"/>
      <c r="H94" s="868"/>
      <c r="I94" s="642"/>
      <c r="J94" s="862"/>
      <c r="K94" s="872" t="str">
        <f t="shared" si="7"/>
        <v/>
      </c>
      <c r="L94" s="872" t="str">
        <f t="shared" si="8"/>
        <v/>
      </c>
      <c r="M94" s="872" t="str">
        <f t="shared" si="9"/>
        <v/>
      </c>
      <c r="N94" s="872" t="str">
        <f t="shared" si="10"/>
        <v/>
      </c>
      <c r="O94" s="872" t="str">
        <f t="shared" si="6"/>
        <v/>
      </c>
    </row>
    <row r="95" spans="3:15" ht="18" customHeight="1">
      <c r="C95" s="879"/>
      <c r="D95" s="993"/>
      <c r="E95" s="996"/>
      <c r="F95" s="994"/>
      <c r="G95" s="849"/>
      <c r="H95" s="868"/>
      <c r="I95" s="642"/>
      <c r="J95" s="862"/>
      <c r="K95" s="872" t="str">
        <f t="shared" si="7"/>
        <v/>
      </c>
      <c r="L95" s="872" t="str">
        <f t="shared" si="8"/>
        <v/>
      </c>
      <c r="M95" s="872" t="str">
        <f t="shared" si="9"/>
        <v/>
      </c>
      <c r="N95" s="872" t="str">
        <f t="shared" si="10"/>
        <v/>
      </c>
      <c r="O95" s="872" t="str">
        <f t="shared" si="6"/>
        <v/>
      </c>
    </row>
    <row r="96" spans="3:15" ht="18" customHeight="1">
      <c r="C96" s="879"/>
      <c r="D96" s="993"/>
      <c r="E96" s="996"/>
      <c r="F96" s="994"/>
      <c r="G96" s="849"/>
      <c r="H96" s="868"/>
      <c r="I96" s="642"/>
      <c r="J96" s="862"/>
      <c r="K96" s="872" t="str">
        <f t="shared" si="7"/>
        <v/>
      </c>
      <c r="L96" s="872" t="str">
        <f t="shared" si="8"/>
        <v/>
      </c>
      <c r="M96" s="872" t="str">
        <f t="shared" si="9"/>
        <v/>
      </c>
      <c r="N96" s="872" t="str">
        <f t="shared" si="10"/>
        <v/>
      </c>
      <c r="O96" s="872" t="str">
        <f t="shared" si="6"/>
        <v/>
      </c>
    </row>
    <row r="97" spans="3:15" ht="18" customHeight="1">
      <c r="C97" s="879"/>
      <c r="D97" s="993"/>
      <c r="E97" s="996"/>
      <c r="F97" s="994"/>
      <c r="G97" s="849"/>
      <c r="H97" s="868"/>
      <c r="I97" s="642"/>
      <c r="J97" s="862"/>
      <c r="K97" s="872" t="str">
        <f t="shared" si="7"/>
        <v/>
      </c>
      <c r="L97" s="872" t="str">
        <f t="shared" si="8"/>
        <v/>
      </c>
      <c r="M97" s="872" t="str">
        <f t="shared" si="9"/>
        <v/>
      </c>
      <c r="N97" s="872" t="str">
        <f t="shared" si="10"/>
        <v/>
      </c>
      <c r="O97" s="872" t="str">
        <f t="shared" si="6"/>
        <v/>
      </c>
    </row>
    <row r="98" spans="3:15" ht="18" customHeight="1">
      <c r="C98" s="879"/>
      <c r="D98" s="993"/>
      <c r="E98" s="996"/>
      <c r="F98" s="994"/>
      <c r="G98" s="849"/>
      <c r="H98" s="868"/>
      <c r="I98" s="642"/>
      <c r="J98" s="862"/>
      <c r="K98" s="872" t="str">
        <f t="shared" ref="K98:K102" si="11">IF(C98="","",IF(E98=G98,"エラー",""))</f>
        <v/>
      </c>
      <c r="L98" s="872" t="str">
        <f t="shared" ref="L98:L102" si="12">IF(C98="","",IF(COUNTIF($H$3213:$H$3236,H98),"","エラー"))</f>
        <v/>
      </c>
      <c r="M98" s="872" t="str">
        <f t="shared" ref="M98:M102" si="13">IF(H98="その他",IF(I98="","エラー",""),IF(H98="外国語(外国語会話も含む)",IF(I98="","エラー",""),""))</f>
        <v/>
      </c>
      <c r="N98" s="872" t="str">
        <f t="shared" si="10"/>
        <v/>
      </c>
      <c r="O98" s="872" t="str">
        <f t="shared" si="6"/>
        <v/>
      </c>
    </row>
    <row r="99" spans="3:15" ht="18" customHeight="1">
      <c r="C99" s="879"/>
      <c r="D99" s="993"/>
      <c r="E99" s="996"/>
      <c r="F99" s="994"/>
      <c r="G99" s="849"/>
      <c r="H99" s="868"/>
      <c r="I99" s="642"/>
      <c r="J99" s="862"/>
      <c r="K99" s="872" t="str">
        <f t="shared" si="11"/>
        <v/>
      </c>
      <c r="L99" s="872" t="str">
        <f t="shared" si="12"/>
        <v/>
      </c>
      <c r="M99" s="872" t="str">
        <f t="shared" si="13"/>
        <v/>
      </c>
      <c r="N99" s="872" t="str">
        <f t="shared" si="10"/>
        <v/>
      </c>
      <c r="O99" s="872" t="str">
        <f t="shared" si="6"/>
        <v/>
      </c>
    </row>
    <row r="100" spans="3:15" ht="18" customHeight="1">
      <c r="C100" s="879"/>
      <c r="D100" s="993"/>
      <c r="E100" s="996"/>
      <c r="F100" s="994"/>
      <c r="G100" s="849"/>
      <c r="H100" s="868"/>
      <c r="I100" s="642"/>
      <c r="J100" s="862"/>
      <c r="K100" s="872" t="str">
        <f t="shared" si="11"/>
        <v/>
      </c>
      <c r="L100" s="872" t="str">
        <f t="shared" si="12"/>
        <v/>
      </c>
      <c r="M100" s="872" t="str">
        <f t="shared" si="13"/>
        <v/>
      </c>
      <c r="N100" s="872" t="str">
        <f t="shared" si="10"/>
        <v/>
      </c>
      <c r="O100" s="872" t="str">
        <f t="shared" si="6"/>
        <v/>
      </c>
    </row>
    <row r="101" spans="3:15" ht="18" customHeight="1">
      <c r="C101" s="879"/>
      <c r="D101" s="993"/>
      <c r="E101" s="996"/>
      <c r="F101" s="994"/>
      <c r="G101" s="849"/>
      <c r="H101" s="868"/>
      <c r="I101" s="642"/>
      <c r="J101" s="862"/>
      <c r="K101" s="872" t="str">
        <f t="shared" si="11"/>
        <v/>
      </c>
      <c r="L101" s="872" t="str">
        <f t="shared" si="12"/>
        <v/>
      </c>
      <c r="M101" s="872" t="str">
        <f t="shared" si="13"/>
        <v/>
      </c>
      <c r="N101" s="872" t="str">
        <f t="shared" si="10"/>
        <v/>
      </c>
      <c r="O101" s="872" t="str">
        <f t="shared" si="6"/>
        <v/>
      </c>
    </row>
    <row r="102" spans="3:15" ht="18" customHeight="1">
      <c r="C102" s="879"/>
      <c r="D102" s="993"/>
      <c r="E102" s="996"/>
      <c r="F102" s="994"/>
      <c r="G102" s="849"/>
      <c r="H102" s="868"/>
      <c r="I102" s="642"/>
      <c r="J102" s="862"/>
      <c r="K102" s="872" t="str">
        <f t="shared" si="11"/>
        <v/>
      </c>
      <c r="L102" s="872" t="str">
        <f t="shared" si="12"/>
        <v/>
      </c>
      <c r="M102" s="872" t="str">
        <f t="shared" si="13"/>
        <v/>
      </c>
      <c r="N102" s="872" t="str">
        <f t="shared" si="10"/>
        <v/>
      </c>
      <c r="O102" s="872" t="str">
        <f t="shared" si="6"/>
        <v/>
      </c>
    </row>
    <row r="103" spans="3:15" ht="18" customHeight="1">
      <c r="C103" s="879"/>
      <c r="D103" s="993"/>
      <c r="E103" s="996"/>
      <c r="F103" s="994"/>
      <c r="G103" s="849"/>
      <c r="H103" s="868"/>
      <c r="I103" s="642"/>
      <c r="J103" s="862"/>
      <c r="K103" s="872" t="str">
        <f t="shared" ref="K103:K166" si="14">IF(C103="","",IF(E103=G103,"エラー",""))</f>
        <v/>
      </c>
      <c r="L103" s="872" t="str">
        <f t="shared" ref="L103:L166" si="15">IF(C103="","",IF(COUNTIF($H$3213:$H$3236,H103),"","エラー"))</f>
        <v/>
      </c>
      <c r="M103" s="872" t="str">
        <f t="shared" ref="M103:M166" si="16">IF(H103="その他",IF(I103="","エラー",""),IF(H103="外国語(外国語会話も含む)",IF(I103="","エラー",""),""))</f>
        <v/>
      </c>
      <c r="N103" s="872" t="str">
        <f t="shared" si="10"/>
        <v/>
      </c>
      <c r="O103" s="872" t="str">
        <f t="shared" si="6"/>
        <v/>
      </c>
    </row>
    <row r="104" spans="3:15" ht="18" customHeight="1">
      <c r="C104" s="879"/>
      <c r="D104" s="993"/>
      <c r="E104" s="996"/>
      <c r="F104" s="994"/>
      <c r="G104" s="849"/>
      <c r="H104" s="868"/>
      <c r="I104" s="642"/>
      <c r="J104" s="862"/>
      <c r="K104" s="872" t="str">
        <f t="shared" si="14"/>
        <v/>
      </c>
      <c r="L104" s="872" t="str">
        <f t="shared" si="15"/>
        <v/>
      </c>
      <c r="M104" s="872" t="str">
        <f t="shared" si="16"/>
        <v/>
      </c>
      <c r="N104" s="872" t="str">
        <f t="shared" si="10"/>
        <v/>
      </c>
      <c r="O104" s="872" t="str">
        <f t="shared" si="6"/>
        <v/>
      </c>
    </row>
    <row r="105" spans="3:15" ht="18" hidden="1" customHeight="1">
      <c r="C105" s="879"/>
      <c r="D105" s="993"/>
      <c r="E105" s="996"/>
      <c r="F105" s="994"/>
      <c r="G105" s="849"/>
      <c r="H105" s="868"/>
      <c r="I105" s="642"/>
      <c r="J105" s="862"/>
      <c r="K105" s="872" t="str">
        <f t="shared" si="14"/>
        <v/>
      </c>
      <c r="L105" s="872" t="str">
        <f t="shared" si="15"/>
        <v/>
      </c>
      <c r="M105" s="872" t="str">
        <f t="shared" si="16"/>
        <v/>
      </c>
      <c r="N105" s="872" t="str">
        <f t="shared" si="10"/>
        <v/>
      </c>
      <c r="O105" s="872" t="str">
        <f t="shared" si="6"/>
        <v/>
      </c>
    </row>
    <row r="106" spans="3:15" ht="18" hidden="1" customHeight="1">
      <c r="C106" s="879"/>
      <c r="D106" s="993"/>
      <c r="E106" s="996"/>
      <c r="F106" s="994"/>
      <c r="G106" s="849"/>
      <c r="H106" s="868"/>
      <c r="I106" s="642"/>
      <c r="J106" s="862"/>
      <c r="K106" s="872" t="str">
        <f t="shared" si="14"/>
        <v/>
      </c>
      <c r="L106" s="872" t="str">
        <f t="shared" si="15"/>
        <v/>
      </c>
      <c r="M106" s="872" t="str">
        <f t="shared" si="16"/>
        <v/>
      </c>
      <c r="N106" s="872" t="str">
        <f t="shared" si="10"/>
        <v/>
      </c>
      <c r="O106" s="872" t="str">
        <f t="shared" si="6"/>
        <v/>
      </c>
    </row>
    <row r="107" spans="3:15" ht="18" hidden="1" customHeight="1">
      <c r="C107" s="879"/>
      <c r="D107" s="993"/>
      <c r="E107" s="996"/>
      <c r="F107" s="994"/>
      <c r="G107" s="849"/>
      <c r="H107" s="868"/>
      <c r="I107" s="642"/>
      <c r="J107" s="862"/>
      <c r="K107" s="872" t="str">
        <f t="shared" si="14"/>
        <v/>
      </c>
      <c r="L107" s="872" t="str">
        <f t="shared" si="15"/>
        <v/>
      </c>
      <c r="M107" s="872" t="str">
        <f t="shared" si="16"/>
        <v/>
      </c>
      <c r="N107" s="872" t="str">
        <f t="shared" si="10"/>
        <v/>
      </c>
      <c r="O107" s="872" t="str">
        <f t="shared" si="6"/>
        <v/>
      </c>
    </row>
    <row r="108" spans="3:15" ht="18" hidden="1" customHeight="1">
      <c r="C108" s="879"/>
      <c r="D108" s="993"/>
      <c r="E108" s="996"/>
      <c r="F108" s="994"/>
      <c r="G108" s="849"/>
      <c r="H108" s="868"/>
      <c r="I108" s="642"/>
      <c r="J108" s="862"/>
      <c r="K108" s="872" t="str">
        <f t="shared" si="14"/>
        <v/>
      </c>
      <c r="L108" s="872" t="str">
        <f t="shared" si="15"/>
        <v/>
      </c>
      <c r="M108" s="872" t="str">
        <f t="shared" si="16"/>
        <v/>
      </c>
      <c r="N108" s="872" t="str">
        <f t="shared" si="10"/>
        <v/>
      </c>
      <c r="O108" s="872" t="str">
        <f t="shared" si="6"/>
        <v/>
      </c>
    </row>
    <row r="109" spans="3:15" ht="18" hidden="1" customHeight="1">
      <c r="C109" s="879"/>
      <c r="D109" s="993"/>
      <c r="E109" s="996"/>
      <c r="F109" s="994"/>
      <c r="G109" s="849"/>
      <c r="H109" s="868"/>
      <c r="I109" s="642"/>
      <c r="J109" s="862"/>
      <c r="K109" s="872" t="str">
        <f t="shared" si="14"/>
        <v/>
      </c>
      <c r="L109" s="872" t="str">
        <f t="shared" si="15"/>
        <v/>
      </c>
      <c r="M109" s="872" t="str">
        <f t="shared" si="16"/>
        <v/>
      </c>
      <c r="N109" s="872" t="str">
        <f t="shared" si="10"/>
        <v/>
      </c>
      <c r="O109" s="872" t="str">
        <f t="shared" si="6"/>
        <v/>
      </c>
    </row>
    <row r="110" spans="3:15" ht="18" hidden="1" customHeight="1">
      <c r="C110" s="879"/>
      <c r="D110" s="993"/>
      <c r="E110" s="996"/>
      <c r="F110" s="994"/>
      <c r="G110" s="849"/>
      <c r="H110" s="868"/>
      <c r="I110" s="642"/>
      <c r="J110" s="862"/>
      <c r="K110" s="872" t="str">
        <f t="shared" si="14"/>
        <v/>
      </c>
      <c r="L110" s="872" t="str">
        <f t="shared" si="15"/>
        <v/>
      </c>
      <c r="M110" s="872" t="str">
        <f t="shared" si="16"/>
        <v/>
      </c>
      <c r="N110" s="872" t="str">
        <f t="shared" si="10"/>
        <v/>
      </c>
      <c r="O110" s="872" t="str">
        <f t="shared" si="6"/>
        <v/>
      </c>
    </row>
    <row r="111" spans="3:15" ht="18" hidden="1" customHeight="1">
      <c r="C111" s="879"/>
      <c r="D111" s="993"/>
      <c r="E111" s="996"/>
      <c r="F111" s="994"/>
      <c r="G111" s="849"/>
      <c r="H111" s="868"/>
      <c r="I111" s="642"/>
      <c r="J111" s="862"/>
      <c r="K111" s="872" t="str">
        <f t="shared" si="14"/>
        <v/>
      </c>
      <c r="L111" s="872" t="str">
        <f t="shared" si="15"/>
        <v/>
      </c>
      <c r="M111" s="872" t="str">
        <f t="shared" si="16"/>
        <v/>
      </c>
      <c r="N111" s="872" t="str">
        <f t="shared" si="10"/>
        <v/>
      </c>
      <c r="O111" s="872" t="str">
        <f t="shared" si="6"/>
        <v/>
      </c>
    </row>
    <row r="112" spans="3:15" ht="18" hidden="1" customHeight="1">
      <c r="C112" s="879"/>
      <c r="D112" s="993"/>
      <c r="E112" s="996"/>
      <c r="F112" s="994"/>
      <c r="G112" s="849"/>
      <c r="H112" s="868"/>
      <c r="I112" s="642"/>
      <c r="J112" s="862"/>
      <c r="K112" s="872" t="str">
        <f t="shared" si="14"/>
        <v/>
      </c>
      <c r="L112" s="872" t="str">
        <f t="shared" si="15"/>
        <v/>
      </c>
      <c r="M112" s="872" t="str">
        <f t="shared" si="16"/>
        <v/>
      </c>
      <c r="N112" s="872" t="str">
        <f t="shared" si="10"/>
        <v/>
      </c>
      <c r="O112" s="872" t="str">
        <f t="shared" si="6"/>
        <v/>
      </c>
    </row>
    <row r="113" spans="3:15" ht="18" hidden="1" customHeight="1">
      <c r="C113" s="879"/>
      <c r="D113" s="993"/>
      <c r="E113" s="996"/>
      <c r="F113" s="994"/>
      <c r="G113" s="849"/>
      <c r="H113" s="868"/>
      <c r="I113" s="642"/>
      <c r="J113" s="862"/>
      <c r="K113" s="872" t="str">
        <f t="shared" si="14"/>
        <v/>
      </c>
      <c r="L113" s="872" t="str">
        <f t="shared" si="15"/>
        <v/>
      </c>
      <c r="M113" s="872" t="str">
        <f t="shared" si="16"/>
        <v/>
      </c>
      <c r="N113" s="872" t="str">
        <f t="shared" si="10"/>
        <v/>
      </c>
      <c r="O113" s="872" t="str">
        <f t="shared" si="6"/>
        <v/>
      </c>
    </row>
    <row r="114" spans="3:15" ht="18" hidden="1" customHeight="1">
      <c r="C114" s="879"/>
      <c r="D114" s="993"/>
      <c r="E114" s="996"/>
      <c r="F114" s="994"/>
      <c r="G114" s="849"/>
      <c r="H114" s="868"/>
      <c r="I114" s="642"/>
      <c r="J114" s="862"/>
      <c r="K114" s="872" t="str">
        <f t="shared" si="14"/>
        <v/>
      </c>
      <c r="L114" s="872" t="str">
        <f t="shared" si="15"/>
        <v/>
      </c>
      <c r="M114" s="872" t="str">
        <f t="shared" si="16"/>
        <v/>
      </c>
      <c r="N114" s="872" t="str">
        <f t="shared" si="10"/>
        <v/>
      </c>
      <c r="O114" s="872" t="str">
        <f t="shared" si="6"/>
        <v/>
      </c>
    </row>
    <row r="115" spans="3:15" ht="18" hidden="1" customHeight="1">
      <c r="C115" s="879"/>
      <c r="D115" s="993"/>
      <c r="E115" s="996"/>
      <c r="F115" s="994"/>
      <c r="G115" s="849"/>
      <c r="H115" s="868"/>
      <c r="I115" s="642"/>
      <c r="J115" s="862"/>
      <c r="K115" s="872" t="str">
        <f t="shared" si="14"/>
        <v/>
      </c>
      <c r="L115" s="872" t="str">
        <f t="shared" si="15"/>
        <v/>
      </c>
      <c r="M115" s="872" t="str">
        <f t="shared" si="16"/>
        <v/>
      </c>
      <c r="N115" s="872" t="str">
        <f t="shared" si="10"/>
        <v/>
      </c>
      <c r="O115" s="872" t="str">
        <f t="shared" si="6"/>
        <v/>
      </c>
    </row>
    <row r="116" spans="3:15" ht="18" hidden="1" customHeight="1">
      <c r="C116" s="879"/>
      <c r="D116" s="993"/>
      <c r="E116" s="996"/>
      <c r="F116" s="994"/>
      <c r="G116" s="849"/>
      <c r="H116" s="868"/>
      <c r="I116" s="642"/>
      <c r="J116" s="862"/>
      <c r="K116" s="872" t="str">
        <f t="shared" si="14"/>
        <v/>
      </c>
      <c r="L116" s="872" t="str">
        <f t="shared" si="15"/>
        <v/>
      </c>
      <c r="M116" s="872" t="str">
        <f t="shared" si="16"/>
        <v/>
      </c>
      <c r="N116" s="872" t="str">
        <f t="shared" si="10"/>
        <v/>
      </c>
      <c r="O116" s="872" t="str">
        <f t="shared" si="6"/>
        <v/>
      </c>
    </row>
    <row r="117" spans="3:15" ht="18" hidden="1" customHeight="1">
      <c r="C117" s="879"/>
      <c r="D117" s="993"/>
      <c r="E117" s="996"/>
      <c r="F117" s="994"/>
      <c r="G117" s="849"/>
      <c r="H117" s="868"/>
      <c r="I117" s="642"/>
      <c r="J117" s="862"/>
      <c r="K117" s="872" t="str">
        <f t="shared" si="14"/>
        <v/>
      </c>
      <c r="L117" s="872" t="str">
        <f t="shared" si="15"/>
        <v/>
      </c>
      <c r="M117" s="872" t="str">
        <f t="shared" si="16"/>
        <v/>
      </c>
      <c r="N117" s="872" t="str">
        <f t="shared" si="10"/>
        <v/>
      </c>
      <c r="O117" s="872" t="str">
        <f t="shared" si="6"/>
        <v/>
      </c>
    </row>
    <row r="118" spans="3:15" ht="18" hidden="1" customHeight="1">
      <c r="C118" s="879"/>
      <c r="D118" s="993"/>
      <c r="E118" s="996"/>
      <c r="F118" s="994"/>
      <c r="G118" s="849"/>
      <c r="H118" s="868"/>
      <c r="I118" s="642"/>
      <c r="J118" s="862"/>
      <c r="K118" s="872" t="str">
        <f t="shared" si="14"/>
        <v/>
      </c>
      <c r="L118" s="872" t="str">
        <f t="shared" si="15"/>
        <v/>
      </c>
      <c r="M118" s="872" t="str">
        <f t="shared" si="16"/>
        <v/>
      </c>
      <c r="N118" s="872" t="str">
        <f t="shared" si="10"/>
        <v/>
      </c>
      <c r="O118" s="872" t="str">
        <f t="shared" si="6"/>
        <v/>
      </c>
    </row>
    <row r="119" spans="3:15" ht="18" hidden="1" customHeight="1">
      <c r="C119" s="879"/>
      <c r="D119" s="993"/>
      <c r="E119" s="996"/>
      <c r="F119" s="994"/>
      <c r="G119" s="849"/>
      <c r="H119" s="868"/>
      <c r="I119" s="642"/>
      <c r="J119" s="862"/>
      <c r="K119" s="872" t="str">
        <f t="shared" si="14"/>
        <v/>
      </c>
      <c r="L119" s="872" t="str">
        <f t="shared" si="15"/>
        <v/>
      </c>
      <c r="M119" s="872" t="str">
        <f t="shared" si="16"/>
        <v/>
      </c>
      <c r="N119" s="872" t="str">
        <f t="shared" si="10"/>
        <v/>
      </c>
      <c r="O119" s="872" t="str">
        <f t="shared" si="6"/>
        <v/>
      </c>
    </row>
    <row r="120" spans="3:15" ht="18" hidden="1" customHeight="1">
      <c r="C120" s="879"/>
      <c r="D120" s="993"/>
      <c r="E120" s="996"/>
      <c r="F120" s="994"/>
      <c r="G120" s="849"/>
      <c r="H120" s="868"/>
      <c r="I120" s="642"/>
      <c r="J120" s="862"/>
      <c r="K120" s="872" t="str">
        <f t="shared" si="14"/>
        <v/>
      </c>
      <c r="L120" s="872" t="str">
        <f t="shared" si="15"/>
        <v/>
      </c>
      <c r="M120" s="872" t="str">
        <f t="shared" si="16"/>
        <v/>
      </c>
      <c r="N120" s="872" t="str">
        <f t="shared" si="10"/>
        <v/>
      </c>
      <c r="O120" s="872" t="str">
        <f t="shared" si="6"/>
        <v/>
      </c>
    </row>
    <row r="121" spans="3:15" ht="18" hidden="1" customHeight="1">
      <c r="C121" s="879"/>
      <c r="D121" s="993"/>
      <c r="E121" s="996"/>
      <c r="F121" s="994"/>
      <c r="G121" s="849"/>
      <c r="H121" s="868"/>
      <c r="I121" s="642"/>
      <c r="J121" s="862"/>
      <c r="K121" s="872" t="str">
        <f t="shared" si="14"/>
        <v/>
      </c>
      <c r="L121" s="872" t="str">
        <f t="shared" si="15"/>
        <v/>
      </c>
      <c r="M121" s="872" t="str">
        <f t="shared" si="16"/>
        <v/>
      </c>
      <c r="N121" s="872" t="str">
        <f t="shared" si="10"/>
        <v/>
      </c>
      <c r="O121" s="872" t="str">
        <f t="shared" si="6"/>
        <v/>
      </c>
    </row>
    <row r="122" spans="3:15" ht="18" hidden="1" customHeight="1">
      <c r="C122" s="879"/>
      <c r="D122" s="993"/>
      <c r="E122" s="996"/>
      <c r="F122" s="994"/>
      <c r="G122" s="849"/>
      <c r="H122" s="868"/>
      <c r="I122" s="642"/>
      <c r="J122" s="862"/>
      <c r="K122" s="872" t="str">
        <f t="shared" si="14"/>
        <v/>
      </c>
      <c r="L122" s="872" t="str">
        <f t="shared" si="15"/>
        <v/>
      </c>
      <c r="M122" s="872" t="str">
        <f t="shared" si="16"/>
        <v/>
      </c>
      <c r="N122" s="872" t="str">
        <f t="shared" si="10"/>
        <v/>
      </c>
      <c r="O122" s="872" t="str">
        <f t="shared" si="6"/>
        <v/>
      </c>
    </row>
    <row r="123" spans="3:15" ht="18" hidden="1" customHeight="1">
      <c r="C123" s="879"/>
      <c r="D123" s="993"/>
      <c r="E123" s="996"/>
      <c r="F123" s="994"/>
      <c r="G123" s="849"/>
      <c r="H123" s="868"/>
      <c r="I123" s="642"/>
      <c r="J123" s="862"/>
      <c r="K123" s="872" t="str">
        <f t="shared" si="14"/>
        <v/>
      </c>
      <c r="L123" s="872" t="str">
        <f t="shared" si="15"/>
        <v/>
      </c>
      <c r="M123" s="872" t="str">
        <f t="shared" si="16"/>
        <v/>
      </c>
      <c r="N123" s="872" t="str">
        <f t="shared" si="10"/>
        <v/>
      </c>
      <c r="O123" s="872" t="str">
        <f t="shared" si="6"/>
        <v/>
      </c>
    </row>
    <row r="124" spans="3:15" ht="18" hidden="1" customHeight="1">
      <c r="C124" s="879"/>
      <c r="D124" s="993"/>
      <c r="E124" s="996"/>
      <c r="F124" s="994"/>
      <c r="G124" s="849"/>
      <c r="H124" s="868"/>
      <c r="I124" s="642"/>
      <c r="J124" s="862"/>
      <c r="K124" s="872" t="str">
        <f t="shared" si="14"/>
        <v/>
      </c>
      <c r="L124" s="872" t="str">
        <f t="shared" si="15"/>
        <v/>
      </c>
      <c r="M124" s="872" t="str">
        <f t="shared" si="16"/>
        <v/>
      </c>
      <c r="N124" s="872" t="str">
        <f t="shared" si="10"/>
        <v/>
      </c>
      <c r="O124" s="872" t="str">
        <f t="shared" si="6"/>
        <v/>
      </c>
    </row>
    <row r="125" spans="3:15" ht="18" hidden="1" customHeight="1">
      <c r="C125" s="879"/>
      <c r="D125" s="993"/>
      <c r="E125" s="996"/>
      <c r="F125" s="994"/>
      <c r="G125" s="849"/>
      <c r="H125" s="868"/>
      <c r="I125" s="642"/>
      <c r="J125" s="862"/>
      <c r="K125" s="872" t="str">
        <f t="shared" si="14"/>
        <v/>
      </c>
      <c r="L125" s="872" t="str">
        <f t="shared" si="15"/>
        <v/>
      </c>
      <c r="M125" s="872" t="str">
        <f t="shared" si="16"/>
        <v/>
      </c>
      <c r="N125" s="872" t="str">
        <f t="shared" si="10"/>
        <v/>
      </c>
      <c r="O125" s="872" t="str">
        <f t="shared" si="6"/>
        <v/>
      </c>
    </row>
    <row r="126" spans="3:15" ht="18" hidden="1" customHeight="1">
      <c r="C126" s="879"/>
      <c r="D126" s="993"/>
      <c r="E126" s="996"/>
      <c r="F126" s="994"/>
      <c r="G126" s="849"/>
      <c r="H126" s="868"/>
      <c r="I126" s="642"/>
      <c r="J126" s="862"/>
      <c r="K126" s="872" t="str">
        <f t="shared" si="14"/>
        <v/>
      </c>
      <c r="L126" s="872" t="str">
        <f t="shared" si="15"/>
        <v/>
      </c>
      <c r="M126" s="872" t="str">
        <f t="shared" si="16"/>
        <v/>
      </c>
      <c r="N126" s="872" t="str">
        <f t="shared" si="10"/>
        <v/>
      </c>
      <c r="O126" s="872" t="str">
        <f t="shared" si="6"/>
        <v/>
      </c>
    </row>
    <row r="127" spans="3:15" ht="18" hidden="1" customHeight="1">
      <c r="C127" s="879"/>
      <c r="D127" s="993"/>
      <c r="E127" s="996"/>
      <c r="F127" s="994"/>
      <c r="G127" s="849"/>
      <c r="H127" s="868"/>
      <c r="I127" s="642"/>
      <c r="J127" s="862"/>
      <c r="K127" s="872" t="str">
        <f t="shared" si="14"/>
        <v/>
      </c>
      <c r="L127" s="872" t="str">
        <f t="shared" si="15"/>
        <v/>
      </c>
      <c r="M127" s="872" t="str">
        <f t="shared" si="16"/>
        <v/>
      </c>
      <c r="N127" s="872" t="str">
        <f t="shared" si="10"/>
        <v/>
      </c>
      <c r="O127" s="872" t="str">
        <f t="shared" si="6"/>
        <v/>
      </c>
    </row>
    <row r="128" spans="3:15" ht="18" hidden="1" customHeight="1">
      <c r="C128" s="879"/>
      <c r="D128" s="993"/>
      <c r="E128" s="996"/>
      <c r="F128" s="994"/>
      <c r="G128" s="849"/>
      <c r="H128" s="868"/>
      <c r="I128" s="642"/>
      <c r="J128" s="862"/>
      <c r="K128" s="872" t="str">
        <f t="shared" si="14"/>
        <v/>
      </c>
      <c r="L128" s="872" t="str">
        <f t="shared" si="15"/>
        <v/>
      </c>
      <c r="M128" s="872" t="str">
        <f t="shared" si="16"/>
        <v/>
      </c>
      <c r="N128" s="872" t="str">
        <f t="shared" si="10"/>
        <v/>
      </c>
      <c r="O128" s="872" t="str">
        <f t="shared" si="6"/>
        <v/>
      </c>
    </row>
    <row r="129" spans="3:15" ht="18" hidden="1" customHeight="1">
      <c r="C129" s="879"/>
      <c r="D129" s="993"/>
      <c r="E129" s="996"/>
      <c r="F129" s="994"/>
      <c r="G129" s="849"/>
      <c r="H129" s="868"/>
      <c r="I129" s="642"/>
      <c r="J129" s="862"/>
      <c r="K129" s="872" t="str">
        <f t="shared" si="14"/>
        <v/>
      </c>
      <c r="L129" s="872" t="str">
        <f t="shared" si="15"/>
        <v/>
      </c>
      <c r="M129" s="872" t="str">
        <f t="shared" si="16"/>
        <v/>
      </c>
      <c r="N129" s="872" t="str">
        <f t="shared" si="10"/>
        <v/>
      </c>
      <c r="O129" s="872" t="str">
        <f t="shared" si="6"/>
        <v/>
      </c>
    </row>
    <row r="130" spans="3:15" ht="18" hidden="1" customHeight="1">
      <c r="C130" s="879"/>
      <c r="D130" s="993"/>
      <c r="E130" s="996"/>
      <c r="F130" s="994"/>
      <c r="G130" s="849"/>
      <c r="H130" s="868"/>
      <c r="I130" s="642"/>
      <c r="J130" s="862"/>
      <c r="K130" s="872" t="str">
        <f t="shared" si="14"/>
        <v/>
      </c>
      <c r="L130" s="872" t="str">
        <f t="shared" si="15"/>
        <v/>
      </c>
      <c r="M130" s="872" t="str">
        <f t="shared" si="16"/>
        <v/>
      </c>
      <c r="N130" s="872" t="str">
        <f t="shared" si="10"/>
        <v/>
      </c>
      <c r="O130" s="872" t="str">
        <f t="shared" si="6"/>
        <v/>
      </c>
    </row>
    <row r="131" spans="3:15" ht="18" hidden="1" customHeight="1">
      <c r="C131" s="879"/>
      <c r="D131" s="993"/>
      <c r="E131" s="996"/>
      <c r="F131" s="994"/>
      <c r="G131" s="849"/>
      <c r="H131" s="868"/>
      <c r="I131" s="642"/>
      <c r="J131" s="862"/>
      <c r="K131" s="872" t="str">
        <f t="shared" si="14"/>
        <v/>
      </c>
      <c r="L131" s="872" t="str">
        <f t="shared" si="15"/>
        <v/>
      </c>
      <c r="M131" s="872" t="str">
        <f t="shared" si="16"/>
        <v/>
      </c>
      <c r="N131" s="872" t="str">
        <f t="shared" si="10"/>
        <v/>
      </c>
      <c r="O131" s="872" t="str">
        <f t="shared" si="6"/>
        <v/>
      </c>
    </row>
    <row r="132" spans="3:15" ht="18" hidden="1" customHeight="1">
      <c r="C132" s="879"/>
      <c r="D132" s="993"/>
      <c r="E132" s="996"/>
      <c r="F132" s="994"/>
      <c r="G132" s="849"/>
      <c r="H132" s="868"/>
      <c r="I132" s="642"/>
      <c r="J132" s="862"/>
      <c r="K132" s="872" t="str">
        <f t="shared" si="14"/>
        <v/>
      </c>
      <c r="L132" s="872" t="str">
        <f t="shared" si="15"/>
        <v/>
      </c>
      <c r="M132" s="872" t="str">
        <f t="shared" si="16"/>
        <v/>
      </c>
      <c r="N132" s="872" t="str">
        <f t="shared" si="10"/>
        <v/>
      </c>
      <c r="O132" s="872" t="str">
        <f t="shared" si="6"/>
        <v/>
      </c>
    </row>
    <row r="133" spans="3:15" ht="18" hidden="1" customHeight="1">
      <c r="C133" s="879"/>
      <c r="D133" s="993"/>
      <c r="E133" s="996"/>
      <c r="F133" s="994"/>
      <c r="G133" s="849"/>
      <c r="H133" s="868"/>
      <c r="I133" s="642"/>
      <c r="J133" s="862"/>
      <c r="K133" s="872" t="str">
        <f t="shared" si="14"/>
        <v/>
      </c>
      <c r="L133" s="872" t="str">
        <f t="shared" si="15"/>
        <v/>
      </c>
      <c r="M133" s="872" t="str">
        <f t="shared" si="16"/>
        <v/>
      </c>
      <c r="N133" s="872" t="str">
        <f t="shared" si="10"/>
        <v/>
      </c>
      <c r="O133" s="872" t="str">
        <f t="shared" ref="O133:O196" si="17">IF(C133="","",IF(COUNTBLANK(C133:J133)&gt;1,"記入漏れがあります。記入例のとおりデータを入力してください。。",""))</f>
        <v/>
      </c>
    </row>
    <row r="134" spans="3:15" ht="18" hidden="1" customHeight="1">
      <c r="C134" s="879"/>
      <c r="D134" s="993"/>
      <c r="E134" s="996"/>
      <c r="F134" s="994"/>
      <c r="G134" s="849"/>
      <c r="H134" s="868"/>
      <c r="I134" s="642"/>
      <c r="J134" s="862"/>
      <c r="K134" s="872" t="str">
        <f t="shared" si="14"/>
        <v/>
      </c>
      <c r="L134" s="872" t="str">
        <f t="shared" si="15"/>
        <v/>
      </c>
      <c r="M134" s="872" t="str">
        <f t="shared" si="16"/>
        <v/>
      </c>
      <c r="N134" s="872" t="str">
        <f t="shared" ref="N134:N197" si="18">IF(COUNTIF($Y$6:$Y$18,J134),"要確認","")</f>
        <v/>
      </c>
      <c r="O134" s="872" t="str">
        <f t="shared" si="17"/>
        <v/>
      </c>
    </row>
    <row r="135" spans="3:15" ht="18" hidden="1" customHeight="1">
      <c r="C135" s="879"/>
      <c r="D135" s="993"/>
      <c r="E135" s="996"/>
      <c r="F135" s="994"/>
      <c r="G135" s="849"/>
      <c r="H135" s="868"/>
      <c r="I135" s="642"/>
      <c r="J135" s="862"/>
      <c r="K135" s="872" t="str">
        <f t="shared" si="14"/>
        <v/>
      </c>
      <c r="L135" s="872" t="str">
        <f t="shared" si="15"/>
        <v/>
      </c>
      <c r="M135" s="872" t="str">
        <f t="shared" si="16"/>
        <v/>
      </c>
      <c r="N135" s="872" t="str">
        <f t="shared" si="18"/>
        <v/>
      </c>
      <c r="O135" s="872" t="str">
        <f t="shared" si="17"/>
        <v/>
      </c>
    </row>
    <row r="136" spans="3:15" ht="18" hidden="1" customHeight="1">
      <c r="C136" s="879"/>
      <c r="D136" s="993"/>
      <c r="E136" s="996"/>
      <c r="F136" s="994"/>
      <c r="G136" s="849"/>
      <c r="H136" s="868"/>
      <c r="I136" s="642"/>
      <c r="J136" s="862"/>
      <c r="K136" s="872" t="str">
        <f t="shared" si="14"/>
        <v/>
      </c>
      <c r="L136" s="872" t="str">
        <f t="shared" si="15"/>
        <v/>
      </c>
      <c r="M136" s="872" t="str">
        <f t="shared" si="16"/>
        <v/>
      </c>
      <c r="N136" s="872" t="str">
        <f t="shared" si="18"/>
        <v/>
      </c>
      <c r="O136" s="872" t="str">
        <f t="shared" si="17"/>
        <v/>
      </c>
    </row>
    <row r="137" spans="3:15" ht="18" hidden="1" customHeight="1">
      <c r="C137" s="879"/>
      <c r="D137" s="993"/>
      <c r="E137" s="996"/>
      <c r="F137" s="994"/>
      <c r="G137" s="849"/>
      <c r="H137" s="868"/>
      <c r="I137" s="642"/>
      <c r="J137" s="862"/>
      <c r="K137" s="872" t="str">
        <f t="shared" si="14"/>
        <v/>
      </c>
      <c r="L137" s="872" t="str">
        <f t="shared" si="15"/>
        <v/>
      </c>
      <c r="M137" s="872" t="str">
        <f t="shared" si="16"/>
        <v/>
      </c>
      <c r="N137" s="872" t="str">
        <f t="shared" si="18"/>
        <v/>
      </c>
      <c r="O137" s="872" t="str">
        <f t="shared" si="17"/>
        <v/>
      </c>
    </row>
    <row r="138" spans="3:15" ht="18" hidden="1" customHeight="1">
      <c r="C138" s="879"/>
      <c r="D138" s="993"/>
      <c r="E138" s="996"/>
      <c r="F138" s="994"/>
      <c r="G138" s="849"/>
      <c r="H138" s="868"/>
      <c r="I138" s="642"/>
      <c r="J138" s="862"/>
      <c r="K138" s="872" t="str">
        <f t="shared" si="14"/>
        <v/>
      </c>
      <c r="L138" s="872" t="str">
        <f t="shared" si="15"/>
        <v/>
      </c>
      <c r="M138" s="872" t="str">
        <f t="shared" si="16"/>
        <v/>
      </c>
      <c r="N138" s="872" t="str">
        <f t="shared" si="18"/>
        <v/>
      </c>
      <c r="O138" s="872" t="str">
        <f t="shared" si="17"/>
        <v/>
      </c>
    </row>
    <row r="139" spans="3:15" ht="18" hidden="1" customHeight="1">
      <c r="C139" s="879"/>
      <c r="D139" s="993"/>
      <c r="E139" s="996"/>
      <c r="F139" s="994"/>
      <c r="G139" s="849"/>
      <c r="H139" s="868"/>
      <c r="I139" s="642"/>
      <c r="J139" s="862"/>
      <c r="K139" s="872" t="str">
        <f t="shared" si="14"/>
        <v/>
      </c>
      <c r="L139" s="872" t="str">
        <f t="shared" si="15"/>
        <v/>
      </c>
      <c r="M139" s="872" t="str">
        <f t="shared" si="16"/>
        <v/>
      </c>
      <c r="N139" s="872" t="str">
        <f t="shared" si="18"/>
        <v/>
      </c>
      <c r="O139" s="872" t="str">
        <f t="shared" si="17"/>
        <v/>
      </c>
    </row>
    <row r="140" spans="3:15" ht="18" hidden="1" customHeight="1">
      <c r="C140" s="879"/>
      <c r="D140" s="993"/>
      <c r="E140" s="996"/>
      <c r="F140" s="994"/>
      <c r="G140" s="849"/>
      <c r="H140" s="868"/>
      <c r="I140" s="642"/>
      <c r="J140" s="862"/>
      <c r="K140" s="872" t="str">
        <f t="shared" si="14"/>
        <v/>
      </c>
      <c r="L140" s="872" t="str">
        <f t="shared" si="15"/>
        <v/>
      </c>
      <c r="M140" s="872" t="str">
        <f t="shared" si="16"/>
        <v/>
      </c>
      <c r="N140" s="872" t="str">
        <f t="shared" si="18"/>
        <v/>
      </c>
      <c r="O140" s="872" t="str">
        <f t="shared" si="17"/>
        <v/>
      </c>
    </row>
    <row r="141" spans="3:15" ht="18" hidden="1" customHeight="1">
      <c r="C141" s="879"/>
      <c r="D141" s="993"/>
      <c r="E141" s="996"/>
      <c r="F141" s="994"/>
      <c r="G141" s="849"/>
      <c r="H141" s="868"/>
      <c r="I141" s="642"/>
      <c r="J141" s="862"/>
      <c r="K141" s="872" t="str">
        <f t="shared" si="14"/>
        <v/>
      </c>
      <c r="L141" s="872" t="str">
        <f t="shared" si="15"/>
        <v/>
      </c>
      <c r="M141" s="872" t="str">
        <f t="shared" si="16"/>
        <v/>
      </c>
      <c r="N141" s="872" t="str">
        <f t="shared" si="18"/>
        <v/>
      </c>
      <c r="O141" s="872" t="str">
        <f t="shared" si="17"/>
        <v/>
      </c>
    </row>
    <row r="142" spans="3:15" ht="18" hidden="1" customHeight="1">
      <c r="C142" s="879"/>
      <c r="D142" s="993"/>
      <c r="E142" s="996"/>
      <c r="F142" s="994"/>
      <c r="G142" s="849"/>
      <c r="H142" s="868"/>
      <c r="I142" s="642"/>
      <c r="J142" s="862"/>
      <c r="K142" s="872" t="str">
        <f t="shared" si="14"/>
        <v/>
      </c>
      <c r="L142" s="872" t="str">
        <f t="shared" si="15"/>
        <v/>
      </c>
      <c r="M142" s="872" t="str">
        <f t="shared" si="16"/>
        <v/>
      </c>
      <c r="N142" s="872" t="str">
        <f t="shared" si="18"/>
        <v/>
      </c>
      <c r="O142" s="872" t="str">
        <f t="shared" si="17"/>
        <v/>
      </c>
    </row>
    <row r="143" spans="3:15" ht="18" hidden="1" customHeight="1">
      <c r="C143" s="879"/>
      <c r="D143" s="993"/>
      <c r="E143" s="996"/>
      <c r="F143" s="994"/>
      <c r="G143" s="849"/>
      <c r="H143" s="868"/>
      <c r="I143" s="642"/>
      <c r="J143" s="862"/>
      <c r="K143" s="872" t="str">
        <f t="shared" si="14"/>
        <v/>
      </c>
      <c r="L143" s="872" t="str">
        <f t="shared" si="15"/>
        <v/>
      </c>
      <c r="M143" s="872" t="str">
        <f t="shared" si="16"/>
        <v/>
      </c>
      <c r="N143" s="872" t="str">
        <f t="shared" si="18"/>
        <v/>
      </c>
      <c r="O143" s="872" t="str">
        <f t="shared" si="17"/>
        <v/>
      </c>
    </row>
    <row r="144" spans="3:15" ht="18" hidden="1" customHeight="1">
      <c r="C144" s="879"/>
      <c r="D144" s="993"/>
      <c r="E144" s="996"/>
      <c r="F144" s="994"/>
      <c r="G144" s="849"/>
      <c r="H144" s="868"/>
      <c r="I144" s="642"/>
      <c r="J144" s="862"/>
      <c r="K144" s="872" t="str">
        <f t="shared" si="14"/>
        <v/>
      </c>
      <c r="L144" s="872" t="str">
        <f t="shared" si="15"/>
        <v/>
      </c>
      <c r="M144" s="872" t="str">
        <f t="shared" si="16"/>
        <v/>
      </c>
      <c r="N144" s="872" t="str">
        <f t="shared" si="18"/>
        <v/>
      </c>
      <c r="O144" s="872" t="str">
        <f t="shared" si="17"/>
        <v/>
      </c>
    </row>
    <row r="145" spans="3:15" ht="18" hidden="1" customHeight="1">
      <c r="C145" s="879"/>
      <c r="D145" s="993"/>
      <c r="E145" s="996"/>
      <c r="F145" s="994"/>
      <c r="G145" s="849"/>
      <c r="H145" s="868"/>
      <c r="I145" s="642"/>
      <c r="J145" s="862"/>
      <c r="K145" s="872" t="str">
        <f t="shared" si="14"/>
        <v/>
      </c>
      <c r="L145" s="872" t="str">
        <f t="shared" si="15"/>
        <v/>
      </c>
      <c r="M145" s="872" t="str">
        <f t="shared" si="16"/>
        <v/>
      </c>
      <c r="N145" s="872" t="str">
        <f t="shared" si="18"/>
        <v/>
      </c>
      <c r="O145" s="872" t="str">
        <f t="shared" si="17"/>
        <v/>
      </c>
    </row>
    <row r="146" spans="3:15" ht="18" hidden="1" customHeight="1">
      <c r="C146" s="879"/>
      <c r="D146" s="993"/>
      <c r="E146" s="996"/>
      <c r="F146" s="994"/>
      <c r="G146" s="849"/>
      <c r="H146" s="868"/>
      <c r="I146" s="642"/>
      <c r="J146" s="862"/>
      <c r="K146" s="872" t="str">
        <f t="shared" si="14"/>
        <v/>
      </c>
      <c r="L146" s="872" t="str">
        <f t="shared" si="15"/>
        <v/>
      </c>
      <c r="M146" s="872" t="str">
        <f t="shared" si="16"/>
        <v/>
      </c>
      <c r="N146" s="872" t="str">
        <f t="shared" si="18"/>
        <v/>
      </c>
      <c r="O146" s="872" t="str">
        <f t="shared" si="17"/>
        <v/>
      </c>
    </row>
    <row r="147" spans="3:15" ht="18" hidden="1" customHeight="1">
      <c r="C147" s="879"/>
      <c r="D147" s="993"/>
      <c r="E147" s="996"/>
      <c r="F147" s="994"/>
      <c r="G147" s="849"/>
      <c r="H147" s="868"/>
      <c r="I147" s="642"/>
      <c r="J147" s="862"/>
      <c r="K147" s="872" t="str">
        <f t="shared" si="14"/>
        <v/>
      </c>
      <c r="L147" s="872" t="str">
        <f t="shared" si="15"/>
        <v/>
      </c>
      <c r="M147" s="872" t="str">
        <f t="shared" si="16"/>
        <v/>
      </c>
      <c r="N147" s="872" t="str">
        <f t="shared" si="18"/>
        <v/>
      </c>
      <c r="O147" s="872" t="str">
        <f t="shared" si="17"/>
        <v/>
      </c>
    </row>
    <row r="148" spans="3:15" ht="18" hidden="1" customHeight="1">
      <c r="C148" s="879"/>
      <c r="D148" s="993"/>
      <c r="E148" s="996"/>
      <c r="F148" s="994"/>
      <c r="G148" s="849"/>
      <c r="H148" s="868"/>
      <c r="I148" s="642"/>
      <c r="J148" s="862"/>
      <c r="K148" s="872" t="str">
        <f t="shared" si="14"/>
        <v/>
      </c>
      <c r="L148" s="872" t="str">
        <f t="shared" si="15"/>
        <v/>
      </c>
      <c r="M148" s="872" t="str">
        <f t="shared" si="16"/>
        <v/>
      </c>
      <c r="N148" s="872" t="str">
        <f t="shared" si="18"/>
        <v/>
      </c>
      <c r="O148" s="872" t="str">
        <f t="shared" si="17"/>
        <v/>
      </c>
    </row>
    <row r="149" spans="3:15" ht="18" hidden="1" customHeight="1">
      <c r="C149" s="879"/>
      <c r="D149" s="993"/>
      <c r="E149" s="996"/>
      <c r="F149" s="994"/>
      <c r="G149" s="849"/>
      <c r="H149" s="868"/>
      <c r="I149" s="642"/>
      <c r="J149" s="862"/>
      <c r="K149" s="872" t="str">
        <f t="shared" si="14"/>
        <v/>
      </c>
      <c r="L149" s="872" t="str">
        <f t="shared" si="15"/>
        <v/>
      </c>
      <c r="M149" s="872" t="str">
        <f t="shared" si="16"/>
        <v/>
      </c>
      <c r="N149" s="872" t="str">
        <f t="shared" si="18"/>
        <v/>
      </c>
      <c r="O149" s="872" t="str">
        <f t="shared" si="17"/>
        <v/>
      </c>
    </row>
    <row r="150" spans="3:15" ht="18" hidden="1" customHeight="1">
      <c r="C150" s="879"/>
      <c r="D150" s="993"/>
      <c r="E150" s="996"/>
      <c r="F150" s="994"/>
      <c r="G150" s="849"/>
      <c r="H150" s="868"/>
      <c r="I150" s="642"/>
      <c r="J150" s="862"/>
      <c r="K150" s="872" t="str">
        <f t="shared" si="14"/>
        <v/>
      </c>
      <c r="L150" s="872" t="str">
        <f t="shared" si="15"/>
        <v/>
      </c>
      <c r="M150" s="872" t="str">
        <f t="shared" si="16"/>
        <v/>
      </c>
      <c r="N150" s="872" t="str">
        <f t="shared" si="18"/>
        <v/>
      </c>
      <c r="O150" s="872" t="str">
        <f t="shared" si="17"/>
        <v/>
      </c>
    </row>
    <row r="151" spans="3:15" ht="18" hidden="1" customHeight="1">
      <c r="C151" s="879"/>
      <c r="D151" s="993"/>
      <c r="E151" s="996"/>
      <c r="F151" s="994"/>
      <c r="G151" s="849"/>
      <c r="H151" s="868"/>
      <c r="I151" s="642"/>
      <c r="J151" s="862"/>
      <c r="K151" s="872" t="str">
        <f t="shared" si="14"/>
        <v/>
      </c>
      <c r="L151" s="872" t="str">
        <f t="shared" si="15"/>
        <v/>
      </c>
      <c r="M151" s="872" t="str">
        <f t="shared" si="16"/>
        <v/>
      </c>
      <c r="N151" s="872" t="str">
        <f t="shared" si="18"/>
        <v/>
      </c>
      <c r="O151" s="872" t="str">
        <f t="shared" si="17"/>
        <v/>
      </c>
    </row>
    <row r="152" spans="3:15" ht="18" hidden="1" customHeight="1">
      <c r="C152" s="879"/>
      <c r="D152" s="993"/>
      <c r="E152" s="996"/>
      <c r="F152" s="994"/>
      <c r="G152" s="849"/>
      <c r="H152" s="868"/>
      <c r="I152" s="642"/>
      <c r="J152" s="862"/>
      <c r="K152" s="872" t="str">
        <f t="shared" si="14"/>
        <v/>
      </c>
      <c r="L152" s="872" t="str">
        <f t="shared" si="15"/>
        <v/>
      </c>
      <c r="M152" s="872" t="str">
        <f t="shared" si="16"/>
        <v/>
      </c>
      <c r="N152" s="872" t="str">
        <f t="shared" si="18"/>
        <v/>
      </c>
      <c r="O152" s="872" t="str">
        <f t="shared" si="17"/>
        <v/>
      </c>
    </row>
    <row r="153" spans="3:15" ht="18" hidden="1" customHeight="1">
      <c r="C153" s="879"/>
      <c r="D153" s="993"/>
      <c r="E153" s="996"/>
      <c r="F153" s="994"/>
      <c r="G153" s="849"/>
      <c r="H153" s="868"/>
      <c r="I153" s="642"/>
      <c r="J153" s="862"/>
      <c r="K153" s="872" t="str">
        <f t="shared" si="14"/>
        <v/>
      </c>
      <c r="L153" s="872" t="str">
        <f t="shared" si="15"/>
        <v/>
      </c>
      <c r="M153" s="872" t="str">
        <f t="shared" si="16"/>
        <v/>
      </c>
      <c r="N153" s="872" t="str">
        <f t="shared" si="18"/>
        <v/>
      </c>
      <c r="O153" s="872" t="str">
        <f t="shared" si="17"/>
        <v/>
      </c>
    </row>
    <row r="154" spans="3:15" ht="18" hidden="1" customHeight="1">
      <c r="C154" s="879"/>
      <c r="D154" s="993"/>
      <c r="E154" s="996"/>
      <c r="F154" s="994"/>
      <c r="G154" s="849"/>
      <c r="H154" s="868"/>
      <c r="I154" s="642"/>
      <c r="J154" s="862"/>
      <c r="K154" s="872" t="str">
        <f t="shared" si="14"/>
        <v/>
      </c>
      <c r="L154" s="872" t="str">
        <f t="shared" si="15"/>
        <v/>
      </c>
      <c r="M154" s="872" t="str">
        <f t="shared" si="16"/>
        <v/>
      </c>
      <c r="N154" s="872" t="str">
        <f t="shared" si="18"/>
        <v/>
      </c>
      <c r="O154" s="872" t="str">
        <f t="shared" si="17"/>
        <v/>
      </c>
    </row>
    <row r="155" spans="3:15" ht="18" hidden="1" customHeight="1">
      <c r="C155" s="879"/>
      <c r="D155" s="993"/>
      <c r="E155" s="996"/>
      <c r="F155" s="994"/>
      <c r="G155" s="849"/>
      <c r="H155" s="868"/>
      <c r="I155" s="642"/>
      <c r="J155" s="862"/>
      <c r="K155" s="872" t="str">
        <f t="shared" si="14"/>
        <v/>
      </c>
      <c r="L155" s="872" t="str">
        <f t="shared" si="15"/>
        <v/>
      </c>
      <c r="M155" s="872" t="str">
        <f t="shared" si="16"/>
        <v/>
      </c>
      <c r="N155" s="872" t="str">
        <f t="shared" si="18"/>
        <v/>
      </c>
      <c r="O155" s="872" t="str">
        <f t="shared" si="17"/>
        <v/>
      </c>
    </row>
    <row r="156" spans="3:15" ht="18" hidden="1" customHeight="1">
      <c r="C156" s="879"/>
      <c r="D156" s="993"/>
      <c r="E156" s="996"/>
      <c r="F156" s="994"/>
      <c r="G156" s="849"/>
      <c r="H156" s="868"/>
      <c r="I156" s="642"/>
      <c r="J156" s="862"/>
      <c r="K156" s="872" t="str">
        <f t="shared" si="14"/>
        <v/>
      </c>
      <c r="L156" s="872" t="str">
        <f t="shared" si="15"/>
        <v/>
      </c>
      <c r="M156" s="872" t="str">
        <f t="shared" si="16"/>
        <v/>
      </c>
      <c r="N156" s="872" t="str">
        <f t="shared" si="18"/>
        <v/>
      </c>
      <c r="O156" s="872" t="str">
        <f t="shared" si="17"/>
        <v/>
      </c>
    </row>
    <row r="157" spans="3:15" ht="18" hidden="1" customHeight="1">
      <c r="C157" s="879"/>
      <c r="D157" s="993"/>
      <c r="E157" s="996"/>
      <c r="F157" s="994"/>
      <c r="G157" s="849"/>
      <c r="H157" s="868"/>
      <c r="I157" s="642"/>
      <c r="J157" s="862"/>
      <c r="K157" s="872" t="str">
        <f t="shared" si="14"/>
        <v/>
      </c>
      <c r="L157" s="872" t="str">
        <f t="shared" si="15"/>
        <v/>
      </c>
      <c r="M157" s="872" t="str">
        <f t="shared" si="16"/>
        <v/>
      </c>
      <c r="N157" s="872" t="str">
        <f t="shared" si="18"/>
        <v/>
      </c>
      <c r="O157" s="872" t="str">
        <f t="shared" si="17"/>
        <v/>
      </c>
    </row>
    <row r="158" spans="3:15" ht="18" hidden="1" customHeight="1">
      <c r="C158" s="879"/>
      <c r="D158" s="993"/>
      <c r="E158" s="996"/>
      <c r="F158" s="994"/>
      <c r="G158" s="849"/>
      <c r="H158" s="868"/>
      <c r="I158" s="642"/>
      <c r="J158" s="862"/>
      <c r="K158" s="872" t="str">
        <f t="shared" si="14"/>
        <v/>
      </c>
      <c r="L158" s="872" t="str">
        <f t="shared" si="15"/>
        <v/>
      </c>
      <c r="M158" s="872" t="str">
        <f t="shared" si="16"/>
        <v/>
      </c>
      <c r="N158" s="872" t="str">
        <f t="shared" si="18"/>
        <v/>
      </c>
      <c r="O158" s="872" t="str">
        <f t="shared" si="17"/>
        <v/>
      </c>
    </row>
    <row r="159" spans="3:15" ht="18" hidden="1" customHeight="1">
      <c r="C159" s="879"/>
      <c r="D159" s="993"/>
      <c r="E159" s="996"/>
      <c r="F159" s="994"/>
      <c r="G159" s="849"/>
      <c r="H159" s="868"/>
      <c r="I159" s="642"/>
      <c r="J159" s="862"/>
      <c r="K159" s="872" t="str">
        <f t="shared" si="14"/>
        <v/>
      </c>
      <c r="L159" s="872" t="str">
        <f t="shared" si="15"/>
        <v/>
      </c>
      <c r="M159" s="872" t="str">
        <f t="shared" si="16"/>
        <v/>
      </c>
      <c r="N159" s="872" t="str">
        <f t="shared" si="18"/>
        <v/>
      </c>
      <c r="O159" s="872" t="str">
        <f t="shared" si="17"/>
        <v/>
      </c>
    </row>
    <row r="160" spans="3:15" ht="18" hidden="1" customHeight="1">
      <c r="C160" s="879"/>
      <c r="D160" s="993"/>
      <c r="E160" s="996"/>
      <c r="F160" s="994"/>
      <c r="G160" s="849"/>
      <c r="H160" s="868"/>
      <c r="I160" s="642"/>
      <c r="J160" s="862"/>
      <c r="K160" s="872" t="str">
        <f t="shared" si="14"/>
        <v/>
      </c>
      <c r="L160" s="872" t="str">
        <f t="shared" si="15"/>
        <v/>
      </c>
      <c r="M160" s="872" t="str">
        <f t="shared" si="16"/>
        <v/>
      </c>
      <c r="N160" s="872" t="str">
        <f t="shared" si="18"/>
        <v/>
      </c>
      <c r="O160" s="872" t="str">
        <f t="shared" si="17"/>
        <v/>
      </c>
    </row>
    <row r="161" spans="3:15" ht="18" hidden="1" customHeight="1">
      <c r="C161" s="879"/>
      <c r="D161" s="993"/>
      <c r="E161" s="996"/>
      <c r="F161" s="994"/>
      <c r="G161" s="849"/>
      <c r="H161" s="868"/>
      <c r="I161" s="642"/>
      <c r="J161" s="862"/>
      <c r="K161" s="872" t="str">
        <f t="shared" si="14"/>
        <v/>
      </c>
      <c r="L161" s="872" t="str">
        <f t="shared" si="15"/>
        <v/>
      </c>
      <c r="M161" s="872" t="str">
        <f t="shared" si="16"/>
        <v/>
      </c>
      <c r="N161" s="872" t="str">
        <f t="shared" si="18"/>
        <v/>
      </c>
      <c r="O161" s="872" t="str">
        <f t="shared" si="17"/>
        <v/>
      </c>
    </row>
    <row r="162" spans="3:15" ht="18" hidden="1" customHeight="1">
      <c r="C162" s="879"/>
      <c r="D162" s="993"/>
      <c r="E162" s="996"/>
      <c r="F162" s="994"/>
      <c r="G162" s="849"/>
      <c r="H162" s="868"/>
      <c r="I162" s="642"/>
      <c r="J162" s="862"/>
      <c r="K162" s="872" t="str">
        <f t="shared" si="14"/>
        <v/>
      </c>
      <c r="L162" s="872" t="str">
        <f t="shared" si="15"/>
        <v/>
      </c>
      <c r="M162" s="872" t="str">
        <f t="shared" si="16"/>
        <v/>
      </c>
      <c r="N162" s="872" t="str">
        <f t="shared" si="18"/>
        <v/>
      </c>
      <c r="O162" s="872" t="str">
        <f t="shared" si="17"/>
        <v/>
      </c>
    </row>
    <row r="163" spans="3:15" ht="18" hidden="1" customHeight="1">
      <c r="C163" s="879"/>
      <c r="D163" s="993"/>
      <c r="E163" s="996"/>
      <c r="F163" s="994"/>
      <c r="G163" s="849"/>
      <c r="H163" s="868"/>
      <c r="I163" s="642"/>
      <c r="J163" s="862"/>
      <c r="K163" s="872" t="str">
        <f t="shared" si="14"/>
        <v/>
      </c>
      <c r="L163" s="872" t="str">
        <f t="shared" si="15"/>
        <v/>
      </c>
      <c r="M163" s="872" t="str">
        <f t="shared" si="16"/>
        <v/>
      </c>
      <c r="N163" s="872" t="str">
        <f t="shared" si="18"/>
        <v/>
      </c>
      <c r="O163" s="872" t="str">
        <f t="shared" si="17"/>
        <v/>
      </c>
    </row>
    <row r="164" spans="3:15" ht="18" hidden="1" customHeight="1">
      <c r="C164" s="879"/>
      <c r="D164" s="993"/>
      <c r="E164" s="996"/>
      <c r="F164" s="994"/>
      <c r="G164" s="849"/>
      <c r="H164" s="868"/>
      <c r="I164" s="642"/>
      <c r="J164" s="862"/>
      <c r="K164" s="872" t="str">
        <f t="shared" si="14"/>
        <v/>
      </c>
      <c r="L164" s="872" t="str">
        <f t="shared" si="15"/>
        <v/>
      </c>
      <c r="M164" s="872" t="str">
        <f t="shared" si="16"/>
        <v/>
      </c>
      <c r="N164" s="872" t="str">
        <f t="shared" si="18"/>
        <v/>
      </c>
      <c r="O164" s="872" t="str">
        <f t="shared" si="17"/>
        <v/>
      </c>
    </row>
    <row r="165" spans="3:15" ht="18" hidden="1" customHeight="1">
      <c r="C165" s="879"/>
      <c r="D165" s="993"/>
      <c r="E165" s="996"/>
      <c r="F165" s="994"/>
      <c r="G165" s="849"/>
      <c r="H165" s="868"/>
      <c r="I165" s="642"/>
      <c r="J165" s="862"/>
      <c r="K165" s="872" t="str">
        <f t="shared" si="14"/>
        <v/>
      </c>
      <c r="L165" s="872" t="str">
        <f t="shared" si="15"/>
        <v/>
      </c>
      <c r="M165" s="872" t="str">
        <f t="shared" si="16"/>
        <v/>
      </c>
      <c r="N165" s="872" t="str">
        <f t="shared" si="18"/>
        <v/>
      </c>
      <c r="O165" s="872" t="str">
        <f t="shared" si="17"/>
        <v/>
      </c>
    </row>
    <row r="166" spans="3:15" ht="18" hidden="1" customHeight="1">
      <c r="C166" s="879"/>
      <c r="D166" s="993"/>
      <c r="E166" s="996"/>
      <c r="F166" s="994"/>
      <c r="G166" s="849"/>
      <c r="H166" s="868"/>
      <c r="I166" s="642"/>
      <c r="J166" s="862"/>
      <c r="K166" s="872" t="str">
        <f t="shared" si="14"/>
        <v/>
      </c>
      <c r="L166" s="872" t="str">
        <f t="shared" si="15"/>
        <v/>
      </c>
      <c r="M166" s="872" t="str">
        <f t="shared" si="16"/>
        <v/>
      </c>
      <c r="N166" s="872" t="str">
        <f t="shared" si="18"/>
        <v/>
      </c>
      <c r="O166" s="872" t="str">
        <f t="shared" si="17"/>
        <v/>
      </c>
    </row>
    <row r="167" spans="3:15" ht="18" hidden="1" customHeight="1">
      <c r="C167" s="879"/>
      <c r="D167" s="993"/>
      <c r="E167" s="996"/>
      <c r="F167" s="994"/>
      <c r="G167" s="849"/>
      <c r="H167" s="868"/>
      <c r="I167" s="642"/>
      <c r="J167" s="862"/>
      <c r="K167" s="872" t="str">
        <f t="shared" ref="K167:K230" si="19">IF(C167="","",IF(E167=G167,"エラー",""))</f>
        <v/>
      </c>
      <c r="L167" s="872" t="str">
        <f t="shared" ref="L167:L230" si="20">IF(C167="","",IF(COUNTIF($H$3213:$H$3236,H167),"","エラー"))</f>
        <v/>
      </c>
      <c r="M167" s="872" t="str">
        <f t="shared" ref="M167:M230" si="21">IF(H167="その他",IF(I167="","エラー",""),IF(H167="外国語(外国語会話も含む)",IF(I167="","エラー",""),""))</f>
        <v/>
      </c>
      <c r="N167" s="872" t="str">
        <f t="shared" si="18"/>
        <v/>
      </c>
      <c r="O167" s="872" t="str">
        <f t="shared" si="17"/>
        <v/>
      </c>
    </row>
    <row r="168" spans="3:15" ht="18" hidden="1" customHeight="1">
      <c r="C168" s="879"/>
      <c r="D168" s="993"/>
      <c r="E168" s="996"/>
      <c r="F168" s="994"/>
      <c r="G168" s="849"/>
      <c r="H168" s="868"/>
      <c r="I168" s="642"/>
      <c r="J168" s="862"/>
      <c r="K168" s="872" t="str">
        <f t="shared" si="19"/>
        <v/>
      </c>
      <c r="L168" s="872" t="str">
        <f t="shared" si="20"/>
        <v/>
      </c>
      <c r="M168" s="872" t="str">
        <f t="shared" si="21"/>
        <v/>
      </c>
      <c r="N168" s="872" t="str">
        <f t="shared" si="18"/>
        <v/>
      </c>
      <c r="O168" s="872" t="str">
        <f t="shared" si="17"/>
        <v/>
      </c>
    </row>
    <row r="169" spans="3:15" ht="18" hidden="1" customHeight="1">
      <c r="C169" s="879"/>
      <c r="D169" s="993"/>
      <c r="E169" s="996"/>
      <c r="F169" s="994"/>
      <c r="G169" s="849"/>
      <c r="H169" s="868"/>
      <c r="I169" s="642"/>
      <c r="J169" s="862"/>
      <c r="K169" s="872" t="str">
        <f t="shared" si="19"/>
        <v/>
      </c>
      <c r="L169" s="872" t="str">
        <f t="shared" si="20"/>
        <v/>
      </c>
      <c r="M169" s="872" t="str">
        <f t="shared" si="21"/>
        <v/>
      </c>
      <c r="N169" s="872" t="str">
        <f t="shared" si="18"/>
        <v/>
      </c>
      <c r="O169" s="872" t="str">
        <f t="shared" si="17"/>
        <v/>
      </c>
    </row>
    <row r="170" spans="3:15" ht="18" hidden="1" customHeight="1">
      <c r="C170" s="879"/>
      <c r="D170" s="993"/>
      <c r="E170" s="996"/>
      <c r="F170" s="994"/>
      <c r="G170" s="849"/>
      <c r="H170" s="868"/>
      <c r="I170" s="642"/>
      <c r="J170" s="862"/>
      <c r="K170" s="872" t="str">
        <f t="shared" si="19"/>
        <v/>
      </c>
      <c r="L170" s="872" t="str">
        <f t="shared" si="20"/>
        <v/>
      </c>
      <c r="M170" s="872" t="str">
        <f t="shared" si="21"/>
        <v/>
      </c>
      <c r="N170" s="872" t="str">
        <f t="shared" si="18"/>
        <v/>
      </c>
      <c r="O170" s="872" t="str">
        <f t="shared" si="17"/>
        <v/>
      </c>
    </row>
    <row r="171" spans="3:15" ht="18" hidden="1" customHeight="1">
      <c r="C171" s="879"/>
      <c r="D171" s="993"/>
      <c r="E171" s="996"/>
      <c r="F171" s="994"/>
      <c r="G171" s="849"/>
      <c r="H171" s="868"/>
      <c r="I171" s="642"/>
      <c r="J171" s="862"/>
      <c r="K171" s="872" t="str">
        <f t="shared" si="19"/>
        <v/>
      </c>
      <c r="L171" s="872" t="str">
        <f t="shared" si="20"/>
        <v/>
      </c>
      <c r="M171" s="872" t="str">
        <f t="shared" si="21"/>
        <v/>
      </c>
      <c r="N171" s="872" t="str">
        <f t="shared" si="18"/>
        <v/>
      </c>
      <c r="O171" s="872" t="str">
        <f t="shared" si="17"/>
        <v/>
      </c>
    </row>
    <row r="172" spans="3:15" ht="18" hidden="1" customHeight="1">
      <c r="C172" s="879"/>
      <c r="D172" s="993"/>
      <c r="E172" s="996"/>
      <c r="F172" s="994"/>
      <c r="G172" s="849"/>
      <c r="H172" s="868"/>
      <c r="I172" s="642"/>
      <c r="J172" s="862"/>
      <c r="K172" s="872" t="str">
        <f t="shared" si="19"/>
        <v/>
      </c>
      <c r="L172" s="872" t="str">
        <f t="shared" si="20"/>
        <v/>
      </c>
      <c r="M172" s="872" t="str">
        <f t="shared" si="21"/>
        <v/>
      </c>
      <c r="N172" s="872" t="str">
        <f t="shared" si="18"/>
        <v/>
      </c>
      <c r="O172" s="872" t="str">
        <f t="shared" si="17"/>
        <v/>
      </c>
    </row>
    <row r="173" spans="3:15" ht="18" hidden="1" customHeight="1">
      <c r="C173" s="879"/>
      <c r="D173" s="993"/>
      <c r="E173" s="996"/>
      <c r="F173" s="994"/>
      <c r="G173" s="849"/>
      <c r="H173" s="868"/>
      <c r="I173" s="642"/>
      <c r="J173" s="862"/>
      <c r="K173" s="872" t="str">
        <f t="shared" si="19"/>
        <v/>
      </c>
      <c r="L173" s="872" t="str">
        <f t="shared" si="20"/>
        <v/>
      </c>
      <c r="M173" s="872" t="str">
        <f t="shared" si="21"/>
        <v/>
      </c>
      <c r="N173" s="872" t="str">
        <f t="shared" si="18"/>
        <v/>
      </c>
      <c r="O173" s="872" t="str">
        <f t="shared" si="17"/>
        <v/>
      </c>
    </row>
    <row r="174" spans="3:15" ht="18" hidden="1" customHeight="1">
      <c r="C174" s="879"/>
      <c r="D174" s="993"/>
      <c r="E174" s="996"/>
      <c r="F174" s="994"/>
      <c r="G174" s="849"/>
      <c r="H174" s="868"/>
      <c r="I174" s="642"/>
      <c r="J174" s="862"/>
      <c r="K174" s="872" t="str">
        <f t="shared" si="19"/>
        <v/>
      </c>
      <c r="L174" s="872" t="str">
        <f t="shared" si="20"/>
        <v/>
      </c>
      <c r="M174" s="872" t="str">
        <f t="shared" si="21"/>
        <v/>
      </c>
      <c r="N174" s="872" t="str">
        <f t="shared" si="18"/>
        <v/>
      </c>
      <c r="O174" s="872" t="str">
        <f t="shared" si="17"/>
        <v/>
      </c>
    </row>
    <row r="175" spans="3:15" ht="18" hidden="1" customHeight="1">
      <c r="C175" s="879"/>
      <c r="D175" s="993"/>
      <c r="E175" s="996"/>
      <c r="F175" s="994"/>
      <c r="G175" s="849"/>
      <c r="H175" s="868"/>
      <c r="I175" s="642"/>
      <c r="J175" s="862"/>
      <c r="K175" s="872" t="str">
        <f t="shared" si="19"/>
        <v/>
      </c>
      <c r="L175" s="872" t="str">
        <f t="shared" si="20"/>
        <v/>
      </c>
      <c r="M175" s="872" t="str">
        <f t="shared" si="21"/>
        <v/>
      </c>
      <c r="N175" s="872" t="str">
        <f t="shared" si="18"/>
        <v/>
      </c>
      <c r="O175" s="872" t="str">
        <f t="shared" si="17"/>
        <v/>
      </c>
    </row>
    <row r="176" spans="3:15" ht="18" hidden="1" customHeight="1">
      <c r="C176" s="879"/>
      <c r="D176" s="993"/>
      <c r="E176" s="996"/>
      <c r="F176" s="994"/>
      <c r="G176" s="849"/>
      <c r="H176" s="868"/>
      <c r="I176" s="642"/>
      <c r="J176" s="862"/>
      <c r="K176" s="872" t="str">
        <f t="shared" si="19"/>
        <v/>
      </c>
      <c r="L176" s="872" t="str">
        <f t="shared" si="20"/>
        <v/>
      </c>
      <c r="M176" s="872" t="str">
        <f t="shared" si="21"/>
        <v/>
      </c>
      <c r="N176" s="872" t="str">
        <f t="shared" si="18"/>
        <v/>
      </c>
      <c r="O176" s="872" t="str">
        <f t="shared" si="17"/>
        <v/>
      </c>
    </row>
    <row r="177" spans="3:15" ht="18" hidden="1" customHeight="1">
      <c r="C177" s="879"/>
      <c r="D177" s="993"/>
      <c r="E177" s="996"/>
      <c r="F177" s="994"/>
      <c r="G177" s="849"/>
      <c r="H177" s="868"/>
      <c r="I177" s="642"/>
      <c r="J177" s="862"/>
      <c r="K177" s="872" t="str">
        <f t="shared" si="19"/>
        <v/>
      </c>
      <c r="L177" s="872" t="str">
        <f t="shared" si="20"/>
        <v/>
      </c>
      <c r="M177" s="872" t="str">
        <f t="shared" si="21"/>
        <v/>
      </c>
      <c r="N177" s="872" t="str">
        <f t="shared" si="18"/>
        <v/>
      </c>
      <c r="O177" s="872" t="str">
        <f t="shared" si="17"/>
        <v/>
      </c>
    </row>
    <row r="178" spans="3:15" ht="18" hidden="1" customHeight="1">
      <c r="C178" s="879"/>
      <c r="D178" s="993"/>
      <c r="E178" s="996"/>
      <c r="F178" s="994"/>
      <c r="G178" s="849"/>
      <c r="H178" s="868"/>
      <c r="I178" s="642"/>
      <c r="J178" s="862"/>
      <c r="K178" s="872" t="str">
        <f t="shared" si="19"/>
        <v/>
      </c>
      <c r="L178" s="872" t="str">
        <f t="shared" si="20"/>
        <v/>
      </c>
      <c r="M178" s="872" t="str">
        <f t="shared" si="21"/>
        <v/>
      </c>
      <c r="N178" s="872" t="str">
        <f t="shared" si="18"/>
        <v/>
      </c>
      <c r="O178" s="872" t="str">
        <f t="shared" si="17"/>
        <v/>
      </c>
    </row>
    <row r="179" spans="3:15" ht="18" hidden="1" customHeight="1">
      <c r="C179" s="879"/>
      <c r="D179" s="993"/>
      <c r="E179" s="996"/>
      <c r="F179" s="994"/>
      <c r="G179" s="849"/>
      <c r="H179" s="868"/>
      <c r="I179" s="642"/>
      <c r="J179" s="862"/>
      <c r="K179" s="872" t="str">
        <f t="shared" si="19"/>
        <v/>
      </c>
      <c r="L179" s="872" t="str">
        <f t="shared" si="20"/>
        <v/>
      </c>
      <c r="M179" s="872" t="str">
        <f t="shared" si="21"/>
        <v/>
      </c>
      <c r="N179" s="872" t="str">
        <f t="shared" si="18"/>
        <v/>
      </c>
      <c r="O179" s="872" t="str">
        <f t="shared" si="17"/>
        <v/>
      </c>
    </row>
    <row r="180" spans="3:15" ht="18" hidden="1" customHeight="1">
      <c r="C180" s="879"/>
      <c r="D180" s="993"/>
      <c r="E180" s="996"/>
      <c r="F180" s="994"/>
      <c r="G180" s="849"/>
      <c r="H180" s="868"/>
      <c r="I180" s="642"/>
      <c r="J180" s="862"/>
      <c r="K180" s="872" t="str">
        <f t="shared" si="19"/>
        <v/>
      </c>
      <c r="L180" s="872" t="str">
        <f t="shared" si="20"/>
        <v/>
      </c>
      <c r="M180" s="872" t="str">
        <f t="shared" si="21"/>
        <v/>
      </c>
      <c r="N180" s="872" t="str">
        <f t="shared" si="18"/>
        <v/>
      </c>
      <c r="O180" s="872" t="str">
        <f t="shared" si="17"/>
        <v/>
      </c>
    </row>
    <row r="181" spans="3:15" ht="18" hidden="1" customHeight="1">
      <c r="C181" s="879"/>
      <c r="D181" s="993"/>
      <c r="E181" s="996"/>
      <c r="F181" s="994"/>
      <c r="G181" s="849"/>
      <c r="H181" s="868"/>
      <c r="I181" s="642"/>
      <c r="J181" s="862"/>
      <c r="K181" s="872" t="str">
        <f t="shared" si="19"/>
        <v/>
      </c>
      <c r="L181" s="872" t="str">
        <f t="shared" si="20"/>
        <v/>
      </c>
      <c r="M181" s="872" t="str">
        <f t="shared" si="21"/>
        <v/>
      </c>
      <c r="N181" s="872" t="str">
        <f t="shared" si="18"/>
        <v/>
      </c>
      <c r="O181" s="872" t="str">
        <f t="shared" si="17"/>
        <v/>
      </c>
    </row>
    <row r="182" spans="3:15" ht="18" hidden="1" customHeight="1">
      <c r="C182" s="879"/>
      <c r="D182" s="993"/>
      <c r="E182" s="996"/>
      <c r="F182" s="994"/>
      <c r="G182" s="849"/>
      <c r="H182" s="868"/>
      <c r="I182" s="642"/>
      <c r="J182" s="862"/>
      <c r="K182" s="872" t="str">
        <f t="shared" si="19"/>
        <v/>
      </c>
      <c r="L182" s="872" t="str">
        <f t="shared" si="20"/>
        <v/>
      </c>
      <c r="M182" s="872" t="str">
        <f t="shared" si="21"/>
        <v/>
      </c>
      <c r="N182" s="872" t="str">
        <f t="shared" si="18"/>
        <v/>
      </c>
      <c r="O182" s="872" t="str">
        <f t="shared" si="17"/>
        <v/>
      </c>
    </row>
    <row r="183" spans="3:15" ht="18" hidden="1" customHeight="1">
      <c r="C183" s="879"/>
      <c r="D183" s="993"/>
      <c r="E183" s="996"/>
      <c r="F183" s="994"/>
      <c r="G183" s="849"/>
      <c r="H183" s="868"/>
      <c r="I183" s="642"/>
      <c r="J183" s="862"/>
      <c r="K183" s="872" t="str">
        <f t="shared" si="19"/>
        <v/>
      </c>
      <c r="L183" s="872" t="str">
        <f t="shared" si="20"/>
        <v/>
      </c>
      <c r="M183" s="872" t="str">
        <f t="shared" si="21"/>
        <v/>
      </c>
      <c r="N183" s="872" t="str">
        <f t="shared" si="18"/>
        <v/>
      </c>
      <c r="O183" s="872" t="str">
        <f t="shared" si="17"/>
        <v/>
      </c>
    </row>
    <row r="184" spans="3:15" ht="18" hidden="1" customHeight="1">
      <c r="C184" s="879"/>
      <c r="D184" s="993"/>
      <c r="E184" s="996"/>
      <c r="F184" s="994"/>
      <c r="G184" s="849"/>
      <c r="H184" s="868"/>
      <c r="I184" s="642"/>
      <c r="J184" s="862"/>
      <c r="K184" s="872" t="str">
        <f t="shared" si="19"/>
        <v/>
      </c>
      <c r="L184" s="872" t="str">
        <f t="shared" si="20"/>
        <v/>
      </c>
      <c r="M184" s="872" t="str">
        <f t="shared" si="21"/>
        <v/>
      </c>
      <c r="N184" s="872" t="str">
        <f t="shared" si="18"/>
        <v/>
      </c>
      <c r="O184" s="872" t="str">
        <f t="shared" si="17"/>
        <v/>
      </c>
    </row>
    <row r="185" spans="3:15" ht="18" hidden="1" customHeight="1">
      <c r="C185" s="879"/>
      <c r="D185" s="993"/>
      <c r="E185" s="996"/>
      <c r="F185" s="994"/>
      <c r="G185" s="849"/>
      <c r="H185" s="868"/>
      <c r="I185" s="642"/>
      <c r="J185" s="862"/>
      <c r="K185" s="872" t="str">
        <f t="shared" si="19"/>
        <v/>
      </c>
      <c r="L185" s="872" t="str">
        <f t="shared" si="20"/>
        <v/>
      </c>
      <c r="M185" s="872" t="str">
        <f t="shared" si="21"/>
        <v/>
      </c>
      <c r="N185" s="872" t="str">
        <f t="shared" si="18"/>
        <v/>
      </c>
      <c r="O185" s="872" t="str">
        <f t="shared" si="17"/>
        <v/>
      </c>
    </row>
    <row r="186" spans="3:15" ht="18" hidden="1" customHeight="1">
      <c r="C186" s="879"/>
      <c r="D186" s="993"/>
      <c r="E186" s="996"/>
      <c r="F186" s="994"/>
      <c r="G186" s="849"/>
      <c r="H186" s="868"/>
      <c r="I186" s="642"/>
      <c r="J186" s="862"/>
      <c r="K186" s="872" t="str">
        <f t="shared" si="19"/>
        <v/>
      </c>
      <c r="L186" s="872" t="str">
        <f t="shared" si="20"/>
        <v/>
      </c>
      <c r="M186" s="872" t="str">
        <f t="shared" si="21"/>
        <v/>
      </c>
      <c r="N186" s="872" t="str">
        <f t="shared" si="18"/>
        <v/>
      </c>
      <c r="O186" s="872" t="str">
        <f t="shared" si="17"/>
        <v/>
      </c>
    </row>
    <row r="187" spans="3:15" ht="18" hidden="1" customHeight="1">
      <c r="C187" s="879"/>
      <c r="D187" s="993"/>
      <c r="E187" s="996"/>
      <c r="F187" s="994"/>
      <c r="G187" s="849"/>
      <c r="H187" s="868"/>
      <c r="I187" s="642"/>
      <c r="J187" s="862"/>
      <c r="K187" s="872" t="str">
        <f t="shared" si="19"/>
        <v/>
      </c>
      <c r="L187" s="872" t="str">
        <f t="shared" si="20"/>
        <v/>
      </c>
      <c r="M187" s="872" t="str">
        <f t="shared" si="21"/>
        <v/>
      </c>
      <c r="N187" s="872" t="str">
        <f t="shared" si="18"/>
        <v/>
      </c>
      <c r="O187" s="872" t="str">
        <f t="shared" si="17"/>
        <v/>
      </c>
    </row>
    <row r="188" spans="3:15" ht="18" hidden="1" customHeight="1">
      <c r="C188" s="879"/>
      <c r="D188" s="993"/>
      <c r="E188" s="996"/>
      <c r="F188" s="994"/>
      <c r="G188" s="849"/>
      <c r="H188" s="868"/>
      <c r="I188" s="642"/>
      <c r="J188" s="862"/>
      <c r="K188" s="872" t="str">
        <f t="shared" si="19"/>
        <v/>
      </c>
      <c r="L188" s="872" t="str">
        <f t="shared" si="20"/>
        <v/>
      </c>
      <c r="M188" s="872" t="str">
        <f t="shared" si="21"/>
        <v/>
      </c>
      <c r="N188" s="872" t="str">
        <f t="shared" si="18"/>
        <v/>
      </c>
      <c r="O188" s="872" t="str">
        <f t="shared" si="17"/>
        <v/>
      </c>
    </row>
    <row r="189" spans="3:15" ht="18" hidden="1" customHeight="1">
      <c r="C189" s="879"/>
      <c r="D189" s="993"/>
      <c r="E189" s="996"/>
      <c r="F189" s="994"/>
      <c r="G189" s="849"/>
      <c r="H189" s="868"/>
      <c r="I189" s="642"/>
      <c r="J189" s="862"/>
      <c r="K189" s="872" t="str">
        <f t="shared" si="19"/>
        <v/>
      </c>
      <c r="L189" s="872" t="str">
        <f t="shared" si="20"/>
        <v/>
      </c>
      <c r="M189" s="872" t="str">
        <f t="shared" si="21"/>
        <v/>
      </c>
      <c r="N189" s="872" t="str">
        <f t="shared" si="18"/>
        <v/>
      </c>
      <c r="O189" s="872" t="str">
        <f t="shared" si="17"/>
        <v/>
      </c>
    </row>
    <row r="190" spans="3:15" ht="18" hidden="1" customHeight="1">
      <c r="C190" s="879"/>
      <c r="D190" s="993"/>
      <c r="E190" s="996"/>
      <c r="F190" s="994"/>
      <c r="G190" s="849"/>
      <c r="H190" s="868"/>
      <c r="I190" s="642"/>
      <c r="J190" s="862"/>
      <c r="K190" s="872" t="str">
        <f t="shared" si="19"/>
        <v/>
      </c>
      <c r="L190" s="872" t="str">
        <f t="shared" si="20"/>
        <v/>
      </c>
      <c r="M190" s="872" t="str">
        <f t="shared" si="21"/>
        <v/>
      </c>
      <c r="N190" s="872" t="str">
        <f t="shared" si="18"/>
        <v/>
      </c>
      <c r="O190" s="872" t="str">
        <f t="shared" si="17"/>
        <v/>
      </c>
    </row>
    <row r="191" spans="3:15" ht="18" hidden="1" customHeight="1">
      <c r="C191" s="879"/>
      <c r="D191" s="993"/>
      <c r="E191" s="996"/>
      <c r="F191" s="994"/>
      <c r="G191" s="849"/>
      <c r="H191" s="868"/>
      <c r="I191" s="642"/>
      <c r="J191" s="862"/>
      <c r="K191" s="872" t="str">
        <f t="shared" si="19"/>
        <v/>
      </c>
      <c r="L191" s="872" t="str">
        <f t="shared" si="20"/>
        <v/>
      </c>
      <c r="M191" s="872" t="str">
        <f t="shared" si="21"/>
        <v/>
      </c>
      <c r="N191" s="872" t="str">
        <f t="shared" si="18"/>
        <v/>
      </c>
      <c r="O191" s="872" t="str">
        <f t="shared" si="17"/>
        <v/>
      </c>
    </row>
    <row r="192" spans="3:15" ht="18" hidden="1" customHeight="1">
      <c r="C192" s="879"/>
      <c r="D192" s="993"/>
      <c r="E192" s="996"/>
      <c r="F192" s="994"/>
      <c r="G192" s="849"/>
      <c r="H192" s="868"/>
      <c r="I192" s="642"/>
      <c r="J192" s="862"/>
      <c r="K192" s="872" t="str">
        <f t="shared" si="19"/>
        <v/>
      </c>
      <c r="L192" s="872" t="str">
        <f t="shared" si="20"/>
        <v/>
      </c>
      <c r="M192" s="872" t="str">
        <f t="shared" si="21"/>
        <v/>
      </c>
      <c r="N192" s="872" t="str">
        <f t="shared" si="18"/>
        <v/>
      </c>
      <c r="O192" s="872" t="str">
        <f t="shared" si="17"/>
        <v/>
      </c>
    </row>
    <row r="193" spans="3:15" ht="18" hidden="1" customHeight="1">
      <c r="C193" s="879"/>
      <c r="D193" s="993"/>
      <c r="E193" s="996"/>
      <c r="F193" s="994"/>
      <c r="G193" s="849"/>
      <c r="H193" s="868"/>
      <c r="I193" s="642"/>
      <c r="J193" s="862"/>
      <c r="K193" s="872" t="str">
        <f t="shared" si="19"/>
        <v/>
      </c>
      <c r="L193" s="872" t="str">
        <f t="shared" si="20"/>
        <v/>
      </c>
      <c r="M193" s="872" t="str">
        <f t="shared" si="21"/>
        <v/>
      </c>
      <c r="N193" s="872" t="str">
        <f t="shared" si="18"/>
        <v/>
      </c>
      <c r="O193" s="872" t="str">
        <f t="shared" si="17"/>
        <v/>
      </c>
    </row>
    <row r="194" spans="3:15" ht="18" hidden="1" customHeight="1">
      <c r="C194" s="879"/>
      <c r="D194" s="993"/>
      <c r="E194" s="996"/>
      <c r="F194" s="994"/>
      <c r="G194" s="849"/>
      <c r="H194" s="868"/>
      <c r="I194" s="642"/>
      <c r="J194" s="862"/>
      <c r="K194" s="872" t="str">
        <f t="shared" si="19"/>
        <v/>
      </c>
      <c r="L194" s="872" t="str">
        <f t="shared" si="20"/>
        <v/>
      </c>
      <c r="M194" s="872" t="str">
        <f t="shared" si="21"/>
        <v/>
      </c>
      <c r="N194" s="872" t="str">
        <f t="shared" si="18"/>
        <v/>
      </c>
      <c r="O194" s="872" t="str">
        <f t="shared" si="17"/>
        <v/>
      </c>
    </row>
    <row r="195" spans="3:15" ht="18" hidden="1" customHeight="1">
      <c r="C195" s="879"/>
      <c r="D195" s="993"/>
      <c r="E195" s="996"/>
      <c r="F195" s="994"/>
      <c r="G195" s="849"/>
      <c r="H195" s="868"/>
      <c r="I195" s="642"/>
      <c r="J195" s="862"/>
      <c r="K195" s="872" t="str">
        <f t="shared" si="19"/>
        <v/>
      </c>
      <c r="L195" s="872" t="str">
        <f t="shared" si="20"/>
        <v/>
      </c>
      <c r="M195" s="872" t="str">
        <f t="shared" si="21"/>
        <v/>
      </c>
      <c r="N195" s="872" t="str">
        <f t="shared" si="18"/>
        <v/>
      </c>
      <c r="O195" s="872" t="str">
        <f t="shared" si="17"/>
        <v/>
      </c>
    </row>
    <row r="196" spans="3:15" ht="18" hidden="1" customHeight="1">
      <c r="C196" s="879"/>
      <c r="D196" s="993"/>
      <c r="E196" s="996"/>
      <c r="F196" s="994"/>
      <c r="G196" s="849"/>
      <c r="H196" s="868"/>
      <c r="I196" s="642"/>
      <c r="J196" s="862"/>
      <c r="K196" s="872" t="str">
        <f t="shared" si="19"/>
        <v/>
      </c>
      <c r="L196" s="872" t="str">
        <f t="shared" si="20"/>
        <v/>
      </c>
      <c r="M196" s="872" t="str">
        <f t="shared" si="21"/>
        <v/>
      </c>
      <c r="N196" s="872" t="str">
        <f t="shared" si="18"/>
        <v/>
      </c>
      <c r="O196" s="872" t="str">
        <f t="shared" si="17"/>
        <v/>
      </c>
    </row>
    <row r="197" spans="3:15" ht="18" hidden="1" customHeight="1">
      <c r="C197" s="879"/>
      <c r="D197" s="993"/>
      <c r="E197" s="996"/>
      <c r="F197" s="994"/>
      <c r="G197" s="849"/>
      <c r="H197" s="868"/>
      <c r="I197" s="642"/>
      <c r="J197" s="862"/>
      <c r="K197" s="872" t="str">
        <f t="shared" si="19"/>
        <v/>
      </c>
      <c r="L197" s="872" t="str">
        <f t="shared" si="20"/>
        <v/>
      </c>
      <c r="M197" s="872" t="str">
        <f t="shared" si="21"/>
        <v/>
      </c>
      <c r="N197" s="872" t="str">
        <f t="shared" si="18"/>
        <v/>
      </c>
      <c r="O197" s="872" t="str">
        <f t="shared" ref="O197:O260" si="22">IF(C197="","",IF(COUNTBLANK(C197:J197)&gt;1,"記入漏れがあります。記入例のとおりデータを入力してください。。",""))</f>
        <v/>
      </c>
    </row>
    <row r="198" spans="3:15" ht="18" hidden="1" customHeight="1">
      <c r="C198" s="879"/>
      <c r="D198" s="993"/>
      <c r="E198" s="996"/>
      <c r="F198" s="994"/>
      <c r="G198" s="849"/>
      <c r="H198" s="868"/>
      <c r="I198" s="642"/>
      <c r="J198" s="862"/>
      <c r="K198" s="872" t="str">
        <f t="shared" si="19"/>
        <v/>
      </c>
      <c r="L198" s="872" t="str">
        <f t="shared" si="20"/>
        <v/>
      </c>
      <c r="M198" s="872" t="str">
        <f t="shared" si="21"/>
        <v/>
      </c>
      <c r="N198" s="872" t="str">
        <f t="shared" ref="N198:N261" si="23">IF(COUNTIF($Y$6:$Y$18,J198),"要確認","")</f>
        <v/>
      </c>
      <c r="O198" s="872" t="str">
        <f t="shared" si="22"/>
        <v/>
      </c>
    </row>
    <row r="199" spans="3:15" ht="18" hidden="1" customHeight="1">
      <c r="C199" s="879"/>
      <c r="D199" s="993"/>
      <c r="E199" s="996"/>
      <c r="F199" s="994"/>
      <c r="G199" s="849"/>
      <c r="H199" s="868"/>
      <c r="I199" s="642"/>
      <c r="J199" s="862"/>
      <c r="K199" s="872" t="str">
        <f t="shared" si="19"/>
        <v/>
      </c>
      <c r="L199" s="872" t="str">
        <f t="shared" si="20"/>
        <v/>
      </c>
      <c r="M199" s="872" t="str">
        <f t="shared" si="21"/>
        <v/>
      </c>
      <c r="N199" s="872" t="str">
        <f t="shared" si="23"/>
        <v/>
      </c>
      <c r="O199" s="872" t="str">
        <f t="shared" si="22"/>
        <v/>
      </c>
    </row>
    <row r="200" spans="3:15" ht="18" hidden="1" customHeight="1">
      <c r="C200" s="879"/>
      <c r="D200" s="993"/>
      <c r="E200" s="996"/>
      <c r="F200" s="994"/>
      <c r="G200" s="849"/>
      <c r="H200" s="868"/>
      <c r="I200" s="642"/>
      <c r="J200" s="862"/>
      <c r="K200" s="872" t="str">
        <f t="shared" si="19"/>
        <v/>
      </c>
      <c r="L200" s="872" t="str">
        <f t="shared" si="20"/>
        <v/>
      </c>
      <c r="M200" s="872" t="str">
        <f t="shared" si="21"/>
        <v/>
      </c>
      <c r="N200" s="872" t="str">
        <f t="shared" si="23"/>
        <v/>
      </c>
      <c r="O200" s="872" t="str">
        <f t="shared" si="22"/>
        <v/>
      </c>
    </row>
    <row r="201" spans="3:15" ht="18" hidden="1" customHeight="1">
      <c r="C201" s="879"/>
      <c r="D201" s="993"/>
      <c r="E201" s="996"/>
      <c r="F201" s="994"/>
      <c r="G201" s="849"/>
      <c r="H201" s="868"/>
      <c r="I201" s="642"/>
      <c r="J201" s="862"/>
      <c r="K201" s="872" t="str">
        <f t="shared" si="19"/>
        <v/>
      </c>
      <c r="L201" s="872" t="str">
        <f t="shared" si="20"/>
        <v/>
      </c>
      <c r="M201" s="872" t="str">
        <f t="shared" si="21"/>
        <v/>
      </c>
      <c r="N201" s="872" t="str">
        <f t="shared" si="23"/>
        <v/>
      </c>
      <c r="O201" s="872" t="str">
        <f t="shared" si="22"/>
        <v/>
      </c>
    </row>
    <row r="202" spans="3:15" ht="18" hidden="1" customHeight="1">
      <c r="C202" s="879"/>
      <c r="D202" s="993"/>
      <c r="E202" s="996"/>
      <c r="F202" s="994"/>
      <c r="G202" s="849"/>
      <c r="H202" s="868"/>
      <c r="I202" s="642"/>
      <c r="J202" s="862"/>
      <c r="K202" s="872" t="str">
        <f t="shared" si="19"/>
        <v/>
      </c>
      <c r="L202" s="872" t="str">
        <f t="shared" si="20"/>
        <v/>
      </c>
      <c r="M202" s="872" t="str">
        <f t="shared" si="21"/>
        <v/>
      </c>
      <c r="N202" s="872" t="str">
        <f t="shared" si="23"/>
        <v/>
      </c>
      <c r="O202" s="872" t="str">
        <f t="shared" si="22"/>
        <v/>
      </c>
    </row>
    <row r="203" spans="3:15" ht="18" hidden="1" customHeight="1">
      <c r="C203" s="879"/>
      <c r="D203" s="993"/>
      <c r="E203" s="996"/>
      <c r="F203" s="994"/>
      <c r="G203" s="849"/>
      <c r="H203" s="868"/>
      <c r="I203" s="642"/>
      <c r="J203" s="862"/>
      <c r="K203" s="872" t="str">
        <f t="shared" si="19"/>
        <v/>
      </c>
      <c r="L203" s="872" t="str">
        <f t="shared" si="20"/>
        <v/>
      </c>
      <c r="M203" s="872" t="str">
        <f t="shared" si="21"/>
        <v/>
      </c>
      <c r="N203" s="872" t="str">
        <f t="shared" si="23"/>
        <v/>
      </c>
      <c r="O203" s="872" t="str">
        <f t="shared" si="22"/>
        <v/>
      </c>
    </row>
    <row r="204" spans="3:15" ht="18" hidden="1" customHeight="1">
      <c r="C204" s="879"/>
      <c r="D204" s="993"/>
      <c r="E204" s="996"/>
      <c r="F204" s="994"/>
      <c r="G204" s="849"/>
      <c r="H204" s="868"/>
      <c r="I204" s="642"/>
      <c r="J204" s="862"/>
      <c r="K204" s="872" t="str">
        <f t="shared" si="19"/>
        <v/>
      </c>
      <c r="L204" s="872" t="str">
        <f t="shared" si="20"/>
        <v/>
      </c>
      <c r="M204" s="872" t="str">
        <f t="shared" si="21"/>
        <v/>
      </c>
      <c r="N204" s="872" t="str">
        <f t="shared" si="23"/>
        <v/>
      </c>
      <c r="O204" s="872" t="str">
        <f t="shared" si="22"/>
        <v/>
      </c>
    </row>
    <row r="205" spans="3:15" ht="18" hidden="1" customHeight="1">
      <c r="C205" s="879"/>
      <c r="D205" s="993"/>
      <c r="E205" s="996"/>
      <c r="F205" s="994"/>
      <c r="G205" s="849"/>
      <c r="H205" s="868"/>
      <c r="I205" s="642"/>
      <c r="J205" s="862"/>
      <c r="K205" s="872" t="str">
        <f t="shared" si="19"/>
        <v/>
      </c>
      <c r="L205" s="872" t="str">
        <f t="shared" si="20"/>
        <v/>
      </c>
      <c r="M205" s="872" t="str">
        <f t="shared" si="21"/>
        <v/>
      </c>
      <c r="N205" s="872" t="str">
        <f t="shared" si="23"/>
        <v/>
      </c>
      <c r="O205" s="872" t="str">
        <f t="shared" si="22"/>
        <v/>
      </c>
    </row>
    <row r="206" spans="3:15" ht="18" hidden="1" customHeight="1">
      <c r="C206" s="879"/>
      <c r="D206" s="993"/>
      <c r="E206" s="996"/>
      <c r="F206" s="994"/>
      <c r="G206" s="849"/>
      <c r="H206" s="868"/>
      <c r="I206" s="642"/>
      <c r="J206" s="862"/>
      <c r="K206" s="872" t="str">
        <f t="shared" si="19"/>
        <v/>
      </c>
      <c r="L206" s="872" t="str">
        <f t="shared" si="20"/>
        <v/>
      </c>
      <c r="M206" s="872" t="str">
        <f t="shared" si="21"/>
        <v/>
      </c>
      <c r="N206" s="872" t="str">
        <f t="shared" si="23"/>
        <v/>
      </c>
      <c r="O206" s="872" t="str">
        <f t="shared" si="22"/>
        <v/>
      </c>
    </row>
    <row r="207" spans="3:15" ht="18" hidden="1" customHeight="1">
      <c r="C207" s="879"/>
      <c r="D207" s="993"/>
      <c r="E207" s="996"/>
      <c r="F207" s="994"/>
      <c r="G207" s="849"/>
      <c r="H207" s="868"/>
      <c r="I207" s="642"/>
      <c r="J207" s="862"/>
      <c r="K207" s="872" t="str">
        <f t="shared" si="19"/>
        <v/>
      </c>
      <c r="L207" s="872" t="str">
        <f t="shared" si="20"/>
        <v/>
      </c>
      <c r="M207" s="872" t="str">
        <f t="shared" si="21"/>
        <v/>
      </c>
      <c r="N207" s="872" t="str">
        <f t="shared" si="23"/>
        <v/>
      </c>
      <c r="O207" s="872" t="str">
        <f t="shared" si="22"/>
        <v/>
      </c>
    </row>
    <row r="208" spans="3:15" ht="18" hidden="1" customHeight="1">
      <c r="C208" s="879"/>
      <c r="D208" s="993"/>
      <c r="E208" s="996"/>
      <c r="F208" s="994"/>
      <c r="G208" s="849"/>
      <c r="H208" s="868"/>
      <c r="I208" s="642"/>
      <c r="J208" s="862"/>
      <c r="K208" s="872" t="str">
        <f t="shared" si="19"/>
        <v/>
      </c>
      <c r="L208" s="872" t="str">
        <f t="shared" si="20"/>
        <v/>
      </c>
      <c r="M208" s="872" t="str">
        <f t="shared" si="21"/>
        <v/>
      </c>
      <c r="N208" s="872" t="str">
        <f t="shared" si="23"/>
        <v/>
      </c>
      <c r="O208" s="872" t="str">
        <f t="shared" si="22"/>
        <v/>
      </c>
    </row>
    <row r="209" spans="3:15" ht="18" hidden="1" customHeight="1">
      <c r="C209" s="879"/>
      <c r="D209" s="993"/>
      <c r="E209" s="996"/>
      <c r="F209" s="994"/>
      <c r="G209" s="849"/>
      <c r="H209" s="868"/>
      <c r="I209" s="642"/>
      <c r="J209" s="862"/>
      <c r="K209" s="872" t="str">
        <f t="shared" si="19"/>
        <v/>
      </c>
      <c r="L209" s="872" t="str">
        <f t="shared" si="20"/>
        <v/>
      </c>
      <c r="M209" s="872" t="str">
        <f t="shared" si="21"/>
        <v/>
      </c>
      <c r="N209" s="872" t="str">
        <f t="shared" si="23"/>
        <v/>
      </c>
      <c r="O209" s="872" t="str">
        <f t="shared" si="22"/>
        <v/>
      </c>
    </row>
    <row r="210" spans="3:15" ht="18" hidden="1" customHeight="1">
      <c r="C210" s="879"/>
      <c r="D210" s="993"/>
      <c r="E210" s="996"/>
      <c r="F210" s="994"/>
      <c r="G210" s="849"/>
      <c r="H210" s="868"/>
      <c r="I210" s="642"/>
      <c r="J210" s="862"/>
      <c r="K210" s="872" t="str">
        <f t="shared" si="19"/>
        <v/>
      </c>
      <c r="L210" s="872" t="str">
        <f t="shared" si="20"/>
        <v/>
      </c>
      <c r="M210" s="872" t="str">
        <f t="shared" si="21"/>
        <v/>
      </c>
      <c r="N210" s="872" t="str">
        <f t="shared" si="23"/>
        <v/>
      </c>
      <c r="O210" s="872" t="str">
        <f t="shared" si="22"/>
        <v/>
      </c>
    </row>
    <row r="211" spans="3:15" ht="18" hidden="1" customHeight="1">
      <c r="C211" s="879"/>
      <c r="D211" s="993"/>
      <c r="E211" s="996"/>
      <c r="F211" s="994"/>
      <c r="G211" s="849"/>
      <c r="H211" s="868"/>
      <c r="I211" s="642"/>
      <c r="J211" s="862"/>
      <c r="K211" s="872" t="str">
        <f t="shared" si="19"/>
        <v/>
      </c>
      <c r="L211" s="872" t="str">
        <f t="shared" si="20"/>
        <v/>
      </c>
      <c r="M211" s="872" t="str">
        <f t="shared" si="21"/>
        <v/>
      </c>
      <c r="N211" s="872" t="str">
        <f t="shared" si="23"/>
        <v/>
      </c>
      <c r="O211" s="872" t="str">
        <f t="shared" si="22"/>
        <v/>
      </c>
    </row>
    <row r="212" spans="3:15" ht="18" hidden="1" customHeight="1">
      <c r="C212" s="879"/>
      <c r="D212" s="993"/>
      <c r="E212" s="996"/>
      <c r="F212" s="994"/>
      <c r="G212" s="849"/>
      <c r="H212" s="868"/>
      <c r="I212" s="642"/>
      <c r="J212" s="862"/>
      <c r="K212" s="872" t="str">
        <f t="shared" si="19"/>
        <v/>
      </c>
      <c r="L212" s="872" t="str">
        <f t="shared" si="20"/>
        <v/>
      </c>
      <c r="M212" s="872" t="str">
        <f t="shared" si="21"/>
        <v/>
      </c>
      <c r="N212" s="872" t="str">
        <f t="shared" si="23"/>
        <v/>
      </c>
      <c r="O212" s="872" t="str">
        <f t="shared" si="22"/>
        <v/>
      </c>
    </row>
    <row r="213" spans="3:15" ht="18" hidden="1" customHeight="1">
      <c r="C213" s="879"/>
      <c r="D213" s="993"/>
      <c r="E213" s="996"/>
      <c r="F213" s="994"/>
      <c r="G213" s="849"/>
      <c r="H213" s="868"/>
      <c r="I213" s="642"/>
      <c r="J213" s="862"/>
      <c r="K213" s="872" t="str">
        <f t="shared" si="19"/>
        <v/>
      </c>
      <c r="L213" s="872" t="str">
        <f t="shared" si="20"/>
        <v/>
      </c>
      <c r="M213" s="872" t="str">
        <f t="shared" si="21"/>
        <v/>
      </c>
      <c r="N213" s="872" t="str">
        <f t="shared" si="23"/>
        <v/>
      </c>
      <c r="O213" s="872" t="str">
        <f t="shared" si="22"/>
        <v/>
      </c>
    </row>
    <row r="214" spans="3:15" ht="18" hidden="1" customHeight="1">
      <c r="C214" s="879"/>
      <c r="D214" s="993"/>
      <c r="E214" s="996"/>
      <c r="F214" s="994"/>
      <c r="G214" s="849"/>
      <c r="H214" s="868"/>
      <c r="I214" s="642"/>
      <c r="J214" s="862"/>
      <c r="K214" s="872" t="str">
        <f t="shared" si="19"/>
        <v/>
      </c>
      <c r="L214" s="872" t="str">
        <f t="shared" si="20"/>
        <v/>
      </c>
      <c r="M214" s="872" t="str">
        <f t="shared" si="21"/>
        <v/>
      </c>
      <c r="N214" s="872" t="str">
        <f t="shared" si="23"/>
        <v/>
      </c>
      <c r="O214" s="872" t="str">
        <f t="shared" si="22"/>
        <v/>
      </c>
    </row>
    <row r="215" spans="3:15" ht="18" hidden="1" customHeight="1">
      <c r="C215" s="879"/>
      <c r="D215" s="993"/>
      <c r="E215" s="996"/>
      <c r="F215" s="994"/>
      <c r="G215" s="849"/>
      <c r="H215" s="868"/>
      <c r="I215" s="642"/>
      <c r="J215" s="862"/>
      <c r="K215" s="872" t="str">
        <f t="shared" si="19"/>
        <v/>
      </c>
      <c r="L215" s="872" t="str">
        <f t="shared" si="20"/>
        <v/>
      </c>
      <c r="M215" s="872" t="str">
        <f t="shared" si="21"/>
        <v/>
      </c>
      <c r="N215" s="872" t="str">
        <f t="shared" si="23"/>
        <v/>
      </c>
      <c r="O215" s="872" t="str">
        <f t="shared" si="22"/>
        <v/>
      </c>
    </row>
    <row r="216" spans="3:15" ht="18" hidden="1" customHeight="1">
      <c r="C216" s="879"/>
      <c r="D216" s="993"/>
      <c r="E216" s="996"/>
      <c r="F216" s="994"/>
      <c r="G216" s="849"/>
      <c r="H216" s="868"/>
      <c r="I216" s="642"/>
      <c r="J216" s="862"/>
      <c r="K216" s="872" t="str">
        <f t="shared" si="19"/>
        <v/>
      </c>
      <c r="L216" s="872" t="str">
        <f t="shared" si="20"/>
        <v/>
      </c>
      <c r="M216" s="872" t="str">
        <f t="shared" si="21"/>
        <v/>
      </c>
      <c r="N216" s="872" t="str">
        <f t="shared" si="23"/>
        <v/>
      </c>
      <c r="O216" s="872" t="str">
        <f t="shared" si="22"/>
        <v/>
      </c>
    </row>
    <row r="217" spans="3:15" ht="18" hidden="1" customHeight="1">
      <c r="C217" s="879"/>
      <c r="D217" s="993"/>
      <c r="E217" s="996"/>
      <c r="F217" s="994"/>
      <c r="G217" s="849"/>
      <c r="H217" s="868"/>
      <c r="I217" s="642"/>
      <c r="J217" s="862"/>
      <c r="K217" s="872" t="str">
        <f t="shared" si="19"/>
        <v/>
      </c>
      <c r="L217" s="872" t="str">
        <f t="shared" si="20"/>
        <v/>
      </c>
      <c r="M217" s="872" t="str">
        <f t="shared" si="21"/>
        <v/>
      </c>
      <c r="N217" s="872" t="str">
        <f t="shared" si="23"/>
        <v/>
      </c>
      <c r="O217" s="872" t="str">
        <f t="shared" si="22"/>
        <v/>
      </c>
    </row>
    <row r="218" spans="3:15" ht="18" hidden="1" customHeight="1">
      <c r="C218" s="879"/>
      <c r="D218" s="993"/>
      <c r="E218" s="996"/>
      <c r="F218" s="994"/>
      <c r="G218" s="849"/>
      <c r="H218" s="868"/>
      <c r="I218" s="642"/>
      <c r="J218" s="862"/>
      <c r="K218" s="872" t="str">
        <f t="shared" si="19"/>
        <v/>
      </c>
      <c r="L218" s="872" t="str">
        <f t="shared" si="20"/>
        <v/>
      </c>
      <c r="M218" s="872" t="str">
        <f t="shared" si="21"/>
        <v/>
      </c>
      <c r="N218" s="872" t="str">
        <f t="shared" si="23"/>
        <v/>
      </c>
      <c r="O218" s="872" t="str">
        <f t="shared" si="22"/>
        <v/>
      </c>
    </row>
    <row r="219" spans="3:15" ht="18" hidden="1" customHeight="1">
      <c r="C219" s="879"/>
      <c r="D219" s="993"/>
      <c r="E219" s="996"/>
      <c r="F219" s="994"/>
      <c r="G219" s="849"/>
      <c r="H219" s="868"/>
      <c r="I219" s="642"/>
      <c r="J219" s="862"/>
      <c r="K219" s="872" t="str">
        <f t="shared" si="19"/>
        <v/>
      </c>
      <c r="L219" s="872" t="str">
        <f t="shared" si="20"/>
        <v/>
      </c>
      <c r="M219" s="872" t="str">
        <f t="shared" si="21"/>
        <v/>
      </c>
      <c r="N219" s="872" t="str">
        <f t="shared" si="23"/>
        <v/>
      </c>
      <c r="O219" s="872" t="str">
        <f t="shared" si="22"/>
        <v/>
      </c>
    </row>
    <row r="220" spans="3:15" ht="18" hidden="1" customHeight="1">
      <c r="C220" s="879"/>
      <c r="D220" s="993"/>
      <c r="E220" s="996"/>
      <c r="F220" s="994"/>
      <c r="G220" s="849"/>
      <c r="H220" s="868"/>
      <c r="I220" s="642"/>
      <c r="J220" s="862"/>
      <c r="K220" s="872" t="str">
        <f t="shared" si="19"/>
        <v/>
      </c>
      <c r="L220" s="872" t="str">
        <f t="shared" si="20"/>
        <v/>
      </c>
      <c r="M220" s="872" t="str">
        <f t="shared" si="21"/>
        <v/>
      </c>
      <c r="N220" s="872" t="str">
        <f t="shared" si="23"/>
        <v/>
      </c>
      <c r="O220" s="872" t="str">
        <f t="shared" si="22"/>
        <v/>
      </c>
    </row>
    <row r="221" spans="3:15" ht="18" hidden="1" customHeight="1">
      <c r="C221" s="879"/>
      <c r="D221" s="993"/>
      <c r="E221" s="996"/>
      <c r="F221" s="994"/>
      <c r="G221" s="849"/>
      <c r="H221" s="868"/>
      <c r="I221" s="642"/>
      <c r="J221" s="862"/>
      <c r="K221" s="872" t="str">
        <f t="shared" si="19"/>
        <v/>
      </c>
      <c r="L221" s="872" t="str">
        <f t="shared" si="20"/>
        <v/>
      </c>
      <c r="M221" s="872" t="str">
        <f t="shared" si="21"/>
        <v/>
      </c>
      <c r="N221" s="872" t="str">
        <f t="shared" si="23"/>
        <v/>
      </c>
      <c r="O221" s="872" t="str">
        <f t="shared" si="22"/>
        <v/>
      </c>
    </row>
    <row r="222" spans="3:15" ht="18" hidden="1" customHeight="1">
      <c r="C222" s="879"/>
      <c r="D222" s="993"/>
      <c r="E222" s="996"/>
      <c r="F222" s="994"/>
      <c r="G222" s="849"/>
      <c r="H222" s="868"/>
      <c r="I222" s="642"/>
      <c r="J222" s="862"/>
      <c r="K222" s="872" t="str">
        <f t="shared" si="19"/>
        <v/>
      </c>
      <c r="L222" s="872" t="str">
        <f t="shared" si="20"/>
        <v/>
      </c>
      <c r="M222" s="872" t="str">
        <f t="shared" si="21"/>
        <v/>
      </c>
      <c r="N222" s="872" t="str">
        <f t="shared" si="23"/>
        <v/>
      </c>
      <c r="O222" s="872" t="str">
        <f t="shared" si="22"/>
        <v/>
      </c>
    </row>
    <row r="223" spans="3:15" ht="18" hidden="1" customHeight="1">
      <c r="C223" s="879"/>
      <c r="D223" s="993"/>
      <c r="E223" s="996"/>
      <c r="F223" s="994"/>
      <c r="G223" s="849"/>
      <c r="H223" s="868"/>
      <c r="I223" s="642"/>
      <c r="J223" s="862"/>
      <c r="K223" s="872" t="str">
        <f t="shared" si="19"/>
        <v/>
      </c>
      <c r="L223" s="872" t="str">
        <f t="shared" si="20"/>
        <v/>
      </c>
      <c r="M223" s="872" t="str">
        <f t="shared" si="21"/>
        <v/>
      </c>
      <c r="N223" s="872" t="str">
        <f t="shared" si="23"/>
        <v/>
      </c>
      <c r="O223" s="872" t="str">
        <f t="shared" si="22"/>
        <v/>
      </c>
    </row>
    <row r="224" spans="3:15" ht="18" hidden="1" customHeight="1">
      <c r="C224" s="879"/>
      <c r="D224" s="993"/>
      <c r="E224" s="996"/>
      <c r="F224" s="994"/>
      <c r="G224" s="849"/>
      <c r="H224" s="868"/>
      <c r="I224" s="642"/>
      <c r="J224" s="862"/>
      <c r="K224" s="872" t="str">
        <f t="shared" si="19"/>
        <v/>
      </c>
      <c r="L224" s="872" t="str">
        <f t="shared" si="20"/>
        <v/>
      </c>
      <c r="M224" s="872" t="str">
        <f t="shared" si="21"/>
        <v/>
      </c>
      <c r="N224" s="872" t="str">
        <f t="shared" si="23"/>
        <v/>
      </c>
      <c r="O224" s="872" t="str">
        <f t="shared" si="22"/>
        <v/>
      </c>
    </row>
    <row r="225" spans="3:15" ht="18" hidden="1" customHeight="1">
      <c r="C225" s="879"/>
      <c r="D225" s="993"/>
      <c r="E225" s="996"/>
      <c r="F225" s="994"/>
      <c r="G225" s="849"/>
      <c r="H225" s="868"/>
      <c r="I225" s="642"/>
      <c r="J225" s="862"/>
      <c r="K225" s="872" t="str">
        <f t="shared" si="19"/>
        <v/>
      </c>
      <c r="L225" s="872" t="str">
        <f t="shared" si="20"/>
        <v/>
      </c>
      <c r="M225" s="872" t="str">
        <f t="shared" si="21"/>
        <v/>
      </c>
      <c r="N225" s="872" t="str">
        <f t="shared" si="23"/>
        <v/>
      </c>
      <c r="O225" s="872" t="str">
        <f t="shared" si="22"/>
        <v/>
      </c>
    </row>
    <row r="226" spans="3:15" ht="18" hidden="1" customHeight="1">
      <c r="C226" s="879"/>
      <c r="D226" s="993"/>
      <c r="E226" s="996"/>
      <c r="F226" s="994"/>
      <c r="G226" s="849"/>
      <c r="H226" s="868"/>
      <c r="I226" s="642"/>
      <c r="J226" s="862"/>
      <c r="K226" s="872" t="str">
        <f t="shared" si="19"/>
        <v/>
      </c>
      <c r="L226" s="872" t="str">
        <f t="shared" si="20"/>
        <v/>
      </c>
      <c r="M226" s="872" t="str">
        <f t="shared" si="21"/>
        <v/>
      </c>
      <c r="N226" s="872" t="str">
        <f t="shared" si="23"/>
        <v/>
      </c>
      <c r="O226" s="872" t="str">
        <f t="shared" si="22"/>
        <v/>
      </c>
    </row>
    <row r="227" spans="3:15" ht="18" hidden="1" customHeight="1">
      <c r="C227" s="879"/>
      <c r="D227" s="993"/>
      <c r="E227" s="996"/>
      <c r="F227" s="994"/>
      <c r="G227" s="849"/>
      <c r="H227" s="868"/>
      <c r="I227" s="642"/>
      <c r="J227" s="862"/>
      <c r="K227" s="872" t="str">
        <f t="shared" si="19"/>
        <v/>
      </c>
      <c r="L227" s="872" t="str">
        <f t="shared" si="20"/>
        <v/>
      </c>
      <c r="M227" s="872" t="str">
        <f t="shared" si="21"/>
        <v/>
      </c>
      <c r="N227" s="872" t="str">
        <f t="shared" si="23"/>
        <v/>
      </c>
      <c r="O227" s="872" t="str">
        <f t="shared" si="22"/>
        <v/>
      </c>
    </row>
    <row r="228" spans="3:15" ht="18" hidden="1" customHeight="1">
      <c r="C228" s="879"/>
      <c r="D228" s="993"/>
      <c r="E228" s="996"/>
      <c r="F228" s="994"/>
      <c r="G228" s="849"/>
      <c r="H228" s="868"/>
      <c r="I228" s="642"/>
      <c r="J228" s="862"/>
      <c r="K228" s="872" t="str">
        <f t="shared" si="19"/>
        <v/>
      </c>
      <c r="L228" s="872" t="str">
        <f t="shared" si="20"/>
        <v/>
      </c>
      <c r="M228" s="872" t="str">
        <f t="shared" si="21"/>
        <v/>
      </c>
      <c r="N228" s="872" t="str">
        <f t="shared" si="23"/>
        <v/>
      </c>
      <c r="O228" s="872" t="str">
        <f t="shared" si="22"/>
        <v/>
      </c>
    </row>
    <row r="229" spans="3:15" ht="18" hidden="1" customHeight="1">
      <c r="C229" s="879"/>
      <c r="D229" s="993"/>
      <c r="E229" s="996"/>
      <c r="F229" s="994"/>
      <c r="G229" s="849"/>
      <c r="H229" s="868"/>
      <c r="I229" s="642"/>
      <c r="J229" s="862"/>
      <c r="K229" s="872" t="str">
        <f t="shared" si="19"/>
        <v/>
      </c>
      <c r="L229" s="872" t="str">
        <f t="shared" si="20"/>
        <v/>
      </c>
      <c r="M229" s="872" t="str">
        <f t="shared" si="21"/>
        <v/>
      </c>
      <c r="N229" s="872" t="str">
        <f t="shared" si="23"/>
        <v/>
      </c>
      <c r="O229" s="872" t="str">
        <f t="shared" si="22"/>
        <v/>
      </c>
    </row>
    <row r="230" spans="3:15" ht="18" hidden="1" customHeight="1">
      <c r="C230" s="879"/>
      <c r="D230" s="993"/>
      <c r="E230" s="996"/>
      <c r="F230" s="994"/>
      <c r="G230" s="849"/>
      <c r="H230" s="868"/>
      <c r="I230" s="642"/>
      <c r="J230" s="862"/>
      <c r="K230" s="872" t="str">
        <f t="shared" si="19"/>
        <v/>
      </c>
      <c r="L230" s="872" t="str">
        <f t="shared" si="20"/>
        <v/>
      </c>
      <c r="M230" s="872" t="str">
        <f t="shared" si="21"/>
        <v/>
      </c>
      <c r="N230" s="872" t="str">
        <f t="shared" si="23"/>
        <v/>
      </c>
      <c r="O230" s="872" t="str">
        <f t="shared" si="22"/>
        <v/>
      </c>
    </row>
    <row r="231" spans="3:15" ht="18" hidden="1" customHeight="1">
      <c r="C231" s="879"/>
      <c r="D231" s="993"/>
      <c r="E231" s="996"/>
      <c r="F231" s="994"/>
      <c r="G231" s="849"/>
      <c r="H231" s="868"/>
      <c r="I231" s="642"/>
      <c r="J231" s="862"/>
      <c r="K231" s="872" t="str">
        <f t="shared" ref="K231:K294" si="24">IF(C231="","",IF(E231=G231,"エラー",""))</f>
        <v/>
      </c>
      <c r="L231" s="872" t="str">
        <f t="shared" ref="L231:L294" si="25">IF(C231="","",IF(COUNTIF($H$3213:$H$3236,H231),"","エラー"))</f>
        <v/>
      </c>
      <c r="M231" s="872" t="str">
        <f t="shared" ref="M231:M294" si="26">IF(H231="その他",IF(I231="","エラー",""),IF(H231="外国語(外国語会話も含む)",IF(I231="","エラー",""),""))</f>
        <v/>
      </c>
      <c r="N231" s="872" t="str">
        <f t="shared" si="23"/>
        <v/>
      </c>
      <c r="O231" s="872" t="str">
        <f t="shared" si="22"/>
        <v/>
      </c>
    </row>
    <row r="232" spans="3:15" ht="18" hidden="1" customHeight="1">
      <c r="C232" s="879"/>
      <c r="D232" s="993"/>
      <c r="E232" s="996"/>
      <c r="F232" s="994"/>
      <c r="G232" s="849"/>
      <c r="H232" s="868"/>
      <c r="I232" s="642"/>
      <c r="J232" s="862"/>
      <c r="K232" s="872" t="str">
        <f t="shared" si="24"/>
        <v/>
      </c>
      <c r="L232" s="872" t="str">
        <f t="shared" si="25"/>
        <v/>
      </c>
      <c r="M232" s="872" t="str">
        <f t="shared" si="26"/>
        <v/>
      </c>
      <c r="N232" s="872" t="str">
        <f t="shared" si="23"/>
        <v/>
      </c>
      <c r="O232" s="872" t="str">
        <f t="shared" si="22"/>
        <v/>
      </c>
    </row>
    <row r="233" spans="3:15" ht="18" hidden="1" customHeight="1">
      <c r="C233" s="879"/>
      <c r="D233" s="993"/>
      <c r="E233" s="996"/>
      <c r="F233" s="994"/>
      <c r="G233" s="849"/>
      <c r="H233" s="868"/>
      <c r="I233" s="642"/>
      <c r="J233" s="862"/>
      <c r="K233" s="872" t="str">
        <f t="shared" si="24"/>
        <v/>
      </c>
      <c r="L233" s="872" t="str">
        <f t="shared" si="25"/>
        <v/>
      </c>
      <c r="M233" s="872" t="str">
        <f t="shared" si="26"/>
        <v/>
      </c>
      <c r="N233" s="872" t="str">
        <f t="shared" si="23"/>
        <v/>
      </c>
      <c r="O233" s="872" t="str">
        <f t="shared" si="22"/>
        <v/>
      </c>
    </row>
    <row r="234" spans="3:15" ht="18" hidden="1" customHeight="1">
      <c r="C234" s="879"/>
      <c r="D234" s="993"/>
      <c r="E234" s="996"/>
      <c r="F234" s="994"/>
      <c r="G234" s="849"/>
      <c r="H234" s="868"/>
      <c r="I234" s="642"/>
      <c r="J234" s="862"/>
      <c r="K234" s="872" t="str">
        <f t="shared" si="24"/>
        <v/>
      </c>
      <c r="L234" s="872" t="str">
        <f t="shared" si="25"/>
        <v/>
      </c>
      <c r="M234" s="872" t="str">
        <f t="shared" si="26"/>
        <v/>
      </c>
      <c r="N234" s="872" t="str">
        <f t="shared" si="23"/>
        <v/>
      </c>
      <c r="O234" s="872" t="str">
        <f t="shared" si="22"/>
        <v/>
      </c>
    </row>
    <row r="235" spans="3:15" ht="18" hidden="1" customHeight="1">
      <c r="C235" s="879"/>
      <c r="D235" s="993"/>
      <c r="E235" s="996"/>
      <c r="F235" s="994"/>
      <c r="G235" s="849"/>
      <c r="H235" s="868"/>
      <c r="I235" s="642"/>
      <c r="J235" s="862"/>
      <c r="K235" s="872" t="str">
        <f t="shared" si="24"/>
        <v/>
      </c>
      <c r="L235" s="872" t="str">
        <f t="shared" si="25"/>
        <v/>
      </c>
      <c r="M235" s="872" t="str">
        <f t="shared" si="26"/>
        <v/>
      </c>
      <c r="N235" s="872" t="str">
        <f t="shared" si="23"/>
        <v/>
      </c>
      <c r="O235" s="872" t="str">
        <f t="shared" si="22"/>
        <v/>
      </c>
    </row>
    <row r="236" spans="3:15" ht="18" hidden="1" customHeight="1">
      <c r="C236" s="879"/>
      <c r="D236" s="993"/>
      <c r="E236" s="996"/>
      <c r="F236" s="994"/>
      <c r="G236" s="849"/>
      <c r="H236" s="868"/>
      <c r="I236" s="642"/>
      <c r="J236" s="862"/>
      <c r="K236" s="872" t="str">
        <f t="shared" si="24"/>
        <v/>
      </c>
      <c r="L236" s="872" t="str">
        <f t="shared" si="25"/>
        <v/>
      </c>
      <c r="M236" s="872" t="str">
        <f t="shared" si="26"/>
        <v/>
      </c>
      <c r="N236" s="872" t="str">
        <f t="shared" si="23"/>
        <v/>
      </c>
      <c r="O236" s="872" t="str">
        <f t="shared" si="22"/>
        <v/>
      </c>
    </row>
    <row r="237" spans="3:15" ht="18" hidden="1" customHeight="1">
      <c r="C237" s="879"/>
      <c r="D237" s="993"/>
      <c r="E237" s="996"/>
      <c r="F237" s="994"/>
      <c r="G237" s="849"/>
      <c r="H237" s="868"/>
      <c r="I237" s="642"/>
      <c r="J237" s="862"/>
      <c r="K237" s="872" t="str">
        <f t="shared" si="24"/>
        <v/>
      </c>
      <c r="L237" s="872" t="str">
        <f t="shared" si="25"/>
        <v/>
      </c>
      <c r="M237" s="872" t="str">
        <f t="shared" si="26"/>
        <v/>
      </c>
      <c r="N237" s="872" t="str">
        <f t="shared" si="23"/>
        <v/>
      </c>
      <c r="O237" s="872" t="str">
        <f t="shared" si="22"/>
        <v/>
      </c>
    </row>
    <row r="238" spans="3:15" ht="18" hidden="1" customHeight="1">
      <c r="C238" s="879"/>
      <c r="D238" s="993"/>
      <c r="E238" s="996"/>
      <c r="F238" s="994"/>
      <c r="G238" s="849"/>
      <c r="H238" s="868"/>
      <c r="I238" s="642"/>
      <c r="J238" s="862"/>
      <c r="K238" s="872" t="str">
        <f t="shared" si="24"/>
        <v/>
      </c>
      <c r="L238" s="872" t="str">
        <f t="shared" si="25"/>
        <v/>
      </c>
      <c r="M238" s="872" t="str">
        <f t="shared" si="26"/>
        <v/>
      </c>
      <c r="N238" s="872" t="str">
        <f t="shared" si="23"/>
        <v/>
      </c>
      <c r="O238" s="872" t="str">
        <f t="shared" si="22"/>
        <v/>
      </c>
    </row>
    <row r="239" spans="3:15" ht="18" hidden="1" customHeight="1">
      <c r="C239" s="879"/>
      <c r="D239" s="993"/>
      <c r="E239" s="996"/>
      <c r="F239" s="994"/>
      <c r="G239" s="849"/>
      <c r="H239" s="868"/>
      <c r="I239" s="642"/>
      <c r="J239" s="862"/>
      <c r="K239" s="872" t="str">
        <f t="shared" si="24"/>
        <v/>
      </c>
      <c r="L239" s="872" t="str">
        <f t="shared" si="25"/>
        <v/>
      </c>
      <c r="M239" s="872" t="str">
        <f t="shared" si="26"/>
        <v/>
      </c>
      <c r="N239" s="872" t="str">
        <f t="shared" si="23"/>
        <v/>
      </c>
      <c r="O239" s="872" t="str">
        <f t="shared" si="22"/>
        <v/>
      </c>
    </row>
    <row r="240" spans="3:15" ht="18" hidden="1" customHeight="1">
      <c r="C240" s="879"/>
      <c r="D240" s="993"/>
      <c r="E240" s="996"/>
      <c r="F240" s="994"/>
      <c r="G240" s="849"/>
      <c r="H240" s="868"/>
      <c r="I240" s="642"/>
      <c r="J240" s="862"/>
      <c r="K240" s="872" t="str">
        <f t="shared" si="24"/>
        <v/>
      </c>
      <c r="L240" s="872" t="str">
        <f t="shared" si="25"/>
        <v/>
      </c>
      <c r="M240" s="872" t="str">
        <f t="shared" si="26"/>
        <v/>
      </c>
      <c r="N240" s="872" t="str">
        <f t="shared" si="23"/>
        <v/>
      </c>
      <c r="O240" s="872" t="str">
        <f t="shared" si="22"/>
        <v/>
      </c>
    </row>
    <row r="241" spans="3:15" ht="18" hidden="1" customHeight="1">
      <c r="C241" s="879"/>
      <c r="D241" s="993"/>
      <c r="E241" s="996"/>
      <c r="F241" s="994"/>
      <c r="G241" s="849"/>
      <c r="H241" s="868"/>
      <c r="I241" s="642"/>
      <c r="J241" s="862"/>
      <c r="K241" s="872" t="str">
        <f t="shared" si="24"/>
        <v/>
      </c>
      <c r="L241" s="872" t="str">
        <f t="shared" si="25"/>
        <v/>
      </c>
      <c r="M241" s="872" t="str">
        <f t="shared" si="26"/>
        <v/>
      </c>
      <c r="N241" s="872" t="str">
        <f t="shared" si="23"/>
        <v/>
      </c>
      <c r="O241" s="872" t="str">
        <f t="shared" si="22"/>
        <v/>
      </c>
    </row>
    <row r="242" spans="3:15" ht="18" hidden="1" customHeight="1">
      <c r="C242" s="879"/>
      <c r="D242" s="993"/>
      <c r="E242" s="996"/>
      <c r="F242" s="994"/>
      <c r="G242" s="849"/>
      <c r="H242" s="868"/>
      <c r="I242" s="642"/>
      <c r="J242" s="862"/>
      <c r="K242" s="872" t="str">
        <f t="shared" si="24"/>
        <v/>
      </c>
      <c r="L242" s="872" t="str">
        <f t="shared" si="25"/>
        <v/>
      </c>
      <c r="M242" s="872" t="str">
        <f t="shared" si="26"/>
        <v/>
      </c>
      <c r="N242" s="872" t="str">
        <f t="shared" si="23"/>
        <v/>
      </c>
      <c r="O242" s="872" t="str">
        <f t="shared" si="22"/>
        <v/>
      </c>
    </row>
    <row r="243" spans="3:15" ht="18" hidden="1" customHeight="1">
      <c r="C243" s="879"/>
      <c r="D243" s="993"/>
      <c r="E243" s="996"/>
      <c r="F243" s="994"/>
      <c r="G243" s="849"/>
      <c r="H243" s="868"/>
      <c r="I243" s="642"/>
      <c r="J243" s="862"/>
      <c r="K243" s="872" t="str">
        <f t="shared" si="24"/>
        <v/>
      </c>
      <c r="L243" s="872" t="str">
        <f t="shared" si="25"/>
        <v/>
      </c>
      <c r="M243" s="872" t="str">
        <f t="shared" si="26"/>
        <v/>
      </c>
      <c r="N243" s="872" t="str">
        <f t="shared" si="23"/>
        <v/>
      </c>
      <c r="O243" s="872" t="str">
        <f t="shared" si="22"/>
        <v/>
      </c>
    </row>
    <row r="244" spans="3:15" ht="18" hidden="1" customHeight="1">
      <c r="C244" s="879"/>
      <c r="D244" s="993"/>
      <c r="E244" s="996"/>
      <c r="F244" s="994"/>
      <c r="G244" s="849"/>
      <c r="H244" s="868"/>
      <c r="I244" s="642"/>
      <c r="J244" s="862"/>
      <c r="K244" s="872" t="str">
        <f t="shared" si="24"/>
        <v/>
      </c>
      <c r="L244" s="872" t="str">
        <f t="shared" si="25"/>
        <v/>
      </c>
      <c r="M244" s="872" t="str">
        <f t="shared" si="26"/>
        <v/>
      </c>
      <c r="N244" s="872" t="str">
        <f t="shared" si="23"/>
        <v/>
      </c>
      <c r="O244" s="872" t="str">
        <f t="shared" si="22"/>
        <v/>
      </c>
    </row>
    <row r="245" spans="3:15" ht="18" hidden="1" customHeight="1">
      <c r="C245" s="879"/>
      <c r="D245" s="993"/>
      <c r="E245" s="996"/>
      <c r="F245" s="994"/>
      <c r="G245" s="849"/>
      <c r="H245" s="868"/>
      <c r="I245" s="642"/>
      <c r="J245" s="862"/>
      <c r="K245" s="872" t="str">
        <f t="shared" si="24"/>
        <v/>
      </c>
      <c r="L245" s="872" t="str">
        <f t="shared" si="25"/>
        <v/>
      </c>
      <c r="M245" s="872" t="str">
        <f t="shared" si="26"/>
        <v/>
      </c>
      <c r="N245" s="872" t="str">
        <f t="shared" si="23"/>
        <v/>
      </c>
      <c r="O245" s="872" t="str">
        <f t="shared" si="22"/>
        <v/>
      </c>
    </row>
    <row r="246" spans="3:15" ht="18" hidden="1" customHeight="1">
      <c r="C246" s="879"/>
      <c r="D246" s="993"/>
      <c r="E246" s="996"/>
      <c r="F246" s="994"/>
      <c r="G246" s="849"/>
      <c r="H246" s="868"/>
      <c r="I246" s="642"/>
      <c r="J246" s="862"/>
      <c r="K246" s="872" t="str">
        <f t="shared" si="24"/>
        <v/>
      </c>
      <c r="L246" s="872" t="str">
        <f t="shared" si="25"/>
        <v/>
      </c>
      <c r="M246" s="872" t="str">
        <f t="shared" si="26"/>
        <v/>
      </c>
      <c r="N246" s="872" t="str">
        <f t="shared" si="23"/>
        <v/>
      </c>
      <c r="O246" s="872" t="str">
        <f t="shared" si="22"/>
        <v/>
      </c>
    </row>
    <row r="247" spans="3:15" ht="18" hidden="1" customHeight="1">
      <c r="C247" s="879"/>
      <c r="D247" s="993"/>
      <c r="E247" s="996"/>
      <c r="F247" s="994"/>
      <c r="G247" s="849"/>
      <c r="H247" s="868"/>
      <c r="I247" s="642"/>
      <c r="J247" s="862"/>
      <c r="K247" s="872" t="str">
        <f t="shared" si="24"/>
        <v/>
      </c>
      <c r="L247" s="872" t="str">
        <f t="shared" si="25"/>
        <v/>
      </c>
      <c r="M247" s="872" t="str">
        <f t="shared" si="26"/>
        <v/>
      </c>
      <c r="N247" s="872" t="str">
        <f t="shared" si="23"/>
        <v/>
      </c>
      <c r="O247" s="872" t="str">
        <f t="shared" si="22"/>
        <v/>
      </c>
    </row>
    <row r="248" spans="3:15" ht="18" hidden="1" customHeight="1">
      <c r="C248" s="879"/>
      <c r="D248" s="993"/>
      <c r="E248" s="996"/>
      <c r="F248" s="994"/>
      <c r="G248" s="849"/>
      <c r="H248" s="868"/>
      <c r="I248" s="642"/>
      <c r="J248" s="862"/>
      <c r="K248" s="872" t="str">
        <f t="shared" si="24"/>
        <v/>
      </c>
      <c r="L248" s="872" t="str">
        <f t="shared" si="25"/>
        <v/>
      </c>
      <c r="M248" s="872" t="str">
        <f t="shared" si="26"/>
        <v/>
      </c>
      <c r="N248" s="872" t="str">
        <f t="shared" si="23"/>
        <v/>
      </c>
      <c r="O248" s="872" t="str">
        <f t="shared" si="22"/>
        <v/>
      </c>
    </row>
    <row r="249" spans="3:15" ht="18" hidden="1" customHeight="1">
      <c r="C249" s="879"/>
      <c r="D249" s="993"/>
      <c r="E249" s="996"/>
      <c r="F249" s="994"/>
      <c r="G249" s="849"/>
      <c r="H249" s="868"/>
      <c r="I249" s="642"/>
      <c r="J249" s="862"/>
      <c r="K249" s="872" t="str">
        <f t="shared" si="24"/>
        <v/>
      </c>
      <c r="L249" s="872" t="str">
        <f t="shared" si="25"/>
        <v/>
      </c>
      <c r="M249" s="872" t="str">
        <f t="shared" si="26"/>
        <v/>
      </c>
      <c r="N249" s="872" t="str">
        <f t="shared" si="23"/>
        <v/>
      </c>
      <c r="O249" s="872" t="str">
        <f t="shared" si="22"/>
        <v/>
      </c>
    </row>
    <row r="250" spans="3:15" ht="18" hidden="1" customHeight="1">
      <c r="C250" s="879"/>
      <c r="D250" s="993"/>
      <c r="E250" s="996"/>
      <c r="F250" s="994"/>
      <c r="G250" s="849"/>
      <c r="H250" s="868"/>
      <c r="I250" s="642"/>
      <c r="J250" s="862"/>
      <c r="K250" s="872" t="str">
        <f t="shared" si="24"/>
        <v/>
      </c>
      <c r="L250" s="872" t="str">
        <f t="shared" si="25"/>
        <v/>
      </c>
      <c r="M250" s="872" t="str">
        <f t="shared" si="26"/>
        <v/>
      </c>
      <c r="N250" s="872" t="str">
        <f t="shared" si="23"/>
        <v/>
      </c>
      <c r="O250" s="872" t="str">
        <f t="shared" si="22"/>
        <v/>
      </c>
    </row>
    <row r="251" spans="3:15" ht="18" hidden="1" customHeight="1">
      <c r="C251" s="879"/>
      <c r="D251" s="993"/>
      <c r="E251" s="996"/>
      <c r="F251" s="994"/>
      <c r="G251" s="849"/>
      <c r="H251" s="868"/>
      <c r="I251" s="642"/>
      <c r="J251" s="862"/>
      <c r="K251" s="872" t="str">
        <f t="shared" si="24"/>
        <v/>
      </c>
      <c r="L251" s="872" t="str">
        <f t="shared" si="25"/>
        <v/>
      </c>
      <c r="M251" s="872" t="str">
        <f t="shared" si="26"/>
        <v/>
      </c>
      <c r="N251" s="872" t="str">
        <f t="shared" si="23"/>
        <v/>
      </c>
      <c r="O251" s="872" t="str">
        <f t="shared" si="22"/>
        <v/>
      </c>
    </row>
    <row r="252" spans="3:15" ht="18" hidden="1" customHeight="1">
      <c r="C252" s="879"/>
      <c r="D252" s="993"/>
      <c r="E252" s="996"/>
      <c r="F252" s="994"/>
      <c r="G252" s="849"/>
      <c r="H252" s="868"/>
      <c r="I252" s="642"/>
      <c r="J252" s="862"/>
      <c r="K252" s="872" t="str">
        <f t="shared" si="24"/>
        <v/>
      </c>
      <c r="L252" s="872" t="str">
        <f t="shared" si="25"/>
        <v/>
      </c>
      <c r="M252" s="872" t="str">
        <f t="shared" si="26"/>
        <v/>
      </c>
      <c r="N252" s="872" t="str">
        <f t="shared" si="23"/>
        <v/>
      </c>
      <c r="O252" s="872" t="str">
        <f t="shared" si="22"/>
        <v/>
      </c>
    </row>
    <row r="253" spans="3:15" ht="18" hidden="1" customHeight="1">
      <c r="C253" s="879"/>
      <c r="D253" s="993"/>
      <c r="E253" s="996"/>
      <c r="F253" s="994"/>
      <c r="G253" s="849"/>
      <c r="H253" s="868"/>
      <c r="I253" s="642"/>
      <c r="J253" s="862"/>
      <c r="K253" s="872" t="str">
        <f t="shared" si="24"/>
        <v/>
      </c>
      <c r="L253" s="872" t="str">
        <f t="shared" si="25"/>
        <v/>
      </c>
      <c r="M253" s="872" t="str">
        <f t="shared" si="26"/>
        <v/>
      </c>
      <c r="N253" s="872" t="str">
        <f t="shared" si="23"/>
        <v/>
      </c>
      <c r="O253" s="872" t="str">
        <f t="shared" si="22"/>
        <v/>
      </c>
    </row>
    <row r="254" spans="3:15" ht="18" hidden="1" customHeight="1">
      <c r="C254" s="879"/>
      <c r="D254" s="993"/>
      <c r="E254" s="996"/>
      <c r="F254" s="994"/>
      <c r="G254" s="849"/>
      <c r="H254" s="868"/>
      <c r="I254" s="642"/>
      <c r="J254" s="862"/>
      <c r="K254" s="872" t="str">
        <f t="shared" si="24"/>
        <v/>
      </c>
      <c r="L254" s="872" t="str">
        <f t="shared" si="25"/>
        <v/>
      </c>
      <c r="M254" s="872" t="str">
        <f t="shared" si="26"/>
        <v/>
      </c>
      <c r="N254" s="872" t="str">
        <f t="shared" si="23"/>
        <v/>
      </c>
      <c r="O254" s="872" t="str">
        <f t="shared" si="22"/>
        <v/>
      </c>
    </row>
    <row r="255" spans="3:15" ht="18" hidden="1" customHeight="1">
      <c r="C255" s="879"/>
      <c r="D255" s="993"/>
      <c r="E255" s="996"/>
      <c r="F255" s="994"/>
      <c r="G255" s="849"/>
      <c r="H255" s="868"/>
      <c r="I255" s="642"/>
      <c r="J255" s="862"/>
      <c r="K255" s="872" t="str">
        <f t="shared" si="24"/>
        <v/>
      </c>
      <c r="L255" s="872" t="str">
        <f t="shared" si="25"/>
        <v/>
      </c>
      <c r="M255" s="872" t="str">
        <f t="shared" si="26"/>
        <v/>
      </c>
      <c r="N255" s="872" t="str">
        <f t="shared" si="23"/>
        <v/>
      </c>
      <c r="O255" s="872" t="str">
        <f t="shared" si="22"/>
        <v/>
      </c>
    </row>
    <row r="256" spans="3:15" ht="18" hidden="1" customHeight="1">
      <c r="C256" s="879"/>
      <c r="D256" s="993"/>
      <c r="E256" s="996"/>
      <c r="F256" s="994"/>
      <c r="G256" s="849"/>
      <c r="H256" s="868"/>
      <c r="I256" s="642"/>
      <c r="J256" s="862"/>
      <c r="K256" s="872" t="str">
        <f t="shared" si="24"/>
        <v/>
      </c>
      <c r="L256" s="872" t="str">
        <f t="shared" si="25"/>
        <v/>
      </c>
      <c r="M256" s="872" t="str">
        <f t="shared" si="26"/>
        <v/>
      </c>
      <c r="N256" s="872" t="str">
        <f t="shared" si="23"/>
        <v/>
      </c>
      <c r="O256" s="872" t="str">
        <f t="shared" si="22"/>
        <v/>
      </c>
    </row>
    <row r="257" spans="3:15" ht="18" hidden="1" customHeight="1">
      <c r="C257" s="879"/>
      <c r="D257" s="993"/>
      <c r="E257" s="996"/>
      <c r="F257" s="994"/>
      <c r="G257" s="849"/>
      <c r="H257" s="868"/>
      <c r="I257" s="642"/>
      <c r="J257" s="862"/>
      <c r="K257" s="872" t="str">
        <f t="shared" si="24"/>
        <v/>
      </c>
      <c r="L257" s="872" t="str">
        <f t="shared" si="25"/>
        <v/>
      </c>
      <c r="M257" s="872" t="str">
        <f t="shared" si="26"/>
        <v/>
      </c>
      <c r="N257" s="872" t="str">
        <f t="shared" si="23"/>
        <v/>
      </c>
      <c r="O257" s="872" t="str">
        <f t="shared" si="22"/>
        <v/>
      </c>
    </row>
    <row r="258" spans="3:15" ht="18" hidden="1" customHeight="1">
      <c r="C258" s="879"/>
      <c r="D258" s="993"/>
      <c r="E258" s="996"/>
      <c r="F258" s="994"/>
      <c r="G258" s="849"/>
      <c r="H258" s="868"/>
      <c r="I258" s="642"/>
      <c r="J258" s="862"/>
      <c r="K258" s="872" t="str">
        <f t="shared" si="24"/>
        <v/>
      </c>
      <c r="L258" s="872" t="str">
        <f t="shared" si="25"/>
        <v/>
      </c>
      <c r="M258" s="872" t="str">
        <f t="shared" si="26"/>
        <v/>
      </c>
      <c r="N258" s="872" t="str">
        <f t="shared" si="23"/>
        <v/>
      </c>
      <c r="O258" s="872" t="str">
        <f t="shared" si="22"/>
        <v/>
      </c>
    </row>
    <row r="259" spans="3:15" ht="18" hidden="1" customHeight="1">
      <c r="C259" s="879"/>
      <c r="D259" s="993"/>
      <c r="E259" s="996"/>
      <c r="F259" s="994"/>
      <c r="G259" s="849"/>
      <c r="H259" s="868"/>
      <c r="I259" s="642"/>
      <c r="J259" s="862"/>
      <c r="K259" s="872" t="str">
        <f t="shared" si="24"/>
        <v/>
      </c>
      <c r="L259" s="872" t="str">
        <f t="shared" si="25"/>
        <v/>
      </c>
      <c r="M259" s="872" t="str">
        <f t="shared" si="26"/>
        <v/>
      </c>
      <c r="N259" s="872" t="str">
        <f t="shared" si="23"/>
        <v/>
      </c>
      <c r="O259" s="872" t="str">
        <f t="shared" si="22"/>
        <v/>
      </c>
    </row>
    <row r="260" spans="3:15" ht="18" hidden="1" customHeight="1">
      <c r="C260" s="879"/>
      <c r="D260" s="993"/>
      <c r="E260" s="996"/>
      <c r="F260" s="994"/>
      <c r="G260" s="849"/>
      <c r="H260" s="868"/>
      <c r="I260" s="642"/>
      <c r="J260" s="862"/>
      <c r="K260" s="872" t="str">
        <f t="shared" si="24"/>
        <v/>
      </c>
      <c r="L260" s="872" t="str">
        <f t="shared" si="25"/>
        <v/>
      </c>
      <c r="M260" s="872" t="str">
        <f t="shared" si="26"/>
        <v/>
      </c>
      <c r="N260" s="872" t="str">
        <f t="shared" si="23"/>
        <v/>
      </c>
      <c r="O260" s="872" t="str">
        <f t="shared" si="22"/>
        <v/>
      </c>
    </row>
    <row r="261" spans="3:15" ht="18" hidden="1" customHeight="1">
      <c r="C261" s="879"/>
      <c r="D261" s="993"/>
      <c r="E261" s="996"/>
      <c r="F261" s="994"/>
      <c r="G261" s="849"/>
      <c r="H261" s="868"/>
      <c r="I261" s="642"/>
      <c r="J261" s="862"/>
      <c r="K261" s="872" t="str">
        <f t="shared" si="24"/>
        <v/>
      </c>
      <c r="L261" s="872" t="str">
        <f t="shared" si="25"/>
        <v/>
      </c>
      <c r="M261" s="872" t="str">
        <f t="shared" si="26"/>
        <v/>
      </c>
      <c r="N261" s="872" t="str">
        <f t="shared" si="23"/>
        <v/>
      </c>
      <c r="O261" s="872" t="str">
        <f t="shared" ref="O261:O324" si="27">IF(C261="","",IF(COUNTBLANK(C261:J261)&gt;1,"記入漏れがあります。記入例のとおりデータを入力してください。。",""))</f>
        <v/>
      </c>
    </row>
    <row r="262" spans="3:15" ht="18" hidden="1" customHeight="1">
      <c r="C262" s="879"/>
      <c r="D262" s="993"/>
      <c r="E262" s="996"/>
      <c r="F262" s="994"/>
      <c r="G262" s="849"/>
      <c r="H262" s="868"/>
      <c r="I262" s="642"/>
      <c r="J262" s="862"/>
      <c r="K262" s="872" t="str">
        <f t="shared" si="24"/>
        <v/>
      </c>
      <c r="L262" s="872" t="str">
        <f t="shared" si="25"/>
        <v/>
      </c>
      <c r="M262" s="872" t="str">
        <f t="shared" si="26"/>
        <v/>
      </c>
      <c r="N262" s="872" t="str">
        <f t="shared" ref="N262:N325" si="28">IF(COUNTIF($Y$6:$Y$18,J262),"要確認","")</f>
        <v/>
      </c>
      <c r="O262" s="872" t="str">
        <f t="shared" si="27"/>
        <v/>
      </c>
    </row>
    <row r="263" spans="3:15" ht="18" hidden="1" customHeight="1">
      <c r="C263" s="879"/>
      <c r="D263" s="993"/>
      <c r="E263" s="996"/>
      <c r="F263" s="994"/>
      <c r="G263" s="849"/>
      <c r="H263" s="868"/>
      <c r="I263" s="642"/>
      <c r="J263" s="862"/>
      <c r="K263" s="872" t="str">
        <f t="shared" si="24"/>
        <v/>
      </c>
      <c r="L263" s="872" t="str">
        <f t="shared" si="25"/>
        <v/>
      </c>
      <c r="M263" s="872" t="str">
        <f t="shared" si="26"/>
        <v/>
      </c>
      <c r="N263" s="872" t="str">
        <f t="shared" si="28"/>
        <v/>
      </c>
      <c r="O263" s="872" t="str">
        <f t="shared" si="27"/>
        <v/>
      </c>
    </row>
    <row r="264" spans="3:15" ht="18" hidden="1" customHeight="1">
      <c r="C264" s="879"/>
      <c r="D264" s="993"/>
      <c r="E264" s="996"/>
      <c r="F264" s="994"/>
      <c r="G264" s="849"/>
      <c r="H264" s="868"/>
      <c r="I264" s="642"/>
      <c r="J264" s="862"/>
      <c r="K264" s="872" t="str">
        <f t="shared" si="24"/>
        <v/>
      </c>
      <c r="L264" s="872" t="str">
        <f t="shared" si="25"/>
        <v/>
      </c>
      <c r="M264" s="872" t="str">
        <f t="shared" si="26"/>
        <v/>
      </c>
      <c r="N264" s="872" t="str">
        <f t="shared" si="28"/>
        <v/>
      </c>
      <c r="O264" s="872" t="str">
        <f t="shared" si="27"/>
        <v/>
      </c>
    </row>
    <row r="265" spans="3:15" ht="18" hidden="1" customHeight="1">
      <c r="C265" s="879"/>
      <c r="D265" s="993"/>
      <c r="E265" s="996"/>
      <c r="F265" s="994"/>
      <c r="G265" s="849"/>
      <c r="H265" s="868"/>
      <c r="I265" s="642"/>
      <c r="J265" s="862"/>
      <c r="K265" s="872" t="str">
        <f t="shared" si="24"/>
        <v/>
      </c>
      <c r="L265" s="872" t="str">
        <f t="shared" si="25"/>
        <v/>
      </c>
      <c r="M265" s="872" t="str">
        <f t="shared" si="26"/>
        <v/>
      </c>
      <c r="N265" s="872" t="str">
        <f t="shared" si="28"/>
        <v/>
      </c>
      <c r="O265" s="872" t="str">
        <f t="shared" si="27"/>
        <v/>
      </c>
    </row>
    <row r="266" spans="3:15" ht="18" hidden="1" customHeight="1">
      <c r="C266" s="879"/>
      <c r="D266" s="993"/>
      <c r="E266" s="996"/>
      <c r="F266" s="994"/>
      <c r="G266" s="849"/>
      <c r="H266" s="868"/>
      <c r="I266" s="642"/>
      <c r="J266" s="862"/>
      <c r="K266" s="872" t="str">
        <f t="shared" si="24"/>
        <v/>
      </c>
      <c r="L266" s="872" t="str">
        <f t="shared" si="25"/>
        <v/>
      </c>
      <c r="M266" s="872" t="str">
        <f t="shared" si="26"/>
        <v/>
      </c>
      <c r="N266" s="872" t="str">
        <f t="shared" si="28"/>
        <v/>
      </c>
      <c r="O266" s="872" t="str">
        <f t="shared" si="27"/>
        <v/>
      </c>
    </row>
    <row r="267" spans="3:15" ht="18" hidden="1" customHeight="1">
      <c r="C267" s="879"/>
      <c r="D267" s="993"/>
      <c r="E267" s="996"/>
      <c r="F267" s="994"/>
      <c r="G267" s="849"/>
      <c r="H267" s="868"/>
      <c r="I267" s="642"/>
      <c r="J267" s="862"/>
      <c r="K267" s="872" t="str">
        <f t="shared" si="24"/>
        <v/>
      </c>
      <c r="L267" s="872" t="str">
        <f t="shared" si="25"/>
        <v/>
      </c>
      <c r="M267" s="872" t="str">
        <f t="shared" si="26"/>
        <v/>
      </c>
      <c r="N267" s="872" t="str">
        <f t="shared" si="28"/>
        <v/>
      </c>
      <c r="O267" s="872" t="str">
        <f t="shared" si="27"/>
        <v/>
      </c>
    </row>
    <row r="268" spans="3:15" ht="18" hidden="1" customHeight="1">
      <c r="C268" s="879"/>
      <c r="D268" s="993"/>
      <c r="E268" s="996"/>
      <c r="F268" s="994"/>
      <c r="G268" s="849"/>
      <c r="H268" s="868"/>
      <c r="I268" s="642"/>
      <c r="J268" s="862"/>
      <c r="K268" s="872" t="str">
        <f t="shared" si="24"/>
        <v/>
      </c>
      <c r="L268" s="872" t="str">
        <f t="shared" si="25"/>
        <v/>
      </c>
      <c r="M268" s="872" t="str">
        <f t="shared" si="26"/>
        <v/>
      </c>
      <c r="N268" s="872" t="str">
        <f t="shared" si="28"/>
        <v/>
      </c>
      <c r="O268" s="872" t="str">
        <f t="shared" si="27"/>
        <v/>
      </c>
    </row>
    <row r="269" spans="3:15" ht="18" hidden="1" customHeight="1">
      <c r="C269" s="879"/>
      <c r="D269" s="993"/>
      <c r="E269" s="996"/>
      <c r="F269" s="994"/>
      <c r="G269" s="849"/>
      <c r="H269" s="868"/>
      <c r="I269" s="642"/>
      <c r="J269" s="862"/>
      <c r="K269" s="872" t="str">
        <f t="shared" si="24"/>
        <v/>
      </c>
      <c r="L269" s="872" t="str">
        <f t="shared" si="25"/>
        <v/>
      </c>
      <c r="M269" s="872" t="str">
        <f t="shared" si="26"/>
        <v/>
      </c>
      <c r="N269" s="872" t="str">
        <f t="shared" si="28"/>
        <v/>
      </c>
      <c r="O269" s="872" t="str">
        <f t="shared" si="27"/>
        <v/>
      </c>
    </row>
    <row r="270" spans="3:15" ht="18" hidden="1" customHeight="1">
      <c r="C270" s="879"/>
      <c r="D270" s="993"/>
      <c r="E270" s="996"/>
      <c r="F270" s="994"/>
      <c r="G270" s="849"/>
      <c r="H270" s="868"/>
      <c r="I270" s="642"/>
      <c r="J270" s="862"/>
      <c r="K270" s="872" t="str">
        <f t="shared" si="24"/>
        <v/>
      </c>
      <c r="L270" s="872" t="str">
        <f t="shared" si="25"/>
        <v/>
      </c>
      <c r="M270" s="872" t="str">
        <f t="shared" si="26"/>
        <v/>
      </c>
      <c r="N270" s="872" t="str">
        <f t="shared" si="28"/>
        <v/>
      </c>
      <c r="O270" s="872" t="str">
        <f t="shared" si="27"/>
        <v/>
      </c>
    </row>
    <row r="271" spans="3:15" ht="18" hidden="1" customHeight="1">
      <c r="C271" s="879"/>
      <c r="D271" s="993"/>
      <c r="E271" s="996"/>
      <c r="F271" s="994"/>
      <c r="G271" s="849"/>
      <c r="H271" s="868"/>
      <c r="I271" s="642"/>
      <c r="J271" s="862"/>
      <c r="K271" s="872" t="str">
        <f t="shared" si="24"/>
        <v/>
      </c>
      <c r="L271" s="872" t="str">
        <f t="shared" si="25"/>
        <v/>
      </c>
      <c r="M271" s="872" t="str">
        <f t="shared" si="26"/>
        <v/>
      </c>
      <c r="N271" s="872" t="str">
        <f t="shared" si="28"/>
        <v/>
      </c>
      <c r="O271" s="872" t="str">
        <f t="shared" si="27"/>
        <v/>
      </c>
    </row>
    <row r="272" spans="3:15" ht="18" hidden="1" customHeight="1">
      <c r="C272" s="879"/>
      <c r="D272" s="993"/>
      <c r="E272" s="996"/>
      <c r="F272" s="994"/>
      <c r="G272" s="849"/>
      <c r="H272" s="868"/>
      <c r="I272" s="642"/>
      <c r="J272" s="862"/>
      <c r="K272" s="872" t="str">
        <f t="shared" si="24"/>
        <v/>
      </c>
      <c r="L272" s="872" t="str">
        <f t="shared" si="25"/>
        <v/>
      </c>
      <c r="M272" s="872" t="str">
        <f t="shared" si="26"/>
        <v/>
      </c>
      <c r="N272" s="872" t="str">
        <f t="shared" si="28"/>
        <v/>
      </c>
      <c r="O272" s="872" t="str">
        <f t="shared" si="27"/>
        <v/>
      </c>
    </row>
    <row r="273" spans="3:15" ht="18" hidden="1" customHeight="1">
      <c r="C273" s="879"/>
      <c r="D273" s="993"/>
      <c r="E273" s="996"/>
      <c r="F273" s="994"/>
      <c r="G273" s="849"/>
      <c r="H273" s="868"/>
      <c r="I273" s="642"/>
      <c r="J273" s="862"/>
      <c r="K273" s="872" t="str">
        <f t="shared" si="24"/>
        <v/>
      </c>
      <c r="L273" s="872" t="str">
        <f t="shared" si="25"/>
        <v/>
      </c>
      <c r="M273" s="872" t="str">
        <f t="shared" si="26"/>
        <v/>
      </c>
      <c r="N273" s="872" t="str">
        <f t="shared" si="28"/>
        <v/>
      </c>
      <c r="O273" s="872" t="str">
        <f t="shared" si="27"/>
        <v/>
      </c>
    </row>
    <row r="274" spans="3:15" ht="18" hidden="1" customHeight="1">
      <c r="C274" s="879"/>
      <c r="D274" s="993"/>
      <c r="E274" s="996"/>
      <c r="F274" s="994"/>
      <c r="G274" s="849"/>
      <c r="H274" s="868"/>
      <c r="I274" s="642"/>
      <c r="J274" s="862"/>
      <c r="K274" s="872" t="str">
        <f t="shared" si="24"/>
        <v/>
      </c>
      <c r="L274" s="872" t="str">
        <f t="shared" si="25"/>
        <v/>
      </c>
      <c r="M274" s="872" t="str">
        <f t="shared" si="26"/>
        <v/>
      </c>
      <c r="N274" s="872" t="str">
        <f t="shared" si="28"/>
        <v/>
      </c>
      <c r="O274" s="872" t="str">
        <f t="shared" si="27"/>
        <v/>
      </c>
    </row>
    <row r="275" spans="3:15" ht="18" hidden="1" customHeight="1">
      <c r="C275" s="879"/>
      <c r="D275" s="993"/>
      <c r="E275" s="996"/>
      <c r="F275" s="994"/>
      <c r="G275" s="849"/>
      <c r="H275" s="868"/>
      <c r="I275" s="642"/>
      <c r="J275" s="862"/>
      <c r="K275" s="872" t="str">
        <f t="shared" si="24"/>
        <v/>
      </c>
      <c r="L275" s="872" t="str">
        <f t="shared" si="25"/>
        <v/>
      </c>
      <c r="M275" s="872" t="str">
        <f t="shared" si="26"/>
        <v/>
      </c>
      <c r="N275" s="872" t="str">
        <f t="shared" si="28"/>
        <v/>
      </c>
      <c r="O275" s="872" t="str">
        <f t="shared" si="27"/>
        <v/>
      </c>
    </row>
    <row r="276" spans="3:15" ht="18" hidden="1" customHeight="1">
      <c r="C276" s="879"/>
      <c r="D276" s="993"/>
      <c r="E276" s="996"/>
      <c r="F276" s="994"/>
      <c r="G276" s="849"/>
      <c r="H276" s="868"/>
      <c r="I276" s="642"/>
      <c r="J276" s="862"/>
      <c r="K276" s="872" t="str">
        <f t="shared" si="24"/>
        <v/>
      </c>
      <c r="L276" s="872" t="str">
        <f t="shared" si="25"/>
        <v/>
      </c>
      <c r="M276" s="872" t="str">
        <f t="shared" si="26"/>
        <v/>
      </c>
      <c r="N276" s="872" t="str">
        <f t="shared" si="28"/>
        <v/>
      </c>
      <c r="O276" s="872" t="str">
        <f t="shared" si="27"/>
        <v/>
      </c>
    </row>
    <row r="277" spans="3:15" ht="18" hidden="1" customHeight="1">
      <c r="C277" s="879"/>
      <c r="D277" s="993"/>
      <c r="E277" s="996"/>
      <c r="F277" s="994"/>
      <c r="G277" s="849"/>
      <c r="H277" s="868"/>
      <c r="I277" s="642"/>
      <c r="J277" s="862"/>
      <c r="K277" s="872" t="str">
        <f t="shared" si="24"/>
        <v/>
      </c>
      <c r="L277" s="872" t="str">
        <f t="shared" si="25"/>
        <v/>
      </c>
      <c r="M277" s="872" t="str">
        <f t="shared" si="26"/>
        <v/>
      </c>
      <c r="N277" s="872" t="str">
        <f t="shared" si="28"/>
        <v/>
      </c>
      <c r="O277" s="872" t="str">
        <f t="shared" si="27"/>
        <v/>
      </c>
    </row>
    <row r="278" spans="3:15" ht="18" hidden="1" customHeight="1">
      <c r="C278" s="879"/>
      <c r="D278" s="993"/>
      <c r="E278" s="996"/>
      <c r="F278" s="994"/>
      <c r="G278" s="849"/>
      <c r="H278" s="868"/>
      <c r="I278" s="642"/>
      <c r="J278" s="862"/>
      <c r="K278" s="872" t="str">
        <f t="shared" si="24"/>
        <v/>
      </c>
      <c r="L278" s="872" t="str">
        <f t="shared" si="25"/>
        <v/>
      </c>
      <c r="M278" s="872" t="str">
        <f t="shared" si="26"/>
        <v/>
      </c>
      <c r="N278" s="872" t="str">
        <f t="shared" si="28"/>
        <v/>
      </c>
      <c r="O278" s="872" t="str">
        <f t="shared" si="27"/>
        <v/>
      </c>
    </row>
    <row r="279" spans="3:15" ht="18" hidden="1" customHeight="1">
      <c r="C279" s="879"/>
      <c r="D279" s="993"/>
      <c r="E279" s="996"/>
      <c r="F279" s="994"/>
      <c r="G279" s="849"/>
      <c r="H279" s="868"/>
      <c r="I279" s="642"/>
      <c r="J279" s="862"/>
      <c r="K279" s="872" t="str">
        <f t="shared" si="24"/>
        <v/>
      </c>
      <c r="L279" s="872" t="str">
        <f t="shared" si="25"/>
        <v/>
      </c>
      <c r="M279" s="872" t="str">
        <f t="shared" si="26"/>
        <v/>
      </c>
      <c r="N279" s="872" t="str">
        <f t="shared" si="28"/>
        <v/>
      </c>
      <c r="O279" s="872" t="str">
        <f t="shared" si="27"/>
        <v/>
      </c>
    </row>
    <row r="280" spans="3:15" ht="18" hidden="1" customHeight="1">
      <c r="C280" s="879"/>
      <c r="D280" s="993"/>
      <c r="E280" s="996"/>
      <c r="F280" s="994"/>
      <c r="G280" s="849"/>
      <c r="H280" s="868"/>
      <c r="I280" s="642"/>
      <c r="J280" s="862"/>
      <c r="K280" s="872" t="str">
        <f t="shared" si="24"/>
        <v/>
      </c>
      <c r="L280" s="872" t="str">
        <f t="shared" si="25"/>
        <v/>
      </c>
      <c r="M280" s="872" t="str">
        <f t="shared" si="26"/>
        <v/>
      </c>
      <c r="N280" s="872" t="str">
        <f t="shared" si="28"/>
        <v/>
      </c>
      <c r="O280" s="872" t="str">
        <f t="shared" si="27"/>
        <v/>
      </c>
    </row>
    <row r="281" spans="3:15" ht="18" hidden="1" customHeight="1">
      <c r="C281" s="879"/>
      <c r="D281" s="993"/>
      <c r="E281" s="996"/>
      <c r="F281" s="994"/>
      <c r="G281" s="849"/>
      <c r="H281" s="868"/>
      <c r="I281" s="642"/>
      <c r="J281" s="862"/>
      <c r="K281" s="872" t="str">
        <f t="shared" si="24"/>
        <v/>
      </c>
      <c r="L281" s="872" t="str">
        <f t="shared" si="25"/>
        <v/>
      </c>
      <c r="M281" s="872" t="str">
        <f t="shared" si="26"/>
        <v/>
      </c>
      <c r="N281" s="872" t="str">
        <f t="shared" si="28"/>
        <v/>
      </c>
      <c r="O281" s="872" t="str">
        <f t="shared" si="27"/>
        <v/>
      </c>
    </row>
    <row r="282" spans="3:15" ht="18" hidden="1" customHeight="1">
      <c r="C282" s="879"/>
      <c r="D282" s="993"/>
      <c r="E282" s="996"/>
      <c r="F282" s="994"/>
      <c r="G282" s="849"/>
      <c r="H282" s="868"/>
      <c r="I282" s="642"/>
      <c r="J282" s="862"/>
      <c r="K282" s="872" t="str">
        <f t="shared" si="24"/>
        <v/>
      </c>
      <c r="L282" s="872" t="str">
        <f t="shared" si="25"/>
        <v/>
      </c>
      <c r="M282" s="872" t="str">
        <f t="shared" si="26"/>
        <v/>
      </c>
      <c r="N282" s="872" t="str">
        <f t="shared" si="28"/>
        <v/>
      </c>
      <c r="O282" s="872" t="str">
        <f t="shared" si="27"/>
        <v/>
      </c>
    </row>
    <row r="283" spans="3:15" ht="18" hidden="1" customHeight="1">
      <c r="C283" s="879"/>
      <c r="D283" s="993"/>
      <c r="E283" s="996"/>
      <c r="F283" s="994"/>
      <c r="G283" s="849"/>
      <c r="H283" s="868"/>
      <c r="I283" s="642"/>
      <c r="J283" s="862"/>
      <c r="K283" s="872" t="str">
        <f t="shared" si="24"/>
        <v/>
      </c>
      <c r="L283" s="872" t="str">
        <f t="shared" si="25"/>
        <v/>
      </c>
      <c r="M283" s="872" t="str">
        <f t="shared" si="26"/>
        <v/>
      </c>
      <c r="N283" s="872" t="str">
        <f t="shared" si="28"/>
        <v/>
      </c>
      <c r="O283" s="872" t="str">
        <f t="shared" si="27"/>
        <v/>
      </c>
    </row>
    <row r="284" spans="3:15" ht="18" hidden="1" customHeight="1">
      <c r="C284" s="879"/>
      <c r="D284" s="993"/>
      <c r="E284" s="996"/>
      <c r="F284" s="994"/>
      <c r="G284" s="849"/>
      <c r="H284" s="868"/>
      <c r="I284" s="642"/>
      <c r="J284" s="862"/>
      <c r="K284" s="872" t="str">
        <f t="shared" si="24"/>
        <v/>
      </c>
      <c r="L284" s="872" t="str">
        <f t="shared" si="25"/>
        <v/>
      </c>
      <c r="M284" s="872" t="str">
        <f t="shared" si="26"/>
        <v/>
      </c>
      <c r="N284" s="872" t="str">
        <f t="shared" si="28"/>
        <v/>
      </c>
      <c r="O284" s="872" t="str">
        <f t="shared" si="27"/>
        <v/>
      </c>
    </row>
    <row r="285" spans="3:15" ht="18" hidden="1" customHeight="1">
      <c r="C285" s="879"/>
      <c r="D285" s="993"/>
      <c r="E285" s="996"/>
      <c r="F285" s="994"/>
      <c r="G285" s="849"/>
      <c r="H285" s="868"/>
      <c r="I285" s="642"/>
      <c r="J285" s="862"/>
      <c r="K285" s="872" t="str">
        <f t="shared" si="24"/>
        <v/>
      </c>
      <c r="L285" s="872" t="str">
        <f t="shared" si="25"/>
        <v/>
      </c>
      <c r="M285" s="872" t="str">
        <f t="shared" si="26"/>
        <v/>
      </c>
      <c r="N285" s="872" t="str">
        <f t="shared" si="28"/>
        <v/>
      </c>
      <c r="O285" s="872" t="str">
        <f t="shared" si="27"/>
        <v/>
      </c>
    </row>
    <row r="286" spans="3:15" ht="18" hidden="1" customHeight="1">
      <c r="C286" s="879"/>
      <c r="D286" s="993"/>
      <c r="E286" s="996"/>
      <c r="F286" s="994"/>
      <c r="G286" s="849"/>
      <c r="H286" s="868"/>
      <c r="I286" s="642"/>
      <c r="J286" s="862"/>
      <c r="K286" s="872" t="str">
        <f t="shared" si="24"/>
        <v/>
      </c>
      <c r="L286" s="872" t="str">
        <f t="shared" si="25"/>
        <v/>
      </c>
      <c r="M286" s="872" t="str">
        <f t="shared" si="26"/>
        <v/>
      </c>
      <c r="N286" s="872" t="str">
        <f t="shared" si="28"/>
        <v/>
      </c>
      <c r="O286" s="872" t="str">
        <f t="shared" si="27"/>
        <v/>
      </c>
    </row>
    <row r="287" spans="3:15" ht="18" hidden="1" customHeight="1">
      <c r="C287" s="879"/>
      <c r="D287" s="993"/>
      <c r="E287" s="996"/>
      <c r="F287" s="994"/>
      <c r="G287" s="849"/>
      <c r="H287" s="868"/>
      <c r="I287" s="642"/>
      <c r="J287" s="862"/>
      <c r="K287" s="872" t="str">
        <f t="shared" si="24"/>
        <v/>
      </c>
      <c r="L287" s="872" t="str">
        <f t="shared" si="25"/>
        <v/>
      </c>
      <c r="M287" s="872" t="str">
        <f t="shared" si="26"/>
        <v/>
      </c>
      <c r="N287" s="872" t="str">
        <f t="shared" si="28"/>
        <v/>
      </c>
      <c r="O287" s="872" t="str">
        <f t="shared" si="27"/>
        <v/>
      </c>
    </row>
    <row r="288" spans="3:15" ht="18" hidden="1" customHeight="1">
      <c r="C288" s="879"/>
      <c r="D288" s="993"/>
      <c r="E288" s="996"/>
      <c r="F288" s="994"/>
      <c r="G288" s="849"/>
      <c r="H288" s="868"/>
      <c r="I288" s="642"/>
      <c r="J288" s="862"/>
      <c r="K288" s="872" t="str">
        <f t="shared" si="24"/>
        <v/>
      </c>
      <c r="L288" s="872" t="str">
        <f t="shared" si="25"/>
        <v/>
      </c>
      <c r="M288" s="872" t="str">
        <f t="shared" si="26"/>
        <v/>
      </c>
      <c r="N288" s="872" t="str">
        <f t="shared" si="28"/>
        <v/>
      </c>
      <c r="O288" s="872" t="str">
        <f t="shared" si="27"/>
        <v/>
      </c>
    </row>
    <row r="289" spans="3:15" ht="18" hidden="1" customHeight="1">
      <c r="C289" s="879"/>
      <c r="D289" s="993"/>
      <c r="E289" s="996"/>
      <c r="F289" s="994"/>
      <c r="G289" s="849"/>
      <c r="H289" s="868"/>
      <c r="I289" s="642"/>
      <c r="J289" s="862"/>
      <c r="K289" s="872" t="str">
        <f t="shared" si="24"/>
        <v/>
      </c>
      <c r="L289" s="872" t="str">
        <f t="shared" si="25"/>
        <v/>
      </c>
      <c r="M289" s="872" t="str">
        <f t="shared" si="26"/>
        <v/>
      </c>
      <c r="N289" s="872" t="str">
        <f t="shared" si="28"/>
        <v/>
      </c>
      <c r="O289" s="872" t="str">
        <f t="shared" si="27"/>
        <v/>
      </c>
    </row>
    <row r="290" spans="3:15" ht="18" hidden="1" customHeight="1">
      <c r="C290" s="879"/>
      <c r="D290" s="993"/>
      <c r="E290" s="996"/>
      <c r="F290" s="994"/>
      <c r="G290" s="849"/>
      <c r="H290" s="868"/>
      <c r="I290" s="642"/>
      <c r="J290" s="862"/>
      <c r="K290" s="872" t="str">
        <f t="shared" si="24"/>
        <v/>
      </c>
      <c r="L290" s="872" t="str">
        <f t="shared" si="25"/>
        <v/>
      </c>
      <c r="M290" s="872" t="str">
        <f t="shared" si="26"/>
        <v/>
      </c>
      <c r="N290" s="872" t="str">
        <f t="shared" si="28"/>
        <v/>
      </c>
      <c r="O290" s="872" t="str">
        <f t="shared" si="27"/>
        <v/>
      </c>
    </row>
    <row r="291" spans="3:15" ht="18" hidden="1" customHeight="1">
      <c r="C291" s="879"/>
      <c r="D291" s="993"/>
      <c r="E291" s="996"/>
      <c r="F291" s="994"/>
      <c r="G291" s="849"/>
      <c r="H291" s="868"/>
      <c r="I291" s="642"/>
      <c r="J291" s="862"/>
      <c r="K291" s="872" t="str">
        <f t="shared" si="24"/>
        <v/>
      </c>
      <c r="L291" s="872" t="str">
        <f t="shared" si="25"/>
        <v/>
      </c>
      <c r="M291" s="872" t="str">
        <f t="shared" si="26"/>
        <v/>
      </c>
      <c r="N291" s="872" t="str">
        <f t="shared" si="28"/>
        <v/>
      </c>
      <c r="O291" s="872" t="str">
        <f t="shared" si="27"/>
        <v/>
      </c>
    </row>
    <row r="292" spans="3:15" ht="18" hidden="1" customHeight="1">
      <c r="C292" s="879"/>
      <c r="D292" s="993"/>
      <c r="E292" s="996"/>
      <c r="F292" s="994"/>
      <c r="G292" s="849"/>
      <c r="H292" s="868"/>
      <c r="I292" s="642"/>
      <c r="J292" s="862"/>
      <c r="K292" s="872" t="str">
        <f t="shared" si="24"/>
        <v/>
      </c>
      <c r="L292" s="872" t="str">
        <f t="shared" si="25"/>
        <v/>
      </c>
      <c r="M292" s="872" t="str">
        <f t="shared" si="26"/>
        <v/>
      </c>
      <c r="N292" s="872" t="str">
        <f t="shared" si="28"/>
        <v/>
      </c>
      <c r="O292" s="872" t="str">
        <f t="shared" si="27"/>
        <v/>
      </c>
    </row>
    <row r="293" spans="3:15" ht="18" hidden="1" customHeight="1">
      <c r="C293" s="879"/>
      <c r="D293" s="993"/>
      <c r="E293" s="996"/>
      <c r="F293" s="994"/>
      <c r="G293" s="849"/>
      <c r="H293" s="868"/>
      <c r="I293" s="642"/>
      <c r="J293" s="862"/>
      <c r="K293" s="872" t="str">
        <f t="shared" si="24"/>
        <v/>
      </c>
      <c r="L293" s="872" t="str">
        <f t="shared" si="25"/>
        <v/>
      </c>
      <c r="M293" s="872" t="str">
        <f t="shared" si="26"/>
        <v/>
      </c>
      <c r="N293" s="872" t="str">
        <f t="shared" si="28"/>
        <v/>
      </c>
      <c r="O293" s="872" t="str">
        <f t="shared" si="27"/>
        <v/>
      </c>
    </row>
    <row r="294" spans="3:15" ht="18" hidden="1" customHeight="1">
      <c r="C294" s="879"/>
      <c r="D294" s="993"/>
      <c r="E294" s="996"/>
      <c r="F294" s="994"/>
      <c r="G294" s="849"/>
      <c r="H294" s="868"/>
      <c r="I294" s="642"/>
      <c r="J294" s="862"/>
      <c r="K294" s="872" t="str">
        <f t="shared" si="24"/>
        <v/>
      </c>
      <c r="L294" s="872" t="str">
        <f t="shared" si="25"/>
        <v/>
      </c>
      <c r="M294" s="872" t="str">
        <f t="shared" si="26"/>
        <v/>
      </c>
      <c r="N294" s="872" t="str">
        <f t="shared" si="28"/>
        <v/>
      </c>
      <c r="O294" s="872" t="str">
        <f t="shared" si="27"/>
        <v/>
      </c>
    </row>
    <row r="295" spans="3:15" ht="18" hidden="1" customHeight="1">
      <c r="C295" s="879"/>
      <c r="D295" s="993"/>
      <c r="E295" s="996"/>
      <c r="F295" s="994"/>
      <c r="G295" s="849"/>
      <c r="H295" s="868"/>
      <c r="I295" s="642"/>
      <c r="J295" s="862"/>
      <c r="K295" s="872" t="str">
        <f t="shared" ref="K295:K358" si="29">IF(C295="","",IF(E295=G295,"エラー",""))</f>
        <v/>
      </c>
      <c r="L295" s="872" t="str">
        <f t="shared" ref="L295:L358" si="30">IF(C295="","",IF(COUNTIF($H$3213:$H$3236,H295),"","エラー"))</f>
        <v/>
      </c>
      <c r="M295" s="872" t="str">
        <f t="shared" ref="M295:M358" si="31">IF(H295="その他",IF(I295="","エラー",""),IF(H295="外国語(外国語会話も含む)",IF(I295="","エラー",""),""))</f>
        <v/>
      </c>
      <c r="N295" s="872" t="str">
        <f t="shared" si="28"/>
        <v/>
      </c>
      <c r="O295" s="872" t="str">
        <f t="shared" si="27"/>
        <v/>
      </c>
    </row>
    <row r="296" spans="3:15" ht="18" hidden="1" customHeight="1">
      <c r="C296" s="879"/>
      <c r="D296" s="993"/>
      <c r="E296" s="996"/>
      <c r="F296" s="994"/>
      <c r="G296" s="849"/>
      <c r="H296" s="868"/>
      <c r="I296" s="642"/>
      <c r="J296" s="862"/>
      <c r="K296" s="872" t="str">
        <f t="shared" si="29"/>
        <v/>
      </c>
      <c r="L296" s="872" t="str">
        <f t="shared" si="30"/>
        <v/>
      </c>
      <c r="M296" s="872" t="str">
        <f t="shared" si="31"/>
        <v/>
      </c>
      <c r="N296" s="872" t="str">
        <f t="shared" si="28"/>
        <v/>
      </c>
      <c r="O296" s="872" t="str">
        <f t="shared" si="27"/>
        <v/>
      </c>
    </row>
    <row r="297" spans="3:15" ht="18" hidden="1" customHeight="1">
      <c r="C297" s="879"/>
      <c r="D297" s="993"/>
      <c r="E297" s="996"/>
      <c r="F297" s="994"/>
      <c r="G297" s="849"/>
      <c r="H297" s="868"/>
      <c r="I297" s="642"/>
      <c r="J297" s="862"/>
      <c r="K297" s="872" t="str">
        <f t="shared" si="29"/>
        <v/>
      </c>
      <c r="L297" s="872" t="str">
        <f t="shared" si="30"/>
        <v/>
      </c>
      <c r="M297" s="872" t="str">
        <f t="shared" si="31"/>
        <v/>
      </c>
      <c r="N297" s="872" t="str">
        <f t="shared" si="28"/>
        <v/>
      </c>
      <c r="O297" s="872" t="str">
        <f t="shared" si="27"/>
        <v/>
      </c>
    </row>
    <row r="298" spans="3:15" ht="18" hidden="1" customHeight="1">
      <c r="C298" s="879"/>
      <c r="D298" s="993"/>
      <c r="E298" s="996"/>
      <c r="F298" s="994"/>
      <c r="G298" s="849"/>
      <c r="H298" s="868"/>
      <c r="I298" s="642"/>
      <c r="J298" s="862"/>
      <c r="K298" s="872" t="str">
        <f t="shared" si="29"/>
        <v/>
      </c>
      <c r="L298" s="872" t="str">
        <f t="shared" si="30"/>
        <v/>
      </c>
      <c r="M298" s="872" t="str">
        <f t="shared" si="31"/>
        <v/>
      </c>
      <c r="N298" s="872" t="str">
        <f t="shared" si="28"/>
        <v/>
      </c>
      <c r="O298" s="872" t="str">
        <f t="shared" si="27"/>
        <v/>
      </c>
    </row>
    <row r="299" spans="3:15" ht="18" hidden="1" customHeight="1">
      <c r="C299" s="879"/>
      <c r="D299" s="993"/>
      <c r="E299" s="996"/>
      <c r="F299" s="994"/>
      <c r="G299" s="849"/>
      <c r="H299" s="868"/>
      <c r="I299" s="642"/>
      <c r="J299" s="862"/>
      <c r="K299" s="872" t="str">
        <f t="shared" si="29"/>
        <v/>
      </c>
      <c r="L299" s="872" t="str">
        <f t="shared" si="30"/>
        <v/>
      </c>
      <c r="M299" s="872" t="str">
        <f t="shared" si="31"/>
        <v/>
      </c>
      <c r="N299" s="872" t="str">
        <f t="shared" si="28"/>
        <v/>
      </c>
      <c r="O299" s="872" t="str">
        <f t="shared" si="27"/>
        <v/>
      </c>
    </row>
    <row r="300" spans="3:15" ht="18" hidden="1" customHeight="1">
      <c r="C300" s="879"/>
      <c r="D300" s="993"/>
      <c r="E300" s="996"/>
      <c r="F300" s="994"/>
      <c r="G300" s="849"/>
      <c r="H300" s="868"/>
      <c r="I300" s="642"/>
      <c r="J300" s="862"/>
      <c r="K300" s="872" t="str">
        <f t="shared" si="29"/>
        <v/>
      </c>
      <c r="L300" s="872" t="str">
        <f t="shared" si="30"/>
        <v/>
      </c>
      <c r="M300" s="872" t="str">
        <f t="shared" si="31"/>
        <v/>
      </c>
      <c r="N300" s="872" t="str">
        <f t="shared" si="28"/>
        <v/>
      </c>
      <c r="O300" s="872" t="str">
        <f t="shared" si="27"/>
        <v/>
      </c>
    </row>
    <row r="301" spans="3:15" ht="18" hidden="1" customHeight="1">
      <c r="C301" s="879"/>
      <c r="D301" s="993"/>
      <c r="E301" s="996"/>
      <c r="F301" s="994"/>
      <c r="G301" s="849"/>
      <c r="H301" s="868"/>
      <c r="I301" s="642"/>
      <c r="J301" s="862"/>
      <c r="K301" s="872" t="str">
        <f t="shared" si="29"/>
        <v/>
      </c>
      <c r="L301" s="872" t="str">
        <f t="shared" si="30"/>
        <v/>
      </c>
      <c r="M301" s="872" t="str">
        <f t="shared" si="31"/>
        <v/>
      </c>
      <c r="N301" s="872" t="str">
        <f t="shared" si="28"/>
        <v/>
      </c>
      <c r="O301" s="872" t="str">
        <f t="shared" si="27"/>
        <v/>
      </c>
    </row>
    <row r="302" spans="3:15" ht="18" hidden="1" customHeight="1">
      <c r="C302" s="879"/>
      <c r="D302" s="993"/>
      <c r="E302" s="996"/>
      <c r="F302" s="994"/>
      <c r="G302" s="849"/>
      <c r="H302" s="868"/>
      <c r="I302" s="642"/>
      <c r="J302" s="862"/>
      <c r="K302" s="872" t="str">
        <f t="shared" si="29"/>
        <v/>
      </c>
      <c r="L302" s="872" t="str">
        <f t="shared" si="30"/>
        <v/>
      </c>
      <c r="M302" s="872" t="str">
        <f t="shared" si="31"/>
        <v/>
      </c>
      <c r="N302" s="872" t="str">
        <f t="shared" si="28"/>
        <v/>
      </c>
      <c r="O302" s="872" t="str">
        <f t="shared" si="27"/>
        <v/>
      </c>
    </row>
    <row r="303" spans="3:15" ht="18" hidden="1" customHeight="1">
      <c r="C303" s="879"/>
      <c r="D303" s="993"/>
      <c r="E303" s="996"/>
      <c r="F303" s="994"/>
      <c r="G303" s="849"/>
      <c r="H303" s="868"/>
      <c r="I303" s="642"/>
      <c r="J303" s="862"/>
      <c r="K303" s="872" t="str">
        <f t="shared" si="29"/>
        <v/>
      </c>
      <c r="L303" s="872" t="str">
        <f t="shared" si="30"/>
        <v/>
      </c>
      <c r="M303" s="872" t="str">
        <f t="shared" si="31"/>
        <v/>
      </c>
      <c r="N303" s="872" t="str">
        <f t="shared" si="28"/>
        <v/>
      </c>
      <c r="O303" s="872" t="str">
        <f t="shared" si="27"/>
        <v/>
      </c>
    </row>
    <row r="304" spans="3:15" ht="18" hidden="1" customHeight="1">
      <c r="C304" s="879"/>
      <c r="D304" s="993"/>
      <c r="E304" s="996"/>
      <c r="F304" s="994"/>
      <c r="G304" s="849"/>
      <c r="H304" s="868"/>
      <c r="I304" s="642"/>
      <c r="J304" s="862"/>
      <c r="K304" s="872" t="str">
        <f t="shared" si="29"/>
        <v/>
      </c>
      <c r="L304" s="872" t="str">
        <f t="shared" si="30"/>
        <v/>
      </c>
      <c r="M304" s="872" t="str">
        <f t="shared" si="31"/>
        <v/>
      </c>
      <c r="N304" s="872" t="str">
        <f t="shared" si="28"/>
        <v/>
      </c>
      <c r="O304" s="872" t="str">
        <f t="shared" si="27"/>
        <v/>
      </c>
    </row>
    <row r="305" spans="3:15" ht="18" hidden="1" customHeight="1">
      <c r="C305" s="879"/>
      <c r="D305" s="993"/>
      <c r="E305" s="996"/>
      <c r="F305" s="994"/>
      <c r="G305" s="849"/>
      <c r="H305" s="868"/>
      <c r="I305" s="642"/>
      <c r="J305" s="862"/>
      <c r="K305" s="872" t="str">
        <f t="shared" si="29"/>
        <v/>
      </c>
      <c r="L305" s="872" t="str">
        <f t="shared" si="30"/>
        <v/>
      </c>
      <c r="M305" s="872" t="str">
        <f t="shared" si="31"/>
        <v/>
      </c>
      <c r="N305" s="872" t="str">
        <f t="shared" si="28"/>
        <v/>
      </c>
      <c r="O305" s="872" t="str">
        <f t="shared" si="27"/>
        <v/>
      </c>
    </row>
    <row r="306" spans="3:15" ht="18" hidden="1" customHeight="1">
      <c r="C306" s="879"/>
      <c r="D306" s="993"/>
      <c r="E306" s="996"/>
      <c r="F306" s="994"/>
      <c r="G306" s="849"/>
      <c r="H306" s="868"/>
      <c r="I306" s="642"/>
      <c r="J306" s="862"/>
      <c r="K306" s="872" t="str">
        <f t="shared" si="29"/>
        <v/>
      </c>
      <c r="L306" s="872" t="str">
        <f t="shared" si="30"/>
        <v/>
      </c>
      <c r="M306" s="872" t="str">
        <f t="shared" si="31"/>
        <v/>
      </c>
      <c r="N306" s="872" t="str">
        <f t="shared" si="28"/>
        <v/>
      </c>
      <c r="O306" s="872" t="str">
        <f t="shared" si="27"/>
        <v/>
      </c>
    </row>
    <row r="307" spans="3:15" ht="18" hidden="1" customHeight="1">
      <c r="C307" s="879"/>
      <c r="D307" s="993"/>
      <c r="E307" s="996"/>
      <c r="F307" s="994"/>
      <c r="G307" s="849"/>
      <c r="H307" s="868"/>
      <c r="I307" s="642"/>
      <c r="J307" s="862"/>
      <c r="K307" s="872" t="str">
        <f t="shared" si="29"/>
        <v/>
      </c>
      <c r="L307" s="872" t="str">
        <f t="shared" si="30"/>
        <v/>
      </c>
      <c r="M307" s="872" t="str">
        <f t="shared" si="31"/>
        <v/>
      </c>
      <c r="N307" s="872" t="str">
        <f t="shared" si="28"/>
        <v/>
      </c>
      <c r="O307" s="872" t="str">
        <f t="shared" si="27"/>
        <v/>
      </c>
    </row>
    <row r="308" spans="3:15" ht="18" hidden="1" customHeight="1">
      <c r="C308" s="879"/>
      <c r="D308" s="993"/>
      <c r="E308" s="996"/>
      <c r="F308" s="994"/>
      <c r="G308" s="849"/>
      <c r="H308" s="868"/>
      <c r="I308" s="642"/>
      <c r="J308" s="862"/>
      <c r="K308" s="872" t="str">
        <f t="shared" si="29"/>
        <v/>
      </c>
      <c r="L308" s="872" t="str">
        <f t="shared" si="30"/>
        <v/>
      </c>
      <c r="M308" s="872" t="str">
        <f t="shared" si="31"/>
        <v/>
      </c>
      <c r="N308" s="872" t="str">
        <f t="shared" si="28"/>
        <v/>
      </c>
      <c r="O308" s="872" t="str">
        <f t="shared" si="27"/>
        <v/>
      </c>
    </row>
    <row r="309" spans="3:15" ht="18" hidden="1" customHeight="1">
      <c r="C309" s="879"/>
      <c r="D309" s="993"/>
      <c r="E309" s="996"/>
      <c r="F309" s="994"/>
      <c r="G309" s="849"/>
      <c r="H309" s="868"/>
      <c r="I309" s="642"/>
      <c r="J309" s="862"/>
      <c r="K309" s="872" t="str">
        <f t="shared" si="29"/>
        <v/>
      </c>
      <c r="L309" s="872" t="str">
        <f t="shared" si="30"/>
        <v/>
      </c>
      <c r="M309" s="872" t="str">
        <f t="shared" si="31"/>
        <v/>
      </c>
      <c r="N309" s="872" t="str">
        <f t="shared" si="28"/>
        <v/>
      </c>
      <c r="O309" s="872" t="str">
        <f t="shared" si="27"/>
        <v/>
      </c>
    </row>
    <row r="310" spans="3:15" ht="18" hidden="1" customHeight="1">
      <c r="C310" s="879"/>
      <c r="D310" s="993"/>
      <c r="E310" s="996"/>
      <c r="F310" s="994"/>
      <c r="G310" s="849"/>
      <c r="H310" s="868"/>
      <c r="I310" s="642"/>
      <c r="J310" s="862"/>
      <c r="K310" s="872" t="str">
        <f t="shared" si="29"/>
        <v/>
      </c>
      <c r="L310" s="872" t="str">
        <f t="shared" si="30"/>
        <v/>
      </c>
      <c r="M310" s="872" t="str">
        <f t="shared" si="31"/>
        <v/>
      </c>
      <c r="N310" s="872" t="str">
        <f t="shared" si="28"/>
        <v/>
      </c>
      <c r="O310" s="872" t="str">
        <f t="shared" si="27"/>
        <v/>
      </c>
    </row>
    <row r="311" spans="3:15" ht="18" hidden="1" customHeight="1">
      <c r="C311" s="879"/>
      <c r="D311" s="993"/>
      <c r="E311" s="996"/>
      <c r="F311" s="994"/>
      <c r="G311" s="849"/>
      <c r="H311" s="868"/>
      <c r="I311" s="642"/>
      <c r="J311" s="862"/>
      <c r="K311" s="872" t="str">
        <f t="shared" si="29"/>
        <v/>
      </c>
      <c r="L311" s="872" t="str">
        <f t="shared" si="30"/>
        <v/>
      </c>
      <c r="M311" s="872" t="str">
        <f t="shared" si="31"/>
        <v/>
      </c>
      <c r="N311" s="872" t="str">
        <f t="shared" si="28"/>
        <v/>
      </c>
      <c r="O311" s="872" t="str">
        <f t="shared" si="27"/>
        <v/>
      </c>
    </row>
    <row r="312" spans="3:15" ht="18" hidden="1" customHeight="1">
      <c r="C312" s="879"/>
      <c r="D312" s="993"/>
      <c r="E312" s="996"/>
      <c r="F312" s="994"/>
      <c r="G312" s="849"/>
      <c r="H312" s="868"/>
      <c r="I312" s="642"/>
      <c r="J312" s="862"/>
      <c r="K312" s="872" t="str">
        <f t="shared" si="29"/>
        <v/>
      </c>
      <c r="L312" s="872" t="str">
        <f t="shared" si="30"/>
        <v/>
      </c>
      <c r="M312" s="872" t="str">
        <f t="shared" si="31"/>
        <v/>
      </c>
      <c r="N312" s="872" t="str">
        <f t="shared" si="28"/>
        <v/>
      </c>
      <c r="O312" s="872" t="str">
        <f t="shared" si="27"/>
        <v/>
      </c>
    </row>
    <row r="313" spans="3:15" ht="18" hidden="1" customHeight="1">
      <c r="C313" s="879"/>
      <c r="D313" s="993"/>
      <c r="E313" s="996"/>
      <c r="F313" s="994"/>
      <c r="G313" s="849"/>
      <c r="H313" s="868"/>
      <c r="I313" s="642"/>
      <c r="J313" s="862"/>
      <c r="K313" s="872" t="str">
        <f t="shared" si="29"/>
        <v/>
      </c>
      <c r="L313" s="872" t="str">
        <f t="shared" si="30"/>
        <v/>
      </c>
      <c r="M313" s="872" t="str">
        <f t="shared" si="31"/>
        <v/>
      </c>
      <c r="N313" s="872" t="str">
        <f t="shared" si="28"/>
        <v/>
      </c>
      <c r="O313" s="872" t="str">
        <f t="shared" si="27"/>
        <v/>
      </c>
    </row>
    <row r="314" spans="3:15" ht="18" hidden="1" customHeight="1">
      <c r="C314" s="879"/>
      <c r="D314" s="993"/>
      <c r="E314" s="996"/>
      <c r="F314" s="994"/>
      <c r="G314" s="849"/>
      <c r="H314" s="868"/>
      <c r="I314" s="642"/>
      <c r="J314" s="862"/>
      <c r="K314" s="872" t="str">
        <f t="shared" si="29"/>
        <v/>
      </c>
      <c r="L314" s="872" t="str">
        <f t="shared" si="30"/>
        <v/>
      </c>
      <c r="M314" s="872" t="str">
        <f t="shared" si="31"/>
        <v/>
      </c>
      <c r="N314" s="872" t="str">
        <f t="shared" si="28"/>
        <v/>
      </c>
      <c r="O314" s="872" t="str">
        <f t="shared" si="27"/>
        <v/>
      </c>
    </row>
    <row r="315" spans="3:15" ht="18" hidden="1" customHeight="1">
      <c r="C315" s="879"/>
      <c r="D315" s="993"/>
      <c r="E315" s="996"/>
      <c r="F315" s="994"/>
      <c r="G315" s="849"/>
      <c r="H315" s="868"/>
      <c r="I315" s="642"/>
      <c r="J315" s="862"/>
      <c r="K315" s="872" t="str">
        <f t="shared" si="29"/>
        <v/>
      </c>
      <c r="L315" s="872" t="str">
        <f t="shared" si="30"/>
        <v/>
      </c>
      <c r="M315" s="872" t="str">
        <f t="shared" si="31"/>
        <v/>
      </c>
      <c r="N315" s="872" t="str">
        <f t="shared" si="28"/>
        <v/>
      </c>
      <c r="O315" s="872" t="str">
        <f t="shared" si="27"/>
        <v/>
      </c>
    </row>
    <row r="316" spans="3:15" ht="18" hidden="1" customHeight="1">
      <c r="C316" s="879"/>
      <c r="D316" s="993"/>
      <c r="E316" s="996"/>
      <c r="F316" s="994"/>
      <c r="G316" s="849"/>
      <c r="H316" s="868"/>
      <c r="I316" s="642"/>
      <c r="J316" s="862"/>
      <c r="K316" s="872" t="str">
        <f t="shared" si="29"/>
        <v/>
      </c>
      <c r="L316" s="872" t="str">
        <f t="shared" si="30"/>
        <v/>
      </c>
      <c r="M316" s="872" t="str">
        <f t="shared" si="31"/>
        <v/>
      </c>
      <c r="N316" s="872" t="str">
        <f t="shared" si="28"/>
        <v/>
      </c>
      <c r="O316" s="872" t="str">
        <f t="shared" si="27"/>
        <v/>
      </c>
    </row>
    <row r="317" spans="3:15" ht="18" hidden="1" customHeight="1">
      <c r="C317" s="879"/>
      <c r="D317" s="993"/>
      <c r="E317" s="996"/>
      <c r="F317" s="994"/>
      <c r="G317" s="849"/>
      <c r="H317" s="868"/>
      <c r="I317" s="642"/>
      <c r="J317" s="862"/>
      <c r="K317" s="872" t="str">
        <f t="shared" si="29"/>
        <v/>
      </c>
      <c r="L317" s="872" t="str">
        <f t="shared" si="30"/>
        <v/>
      </c>
      <c r="M317" s="872" t="str">
        <f t="shared" si="31"/>
        <v/>
      </c>
      <c r="N317" s="872" t="str">
        <f t="shared" si="28"/>
        <v/>
      </c>
      <c r="O317" s="872" t="str">
        <f t="shared" si="27"/>
        <v/>
      </c>
    </row>
    <row r="318" spans="3:15" ht="18" hidden="1" customHeight="1">
      <c r="C318" s="879"/>
      <c r="D318" s="993"/>
      <c r="E318" s="996"/>
      <c r="F318" s="994"/>
      <c r="G318" s="849"/>
      <c r="H318" s="868"/>
      <c r="I318" s="642"/>
      <c r="J318" s="862"/>
      <c r="K318" s="872" t="str">
        <f t="shared" si="29"/>
        <v/>
      </c>
      <c r="L318" s="872" t="str">
        <f t="shared" si="30"/>
        <v/>
      </c>
      <c r="M318" s="872" t="str">
        <f t="shared" si="31"/>
        <v/>
      </c>
      <c r="N318" s="872" t="str">
        <f t="shared" si="28"/>
        <v/>
      </c>
      <c r="O318" s="872" t="str">
        <f t="shared" si="27"/>
        <v/>
      </c>
    </row>
    <row r="319" spans="3:15" ht="18" hidden="1" customHeight="1">
      <c r="C319" s="879"/>
      <c r="D319" s="993"/>
      <c r="E319" s="996"/>
      <c r="F319" s="994"/>
      <c r="G319" s="849"/>
      <c r="H319" s="868"/>
      <c r="I319" s="642"/>
      <c r="J319" s="862"/>
      <c r="K319" s="872" t="str">
        <f t="shared" si="29"/>
        <v/>
      </c>
      <c r="L319" s="872" t="str">
        <f t="shared" si="30"/>
        <v/>
      </c>
      <c r="M319" s="872" t="str">
        <f t="shared" si="31"/>
        <v/>
      </c>
      <c r="N319" s="872" t="str">
        <f t="shared" si="28"/>
        <v/>
      </c>
      <c r="O319" s="872" t="str">
        <f t="shared" si="27"/>
        <v/>
      </c>
    </row>
    <row r="320" spans="3:15" ht="18" hidden="1" customHeight="1">
      <c r="C320" s="879"/>
      <c r="D320" s="993"/>
      <c r="E320" s="996"/>
      <c r="F320" s="994"/>
      <c r="G320" s="849"/>
      <c r="H320" s="868"/>
      <c r="I320" s="642"/>
      <c r="J320" s="862"/>
      <c r="K320" s="872" t="str">
        <f t="shared" si="29"/>
        <v/>
      </c>
      <c r="L320" s="872" t="str">
        <f t="shared" si="30"/>
        <v/>
      </c>
      <c r="M320" s="872" t="str">
        <f t="shared" si="31"/>
        <v/>
      </c>
      <c r="N320" s="872" t="str">
        <f t="shared" si="28"/>
        <v/>
      </c>
      <c r="O320" s="872" t="str">
        <f t="shared" si="27"/>
        <v/>
      </c>
    </row>
    <row r="321" spans="3:15" ht="18" hidden="1" customHeight="1">
      <c r="C321" s="879"/>
      <c r="D321" s="993"/>
      <c r="E321" s="996"/>
      <c r="F321" s="994"/>
      <c r="G321" s="849"/>
      <c r="H321" s="868"/>
      <c r="I321" s="642"/>
      <c r="J321" s="862"/>
      <c r="K321" s="872" t="str">
        <f t="shared" si="29"/>
        <v/>
      </c>
      <c r="L321" s="872" t="str">
        <f t="shared" si="30"/>
        <v/>
      </c>
      <c r="M321" s="872" t="str">
        <f t="shared" si="31"/>
        <v/>
      </c>
      <c r="N321" s="872" t="str">
        <f t="shared" si="28"/>
        <v/>
      </c>
      <c r="O321" s="872" t="str">
        <f t="shared" si="27"/>
        <v/>
      </c>
    </row>
    <row r="322" spans="3:15" ht="18" hidden="1" customHeight="1">
      <c r="C322" s="879"/>
      <c r="D322" s="993"/>
      <c r="E322" s="996"/>
      <c r="F322" s="994"/>
      <c r="G322" s="849"/>
      <c r="H322" s="868"/>
      <c r="I322" s="642"/>
      <c r="J322" s="862"/>
      <c r="K322" s="872" t="str">
        <f t="shared" si="29"/>
        <v/>
      </c>
      <c r="L322" s="872" t="str">
        <f t="shared" si="30"/>
        <v/>
      </c>
      <c r="M322" s="872" t="str">
        <f t="shared" si="31"/>
        <v/>
      </c>
      <c r="N322" s="872" t="str">
        <f t="shared" si="28"/>
        <v/>
      </c>
      <c r="O322" s="872" t="str">
        <f t="shared" si="27"/>
        <v/>
      </c>
    </row>
    <row r="323" spans="3:15" ht="18" hidden="1" customHeight="1">
      <c r="C323" s="879"/>
      <c r="D323" s="993"/>
      <c r="E323" s="996"/>
      <c r="F323" s="994"/>
      <c r="G323" s="849"/>
      <c r="H323" s="868"/>
      <c r="I323" s="642"/>
      <c r="J323" s="862"/>
      <c r="K323" s="872" t="str">
        <f t="shared" si="29"/>
        <v/>
      </c>
      <c r="L323" s="872" t="str">
        <f t="shared" si="30"/>
        <v/>
      </c>
      <c r="M323" s="872" t="str">
        <f t="shared" si="31"/>
        <v/>
      </c>
      <c r="N323" s="872" t="str">
        <f t="shared" si="28"/>
        <v/>
      </c>
      <c r="O323" s="872" t="str">
        <f t="shared" si="27"/>
        <v/>
      </c>
    </row>
    <row r="324" spans="3:15" ht="18" hidden="1" customHeight="1">
      <c r="C324" s="879"/>
      <c r="D324" s="993"/>
      <c r="E324" s="996"/>
      <c r="F324" s="994"/>
      <c r="G324" s="849"/>
      <c r="H324" s="868"/>
      <c r="I324" s="642"/>
      <c r="J324" s="862"/>
      <c r="K324" s="872" t="str">
        <f t="shared" si="29"/>
        <v/>
      </c>
      <c r="L324" s="872" t="str">
        <f t="shared" si="30"/>
        <v/>
      </c>
      <c r="M324" s="872" t="str">
        <f t="shared" si="31"/>
        <v/>
      </c>
      <c r="N324" s="872" t="str">
        <f t="shared" si="28"/>
        <v/>
      </c>
      <c r="O324" s="872" t="str">
        <f t="shared" si="27"/>
        <v/>
      </c>
    </row>
    <row r="325" spans="3:15" ht="18" hidden="1" customHeight="1">
      <c r="C325" s="879"/>
      <c r="D325" s="993"/>
      <c r="E325" s="996"/>
      <c r="F325" s="994"/>
      <c r="G325" s="849"/>
      <c r="H325" s="868"/>
      <c r="I325" s="642"/>
      <c r="J325" s="862"/>
      <c r="K325" s="872" t="str">
        <f t="shared" si="29"/>
        <v/>
      </c>
      <c r="L325" s="872" t="str">
        <f t="shared" si="30"/>
        <v/>
      </c>
      <c r="M325" s="872" t="str">
        <f t="shared" si="31"/>
        <v/>
      </c>
      <c r="N325" s="872" t="str">
        <f t="shared" si="28"/>
        <v/>
      </c>
      <c r="O325" s="872" t="str">
        <f t="shared" ref="O325:O388" si="32">IF(C325="","",IF(COUNTBLANK(C325:J325)&gt;1,"記入漏れがあります。記入例のとおりデータを入力してください。。",""))</f>
        <v/>
      </c>
    </row>
    <row r="326" spans="3:15" ht="18" hidden="1" customHeight="1">
      <c r="C326" s="879"/>
      <c r="D326" s="993"/>
      <c r="E326" s="996"/>
      <c r="F326" s="994"/>
      <c r="G326" s="849"/>
      <c r="H326" s="868"/>
      <c r="I326" s="642"/>
      <c r="J326" s="862"/>
      <c r="K326" s="872" t="str">
        <f t="shared" si="29"/>
        <v/>
      </c>
      <c r="L326" s="872" t="str">
        <f t="shared" si="30"/>
        <v/>
      </c>
      <c r="M326" s="872" t="str">
        <f t="shared" si="31"/>
        <v/>
      </c>
      <c r="N326" s="872" t="str">
        <f t="shared" ref="N326:N389" si="33">IF(COUNTIF($Y$6:$Y$18,J326),"要確認","")</f>
        <v/>
      </c>
      <c r="O326" s="872" t="str">
        <f t="shared" si="32"/>
        <v/>
      </c>
    </row>
    <row r="327" spans="3:15" ht="18" hidden="1" customHeight="1">
      <c r="C327" s="879"/>
      <c r="D327" s="993"/>
      <c r="E327" s="996"/>
      <c r="F327" s="994"/>
      <c r="G327" s="849"/>
      <c r="H327" s="868"/>
      <c r="I327" s="642"/>
      <c r="J327" s="862"/>
      <c r="K327" s="872" t="str">
        <f t="shared" si="29"/>
        <v/>
      </c>
      <c r="L327" s="872" t="str">
        <f t="shared" si="30"/>
        <v/>
      </c>
      <c r="M327" s="872" t="str">
        <f t="shared" si="31"/>
        <v/>
      </c>
      <c r="N327" s="872" t="str">
        <f t="shared" si="33"/>
        <v/>
      </c>
      <c r="O327" s="872" t="str">
        <f t="shared" si="32"/>
        <v/>
      </c>
    </row>
    <row r="328" spans="3:15" ht="18" hidden="1" customHeight="1">
      <c r="C328" s="879"/>
      <c r="D328" s="993"/>
      <c r="E328" s="996"/>
      <c r="F328" s="994"/>
      <c r="G328" s="849"/>
      <c r="H328" s="868"/>
      <c r="I328" s="642"/>
      <c r="J328" s="862"/>
      <c r="K328" s="872" t="str">
        <f t="shared" si="29"/>
        <v/>
      </c>
      <c r="L328" s="872" t="str">
        <f t="shared" si="30"/>
        <v/>
      </c>
      <c r="M328" s="872" t="str">
        <f t="shared" si="31"/>
        <v/>
      </c>
      <c r="N328" s="872" t="str">
        <f t="shared" si="33"/>
        <v/>
      </c>
      <c r="O328" s="872" t="str">
        <f t="shared" si="32"/>
        <v/>
      </c>
    </row>
    <row r="329" spans="3:15" ht="18" hidden="1" customHeight="1">
      <c r="C329" s="879"/>
      <c r="D329" s="993"/>
      <c r="E329" s="996"/>
      <c r="F329" s="994"/>
      <c r="G329" s="849"/>
      <c r="H329" s="868"/>
      <c r="I329" s="642"/>
      <c r="J329" s="862"/>
      <c r="K329" s="872" t="str">
        <f t="shared" si="29"/>
        <v/>
      </c>
      <c r="L329" s="872" t="str">
        <f t="shared" si="30"/>
        <v/>
      </c>
      <c r="M329" s="872" t="str">
        <f t="shared" si="31"/>
        <v/>
      </c>
      <c r="N329" s="872" t="str">
        <f t="shared" si="33"/>
        <v/>
      </c>
      <c r="O329" s="872" t="str">
        <f t="shared" si="32"/>
        <v/>
      </c>
    </row>
    <row r="330" spans="3:15" ht="18" hidden="1" customHeight="1">
      <c r="C330" s="879"/>
      <c r="D330" s="993"/>
      <c r="E330" s="996"/>
      <c r="F330" s="994"/>
      <c r="G330" s="849"/>
      <c r="H330" s="868"/>
      <c r="I330" s="642"/>
      <c r="J330" s="862"/>
      <c r="K330" s="872" t="str">
        <f t="shared" si="29"/>
        <v/>
      </c>
      <c r="L330" s="872" t="str">
        <f t="shared" si="30"/>
        <v/>
      </c>
      <c r="M330" s="872" t="str">
        <f t="shared" si="31"/>
        <v/>
      </c>
      <c r="N330" s="872" t="str">
        <f t="shared" si="33"/>
        <v/>
      </c>
      <c r="O330" s="872" t="str">
        <f t="shared" si="32"/>
        <v/>
      </c>
    </row>
    <row r="331" spans="3:15" ht="18" hidden="1" customHeight="1">
      <c r="C331" s="879"/>
      <c r="D331" s="993"/>
      <c r="E331" s="996"/>
      <c r="F331" s="994"/>
      <c r="G331" s="849"/>
      <c r="H331" s="868"/>
      <c r="I331" s="642"/>
      <c r="J331" s="862"/>
      <c r="K331" s="872" t="str">
        <f t="shared" si="29"/>
        <v/>
      </c>
      <c r="L331" s="872" t="str">
        <f t="shared" si="30"/>
        <v/>
      </c>
      <c r="M331" s="872" t="str">
        <f t="shared" si="31"/>
        <v/>
      </c>
      <c r="N331" s="872" t="str">
        <f t="shared" si="33"/>
        <v/>
      </c>
      <c r="O331" s="872" t="str">
        <f t="shared" si="32"/>
        <v/>
      </c>
    </row>
    <row r="332" spans="3:15" ht="18" hidden="1" customHeight="1">
      <c r="C332" s="879"/>
      <c r="D332" s="993"/>
      <c r="E332" s="996"/>
      <c r="F332" s="994"/>
      <c r="G332" s="849"/>
      <c r="H332" s="868"/>
      <c r="I332" s="642"/>
      <c r="J332" s="862"/>
      <c r="K332" s="872" t="str">
        <f t="shared" si="29"/>
        <v/>
      </c>
      <c r="L332" s="872" t="str">
        <f t="shared" si="30"/>
        <v/>
      </c>
      <c r="M332" s="872" t="str">
        <f t="shared" si="31"/>
        <v/>
      </c>
      <c r="N332" s="872" t="str">
        <f t="shared" si="33"/>
        <v/>
      </c>
      <c r="O332" s="872" t="str">
        <f t="shared" si="32"/>
        <v/>
      </c>
    </row>
    <row r="333" spans="3:15" ht="18" hidden="1" customHeight="1">
      <c r="C333" s="879"/>
      <c r="D333" s="993"/>
      <c r="E333" s="996"/>
      <c r="F333" s="994"/>
      <c r="G333" s="849"/>
      <c r="H333" s="868"/>
      <c r="I333" s="642"/>
      <c r="J333" s="862"/>
      <c r="K333" s="872" t="str">
        <f t="shared" si="29"/>
        <v/>
      </c>
      <c r="L333" s="872" t="str">
        <f t="shared" si="30"/>
        <v/>
      </c>
      <c r="M333" s="872" t="str">
        <f t="shared" si="31"/>
        <v/>
      </c>
      <c r="N333" s="872" t="str">
        <f t="shared" si="33"/>
        <v/>
      </c>
      <c r="O333" s="872" t="str">
        <f t="shared" si="32"/>
        <v/>
      </c>
    </row>
    <row r="334" spans="3:15" ht="18" hidden="1" customHeight="1">
      <c r="C334" s="879"/>
      <c r="D334" s="993"/>
      <c r="E334" s="996"/>
      <c r="F334" s="994"/>
      <c r="G334" s="849"/>
      <c r="H334" s="868"/>
      <c r="I334" s="642"/>
      <c r="J334" s="862"/>
      <c r="K334" s="872" t="str">
        <f t="shared" si="29"/>
        <v/>
      </c>
      <c r="L334" s="872" t="str">
        <f t="shared" si="30"/>
        <v/>
      </c>
      <c r="M334" s="872" t="str">
        <f t="shared" si="31"/>
        <v/>
      </c>
      <c r="N334" s="872" t="str">
        <f t="shared" si="33"/>
        <v/>
      </c>
      <c r="O334" s="872" t="str">
        <f t="shared" si="32"/>
        <v/>
      </c>
    </row>
    <row r="335" spans="3:15" ht="18" hidden="1" customHeight="1">
      <c r="C335" s="879"/>
      <c r="D335" s="993"/>
      <c r="E335" s="996"/>
      <c r="F335" s="994"/>
      <c r="G335" s="849"/>
      <c r="H335" s="868"/>
      <c r="I335" s="642"/>
      <c r="J335" s="862"/>
      <c r="K335" s="872" t="str">
        <f t="shared" si="29"/>
        <v/>
      </c>
      <c r="L335" s="872" t="str">
        <f t="shared" si="30"/>
        <v/>
      </c>
      <c r="M335" s="872" t="str">
        <f t="shared" si="31"/>
        <v/>
      </c>
      <c r="N335" s="872" t="str">
        <f t="shared" si="33"/>
        <v/>
      </c>
      <c r="O335" s="872" t="str">
        <f t="shared" si="32"/>
        <v/>
      </c>
    </row>
    <row r="336" spans="3:15" ht="18" hidden="1" customHeight="1">
      <c r="C336" s="879"/>
      <c r="D336" s="993"/>
      <c r="E336" s="996"/>
      <c r="F336" s="994"/>
      <c r="G336" s="849"/>
      <c r="H336" s="868"/>
      <c r="I336" s="642"/>
      <c r="J336" s="862"/>
      <c r="K336" s="872" t="str">
        <f t="shared" si="29"/>
        <v/>
      </c>
      <c r="L336" s="872" t="str">
        <f t="shared" si="30"/>
        <v/>
      </c>
      <c r="M336" s="872" t="str">
        <f t="shared" si="31"/>
        <v/>
      </c>
      <c r="N336" s="872" t="str">
        <f t="shared" si="33"/>
        <v/>
      </c>
      <c r="O336" s="872" t="str">
        <f t="shared" si="32"/>
        <v/>
      </c>
    </row>
    <row r="337" spans="3:15" ht="18" hidden="1" customHeight="1">
      <c r="C337" s="879"/>
      <c r="D337" s="993"/>
      <c r="E337" s="996"/>
      <c r="F337" s="994"/>
      <c r="G337" s="849"/>
      <c r="H337" s="868"/>
      <c r="I337" s="642"/>
      <c r="J337" s="862"/>
      <c r="K337" s="872" t="str">
        <f t="shared" si="29"/>
        <v/>
      </c>
      <c r="L337" s="872" t="str">
        <f t="shared" si="30"/>
        <v/>
      </c>
      <c r="M337" s="872" t="str">
        <f t="shared" si="31"/>
        <v/>
      </c>
      <c r="N337" s="872" t="str">
        <f t="shared" si="33"/>
        <v/>
      </c>
      <c r="O337" s="872" t="str">
        <f t="shared" si="32"/>
        <v/>
      </c>
    </row>
    <row r="338" spans="3:15" ht="18" hidden="1" customHeight="1">
      <c r="C338" s="879"/>
      <c r="D338" s="993"/>
      <c r="E338" s="996"/>
      <c r="F338" s="994"/>
      <c r="G338" s="849"/>
      <c r="H338" s="868"/>
      <c r="I338" s="642"/>
      <c r="J338" s="862"/>
      <c r="K338" s="872" t="str">
        <f t="shared" si="29"/>
        <v/>
      </c>
      <c r="L338" s="872" t="str">
        <f t="shared" si="30"/>
        <v/>
      </c>
      <c r="M338" s="872" t="str">
        <f t="shared" si="31"/>
        <v/>
      </c>
      <c r="N338" s="872" t="str">
        <f t="shared" si="33"/>
        <v/>
      </c>
      <c r="O338" s="872" t="str">
        <f t="shared" si="32"/>
        <v/>
      </c>
    </row>
    <row r="339" spans="3:15" ht="18" hidden="1" customHeight="1">
      <c r="C339" s="879"/>
      <c r="D339" s="993"/>
      <c r="E339" s="996"/>
      <c r="F339" s="994"/>
      <c r="G339" s="849"/>
      <c r="H339" s="868"/>
      <c r="I339" s="642"/>
      <c r="J339" s="862"/>
      <c r="K339" s="872" t="str">
        <f t="shared" si="29"/>
        <v/>
      </c>
      <c r="L339" s="872" t="str">
        <f t="shared" si="30"/>
        <v/>
      </c>
      <c r="M339" s="872" t="str">
        <f t="shared" si="31"/>
        <v/>
      </c>
      <c r="N339" s="872" t="str">
        <f t="shared" si="33"/>
        <v/>
      </c>
      <c r="O339" s="872" t="str">
        <f t="shared" si="32"/>
        <v/>
      </c>
    </row>
    <row r="340" spans="3:15" ht="18" hidden="1" customHeight="1">
      <c r="C340" s="879"/>
      <c r="D340" s="993"/>
      <c r="E340" s="996"/>
      <c r="F340" s="994"/>
      <c r="G340" s="849"/>
      <c r="H340" s="868"/>
      <c r="I340" s="642"/>
      <c r="J340" s="862"/>
      <c r="K340" s="872" t="str">
        <f t="shared" si="29"/>
        <v/>
      </c>
      <c r="L340" s="872" t="str">
        <f t="shared" si="30"/>
        <v/>
      </c>
      <c r="M340" s="872" t="str">
        <f t="shared" si="31"/>
        <v/>
      </c>
      <c r="N340" s="872" t="str">
        <f t="shared" si="33"/>
        <v/>
      </c>
      <c r="O340" s="872" t="str">
        <f t="shared" si="32"/>
        <v/>
      </c>
    </row>
    <row r="341" spans="3:15" ht="18" hidden="1" customHeight="1">
      <c r="C341" s="879"/>
      <c r="D341" s="993"/>
      <c r="E341" s="996"/>
      <c r="F341" s="994"/>
      <c r="G341" s="849"/>
      <c r="H341" s="868"/>
      <c r="I341" s="642"/>
      <c r="J341" s="862"/>
      <c r="K341" s="872" t="str">
        <f t="shared" si="29"/>
        <v/>
      </c>
      <c r="L341" s="872" t="str">
        <f t="shared" si="30"/>
        <v/>
      </c>
      <c r="M341" s="872" t="str">
        <f t="shared" si="31"/>
        <v/>
      </c>
      <c r="N341" s="872" t="str">
        <f t="shared" si="33"/>
        <v/>
      </c>
      <c r="O341" s="872" t="str">
        <f t="shared" si="32"/>
        <v/>
      </c>
    </row>
    <row r="342" spans="3:15" ht="18" hidden="1" customHeight="1">
      <c r="C342" s="879"/>
      <c r="D342" s="993"/>
      <c r="E342" s="996"/>
      <c r="F342" s="994"/>
      <c r="G342" s="849"/>
      <c r="H342" s="868"/>
      <c r="I342" s="642"/>
      <c r="J342" s="862"/>
      <c r="K342" s="872" t="str">
        <f t="shared" si="29"/>
        <v/>
      </c>
      <c r="L342" s="872" t="str">
        <f t="shared" si="30"/>
        <v/>
      </c>
      <c r="M342" s="872" t="str">
        <f t="shared" si="31"/>
        <v/>
      </c>
      <c r="N342" s="872" t="str">
        <f t="shared" si="33"/>
        <v/>
      </c>
      <c r="O342" s="872" t="str">
        <f t="shared" si="32"/>
        <v/>
      </c>
    </row>
    <row r="343" spans="3:15" ht="18" hidden="1" customHeight="1">
      <c r="C343" s="879"/>
      <c r="D343" s="993"/>
      <c r="E343" s="996"/>
      <c r="F343" s="994"/>
      <c r="G343" s="849"/>
      <c r="H343" s="868"/>
      <c r="I343" s="642"/>
      <c r="J343" s="862"/>
      <c r="K343" s="872" t="str">
        <f t="shared" si="29"/>
        <v/>
      </c>
      <c r="L343" s="872" t="str">
        <f t="shared" si="30"/>
        <v/>
      </c>
      <c r="M343" s="872" t="str">
        <f t="shared" si="31"/>
        <v/>
      </c>
      <c r="N343" s="872" t="str">
        <f t="shared" si="33"/>
        <v/>
      </c>
      <c r="O343" s="872" t="str">
        <f t="shared" si="32"/>
        <v/>
      </c>
    </row>
    <row r="344" spans="3:15" ht="18" hidden="1" customHeight="1">
      <c r="C344" s="879"/>
      <c r="D344" s="993"/>
      <c r="E344" s="996"/>
      <c r="F344" s="994"/>
      <c r="G344" s="849"/>
      <c r="H344" s="868"/>
      <c r="I344" s="642"/>
      <c r="J344" s="862"/>
      <c r="K344" s="872" t="str">
        <f t="shared" si="29"/>
        <v/>
      </c>
      <c r="L344" s="872" t="str">
        <f t="shared" si="30"/>
        <v/>
      </c>
      <c r="M344" s="872" t="str">
        <f t="shared" si="31"/>
        <v/>
      </c>
      <c r="N344" s="872" t="str">
        <f t="shared" si="33"/>
        <v/>
      </c>
      <c r="O344" s="872" t="str">
        <f t="shared" si="32"/>
        <v/>
      </c>
    </row>
    <row r="345" spans="3:15" ht="18" hidden="1" customHeight="1">
      <c r="C345" s="879"/>
      <c r="D345" s="993"/>
      <c r="E345" s="996"/>
      <c r="F345" s="994"/>
      <c r="G345" s="849"/>
      <c r="H345" s="868"/>
      <c r="I345" s="642"/>
      <c r="J345" s="862"/>
      <c r="K345" s="872" t="str">
        <f t="shared" si="29"/>
        <v/>
      </c>
      <c r="L345" s="872" t="str">
        <f t="shared" si="30"/>
        <v/>
      </c>
      <c r="M345" s="872" t="str">
        <f t="shared" si="31"/>
        <v/>
      </c>
      <c r="N345" s="872" t="str">
        <f t="shared" si="33"/>
        <v/>
      </c>
      <c r="O345" s="872" t="str">
        <f t="shared" si="32"/>
        <v/>
      </c>
    </row>
    <row r="346" spans="3:15" ht="18" hidden="1" customHeight="1">
      <c r="C346" s="879"/>
      <c r="D346" s="993"/>
      <c r="E346" s="996"/>
      <c r="F346" s="994"/>
      <c r="G346" s="849"/>
      <c r="H346" s="868"/>
      <c r="I346" s="642"/>
      <c r="J346" s="862"/>
      <c r="K346" s="872" t="str">
        <f t="shared" si="29"/>
        <v/>
      </c>
      <c r="L346" s="872" t="str">
        <f t="shared" si="30"/>
        <v/>
      </c>
      <c r="M346" s="872" t="str">
        <f t="shared" si="31"/>
        <v/>
      </c>
      <c r="N346" s="872" t="str">
        <f t="shared" si="33"/>
        <v/>
      </c>
      <c r="O346" s="872" t="str">
        <f t="shared" si="32"/>
        <v/>
      </c>
    </row>
    <row r="347" spans="3:15" ht="18" hidden="1" customHeight="1">
      <c r="C347" s="879"/>
      <c r="D347" s="993"/>
      <c r="E347" s="996"/>
      <c r="F347" s="994"/>
      <c r="G347" s="849"/>
      <c r="H347" s="868"/>
      <c r="I347" s="642"/>
      <c r="J347" s="862"/>
      <c r="K347" s="872" t="str">
        <f t="shared" si="29"/>
        <v/>
      </c>
      <c r="L347" s="872" t="str">
        <f t="shared" si="30"/>
        <v/>
      </c>
      <c r="M347" s="872" t="str">
        <f t="shared" si="31"/>
        <v/>
      </c>
      <c r="N347" s="872" t="str">
        <f t="shared" si="33"/>
        <v/>
      </c>
      <c r="O347" s="872" t="str">
        <f t="shared" si="32"/>
        <v/>
      </c>
    </row>
    <row r="348" spans="3:15" ht="18" hidden="1" customHeight="1">
      <c r="C348" s="879"/>
      <c r="D348" s="993"/>
      <c r="E348" s="996"/>
      <c r="F348" s="994"/>
      <c r="G348" s="849"/>
      <c r="H348" s="868"/>
      <c r="I348" s="642"/>
      <c r="J348" s="862"/>
      <c r="K348" s="872" t="str">
        <f t="shared" si="29"/>
        <v/>
      </c>
      <c r="L348" s="872" t="str">
        <f t="shared" si="30"/>
        <v/>
      </c>
      <c r="M348" s="872" t="str">
        <f t="shared" si="31"/>
        <v/>
      </c>
      <c r="N348" s="872" t="str">
        <f t="shared" si="33"/>
        <v/>
      </c>
      <c r="O348" s="872" t="str">
        <f t="shared" si="32"/>
        <v/>
      </c>
    </row>
    <row r="349" spans="3:15" ht="18" hidden="1" customHeight="1">
      <c r="C349" s="879"/>
      <c r="D349" s="993"/>
      <c r="E349" s="996"/>
      <c r="F349" s="994"/>
      <c r="G349" s="849"/>
      <c r="H349" s="868"/>
      <c r="I349" s="642"/>
      <c r="J349" s="862"/>
      <c r="K349" s="872" t="str">
        <f t="shared" si="29"/>
        <v/>
      </c>
      <c r="L349" s="872" t="str">
        <f t="shared" si="30"/>
        <v/>
      </c>
      <c r="M349" s="872" t="str">
        <f t="shared" si="31"/>
        <v/>
      </c>
      <c r="N349" s="872" t="str">
        <f t="shared" si="33"/>
        <v/>
      </c>
      <c r="O349" s="872" t="str">
        <f t="shared" si="32"/>
        <v/>
      </c>
    </row>
    <row r="350" spans="3:15" ht="18" hidden="1" customHeight="1">
      <c r="C350" s="879"/>
      <c r="D350" s="993"/>
      <c r="E350" s="996"/>
      <c r="F350" s="994"/>
      <c r="G350" s="849"/>
      <c r="H350" s="868"/>
      <c r="I350" s="642"/>
      <c r="J350" s="862"/>
      <c r="K350" s="872" t="str">
        <f t="shared" si="29"/>
        <v/>
      </c>
      <c r="L350" s="872" t="str">
        <f t="shared" si="30"/>
        <v/>
      </c>
      <c r="M350" s="872" t="str">
        <f t="shared" si="31"/>
        <v/>
      </c>
      <c r="N350" s="872" t="str">
        <f t="shared" si="33"/>
        <v/>
      </c>
      <c r="O350" s="872" t="str">
        <f t="shared" si="32"/>
        <v/>
      </c>
    </row>
    <row r="351" spans="3:15" ht="18" hidden="1" customHeight="1">
      <c r="C351" s="879"/>
      <c r="D351" s="993"/>
      <c r="E351" s="996"/>
      <c r="F351" s="994"/>
      <c r="G351" s="849"/>
      <c r="H351" s="868"/>
      <c r="I351" s="642"/>
      <c r="J351" s="862"/>
      <c r="K351" s="872" t="str">
        <f t="shared" si="29"/>
        <v/>
      </c>
      <c r="L351" s="872" t="str">
        <f t="shared" si="30"/>
        <v/>
      </c>
      <c r="M351" s="872" t="str">
        <f t="shared" si="31"/>
        <v/>
      </c>
      <c r="N351" s="872" t="str">
        <f t="shared" si="33"/>
        <v/>
      </c>
      <c r="O351" s="872" t="str">
        <f t="shared" si="32"/>
        <v/>
      </c>
    </row>
    <row r="352" spans="3:15" ht="18" hidden="1" customHeight="1">
      <c r="C352" s="879"/>
      <c r="D352" s="993"/>
      <c r="E352" s="996"/>
      <c r="F352" s="994"/>
      <c r="G352" s="849"/>
      <c r="H352" s="868"/>
      <c r="I352" s="642"/>
      <c r="J352" s="862"/>
      <c r="K352" s="872" t="str">
        <f t="shared" si="29"/>
        <v/>
      </c>
      <c r="L352" s="872" t="str">
        <f t="shared" si="30"/>
        <v/>
      </c>
      <c r="M352" s="872" t="str">
        <f t="shared" si="31"/>
        <v/>
      </c>
      <c r="N352" s="872" t="str">
        <f t="shared" si="33"/>
        <v/>
      </c>
      <c r="O352" s="872" t="str">
        <f t="shared" si="32"/>
        <v/>
      </c>
    </row>
    <row r="353" spans="3:15" ht="18" hidden="1" customHeight="1">
      <c r="C353" s="879"/>
      <c r="D353" s="993"/>
      <c r="E353" s="996"/>
      <c r="F353" s="994"/>
      <c r="G353" s="849"/>
      <c r="H353" s="868"/>
      <c r="I353" s="642"/>
      <c r="J353" s="862"/>
      <c r="K353" s="872" t="str">
        <f t="shared" si="29"/>
        <v/>
      </c>
      <c r="L353" s="872" t="str">
        <f t="shared" si="30"/>
        <v/>
      </c>
      <c r="M353" s="872" t="str">
        <f t="shared" si="31"/>
        <v/>
      </c>
      <c r="N353" s="872" t="str">
        <f t="shared" si="33"/>
        <v/>
      </c>
      <c r="O353" s="872" t="str">
        <f t="shared" si="32"/>
        <v/>
      </c>
    </row>
    <row r="354" spans="3:15" ht="18" hidden="1" customHeight="1">
      <c r="C354" s="879"/>
      <c r="D354" s="993"/>
      <c r="E354" s="996"/>
      <c r="F354" s="994"/>
      <c r="G354" s="849"/>
      <c r="H354" s="868"/>
      <c r="I354" s="642"/>
      <c r="J354" s="862"/>
      <c r="K354" s="872" t="str">
        <f t="shared" si="29"/>
        <v/>
      </c>
      <c r="L354" s="872" t="str">
        <f t="shared" si="30"/>
        <v/>
      </c>
      <c r="M354" s="872" t="str">
        <f t="shared" si="31"/>
        <v/>
      </c>
      <c r="N354" s="872" t="str">
        <f t="shared" si="33"/>
        <v/>
      </c>
      <c r="O354" s="872" t="str">
        <f t="shared" si="32"/>
        <v/>
      </c>
    </row>
    <row r="355" spans="3:15" ht="18" hidden="1" customHeight="1">
      <c r="C355" s="879"/>
      <c r="D355" s="993"/>
      <c r="E355" s="996"/>
      <c r="F355" s="994"/>
      <c r="G355" s="849"/>
      <c r="H355" s="868"/>
      <c r="I355" s="642"/>
      <c r="J355" s="862"/>
      <c r="K355" s="872" t="str">
        <f t="shared" si="29"/>
        <v/>
      </c>
      <c r="L355" s="872" t="str">
        <f t="shared" si="30"/>
        <v/>
      </c>
      <c r="M355" s="872" t="str">
        <f t="shared" si="31"/>
        <v/>
      </c>
      <c r="N355" s="872" t="str">
        <f t="shared" si="33"/>
        <v/>
      </c>
      <c r="O355" s="872" t="str">
        <f t="shared" si="32"/>
        <v/>
      </c>
    </row>
    <row r="356" spans="3:15" ht="18" hidden="1" customHeight="1">
      <c r="C356" s="879"/>
      <c r="D356" s="993"/>
      <c r="E356" s="996"/>
      <c r="F356" s="994"/>
      <c r="G356" s="849"/>
      <c r="H356" s="868"/>
      <c r="I356" s="642"/>
      <c r="J356" s="862"/>
      <c r="K356" s="872" t="str">
        <f t="shared" si="29"/>
        <v/>
      </c>
      <c r="L356" s="872" t="str">
        <f t="shared" si="30"/>
        <v/>
      </c>
      <c r="M356" s="872" t="str">
        <f t="shared" si="31"/>
        <v/>
      </c>
      <c r="N356" s="872" t="str">
        <f t="shared" si="33"/>
        <v/>
      </c>
      <c r="O356" s="872" t="str">
        <f t="shared" si="32"/>
        <v/>
      </c>
    </row>
    <row r="357" spans="3:15" ht="18" hidden="1" customHeight="1">
      <c r="C357" s="879"/>
      <c r="D357" s="993"/>
      <c r="E357" s="996"/>
      <c r="F357" s="994"/>
      <c r="G357" s="849"/>
      <c r="H357" s="868"/>
      <c r="I357" s="642"/>
      <c r="J357" s="862"/>
      <c r="K357" s="872" t="str">
        <f t="shared" si="29"/>
        <v/>
      </c>
      <c r="L357" s="872" t="str">
        <f t="shared" si="30"/>
        <v/>
      </c>
      <c r="M357" s="872" t="str">
        <f t="shared" si="31"/>
        <v/>
      </c>
      <c r="N357" s="872" t="str">
        <f t="shared" si="33"/>
        <v/>
      </c>
      <c r="O357" s="872" t="str">
        <f t="shared" si="32"/>
        <v/>
      </c>
    </row>
    <row r="358" spans="3:15" ht="18" hidden="1" customHeight="1">
      <c r="C358" s="879"/>
      <c r="D358" s="993"/>
      <c r="E358" s="996"/>
      <c r="F358" s="994"/>
      <c r="G358" s="849"/>
      <c r="H358" s="868"/>
      <c r="I358" s="642"/>
      <c r="J358" s="862"/>
      <c r="K358" s="872" t="str">
        <f t="shared" si="29"/>
        <v/>
      </c>
      <c r="L358" s="872" t="str">
        <f t="shared" si="30"/>
        <v/>
      </c>
      <c r="M358" s="872" t="str">
        <f t="shared" si="31"/>
        <v/>
      </c>
      <c r="N358" s="872" t="str">
        <f t="shared" si="33"/>
        <v/>
      </c>
      <c r="O358" s="872" t="str">
        <f t="shared" si="32"/>
        <v/>
      </c>
    </row>
    <row r="359" spans="3:15" ht="18" hidden="1" customHeight="1">
      <c r="C359" s="879"/>
      <c r="D359" s="993"/>
      <c r="E359" s="996"/>
      <c r="F359" s="994"/>
      <c r="G359" s="849"/>
      <c r="H359" s="868"/>
      <c r="I359" s="642"/>
      <c r="J359" s="862"/>
      <c r="K359" s="872" t="str">
        <f t="shared" ref="K359:K422" si="34">IF(C359="","",IF(E359=G359,"エラー",""))</f>
        <v/>
      </c>
      <c r="L359" s="872" t="str">
        <f t="shared" ref="L359:L422" si="35">IF(C359="","",IF(COUNTIF($H$3213:$H$3236,H359),"","エラー"))</f>
        <v/>
      </c>
      <c r="M359" s="872" t="str">
        <f t="shared" ref="M359:M422" si="36">IF(H359="その他",IF(I359="","エラー",""),IF(H359="外国語(外国語会話も含む)",IF(I359="","エラー",""),""))</f>
        <v/>
      </c>
      <c r="N359" s="872" t="str">
        <f t="shared" si="33"/>
        <v/>
      </c>
      <c r="O359" s="872" t="str">
        <f t="shared" si="32"/>
        <v/>
      </c>
    </row>
    <row r="360" spans="3:15" ht="18" hidden="1" customHeight="1">
      <c r="C360" s="879"/>
      <c r="D360" s="993"/>
      <c r="E360" s="996"/>
      <c r="F360" s="994"/>
      <c r="G360" s="849"/>
      <c r="H360" s="868"/>
      <c r="I360" s="642"/>
      <c r="J360" s="862"/>
      <c r="K360" s="872" t="str">
        <f t="shared" si="34"/>
        <v/>
      </c>
      <c r="L360" s="872" t="str">
        <f t="shared" si="35"/>
        <v/>
      </c>
      <c r="M360" s="872" t="str">
        <f t="shared" si="36"/>
        <v/>
      </c>
      <c r="N360" s="872" t="str">
        <f t="shared" si="33"/>
        <v/>
      </c>
      <c r="O360" s="872" t="str">
        <f t="shared" si="32"/>
        <v/>
      </c>
    </row>
    <row r="361" spans="3:15" ht="18" hidden="1" customHeight="1">
      <c r="C361" s="879"/>
      <c r="D361" s="993"/>
      <c r="E361" s="996"/>
      <c r="F361" s="994"/>
      <c r="G361" s="849"/>
      <c r="H361" s="868"/>
      <c r="I361" s="642"/>
      <c r="J361" s="862"/>
      <c r="K361" s="872" t="str">
        <f t="shared" si="34"/>
        <v/>
      </c>
      <c r="L361" s="872" t="str">
        <f t="shared" si="35"/>
        <v/>
      </c>
      <c r="M361" s="872" t="str">
        <f t="shared" si="36"/>
        <v/>
      </c>
      <c r="N361" s="872" t="str">
        <f t="shared" si="33"/>
        <v/>
      </c>
      <c r="O361" s="872" t="str">
        <f t="shared" si="32"/>
        <v/>
      </c>
    </row>
    <row r="362" spans="3:15" ht="18" hidden="1" customHeight="1">
      <c r="C362" s="879"/>
      <c r="D362" s="993"/>
      <c r="E362" s="996"/>
      <c r="F362" s="994"/>
      <c r="G362" s="849"/>
      <c r="H362" s="868"/>
      <c r="I362" s="642"/>
      <c r="J362" s="862"/>
      <c r="K362" s="872" t="str">
        <f t="shared" si="34"/>
        <v/>
      </c>
      <c r="L362" s="872" t="str">
        <f t="shared" si="35"/>
        <v/>
      </c>
      <c r="M362" s="872" t="str">
        <f t="shared" si="36"/>
        <v/>
      </c>
      <c r="N362" s="872" t="str">
        <f t="shared" si="33"/>
        <v/>
      </c>
      <c r="O362" s="872" t="str">
        <f t="shared" si="32"/>
        <v/>
      </c>
    </row>
    <row r="363" spans="3:15" ht="18" hidden="1" customHeight="1">
      <c r="C363" s="879"/>
      <c r="D363" s="993"/>
      <c r="E363" s="996"/>
      <c r="F363" s="994"/>
      <c r="G363" s="849"/>
      <c r="H363" s="868"/>
      <c r="I363" s="642"/>
      <c r="J363" s="862"/>
      <c r="K363" s="872" t="str">
        <f t="shared" si="34"/>
        <v/>
      </c>
      <c r="L363" s="872" t="str">
        <f t="shared" si="35"/>
        <v/>
      </c>
      <c r="M363" s="872" t="str">
        <f t="shared" si="36"/>
        <v/>
      </c>
      <c r="N363" s="872" t="str">
        <f t="shared" si="33"/>
        <v/>
      </c>
      <c r="O363" s="872" t="str">
        <f t="shared" si="32"/>
        <v/>
      </c>
    </row>
    <row r="364" spans="3:15" ht="18" hidden="1" customHeight="1">
      <c r="C364" s="879"/>
      <c r="D364" s="993"/>
      <c r="E364" s="996"/>
      <c r="F364" s="994"/>
      <c r="G364" s="849"/>
      <c r="H364" s="868"/>
      <c r="I364" s="642"/>
      <c r="J364" s="862"/>
      <c r="K364" s="872" t="str">
        <f t="shared" si="34"/>
        <v/>
      </c>
      <c r="L364" s="872" t="str">
        <f t="shared" si="35"/>
        <v/>
      </c>
      <c r="M364" s="872" t="str">
        <f t="shared" si="36"/>
        <v/>
      </c>
      <c r="N364" s="872" t="str">
        <f t="shared" si="33"/>
        <v/>
      </c>
      <c r="O364" s="872" t="str">
        <f t="shared" si="32"/>
        <v/>
      </c>
    </row>
    <row r="365" spans="3:15" ht="18" hidden="1" customHeight="1">
      <c r="C365" s="879"/>
      <c r="D365" s="993"/>
      <c r="E365" s="996"/>
      <c r="F365" s="994"/>
      <c r="G365" s="849"/>
      <c r="H365" s="868"/>
      <c r="I365" s="642"/>
      <c r="J365" s="862"/>
      <c r="K365" s="872" t="str">
        <f t="shared" si="34"/>
        <v/>
      </c>
      <c r="L365" s="872" t="str">
        <f t="shared" si="35"/>
        <v/>
      </c>
      <c r="M365" s="872" t="str">
        <f t="shared" si="36"/>
        <v/>
      </c>
      <c r="N365" s="872" t="str">
        <f t="shared" si="33"/>
        <v/>
      </c>
      <c r="O365" s="872" t="str">
        <f t="shared" si="32"/>
        <v/>
      </c>
    </row>
    <row r="366" spans="3:15" ht="18" hidden="1" customHeight="1">
      <c r="C366" s="879"/>
      <c r="D366" s="993"/>
      <c r="E366" s="996"/>
      <c r="F366" s="994"/>
      <c r="G366" s="849"/>
      <c r="H366" s="868"/>
      <c r="I366" s="642"/>
      <c r="J366" s="862"/>
      <c r="K366" s="872" t="str">
        <f t="shared" si="34"/>
        <v/>
      </c>
      <c r="L366" s="872" t="str">
        <f t="shared" si="35"/>
        <v/>
      </c>
      <c r="M366" s="872" t="str">
        <f t="shared" si="36"/>
        <v/>
      </c>
      <c r="N366" s="872" t="str">
        <f t="shared" si="33"/>
        <v/>
      </c>
      <c r="O366" s="872" t="str">
        <f t="shared" si="32"/>
        <v/>
      </c>
    </row>
    <row r="367" spans="3:15" ht="18" hidden="1" customHeight="1">
      <c r="C367" s="879"/>
      <c r="D367" s="993"/>
      <c r="E367" s="996"/>
      <c r="F367" s="994"/>
      <c r="G367" s="849"/>
      <c r="H367" s="868"/>
      <c r="I367" s="642"/>
      <c r="J367" s="862"/>
      <c r="K367" s="872" t="str">
        <f t="shared" si="34"/>
        <v/>
      </c>
      <c r="L367" s="872" t="str">
        <f t="shared" si="35"/>
        <v/>
      </c>
      <c r="M367" s="872" t="str">
        <f t="shared" si="36"/>
        <v/>
      </c>
      <c r="N367" s="872" t="str">
        <f t="shared" si="33"/>
        <v/>
      </c>
      <c r="O367" s="872" t="str">
        <f t="shared" si="32"/>
        <v/>
      </c>
    </row>
    <row r="368" spans="3:15" ht="18" hidden="1" customHeight="1">
      <c r="C368" s="879"/>
      <c r="D368" s="993"/>
      <c r="E368" s="996"/>
      <c r="F368" s="994"/>
      <c r="G368" s="849"/>
      <c r="H368" s="868"/>
      <c r="I368" s="642"/>
      <c r="J368" s="862"/>
      <c r="K368" s="872" t="str">
        <f t="shared" si="34"/>
        <v/>
      </c>
      <c r="L368" s="872" t="str">
        <f t="shared" si="35"/>
        <v/>
      </c>
      <c r="M368" s="872" t="str">
        <f t="shared" si="36"/>
        <v/>
      </c>
      <c r="N368" s="872" t="str">
        <f t="shared" si="33"/>
        <v/>
      </c>
      <c r="O368" s="872" t="str">
        <f t="shared" si="32"/>
        <v/>
      </c>
    </row>
    <row r="369" spans="3:15" ht="18" hidden="1" customHeight="1">
      <c r="C369" s="879"/>
      <c r="D369" s="993"/>
      <c r="E369" s="996"/>
      <c r="F369" s="994"/>
      <c r="G369" s="849"/>
      <c r="H369" s="868"/>
      <c r="I369" s="642"/>
      <c r="J369" s="862"/>
      <c r="K369" s="872" t="str">
        <f t="shared" si="34"/>
        <v/>
      </c>
      <c r="L369" s="872" t="str">
        <f t="shared" si="35"/>
        <v/>
      </c>
      <c r="M369" s="872" t="str">
        <f t="shared" si="36"/>
        <v/>
      </c>
      <c r="N369" s="872" t="str">
        <f t="shared" si="33"/>
        <v/>
      </c>
      <c r="O369" s="872" t="str">
        <f t="shared" si="32"/>
        <v/>
      </c>
    </row>
    <row r="370" spans="3:15" ht="18" hidden="1" customHeight="1">
      <c r="C370" s="879"/>
      <c r="D370" s="993"/>
      <c r="E370" s="996"/>
      <c r="F370" s="994"/>
      <c r="G370" s="849"/>
      <c r="H370" s="868"/>
      <c r="I370" s="642"/>
      <c r="J370" s="862"/>
      <c r="K370" s="872" t="str">
        <f t="shared" si="34"/>
        <v/>
      </c>
      <c r="L370" s="872" t="str">
        <f t="shared" si="35"/>
        <v/>
      </c>
      <c r="M370" s="872" t="str">
        <f t="shared" si="36"/>
        <v/>
      </c>
      <c r="N370" s="872" t="str">
        <f t="shared" si="33"/>
        <v/>
      </c>
      <c r="O370" s="872" t="str">
        <f t="shared" si="32"/>
        <v/>
      </c>
    </row>
    <row r="371" spans="3:15" ht="18" hidden="1" customHeight="1">
      <c r="C371" s="879"/>
      <c r="D371" s="993"/>
      <c r="E371" s="996"/>
      <c r="F371" s="994"/>
      <c r="G371" s="849"/>
      <c r="H371" s="868"/>
      <c r="I371" s="642"/>
      <c r="J371" s="862"/>
      <c r="K371" s="872" t="str">
        <f t="shared" si="34"/>
        <v/>
      </c>
      <c r="L371" s="872" t="str">
        <f t="shared" si="35"/>
        <v/>
      </c>
      <c r="M371" s="872" t="str">
        <f t="shared" si="36"/>
        <v/>
      </c>
      <c r="N371" s="872" t="str">
        <f t="shared" si="33"/>
        <v/>
      </c>
      <c r="O371" s="872" t="str">
        <f t="shared" si="32"/>
        <v/>
      </c>
    </row>
    <row r="372" spans="3:15" ht="18" hidden="1" customHeight="1">
      <c r="C372" s="879"/>
      <c r="D372" s="993"/>
      <c r="E372" s="996"/>
      <c r="F372" s="994"/>
      <c r="G372" s="849"/>
      <c r="H372" s="868"/>
      <c r="I372" s="642"/>
      <c r="J372" s="862"/>
      <c r="K372" s="872" t="str">
        <f t="shared" si="34"/>
        <v/>
      </c>
      <c r="L372" s="872" t="str">
        <f t="shared" si="35"/>
        <v/>
      </c>
      <c r="M372" s="872" t="str">
        <f t="shared" si="36"/>
        <v/>
      </c>
      <c r="N372" s="872" t="str">
        <f t="shared" si="33"/>
        <v/>
      </c>
      <c r="O372" s="872" t="str">
        <f t="shared" si="32"/>
        <v/>
      </c>
    </row>
    <row r="373" spans="3:15" ht="18" hidden="1" customHeight="1">
      <c r="C373" s="879"/>
      <c r="D373" s="993"/>
      <c r="E373" s="996"/>
      <c r="F373" s="994"/>
      <c r="G373" s="849"/>
      <c r="H373" s="868"/>
      <c r="I373" s="642"/>
      <c r="J373" s="862"/>
      <c r="K373" s="872" t="str">
        <f t="shared" si="34"/>
        <v/>
      </c>
      <c r="L373" s="872" t="str">
        <f t="shared" si="35"/>
        <v/>
      </c>
      <c r="M373" s="872" t="str">
        <f t="shared" si="36"/>
        <v/>
      </c>
      <c r="N373" s="872" t="str">
        <f t="shared" si="33"/>
        <v/>
      </c>
      <c r="O373" s="872" t="str">
        <f t="shared" si="32"/>
        <v/>
      </c>
    </row>
    <row r="374" spans="3:15" ht="18" hidden="1" customHeight="1">
      <c r="C374" s="879"/>
      <c r="D374" s="993"/>
      <c r="E374" s="996"/>
      <c r="F374" s="994"/>
      <c r="G374" s="849"/>
      <c r="H374" s="868"/>
      <c r="I374" s="642"/>
      <c r="J374" s="862"/>
      <c r="K374" s="872" t="str">
        <f t="shared" si="34"/>
        <v/>
      </c>
      <c r="L374" s="872" t="str">
        <f t="shared" si="35"/>
        <v/>
      </c>
      <c r="M374" s="872" t="str">
        <f t="shared" si="36"/>
        <v/>
      </c>
      <c r="N374" s="872" t="str">
        <f t="shared" si="33"/>
        <v/>
      </c>
      <c r="O374" s="872" t="str">
        <f t="shared" si="32"/>
        <v/>
      </c>
    </row>
    <row r="375" spans="3:15" ht="18" hidden="1" customHeight="1">
      <c r="C375" s="879"/>
      <c r="D375" s="993"/>
      <c r="E375" s="996"/>
      <c r="F375" s="994"/>
      <c r="G375" s="849"/>
      <c r="H375" s="868"/>
      <c r="I375" s="642"/>
      <c r="J375" s="862"/>
      <c r="K375" s="872" t="str">
        <f t="shared" si="34"/>
        <v/>
      </c>
      <c r="L375" s="872" t="str">
        <f t="shared" si="35"/>
        <v/>
      </c>
      <c r="M375" s="872" t="str">
        <f t="shared" si="36"/>
        <v/>
      </c>
      <c r="N375" s="872" t="str">
        <f t="shared" si="33"/>
        <v/>
      </c>
      <c r="O375" s="872" t="str">
        <f t="shared" si="32"/>
        <v/>
      </c>
    </row>
    <row r="376" spans="3:15" ht="18" hidden="1" customHeight="1">
      <c r="C376" s="879"/>
      <c r="D376" s="993"/>
      <c r="E376" s="996"/>
      <c r="F376" s="994"/>
      <c r="G376" s="849"/>
      <c r="H376" s="868"/>
      <c r="I376" s="642"/>
      <c r="J376" s="862"/>
      <c r="K376" s="872" t="str">
        <f t="shared" si="34"/>
        <v/>
      </c>
      <c r="L376" s="872" t="str">
        <f t="shared" si="35"/>
        <v/>
      </c>
      <c r="M376" s="872" t="str">
        <f t="shared" si="36"/>
        <v/>
      </c>
      <c r="N376" s="872" t="str">
        <f t="shared" si="33"/>
        <v/>
      </c>
      <c r="O376" s="872" t="str">
        <f t="shared" si="32"/>
        <v/>
      </c>
    </row>
    <row r="377" spans="3:15" ht="18" hidden="1" customHeight="1">
      <c r="C377" s="879"/>
      <c r="D377" s="993"/>
      <c r="E377" s="996"/>
      <c r="F377" s="994"/>
      <c r="G377" s="849"/>
      <c r="H377" s="868"/>
      <c r="I377" s="642"/>
      <c r="J377" s="862"/>
      <c r="K377" s="872" t="str">
        <f t="shared" si="34"/>
        <v/>
      </c>
      <c r="L377" s="872" t="str">
        <f t="shared" si="35"/>
        <v/>
      </c>
      <c r="M377" s="872" t="str">
        <f t="shared" si="36"/>
        <v/>
      </c>
      <c r="N377" s="872" t="str">
        <f t="shared" si="33"/>
        <v/>
      </c>
      <c r="O377" s="872" t="str">
        <f t="shared" si="32"/>
        <v/>
      </c>
    </row>
    <row r="378" spans="3:15" ht="18" hidden="1" customHeight="1">
      <c r="C378" s="879"/>
      <c r="D378" s="993"/>
      <c r="E378" s="996"/>
      <c r="F378" s="994"/>
      <c r="G378" s="849"/>
      <c r="H378" s="868"/>
      <c r="I378" s="642"/>
      <c r="J378" s="862"/>
      <c r="K378" s="872" t="str">
        <f t="shared" si="34"/>
        <v/>
      </c>
      <c r="L378" s="872" t="str">
        <f t="shared" si="35"/>
        <v/>
      </c>
      <c r="M378" s="872" t="str">
        <f t="shared" si="36"/>
        <v/>
      </c>
      <c r="N378" s="872" t="str">
        <f t="shared" si="33"/>
        <v/>
      </c>
      <c r="O378" s="872" t="str">
        <f t="shared" si="32"/>
        <v/>
      </c>
    </row>
    <row r="379" spans="3:15" ht="18" hidden="1" customHeight="1">
      <c r="C379" s="879"/>
      <c r="D379" s="993"/>
      <c r="E379" s="996"/>
      <c r="F379" s="994"/>
      <c r="G379" s="849"/>
      <c r="H379" s="868"/>
      <c r="I379" s="642"/>
      <c r="J379" s="862"/>
      <c r="K379" s="872" t="str">
        <f t="shared" si="34"/>
        <v/>
      </c>
      <c r="L379" s="872" t="str">
        <f t="shared" si="35"/>
        <v/>
      </c>
      <c r="M379" s="872" t="str">
        <f t="shared" si="36"/>
        <v/>
      </c>
      <c r="N379" s="872" t="str">
        <f t="shared" si="33"/>
        <v/>
      </c>
      <c r="O379" s="872" t="str">
        <f t="shared" si="32"/>
        <v/>
      </c>
    </row>
    <row r="380" spans="3:15" ht="18" hidden="1" customHeight="1">
      <c r="C380" s="879"/>
      <c r="D380" s="993"/>
      <c r="E380" s="996"/>
      <c r="F380" s="994"/>
      <c r="G380" s="849"/>
      <c r="H380" s="868"/>
      <c r="I380" s="642"/>
      <c r="J380" s="862"/>
      <c r="K380" s="872" t="str">
        <f t="shared" si="34"/>
        <v/>
      </c>
      <c r="L380" s="872" t="str">
        <f t="shared" si="35"/>
        <v/>
      </c>
      <c r="M380" s="872" t="str">
        <f t="shared" si="36"/>
        <v/>
      </c>
      <c r="N380" s="872" t="str">
        <f t="shared" si="33"/>
        <v/>
      </c>
      <c r="O380" s="872" t="str">
        <f t="shared" si="32"/>
        <v/>
      </c>
    </row>
    <row r="381" spans="3:15" ht="18" hidden="1" customHeight="1">
      <c r="C381" s="879"/>
      <c r="D381" s="993"/>
      <c r="E381" s="996"/>
      <c r="F381" s="994"/>
      <c r="G381" s="849"/>
      <c r="H381" s="868"/>
      <c r="I381" s="642"/>
      <c r="J381" s="862"/>
      <c r="K381" s="872" t="str">
        <f t="shared" si="34"/>
        <v/>
      </c>
      <c r="L381" s="872" t="str">
        <f t="shared" si="35"/>
        <v/>
      </c>
      <c r="M381" s="872" t="str">
        <f t="shared" si="36"/>
        <v/>
      </c>
      <c r="N381" s="872" t="str">
        <f t="shared" si="33"/>
        <v/>
      </c>
      <c r="O381" s="872" t="str">
        <f t="shared" si="32"/>
        <v/>
      </c>
    </row>
    <row r="382" spans="3:15" ht="18" hidden="1" customHeight="1">
      <c r="C382" s="879"/>
      <c r="D382" s="993"/>
      <c r="E382" s="996"/>
      <c r="F382" s="994"/>
      <c r="G382" s="849"/>
      <c r="H382" s="868"/>
      <c r="I382" s="642"/>
      <c r="J382" s="862"/>
      <c r="K382" s="872" t="str">
        <f t="shared" si="34"/>
        <v/>
      </c>
      <c r="L382" s="872" t="str">
        <f t="shared" si="35"/>
        <v/>
      </c>
      <c r="M382" s="872" t="str">
        <f t="shared" si="36"/>
        <v/>
      </c>
      <c r="N382" s="872" t="str">
        <f t="shared" si="33"/>
        <v/>
      </c>
      <c r="O382" s="872" t="str">
        <f t="shared" si="32"/>
        <v/>
      </c>
    </row>
    <row r="383" spans="3:15" ht="18" hidden="1" customHeight="1">
      <c r="C383" s="879"/>
      <c r="D383" s="993"/>
      <c r="E383" s="996"/>
      <c r="F383" s="994"/>
      <c r="G383" s="849"/>
      <c r="H383" s="868"/>
      <c r="I383" s="642"/>
      <c r="J383" s="862"/>
      <c r="K383" s="872" t="str">
        <f t="shared" si="34"/>
        <v/>
      </c>
      <c r="L383" s="872" t="str">
        <f t="shared" si="35"/>
        <v/>
      </c>
      <c r="M383" s="872" t="str">
        <f t="shared" si="36"/>
        <v/>
      </c>
      <c r="N383" s="872" t="str">
        <f t="shared" si="33"/>
        <v/>
      </c>
      <c r="O383" s="872" t="str">
        <f t="shared" si="32"/>
        <v/>
      </c>
    </row>
    <row r="384" spans="3:15" ht="18" hidden="1" customHeight="1">
      <c r="C384" s="879"/>
      <c r="D384" s="993"/>
      <c r="E384" s="996"/>
      <c r="F384" s="994"/>
      <c r="G384" s="849"/>
      <c r="H384" s="868"/>
      <c r="I384" s="642"/>
      <c r="J384" s="862"/>
      <c r="K384" s="872" t="str">
        <f t="shared" si="34"/>
        <v/>
      </c>
      <c r="L384" s="872" t="str">
        <f t="shared" si="35"/>
        <v/>
      </c>
      <c r="M384" s="872" t="str">
        <f t="shared" si="36"/>
        <v/>
      </c>
      <c r="N384" s="872" t="str">
        <f t="shared" si="33"/>
        <v/>
      </c>
      <c r="O384" s="872" t="str">
        <f t="shared" si="32"/>
        <v/>
      </c>
    </row>
    <row r="385" spans="3:15" ht="18" hidden="1" customHeight="1">
      <c r="C385" s="879"/>
      <c r="D385" s="993"/>
      <c r="E385" s="996"/>
      <c r="F385" s="994"/>
      <c r="G385" s="849"/>
      <c r="H385" s="868"/>
      <c r="I385" s="642"/>
      <c r="J385" s="862"/>
      <c r="K385" s="872" t="str">
        <f t="shared" si="34"/>
        <v/>
      </c>
      <c r="L385" s="872" t="str">
        <f t="shared" si="35"/>
        <v/>
      </c>
      <c r="M385" s="872" t="str">
        <f t="shared" si="36"/>
        <v/>
      </c>
      <c r="N385" s="872" t="str">
        <f t="shared" si="33"/>
        <v/>
      </c>
      <c r="O385" s="872" t="str">
        <f t="shared" si="32"/>
        <v/>
      </c>
    </row>
    <row r="386" spans="3:15" ht="18" hidden="1" customHeight="1">
      <c r="C386" s="879"/>
      <c r="D386" s="993"/>
      <c r="E386" s="996"/>
      <c r="F386" s="994"/>
      <c r="G386" s="849"/>
      <c r="H386" s="868"/>
      <c r="I386" s="642"/>
      <c r="J386" s="862"/>
      <c r="K386" s="872" t="str">
        <f t="shared" si="34"/>
        <v/>
      </c>
      <c r="L386" s="872" t="str">
        <f t="shared" si="35"/>
        <v/>
      </c>
      <c r="M386" s="872" t="str">
        <f t="shared" si="36"/>
        <v/>
      </c>
      <c r="N386" s="872" t="str">
        <f t="shared" si="33"/>
        <v/>
      </c>
      <c r="O386" s="872" t="str">
        <f t="shared" si="32"/>
        <v/>
      </c>
    </row>
    <row r="387" spans="3:15" ht="18" hidden="1" customHeight="1">
      <c r="C387" s="879"/>
      <c r="D387" s="993"/>
      <c r="E387" s="996"/>
      <c r="F387" s="994"/>
      <c r="G387" s="849"/>
      <c r="H387" s="868"/>
      <c r="I387" s="642"/>
      <c r="J387" s="862"/>
      <c r="K387" s="872" t="str">
        <f t="shared" si="34"/>
        <v/>
      </c>
      <c r="L387" s="872" t="str">
        <f t="shared" si="35"/>
        <v/>
      </c>
      <c r="M387" s="872" t="str">
        <f t="shared" si="36"/>
        <v/>
      </c>
      <c r="N387" s="872" t="str">
        <f t="shared" si="33"/>
        <v/>
      </c>
      <c r="O387" s="872" t="str">
        <f t="shared" si="32"/>
        <v/>
      </c>
    </row>
    <row r="388" spans="3:15" ht="18" hidden="1" customHeight="1">
      <c r="C388" s="879"/>
      <c r="D388" s="993"/>
      <c r="E388" s="996"/>
      <c r="F388" s="994"/>
      <c r="G388" s="849"/>
      <c r="H388" s="868"/>
      <c r="I388" s="642"/>
      <c r="J388" s="862"/>
      <c r="K388" s="872" t="str">
        <f t="shared" si="34"/>
        <v/>
      </c>
      <c r="L388" s="872" t="str">
        <f t="shared" si="35"/>
        <v/>
      </c>
      <c r="M388" s="872" t="str">
        <f t="shared" si="36"/>
        <v/>
      </c>
      <c r="N388" s="872" t="str">
        <f t="shared" si="33"/>
        <v/>
      </c>
      <c r="O388" s="872" t="str">
        <f t="shared" si="32"/>
        <v/>
      </c>
    </row>
    <row r="389" spans="3:15" ht="18" hidden="1" customHeight="1">
      <c r="C389" s="879"/>
      <c r="D389" s="993"/>
      <c r="E389" s="996"/>
      <c r="F389" s="994"/>
      <c r="G389" s="849"/>
      <c r="H389" s="868"/>
      <c r="I389" s="642"/>
      <c r="J389" s="862"/>
      <c r="K389" s="872" t="str">
        <f t="shared" si="34"/>
        <v/>
      </c>
      <c r="L389" s="872" t="str">
        <f t="shared" si="35"/>
        <v/>
      </c>
      <c r="M389" s="872" t="str">
        <f t="shared" si="36"/>
        <v/>
      </c>
      <c r="N389" s="872" t="str">
        <f t="shared" si="33"/>
        <v/>
      </c>
      <c r="O389" s="872" t="str">
        <f t="shared" ref="O389:O452" si="37">IF(C389="","",IF(COUNTBLANK(C389:J389)&gt;1,"記入漏れがあります。記入例のとおりデータを入力してください。。",""))</f>
        <v/>
      </c>
    </row>
    <row r="390" spans="3:15" ht="18" hidden="1" customHeight="1">
      <c r="C390" s="879"/>
      <c r="D390" s="993"/>
      <c r="E390" s="996"/>
      <c r="F390" s="994"/>
      <c r="G390" s="849"/>
      <c r="H390" s="868"/>
      <c r="I390" s="642"/>
      <c r="J390" s="862"/>
      <c r="K390" s="872" t="str">
        <f t="shared" si="34"/>
        <v/>
      </c>
      <c r="L390" s="872" t="str">
        <f t="shared" si="35"/>
        <v/>
      </c>
      <c r="M390" s="872" t="str">
        <f t="shared" si="36"/>
        <v/>
      </c>
      <c r="N390" s="872" t="str">
        <f t="shared" ref="N390:N453" si="38">IF(COUNTIF($Y$6:$Y$18,J390),"要確認","")</f>
        <v/>
      </c>
      <c r="O390" s="872" t="str">
        <f t="shared" si="37"/>
        <v/>
      </c>
    </row>
    <row r="391" spans="3:15" ht="18" hidden="1" customHeight="1">
      <c r="C391" s="879"/>
      <c r="D391" s="993"/>
      <c r="E391" s="996"/>
      <c r="F391" s="994"/>
      <c r="G391" s="849"/>
      <c r="H391" s="868"/>
      <c r="I391" s="642"/>
      <c r="J391" s="862"/>
      <c r="K391" s="872" t="str">
        <f t="shared" si="34"/>
        <v/>
      </c>
      <c r="L391" s="872" t="str">
        <f t="shared" si="35"/>
        <v/>
      </c>
      <c r="M391" s="872" t="str">
        <f t="shared" si="36"/>
        <v/>
      </c>
      <c r="N391" s="872" t="str">
        <f t="shared" si="38"/>
        <v/>
      </c>
      <c r="O391" s="872" t="str">
        <f t="shared" si="37"/>
        <v/>
      </c>
    </row>
    <row r="392" spans="3:15" ht="18" hidden="1" customHeight="1">
      <c r="C392" s="879"/>
      <c r="D392" s="993"/>
      <c r="E392" s="996"/>
      <c r="F392" s="994"/>
      <c r="G392" s="849"/>
      <c r="H392" s="868"/>
      <c r="I392" s="642"/>
      <c r="J392" s="862"/>
      <c r="K392" s="872" t="str">
        <f t="shared" si="34"/>
        <v/>
      </c>
      <c r="L392" s="872" t="str">
        <f t="shared" si="35"/>
        <v/>
      </c>
      <c r="M392" s="872" t="str">
        <f t="shared" si="36"/>
        <v/>
      </c>
      <c r="N392" s="872" t="str">
        <f t="shared" si="38"/>
        <v/>
      </c>
      <c r="O392" s="872" t="str">
        <f t="shared" si="37"/>
        <v/>
      </c>
    </row>
    <row r="393" spans="3:15" ht="18" hidden="1" customHeight="1">
      <c r="C393" s="879"/>
      <c r="D393" s="993"/>
      <c r="E393" s="996"/>
      <c r="F393" s="994"/>
      <c r="G393" s="849"/>
      <c r="H393" s="868"/>
      <c r="I393" s="642"/>
      <c r="J393" s="862"/>
      <c r="K393" s="872" t="str">
        <f t="shared" si="34"/>
        <v/>
      </c>
      <c r="L393" s="872" t="str">
        <f t="shared" si="35"/>
        <v/>
      </c>
      <c r="M393" s="872" t="str">
        <f t="shared" si="36"/>
        <v/>
      </c>
      <c r="N393" s="872" t="str">
        <f t="shared" si="38"/>
        <v/>
      </c>
      <c r="O393" s="872" t="str">
        <f t="shared" si="37"/>
        <v/>
      </c>
    </row>
    <row r="394" spans="3:15" ht="18" hidden="1" customHeight="1">
      <c r="C394" s="879"/>
      <c r="D394" s="993"/>
      <c r="E394" s="996"/>
      <c r="F394" s="994"/>
      <c r="G394" s="849"/>
      <c r="H394" s="868"/>
      <c r="I394" s="642"/>
      <c r="J394" s="862"/>
      <c r="K394" s="872" t="str">
        <f t="shared" si="34"/>
        <v/>
      </c>
      <c r="L394" s="872" t="str">
        <f t="shared" si="35"/>
        <v/>
      </c>
      <c r="M394" s="872" t="str">
        <f t="shared" si="36"/>
        <v/>
      </c>
      <c r="N394" s="872" t="str">
        <f t="shared" si="38"/>
        <v/>
      </c>
      <c r="O394" s="872" t="str">
        <f t="shared" si="37"/>
        <v/>
      </c>
    </row>
    <row r="395" spans="3:15" ht="18" hidden="1" customHeight="1">
      <c r="C395" s="879"/>
      <c r="D395" s="993"/>
      <c r="E395" s="996"/>
      <c r="F395" s="994"/>
      <c r="G395" s="849"/>
      <c r="H395" s="868"/>
      <c r="I395" s="642"/>
      <c r="J395" s="862"/>
      <c r="K395" s="872" t="str">
        <f t="shared" si="34"/>
        <v/>
      </c>
      <c r="L395" s="872" t="str">
        <f t="shared" si="35"/>
        <v/>
      </c>
      <c r="M395" s="872" t="str">
        <f t="shared" si="36"/>
        <v/>
      </c>
      <c r="N395" s="872" t="str">
        <f t="shared" si="38"/>
        <v/>
      </c>
      <c r="O395" s="872" t="str">
        <f t="shared" si="37"/>
        <v/>
      </c>
    </row>
    <row r="396" spans="3:15" ht="18" hidden="1" customHeight="1">
      <c r="C396" s="879"/>
      <c r="D396" s="993"/>
      <c r="E396" s="996"/>
      <c r="F396" s="994"/>
      <c r="G396" s="849"/>
      <c r="H396" s="868"/>
      <c r="I396" s="642"/>
      <c r="J396" s="862"/>
      <c r="K396" s="872" t="str">
        <f t="shared" si="34"/>
        <v/>
      </c>
      <c r="L396" s="872" t="str">
        <f t="shared" si="35"/>
        <v/>
      </c>
      <c r="M396" s="872" t="str">
        <f t="shared" si="36"/>
        <v/>
      </c>
      <c r="N396" s="872" t="str">
        <f t="shared" si="38"/>
        <v/>
      </c>
      <c r="O396" s="872" t="str">
        <f t="shared" si="37"/>
        <v/>
      </c>
    </row>
    <row r="397" spans="3:15" ht="18" hidden="1" customHeight="1">
      <c r="C397" s="879"/>
      <c r="D397" s="993"/>
      <c r="E397" s="996"/>
      <c r="F397" s="994"/>
      <c r="G397" s="849"/>
      <c r="H397" s="868"/>
      <c r="I397" s="642"/>
      <c r="J397" s="862"/>
      <c r="K397" s="872" t="str">
        <f t="shared" si="34"/>
        <v/>
      </c>
      <c r="L397" s="872" t="str">
        <f t="shared" si="35"/>
        <v/>
      </c>
      <c r="M397" s="872" t="str">
        <f t="shared" si="36"/>
        <v/>
      </c>
      <c r="N397" s="872" t="str">
        <f t="shared" si="38"/>
        <v/>
      </c>
      <c r="O397" s="872" t="str">
        <f t="shared" si="37"/>
        <v/>
      </c>
    </row>
    <row r="398" spans="3:15" ht="18" hidden="1" customHeight="1">
      <c r="C398" s="879"/>
      <c r="D398" s="993"/>
      <c r="E398" s="996"/>
      <c r="F398" s="994"/>
      <c r="G398" s="849"/>
      <c r="H398" s="868"/>
      <c r="I398" s="642"/>
      <c r="J398" s="862"/>
      <c r="K398" s="872" t="str">
        <f t="shared" si="34"/>
        <v/>
      </c>
      <c r="L398" s="872" t="str">
        <f t="shared" si="35"/>
        <v/>
      </c>
      <c r="M398" s="872" t="str">
        <f t="shared" si="36"/>
        <v/>
      </c>
      <c r="N398" s="872" t="str">
        <f t="shared" si="38"/>
        <v/>
      </c>
      <c r="O398" s="872" t="str">
        <f t="shared" si="37"/>
        <v/>
      </c>
    </row>
    <row r="399" spans="3:15" ht="18" hidden="1" customHeight="1">
      <c r="C399" s="879"/>
      <c r="D399" s="993"/>
      <c r="E399" s="996"/>
      <c r="F399" s="994"/>
      <c r="G399" s="849"/>
      <c r="H399" s="868"/>
      <c r="I399" s="642"/>
      <c r="J399" s="862"/>
      <c r="K399" s="872" t="str">
        <f t="shared" si="34"/>
        <v/>
      </c>
      <c r="L399" s="872" t="str">
        <f t="shared" si="35"/>
        <v/>
      </c>
      <c r="M399" s="872" t="str">
        <f t="shared" si="36"/>
        <v/>
      </c>
      <c r="N399" s="872" t="str">
        <f t="shared" si="38"/>
        <v/>
      </c>
      <c r="O399" s="872" t="str">
        <f t="shared" si="37"/>
        <v/>
      </c>
    </row>
    <row r="400" spans="3:15" ht="18" hidden="1" customHeight="1">
      <c r="C400" s="879"/>
      <c r="D400" s="993"/>
      <c r="E400" s="996"/>
      <c r="F400" s="994"/>
      <c r="G400" s="849"/>
      <c r="H400" s="868"/>
      <c r="I400" s="642"/>
      <c r="J400" s="862"/>
      <c r="K400" s="872" t="str">
        <f t="shared" si="34"/>
        <v/>
      </c>
      <c r="L400" s="872" t="str">
        <f t="shared" si="35"/>
        <v/>
      </c>
      <c r="M400" s="872" t="str">
        <f t="shared" si="36"/>
        <v/>
      </c>
      <c r="N400" s="872" t="str">
        <f t="shared" si="38"/>
        <v/>
      </c>
      <c r="O400" s="872" t="str">
        <f t="shared" si="37"/>
        <v/>
      </c>
    </row>
    <row r="401" spans="3:15" ht="18" hidden="1" customHeight="1">
      <c r="C401" s="879"/>
      <c r="D401" s="993"/>
      <c r="E401" s="996"/>
      <c r="F401" s="994"/>
      <c r="G401" s="849"/>
      <c r="H401" s="868"/>
      <c r="I401" s="642"/>
      <c r="J401" s="862"/>
      <c r="K401" s="872" t="str">
        <f t="shared" si="34"/>
        <v/>
      </c>
      <c r="L401" s="872" t="str">
        <f t="shared" si="35"/>
        <v/>
      </c>
      <c r="M401" s="872" t="str">
        <f t="shared" si="36"/>
        <v/>
      </c>
      <c r="N401" s="872" t="str">
        <f t="shared" si="38"/>
        <v/>
      </c>
      <c r="O401" s="872" t="str">
        <f t="shared" si="37"/>
        <v/>
      </c>
    </row>
    <row r="402" spans="3:15" ht="18" hidden="1" customHeight="1">
      <c r="C402" s="879"/>
      <c r="D402" s="993"/>
      <c r="E402" s="996"/>
      <c r="F402" s="994"/>
      <c r="G402" s="849"/>
      <c r="H402" s="868"/>
      <c r="I402" s="642"/>
      <c r="J402" s="862"/>
      <c r="K402" s="872" t="str">
        <f t="shared" si="34"/>
        <v/>
      </c>
      <c r="L402" s="872" t="str">
        <f t="shared" si="35"/>
        <v/>
      </c>
      <c r="M402" s="872" t="str">
        <f t="shared" si="36"/>
        <v/>
      </c>
      <c r="N402" s="872" t="str">
        <f t="shared" si="38"/>
        <v/>
      </c>
      <c r="O402" s="872" t="str">
        <f t="shared" si="37"/>
        <v/>
      </c>
    </row>
    <row r="403" spans="3:15" ht="18" hidden="1" customHeight="1">
      <c r="C403" s="879"/>
      <c r="D403" s="993"/>
      <c r="E403" s="996"/>
      <c r="F403" s="994"/>
      <c r="G403" s="849"/>
      <c r="H403" s="868"/>
      <c r="I403" s="642"/>
      <c r="J403" s="862"/>
      <c r="K403" s="872" t="str">
        <f t="shared" si="34"/>
        <v/>
      </c>
      <c r="L403" s="872" t="str">
        <f t="shared" si="35"/>
        <v/>
      </c>
      <c r="M403" s="872" t="str">
        <f t="shared" si="36"/>
        <v/>
      </c>
      <c r="N403" s="872" t="str">
        <f t="shared" si="38"/>
        <v/>
      </c>
      <c r="O403" s="872" t="str">
        <f t="shared" si="37"/>
        <v/>
      </c>
    </row>
    <row r="404" spans="3:15" ht="18" hidden="1" customHeight="1">
      <c r="C404" s="879"/>
      <c r="D404" s="993"/>
      <c r="E404" s="996"/>
      <c r="F404" s="994"/>
      <c r="G404" s="849"/>
      <c r="H404" s="868"/>
      <c r="I404" s="642"/>
      <c r="J404" s="862"/>
      <c r="K404" s="872" t="str">
        <f t="shared" si="34"/>
        <v/>
      </c>
      <c r="L404" s="872" t="str">
        <f t="shared" si="35"/>
        <v/>
      </c>
      <c r="M404" s="872" t="str">
        <f t="shared" si="36"/>
        <v/>
      </c>
      <c r="N404" s="872" t="str">
        <f t="shared" si="38"/>
        <v/>
      </c>
      <c r="O404" s="872" t="str">
        <f t="shared" si="37"/>
        <v/>
      </c>
    </row>
    <row r="405" spans="3:15" ht="18" hidden="1" customHeight="1">
      <c r="C405" s="879"/>
      <c r="D405" s="993"/>
      <c r="E405" s="996"/>
      <c r="F405" s="994"/>
      <c r="G405" s="849"/>
      <c r="H405" s="868"/>
      <c r="I405" s="642"/>
      <c r="J405" s="862"/>
      <c r="K405" s="872" t="str">
        <f t="shared" si="34"/>
        <v/>
      </c>
      <c r="L405" s="872" t="str">
        <f t="shared" si="35"/>
        <v/>
      </c>
      <c r="M405" s="872" t="str">
        <f t="shared" si="36"/>
        <v/>
      </c>
      <c r="N405" s="872" t="str">
        <f t="shared" si="38"/>
        <v/>
      </c>
      <c r="O405" s="872" t="str">
        <f t="shared" si="37"/>
        <v/>
      </c>
    </row>
    <row r="406" spans="3:15" ht="18" hidden="1" customHeight="1">
      <c r="C406" s="879"/>
      <c r="D406" s="993"/>
      <c r="E406" s="996"/>
      <c r="F406" s="994"/>
      <c r="G406" s="849"/>
      <c r="H406" s="868"/>
      <c r="I406" s="642"/>
      <c r="J406" s="862"/>
      <c r="K406" s="872" t="str">
        <f t="shared" si="34"/>
        <v/>
      </c>
      <c r="L406" s="872" t="str">
        <f t="shared" si="35"/>
        <v/>
      </c>
      <c r="M406" s="872" t="str">
        <f t="shared" si="36"/>
        <v/>
      </c>
      <c r="N406" s="872" t="str">
        <f t="shared" si="38"/>
        <v/>
      </c>
      <c r="O406" s="872" t="str">
        <f t="shared" si="37"/>
        <v/>
      </c>
    </row>
    <row r="407" spans="3:15" ht="18" hidden="1" customHeight="1">
      <c r="C407" s="879"/>
      <c r="D407" s="993"/>
      <c r="E407" s="996"/>
      <c r="F407" s="994"/>
      <c r="G407" s="849"/>
      <c r="H407" s="868"/>
      <c r="I407" s="642"/>
      <c r="J407" s="862"/>
      <c r="K407" s="872" t="str">
        <f t="shared" si="34"/>
        <v/>
      </c>
      <c r="L407" s="872" t="str">
        <f t="shared" si="35"/>
        <v/>
      </c>
      <c r="M407" s="872" t="str">
        <f t="shared" si="36"/>
        <v/>
      </c>
      <c r="N407" s="872" t="str">
        <f t="shared" si="38"/>
        <v/>
      </c>
      <c r="O407" s="872" t="str">
        <f t="shared" si="37"/>
        <v/>
      </c>
    </row>
    <row r="408" spans="3:15" ht="18" hidden="1" customHeight="1">
      <c r="C408" s="879"/>
      <c r="D408" s="993"/>
      <c r="E408" s="996"/>
      <c r="F408" s="994"/>
      <c r="G408" s="849"/>
      <c r="H408" s="868"/>
      <c r="I408" s="642"/>
      <c r="J408" s="862"/>
      <c r="K408" s="872" t="str">
        <f t="shared" si="34"/>
        <v/>
      </c>
      <c r="L408" s="872" t="str">
        <f t="shared" si="35"/>
        <v/>
      </c>
      <c r="M408" s="872" t="str">
        <f t="shared" si="36"/>
        <v/>
      </c>
      <c r="N408" s="872" t="str">
        <f t="shared" si="38"/>
        <v/>
      </c>
      <c r="O408" s="872" t="str">
        <f t="shared" si="37"/>
        <v/>
      </c>
    </row>
    <row r="409" spans="3:15" ht="18" hidden="1" customHeight="1">
      <c r="C409" s="879"/>
      <c r="D409" s="993"/>
      <c r="E409" s="996"/>
      <c r="F409" s="994"/>
      <c r="G409" s="849"/>
      <c r="H409" s="868"/>
      <c r="I409" s="642"/>
      <c r="J409" s="862"/>
      <c r="K409" s="872" t="str">
        <f t="shared" si="34"/>
        <v/>
      </c>
      <c r="L409" s="872" t="str">
        <f t="shared" si="35"/>
        <v/>
      </c>
      <c r="M409" s="872" t="str">
        <f t="shared" si="36"/>
        <v/>
      </c>
      <c r="N409" s="872" t="str">
        <f t="shared" si="38"/>
        <v/>
      </c>
      <c r="O409" s="872" t="str">
        <f t="shared" si="37"/>
        <v/>
      </c>
    </row>
    <row r="410" spans="3:15" ht="18" hidden="1" customHeight="1">
      <c r="C410" s="879"/>
      <c r="D410" s="993"/>
      <c r="E410" s="996"/>
      <c r="F410" s="994"/>
      <c r="G410" s="849"/>
      <c r="H410" s="868"/>
      <c r="I410" s="642"/>
      <c r="J410" s="862"/>
      <c r="K410" s="872" t="str">
        <f t="shared" si="34"/>
        <v/>
      </c>
      <c r="L410" s="872" t="str">
        <f t="shared" si="35"/>
        <v/>
      </c>
      <c r="M410" s="872" t="str">
        <f t="shared" si="36"/>
        <v/>
      </c>
      <c r="N410" s="872" t="str">
        <f t="shared" si="38"/>
        <v/>
      </c>
      <c r="O410" s="872" t="str">
        <f t="shared" si="37"/>
        <v/>
      </c>
    </row>
    <row r="411" spans="3:15" ht="18" hidden="1" customHeight="1">
      <c r="C411" s="879"/>
      <c r="D411" s="993"/>
      <c r="E411" s="996"/>
      <c r="F411" s="994"/>
      <c r="G411" s="849"/>
      <c r="H411" s="868"/>
      <c r="I411" s="642"/>
      <c r="J411" s="862"/>
      <c r="K411" s="872" t="str">
        <f t="shared" si="34"/>
        <v/>
      </c>
      <c r="L411" s="872" t="str">
        <f t="shared" si="35"/>
        <v/>
      </c>
      <c r="M411" s="872" t="str">
        <f t="shared" si="36"/>
        <v/>
      </c>
      <c r="N411" s="872" t="str">
        <f t="shared" si="38"/>
        <v/>
      </c>
      <c r="O411" s="872" t="str">
        <f t="shared" si="37"/>
        <v/>
      </c>
    </row>
    <row r="412" spans="3:15" ht="18" hidden="1" customHeight="1">
      <c r="C412" s="879"/>
      <c r="D412" s="993"/>
      <c r="E412" s="996"/>
      <c r="F412" s="994"/>
      <c r="G412" s="849"/>
      <c r="H412" s="868"/>
      <c r="I412" s="642"/>
      <c r="J412" s="862"/>
      <c r="K412" s="872" t="str">
        <f t="shared" si="34"/>
        <v/>
      </c>
      <c r="L412" s="872" t="str">
        <f t="shared" si="35"/>
        <v/>
      </c>
      <c r="M412" s="872" t="str">
        <f t="shared" si="36"/>
        <v/>
      </c>
      <c r="N412" s="872" t="str">
        <f t="shared" si="38"/>
        <v/>
      </c>
      <c r="O412" s="872" t="str">
        <f t="shared" si="37"/>
        <v/>
      </c>
    </row>
    <row r="413" spans="3:15" ht="18" hidden="1" customHeight="1">
      <c r="C413" s="879"/>
      <c r="D413" s="993"/>
      <c r="E413" s="996"/>
      <c r="F413" s="994"/>
      <c r="G413" s="849"/>
      <c r="H413" s="868"/>
      <c r="I413" s="642"/>
      <c r="J413" s="862"/>
      <c r="K413" s="872" t="str">
        <f t="shared" si="34"/>
        <v/>
      </c>
      <c r="L413" s="872" t="str">
        <f t="shared" si="35"/>
        <v/>
      </c>
      <c r="M413" s="872" t="str">
        <f t="shared" si="36"/>
        <v/>
      </c>
      <c r="N413" s="872" t="str">
        <f t="shared" si="38"/>
        <v/>
      </c>
      <c r="O413" s="872" t="str">
        <f t="shared" si="37"/>
        <v/>
      </c>
    </row>
    <row r="414" spans="3:15" ht="18" hidden="1" customHeight="1">
      <c r="C414" s="879"/>
      <c r="D414" s="993"/>
      <c r="E414" s="996"/>
      <c r="F414" s="994"/>
      <c r="G414" s="849"/>
      <c r="H414" s="868"/>
      <c r="I414" s="642"/>
      <c r="J414" s="862"/>
      <c r="K414" s="872" t="str">
        <f t="shared" si="34"/>
        <v/>
      </c>
      <c r="L414" s="872" t="str">
        <f t="shared" si="35"/>
        <v/>
      </c>
      <c r="M414" s="872" t="str">
        <f t="shared" si="36"/>
        <v/>
      </c>
      <c r="N414" s="872" t="str">
        <f t="shared" si="38"/>
        <v/>
      </c>
      <c r="O414" s="872" t="str">
        <f t="shared" si="37"/>
        <v/>
      </c>
    </row>
    <row r="415" spans="3:15" ht="18" hidden="1" customHeight="1">
      <c r="C415" s="879"/>
      <c r="D415" s="993"/>
      <c r="E415" s="996"/>
      <c r="F415" s="994"/>
      <c r="G415" s="849"/>
      <c r="H415" s="868"/>
      <c r="I415" s="642"/>
      <c r="J415" s="862"/>
      <c r="K415" s="872" t="str">
        <f t="shared" si="34"/>
        <v/>
      </c>
      <c r="L415" s="872" t="str">
        <f t="shared" si="35"/>
        <v/>
      </c>
      <c r="M415" s="872" t="str">
        <f t="shared" si="36"/>
        <v/>
      </c>
      <c r="N415" s="872" t="str">
        <f t="shared" si="38"/>
        <v/>
      </c>
      <c r="O415" s="872" t="str">
        <f t="shared" si="37"/>
        <v/>
      </c>
    </row>
    <row r="416" spans="3:15" ht="18" hidden="1" customHeight="1">
      <c r="C416" s="879"/>
      <c r="D416" s="993"/>
      <c r="E416" s="996"/>
      <c r="F416" s="994"/>
      <c r="G416" s="849"/>
      <c r="H416" s="868"/>
      <c r="I416" s="642"/>
      <c r="J416" s="862"/>
      <c r="K416" s="872" t="str">
        <f t="shared" si="34"/>
        <v/>
      </c>
      <c r="L416" s="872" t="str">
        <f t="shared" si="35"/>
        <v/>
      </c>
      <c r="M416" s="872" t="str">
        <f t="shared" si="36"/>
        <v/>
      </c>
      <c r="N416" s="872" t="str">
        <f t="shared" si="38"/>
        <v/>
      </c>
      <c r="O416" s="872" t="str">
        <f t="shared" si="37"/>
        <v/>
      </c>
    </row>
    <row r="417" spans="3:15" ht="18" hidden="1" customHeight="1">
      <c r="C417" s="879"/>
      <c r="D417" s="993"/>
      <c r="E417" s="996"/>
      <c r="F417" s="994"/>
      <c r="G417" s="849"/>
      <c r="H417" s="868"/>
      <c r="I417" s="642"/>
      <c r="J417" s="862"/>
      <c r="K417" s="872" t="str">
        <f t="shared" si="34"/>
        <v/>
      </c>
      <c r="L417" s="872" t="str">
        <f t="shared" si="35"/>
        <v/>
      </c>
      <c r="M417" s="872" t="str">
        <f t="shared" si="36"/>
        <v/>
      </c>
      <c r="N417" s="872" t="str">
        <f t="shared" si="38"/>
        <v/>
      </c>
      <c r="O417" s="872" t="str">
        <f t="shared" si="37"/>
        <v/>
      </c>
    </row>
    <row r="418" spans="3:15" ht="18" hidden="1" customHeight="1">
      <c r="C418" s="879"/>
      <c r="D418" s="993"/>
      <c r="E418" s="996"/>
      <c r="F418" s="994"/>
      <c r="G418" s="849"/>
      <c r="H418" s="868"/>
      <c r="I418" s="642"/>
      <c r="J418" s="862"/>
      <c r="K418" s="872" t="str">
        <f t="shared" si="34"/>
        <v/>
      </c>
      <c r="L418" s="872" t="str">
        <f t="shared" si="35"/>
        <v/>
      </c>
      <c r="M418" s="872" t="str">
        <f t="shared" si="36"/>
        <v/>
      </c>
      <c r="N418" s="872" t="str">
        <f t="shared" si="38"/>
        <v/>
      </c>
      <c r="O418" s="872" t="str">
        <f t="shared" si="37"/>
        <v/>
      </c>
    </row>
    <row r="419" spans="3:15" ht="18" hidden="1" customHeight="1">
      <c r="C419" s="879"/>
      <c r="D419" s="993"/>
      <c r="E419" s="996"/>
      <c r="F419" s="994"/>
      <c r="G419" s="849"/>
      <c r="H419" s="868"/>
      <c r="I419" s="642"/>
      <c r="J419" s="862"/>
      <c r="K419" s="872" t="str">
        <f t="shared" si="34"/>
        <v/>
      </c>
      <c r="L419" s="872" t="str">
        <f t="shared" si="35"/>
        <v/>
      </c>
      <c r="M419" s="872" t="str">
        <f t="shared" si="36"/>
        <v/>
      </c>
      <c r="N419" s="872" t="str">
        <f t="shared" si="38"/>
        <v/>
      </c>
      <c r="O419" s="872" t="str">
        <f t="shared" si="37"/>
        <v/>
      </c>
    </row>
    <row r="420" spans="3:15" ht="18" hidden="1" customHeight="1">
      <c r="C420" s="879"/>
      <c r="D420" s="993"/>
      <c r="E420" s="996"/>
      <c r="F420" s="994"/>
      <c r="G420" s="849"/>
      <c r="H420" s="868"/>
      <c r="I420" s="642"/>
      <c r="J420" s="862"/>
      <c r="K420" s="872" t="str">
        <f t="shared" si="34"/>
        <v/>
      </c>
      <c r="L420" s="872" t="str">
        <f t="shared" si="35"/>
        <v/>
      </c>
      <c r="M420" s="872" t="str">
        <f t="shared" si="36"/>
        <v/>
      </c>
      <c r="N420" s="872" t="str">
        <f t="shared" si="38"/>
        <v/>
      </c>
      <c r="O420" s="872" t="str">
        <f t="shared" si="37"/>
        <v/>
      </c>
    </row>
    <row r="421" spans="3:15" ht="18" hidden="1" customHeight="1">
      <c r="C421" s="879"/>
      <c r="D421" s="993"/>
      <c r="E421" s="996"/>
      <c r="F421" s="994"/>
      <c r="G421" s="849"/>
      <c r="H421" s="868"/>
      <c r="I421" s="642"/>
      <c r="J421" s="862"/>
      <c r="K421" s="872" t="str">
        <f t="shared" si="34"/>
        <v/>
      </c>
      <c r="L421" s="872" t="str">
        <f t="shared" si="35"/>
        <v/>
      </c>
      <c r="M421" s="872" t="str">
        <f t="shared" si="36"/>
        <v/>
      </c>
      <c r="N421" s="872" t="str">
        <f t="shared" si="38"/>
        <v/>
      </c>
      <c r="O421" s="872" t="str">
        <f t="shared" si="37"/>
        <v/>
      </c>
    </row>
    <row r="422" spans="3:15" ht="18" hidden="1" customHeight="1">
      <c r="C422" s="879"/>
      <c r="D422" s="993"/>
      <c r="E422" s="996"/>
      <c r="F422" s="994"/>
      <c r="G422" s="849"/>
      <c r="H422" s="868"/>
      <c r="I422" s="642"/>
      <c r="J422" s="862"/>
      <c r="K422" s="872" t="str">
        <f t="shared" si="34"/>
        <v/>
      </c>
      <c r="L422" s="872" t="str">
        <f t="shared" si="35"/>
        <v/>
      </c>
      <c r="M422" s="872" t="str">
        <f t="shared" si="36"/>
        <v/>
      </c>
      <c r="N422" s="872" t="str">
        <f t="shared" si="38"/>
        <v/>
      </c>
      <c r="O422" s="872" t="str">
        <f t="shared" si="37"/>
        <v/>
      </c>
    </row>
    <row r="423" spans="3:15" ht="18" hidden="1" customHeight="1">
      <c r="C423" s="879"/>
      <c r="D423" s="993"/>
      <c r="E423" s="996"/>
      <c r="F423" s="994"/>
      <c r="G423" s="849"/>
      <c r="H423" s="868"/>
      <c r="I423" s="642"/>
      <c r="J423" s="862"/>
      <c r="K423" s="872" t="str">
        <f t="shared" ref="K423:K486" si="39">IF(C423="","",IF(E423=G423,"エラー",""))</f>
        <v/>
      </c>
      <c r="L423" s="872" t="str">
        <f t="shared" ref="L423:L486" si="40">IF(C423="","",IF(COUNTIF($H$3213:$H$3236,H423),"","エラー"))</f>
        <v/>
      </c>
      <c r="M423" s="872" t="str">
        <f t="shared" ref="M423:M486" si="41">IF(H423="その他",IF(I423="","エラー",""),IF(H423="外国語(外国語会話も含む)",IF(I423="","エラー",""),""))</f>
        <v/>
      </c>
      <c r="N423" s="872" t="str">
        <f t="shared" si="38"/>
        <v/>
      </c>
      <c r="O423" s="872" t="str">
        <f t="shared" si="37"/>
        <v/>
      </c>
    </row>
    <row r="424" spans="3:15" ht="18" hidden="1" customHeight="1">
      <c r="C424" s="879"/>
      <c r="D424" s="993"/>
      <c r="E424" s="996"/>
      <c r="F424" s="994"/>
      <c r="G424" s="849"/>
      <c r="H424" s="868"/>
      <c r="I424" s="642"/>
      <c r="J424" s="862"/>
      <c r="K424" s="872" t="str">
        <f t="shared" si="39"/>
        <v/>
      </c>
      <c r="L424" s="872" t="str">
        <f t="shared" si="40"/>
        <v/>
      </c>
      <c r="M424" s="872" t="str">
        <f t="shared" si="41"/>
        <v/>
      </c>
      <c r="N424" s="872" t="str">
        <f t="shared" si="38"/>
        <v/>
      </c>
      <c r="O424" s="872" t="str">
        <f t="shared" si="37"/>
        <v/>
      </c>
    </row>
    <row r="425" spans="3:15" ht="18" hidden="1" customHeight="1">
      <c r="C425" s="879"/>
      <c r="D425" s="993"/>
      <c r="E425" s="996"/>
      <c r="F425" s="994"/>
      <c r="G425" s="849"/>
      <c r="H425" s="868"/>
      <c r="I425" s="642"/>
      <c r="J425" s="862"/>
      <c r="K425" s="872" t="str">
        <f t="shared" si="39"/>
        <v/>
      </c>
      <c r="L425" s="872" t="str">
        <f t="shared" si="40"/>
        <v/>
      </c>
      <c r="M425" s="872" t="str">
        <f t="shared" si="41"/>
        <v/>
      </c>
      <c r="N425" s="872" t="str">
        <f t="shared" si="38"/>
        <v/>
      </c>
      <c r="O425" s="872" t="str">
        <f t="shared" si="37"/>
        <v/>
      </c>
    </row>
    <row r="426" spans="3:15" ht="18" hidden="1" customHeight="1">
      <c r="C426" s="879"/>
      <c r="D426" s="993"/>
      <c r="E426" s="996"/>
      <c r="F426" s="994"/>
      <c r="G426" s="849"/>
      <c r="H426" s="868"/>
      <c r="I426" s="642"/>
      <c r="J426" s="862"/>
      <c r="K426" s="872" t="str">
        <f t="shared" si="39"/>
        <v/>
      </c>
      <c r="L426" s="872" t="str">
        <f t="shared" si="40"/>
        <v/>
      </c>
      <c r="M426" s="872" t="str">
        <f t="shared" si="41"/>
        <v/>
      </c>
      <c r="N426" s="872" t="str">
        <f t="shared" si="38"/>
        <v/>
      </c>
      <c r="O426" s="872" t="str">
        <f t="shared" si="37"/>
        <v/>
      </c>
    </row>
    <row r="427" spans="3:15" ht="18" hidden="1" customHeight="1">
      <c r="C427" s="879"/>
      <c r="D427" s="993"/>
      <c r="E427" s="996"/>
      <c r="F427" s="994"/>
      <c r="G427" s="849"/>
      <c r="H427" s="868"/>
      <c r="I427" s="642"/>
      <c r="J427" s="862"/>
      <c r="K427" s="872" t="str">
        <f t="shared" si="39"/>
        <v/>
      </c>
      <c r="L427" s="872" t="str">
        <f t="shared" si="40"/>
        <v/>
      </c>
      <c r="M427" s="872" t="str">
        <f t="shared" si="41"/>
        <v/>
      </c>
      <c r="N427" s="872" t="str">
        <f t="shared" si="38"/>
        <v/>
      </c>
      <c r="O427" s="872" t="str">
        <f t="shared" si="37"/>
        <v/>
      </c>
    </row>
    <row r="428" spans="3:15" ht="18" hidden="1" customHeight="1">
      <c r="C428" s="879"/>
      <c r="D428" s="993"/>
      <c r="E428" s="996"/>
      <c r="F428" s="994"/>
      <c r="G428" s="849"/>
      <c r="H428" s="868"/>
      <c r="I428" s="642"/>
      <c r="J428" s="862"/>
      <c r="K428" s="872" t="str">
        <f t="shared" si="39"/>
        <v/>
      </c>
      <c r="L428" s="872" t="str">
        <f t="shared" si="40"/>
        <v/>
      </c>
      <c r="M428" s="872" t="str">
        <f t="shared" si="41"/>
        <v/>
      </c>
      <c r="N428" s="872" t="str">
        <f t="shared" si="38"/>
        <v/>
      </c>
      <c r="O428" s="872" t="str">
        <f t="shared" si="37"/>
        <v/>
      </c>
    </row>
    <row r="429" spans="3:15" ht="18" hidden="1" customHeight="1">
      <c r="C429" s="879"/>
      <c r="D429" s="993"/>
      <c r="E429" s="996"/>
      <c r="F429" s="994"/>
      <c r="G429" s="849"/>
      <c r="H429" s="868"/>
      <c r="I429" s="642"/>
      <c r="J429" s="862"/>
      <c r="K429" s="872" t="str">
        <f t="shared" si="39"/>
        <v/>
      </c>
      <c r="L429" s="872" t="str">
        <f t="shared" si="40"/>
        <v/>
      </c>
      <c r="M429" s="872" t="str">
        <f t="shared" si="41"/>
        <v/>
      </c>
      <c r="N429" s="872" t="str">
        <f t="shared" si="38"/>
        <v/>
      </c>
      <c r="O429" s="872" t="str">
        <f t="shared" si="37"/>
        <v/>
      </c>
    </row>
    <row r="430" spans="3:15" ht="18" hidden="1" customHeight="1">
      <c r="C430" s="879"/>
      <c r="D430" s="993"/>
      <c r="E430" s="996"/>
      <c r="F430" s="994"/>
      <c r="G430" s="849"/>
      <c r="H430" s="868"/>
      <c r="I430" s="642"/>
      <c r="J430" s="862"/>
      <c r="K430" s="872" t="str">
        <f t="shared" si="39"/>
        <v/>
      </c>
      <c r="L430" s="872" t="str">
        <f t="shared" si="40"/>
        <v/>
      </c>
      <c r="M430" s="872" t="str">
        <f t="shared" si="41"/>
        <v/>
      </c>
      <c r="N430" s="872" t="str">
        <f t="shared" si="38"/>
        <v/>
      </c>
      <c r="O430" s="872" t="str">
        <f t="shared" si="37"/>
        <v/>
      </c>
    </row>
    <row r="431" spans="3:15" ht="18" hidden="1" customHeight="1">
      <c r="C431" s="879"/>
      <c r="D431" s="993"/>
      <c r="E431" s="996"/>
      <c r="F431" s="994"/>
      <c r="G431" s="849"/>
      <c r="H431" s="868"/>
      <c r="I431" s="642"/>
      <c r="J431" s="862"/>
      <c r="K431" s="872" t="str">
        <f t="shared" si="39"/>
        <v/>
      </c>
      <c r="L431" s="872" t="str">
        <f t="shared" si="40"/>
        <v/>
      </c>
      <c r="M431" s="872" t="str">
        <f t="shared" si="41"/>
        <v/>
      </c>
      <c r="N431" s="872" t="str">
        <f t="shared" si="38"/>
        <v/>
      </c>
      <c r="O431" s="872" t="str">
        <f t="shared" si="37"/>
        <v/>
      </c>
    </row>
    <row r="432" spans="3:15" ht="18" hidden="1" customHeight="1">
      <c r="C432" s="879"/>
      <c r="D432" s="993"/>
      <c r="E432" s="996"/>
      <c r="F432" s="994"/>
      <c r="G432" s="849"/>
      <c r="H432" s="868"/>
      <c r="I432" s="642"/>
      <c r="J432" s="862"/>
      <c r="K432" s="872" t="str">
        <f t="shared" si="39"/>
        <v/>
      </c>
      <c r="L432" s="872" t="str">
        <f t="shared" si="40"/>
        <v/>
      </c>
      <c r="M432" s="872" t="str">
        <f t="shared" si="41"/>
        <v/>
      </c>
      <c r="N432" s="872" t="str">
        <f t="shared" si="38"/>
        <v/>
      </c>
      <c r="O432" s="872" t="str">
        <f t="shared" si="37"/>
        <v/>
      </c>
    </row>
    <row r="433" spans="3:15" ht="18" hidden="1" customHeight="1">
      <c r="C433" s="879"/>
      <c r="D433" s="993"/>
      <c r="E433" s="996"/>
      <c r="F433" s="994"/>
      <c r="G433" s="849"/>
      <c r="H433" s="868"/>
      <c r="I433" s="642"/>
      <c r="J433" s="862"/>
      <c r="K433" s="872" t="str">
        <f t="shared" si="39"/>
        <v/>
      </c>
      <c r="L433" s="872" t="str">
        <f t="shared" si="40"/>
        <v/>
      </c>
      <c r="M433" s="872" t="str">
        <f t="shared" si="41"/>
        <v/>
      </c>
      <c r="N433" s="872" t="str">
        <f t="shared" si="38"/>
        <v/>
      </c>
      <c r="O433" s="872" t="str">
        <f t="shared" si="37"/>
        <v/>
      </c>
    </row>
    <row r="434" spans="3:15" ht="18" hidden="1" customHeight="1">
      <c r="C434" s="879"/>
      <c r="D434" s="993"/>
      <c r="E434" s="996"/>
      <c r="F434" s="994"/>
      <c r="G434" s="849"/>
      <c r="H434" s="868"/>
      <c r="I434" s="642"/>
      <c r="J434" s="862"/>
      <c r="K434" s="872" t="str">
        <f t="shared" si="39"/>
        <v/>
      </c>
      <c r="L434" s="872" t="str">
        <f t="shared" si="40"/>
        <v/>
      </c>
      <c r="M434" s="872" t="str">
        <f t="shared" si="41"/>
        <v/>
      </c>
      <c r="N434" s="872" t="str">
        <f t="shared" si="38"/>
        <v/>
      </c>
      <c r="O434" s="872" t="str">
        <f t="shared" si="37"/>
        <v/>
      </c>
    </row>
    <row r="435" spans="3:15" ht="18" hidden="1" customHeight="1">
      <c r="C435" s="879"/>
      <c r="D435" s="993"/>
      <c r="E435" s="996"/>
      <c r="F435" s="994"/>
      <c r="G435" s="849"/>
      <c r="H435" s="868"/>
      <c r="I435" s="642"/>
      <c r="J435" s="862"/>
      <c r="K435" s="872" t="str">
        <f t="shared" si="39"/>
        <v/>
      </c>
      <c r="L435" s="872" t="str">
        <f t="shared" si="40"/>
        <v/>
      </c>
      <c r="M435" s="872" t="str">
        <f t="shared" si="41"/>
        <v/>
      </c>
      <c r="N435" s="872" t="str">
        <f t="shared" si="38"/>
        <v/>
      </c>
      <c r="O435" s="872" t="str">
        <f t="shared" si="37"/>
        <v/>
      </c>
    </row>
    <row r="436" spans="3:15" ht="18" hidden="1" customHeight="1">
      <c r="C436" s="879"/>
      <c r="D436" s="993"/>
      <c r="E436" s="996"/>
      <c r="F436" s="994"/>
      <c r="G436" s="849"/>
      <c r="H436" s="868"/>
      <c r="I436" s="642"/>
      <c r="J436" s="862"/>
      <c r="K436" s="872" t="str">
        <f t="shared" si="39"/>
        <v/>
      </c>
      <c r="L436" s="872" t="str">
        <f t="shared" si="40"/>
        <v/>
      </c>
      <c r="M436" s="872" t="str">
        <f t="shared" si="41"/>
        <v/>
      </c>
      <c r="N436" s="872" t="str">
        <f t="shared" si="38"/>
        <v/>
      </c>
      <c r="O436" s="872" t="str">
        <f t="shared" si="37"/>
        <v/>
      </c>
    </row>
    <row r="437" spans="3:15" ht="18" hidden="1" customHeight="1">
      <c r="C437" s="879"/>
      <c r="D437" s="993"/>
      <c r="E437" s="996"/>
      <c r="F437" s="994"/>
      <c r="G437" s="849"/>
      <c r="H437" s="868"/>
      <c r="I437" s="642"/>
      <c r="J437" s="862"/>
      <c r="K437" s="872" t="str">
        <f t="shared" si="39"/>
        <v/>
      </c>
      <c r="L437" s="872" t="str">
        <f t="shared" si="40"/>
        <v/>
      </c>
      <c r="M437" s="872" t="str">
        <f t="shared" si="41"/>
        <v/>
      </c>
      <c r="N437" s="872" t="str">
        <f t="shared" si="38"/>
        <v/>
      </c>
      <c r="O437" s="872" t="str">
        <f t="shared" si="37"/>
        <v/>
      </c>
    </row>
    <row r="438" spans="3:15" ht="18" hidden="1" customHeight="1">
      <c r="C438" s="879"/>
      <c r="D438" s="993"/>
      <c r="E438" s="996"/>
      <c r="F438" s="994"/>
      <c r="G438" s="849"/>
      <c r="H438" s="868"/>
      <c r="I438" s="642"/>
      <c r="J438" s="862"/>
      <c r="K438" s="872" t="str">
        <f t="shared" si="39"/>
        <v/>
      </c>
      <c r="L438" s="872" t="str">
        <f t="shared" si="40"/>
        <v/>
      </c>
      <c r="M438" s="872" t="str">
        <f t="shared" si="41"/>
        <v/>
      </c>
      <c r="N438" s="872" t="str">
        <f t="shared" si="38"/>
        <v/>
      </c>
      <c r="O438" s="872" t="str">
        <f t="shared" si="37"/>
        <v/>
      </c>
    </row>
    <row r="439" spans="3:15" ht="18" hidden="1" customHeight="1">
      <c r="C439" s="879"/>
      <c r="D439" s="993"/>
      <c r="E439" s="996"/>
      <c r="F439" s="994"/>
      <c r="G439" s="849"/>
      <c r="H439" s="868"/>
      <c r="I439" s="642"/>
      <c r="J439" s="862"/>
      <c r="K439" s="872" t="str">
        <f t="shared" si="39"/>
        <v/>
      </c>
      <c r="L439" s="872" t="str">
        <f t="shared" si="40"/>
        <v/>
      </c>
      <c r="M439" s="872" t="str">
        <f t="shared" si="41"/>
        <v/>
      </c>
      <c r="N439" s="872" t="str">
        <f t="shared" si="38"/>
        <v/>
      </c>
      <c r="O439" s="872" t="str">
        <f t="shared" si="37"/>
        <v/>
      </c>
    </row>
    <row r="440" spans="3:15" ht="18" hidden="1" customHeight="1">
      <c r="C440" s="879"/>
      <c r="D440" s="993"/>
      <c r="E440" s="996"/>
      <c r="F440" s="994"/>
      <c r="G440" s="849"/>
      <c r="H440" s="868"/>
      <c r="I440" s="642"/>
      <c r="J440" s="862"/>
      <c r="K440" s="872" t="str">
        <f t="shared" si="39"/>
        <v/>
      </c>
      <c r="L440" s="872" t="str">
        <f t="shared" si="40"/>
        <v/>
      </c>
      <c r="M440" s="872" t="str">
        <f t="shared" si="41"/>
        <v/>
      </c>
      <c r="N440" s="872" t="str">
        <f t="shared" si="38"/>
        <v/>
      </c>
      <c r="O440" s="872" t="str">
        <f t="shared" si="37"/>
        <v/>
      </c>
    </row>
    <row r="441" spans="3:15" ht="18" hidden="1" customHeight="1">
      <c r="C441" s="879"/>
      <c r="D441" s="993"/>
      <c r="E441" s="996"/>
      <c r="F441" s="994"/>
      <c r="G441" s="849"/>
      <c r="H441" s="868"/>
      <c r="I441" s="642"/>
      <c r="J441" s="862"/>
      <c r="K441" s="872" t="str">
        <f t="shared" si="39"/>
        <v/>
      </c>
      <c r="L441" s="872" t="str">
        <f t="shared" si="40"/>
        <v/>
      </c>
      <c r="M441" s="872" t="str">
        <f t="shared" si="41"/>
        <v/>
      </c>
      <c r="N441" s="872" t="str">
        <f t="shared" si="38"/>
        <v/>
      </c>
      <c r="O441" s="872" t="str">
        <f t="shared" si="37"/>
        <v/>
      </c>
    </row>
    <row r="442" spans="3:15" ht="18" hidden="1" customHeight="1">
      <c r="C442" s="879"/>
      <c r="D442" s="993"/>
      <c r="E442" s="996"/>
      <c r="F442" s="994"/>
      <c r="G442" s="849"/>
      <c r="H442" s="868"/>
      <c r="I442" s="642"/>
      <c r="J442" s="862"/>
      <c r="K442" s="872" t="str">
        <f t="shared" si="39"/>
        <v/>
      </c>
      <c r="L442" s="872" t="str">
        <f t="shared" si="40"/>
        <v/>
      </c>
      <c r="M442" s="872" t="str">
        <f t="shared" si="41"/>
        <v/>
      </c>
      <c r="N442" s="872" t="str">
        <f t="shared" si="38"/>
        <v/>
      </c>
      <c r="O442" s="872" t="str">
        <f t="shared" si="37"/>
        <v/>
      </c>
    </row>
    <row r="443" spans="3:15" ht="18" hidden="1" customHeight="1">
      <c r="C443" s="879"/>
      <c r="D443" s="993"/>
      <c r="E443" s="996"/>
      <c r="F443" s="994"/>
      <c r="G443" s="849"/>
      <c r="H443" s="868"/>
      <c r="I443" s="642"/>
      <c r="J443" s="862"/>
      <c r="K443" s="872" t="str">
        <f t="shared" si="39"/>
        <v/>
      </c>
      <c r="L443" s="872" t="str">
        <f t="shared" si="40"/>
        <v/>
      </c>
      <c r="M443" s="872" t="str">
        <f t="shared" si="41"/>
        <v/>
      </c>
      <c r="N443" s="872" t="str">
        <f t="shared" si="38"/>
        <v/>
      </c>
      <c r="O443" s="872" t="str">
        <f t="shared" si="37"/>
        <v/>
      </c>
    </row>
    <row r="444" spans="3:15" ht="18" hidden="1" customHeight="1">
      <c r="C444" s="879"/>
      <c r="D444" s="993"/>
      <c r="E444" s="996"/>
      <c r="F444" s="994"/>
      <c r="G444" s="849"/>
      <c r="H444" s="868"/>
      <c r="I444" s="642"/>
      <c r="J444" s="862"/>
      <c r="K444" s="872" t="str">
        <f t="shared" si="39"/>
        <v/>
      </c>
      <c r="L444" s="872" t="str">
        <f t="shared" si="40"/>
        <v/>
      </c>
      <c r="M444" s="872" t="str">
        <f t="shared" si="41"/>
        <v/>
      </c>
      <c r="N444" s="872" t="str">
        <f t="shared" si="38"/>
        <v/>
      </c>
      <c r="O444" s="872" t="str">
        <f t="shared" si="37"/>
        <v/>
      </c>
    </row>
    <row r="445" spans="3:15" ht="18" hidden="1" customHeight="1">
      <c r="C445" s="879"/>
      <c r="D445" s="993"/>
      <c r="E445" s="996"/>
      <c r="F445" s="994"/>
      <c r="G445" s="849"/>
      <c r="H445" s="868"/>
      <c r="I445" s="642"/>
      <c r="J445" s="862"/>
      <c r="K445" s="872" t="str">
        <f t="shared" si="39"/>
        <v/>
      </c>
      <c r="L445" s="872" t="str">
        <f t="shared" si="40"/>
        <v/>
      </c>
      <c r="M445" s="872" t="str">
        <f t="shared" si="41"/>
        <v/>
      </c>
      <c r="N445" s="872" t="str">
        <f t="shared" si="38"/>
        <v/>
      </c>
      <c r="O445" s="872" t="str">
        <f t="shared" si="37"/>
        <v/>
      </c>
    </row>
    <row r="446" spans="3:15" ht="18" hidden="1" customHeight="1">
      <c r="C446" s="879"/>
      <c r="D446" s="993"/>
      <c r="E446" s="996"/>
      <c r="F446" s="994"/>
      <c r="G446" s="849"/>
      <c r="H446" s="868"/>
      <c r="I446" s="642"/>
      <c r="J446" s="862"/>
      <c r="K446" s="872" t="str">
        <f t="shared" si="39"/>
        <v/>
      </c>
      <c r="L446" s="872" t="str">
        <f t="shared" si="40"/>
        <v/>
      </c>
      <c r="M446" s="872" t="str">
        <f t="shared" si="41"/>
        <v/>
      </c>
      <c r="N446" s="872" t="str">
        <f t="shared" si="38"/>
        <v/>
      </c>
      <c r="O446" s="872" t="str">
        <f t="shared" si="37"/>
        <v/>
      </c>
    </row>
    <row r="447" spans="3:15" ht="18" hidden="1" customHeight="1">
      <c r="C447" s="879"/>
      <c r="D447" s="993"/>
      <c r="E447" s="996"/>
      <c r="F447" s="994"/>
      <c r="G447" s="849"/>
      <c r="H447" s="868"/>
      <c r="I447" s="642"/>
      <c r="J447" s="862"/>
      <c r="K447" s="872" t="str">
        <f t="shared" si="39"/>
        <v/>
      </c>
      <c r="L447" s="872" t="str">
        <f t="shared" si="40"/>
        <v/>
      </c>
      <c r="M447" s="872" t="str">
        <f t="shared" si="41"/>
        <v/>
      </c>
      <c r="N447" s="872" t="str">
        <f t="shared" si="38"/>
        <v/>
      </c>
      <c r="O447" s="872" t="str">
        <f t="shared" si="37"/>
        <v/>
      </c>
    </row>
    <row r="448" spans="3:15" ht="18" hidden="1" customHeight="1">
      <c r="C448" s="879"/>
      <c r="D448" s="993"/>
      <c r="E448" s="996"/>
      <c r="F448" s="994"/>
      <c r="G448" s="849"/>
      <c r="H448" s="868"/>
      <c r="I448" s="642"/>
      <c r="J448" s="862"/>
      <c r="K448" s="872" t="str">
        <f t="shared" si="39"/>
        <v/>
      </c>
      <c r="L448" s="872" t="str">
        <f t="shared" si="40"/>
        <v/>
      </c>
      <c r="M448" s="872" t="str">
        <f t="shared" si="41"/>
        <v/>
      </c>
      <c r="N448" s="872" t="str">
        <f t="shared" si="38"/>
        <v/>
      </c>
      <c r="O448" s="872" t="str">
        <f t="shared" si="37"/>
        <v/>
      </c>
    </row>
    <row r="449" spans="3:15" ht="18" hidden="1" customHeight="1">
      <c r="C449" s="879"/>
      <c r="D449" s="993"/>
      <c r="E449" s="996"/>
      <c r="F449" s="994"/>
      <c r="G449" s="849"/>
      <c r="H449" s="868"/>
      <c r="I449" s="642"/>
      <c r="J449" s="862"/>
      <c r="K449" s="872" t="str">
        <f t="shared" si="39"/>
        <v/>
      </c>
      <c r="L449" s="872" t="str">
        <f t="shared" si="40"/>
        <v/>
      </c>
      <c r="M449" s="872" t="str">
        <f t="shared" si="41"/>
        <v/>
      </c>
      <c r="N449" s="872" t="str">
        <f t="shared" si="38"/>
        <v/>
      </c>
      <c r="O449" s="872" t="str">
        <f t="shared" si="37"/>
        <v/>
      </c>
    </row>
    <row r="450" spans="3:15" ht="18" hidden="1" customHeight="1">
      <c r="C450" s="879"/>
      <c r="D450" s="993"/>
      <c r="E450" s="996"/>
      <c r="F450" s="994"/>
      <c r="G450" s="849"/>
      <c r="H450" s="868"/>
      <c r="I450" s="642"/>
      <c r="J450" s="862"/>
      <c r="K450" s="872" t="str">
        <f t="shared" si="39"/>
        <v/>
      </c>
      <c r="L450" s="872" t="str">
        <f t="shared" si="40"/>
        <v/>
      </c>
      <c r="M450" s="872" t="str">
        <f t="shared" si="41"/>
        <v/>
      </c>
      <c r="N450" s="872" t="str">
        <f t="shared" si="38"/>
        <v/>
      </c>
      <c r="O450" s="872" t="str">
        <f t="shared" si="37"/>
        <v/>
      </c>
    </row>
    <row r="451" spans="3:15" ht="18" hidden="1" customHeight="1">
      <c r="C451" s="879"/>
      <c r="D451" s="993"/>
      <c r="E451" s="996"/>
      <c r="F451" s="994"/>
      <c r="G451" s="849"/>
      <c r="H451" s="868"/>
      <c r="I451" s="642"/>
      <c r="J451" s="862"/>
      <c r="K451" s="872" t="str">
        <f t="shared" si="39"/>
        <v/>
      </c>
      <c r="L451" s="872" t="str">
        <f t="shared" si="40"/>
        <v/>
      </c>
      <c r="M451" s="872" t="str">
        <f t="shared" si="41"/>
        <v/>
      </c>
      <c r="N451" s="872" t="str">
        <f t="shared" si="38"/>
        <v/>
      </c>
      <c r="O451" s="872" t="str">
        <f t="shared" si="37"/>
        <v/>
      </c>
    </row>
    <row r="452" spans="3:15" ht="18" hidden="1" customHeight="1">
      <c r="C452" s="879"/>
      <c r="D452" s="993"/>
      <c r="E452" s="996"/>
      <c r="F452" s="994"/>
      <c r="G452" s="849"/>
      <c r="H452" s="868"/>
      <c r="I452" s="642"/>
      <c r="J452" s="862"/>
      <c r="K452" s="872" t="str">
        <f t="shared" si="39"/>
        <v/>
      </c>
      <c r="L452" s="872" t="str">
        <f t="shared" si="40"/>
        <v/>
      </c>
      <c r="M452" s="872" t="str">
        <f t="shared" si="41"/>
        <v/>
      </c>
      <c r="N452" s="872" t="str">
        <f t="shared" si="38"/>
        <v/>
      </c>
      <c r="O452" s="872" t="str">
        <f t="shared" si="37"/>
        <v/>
      </c>
    </row>
    <row r="453" spans="3:15" ht="18" hidden="1" customHeight="1">
      <c r="C453" s="879"/>
      <c r="D453" s="993"/>
      <c r="E453" s="996"/>
      <c r="F453" s="994"/>
      <c r="G453" s="849"/>
      <c r="H453" s="868"/>
      <c r="I453" s="642"/>
      <c r="J453" s="862"/>
      <c r="K453" s="872" t="str">
        <f t="shared" si="39"/>
        <v/>
      </c>
      <c r="L453" s="872" t="str">
        <f t="shared" si="40"/>
        <v/>
      </c>
      <c r="M453" s="872" t="str">
        <f t="shared" si="41"/>
        <v/>
      </c>
      <c r="N453" s="872" t="str">
        <f t="shared" si="38"/>
        <v/>
      </c>
      <c r="O453" s="872" t="str">
        <f t="shared" ref="O453:O516" si="42">IF(C453="","",IF(COUNTBLANK(C453:J453)&gt;1,"記入漏れがあります。記入例のとおりデータを入力してください。。",""))</f>
        <v/>
      </c>
    </row>
    <row r="454" spans="3:15" ht="18" hidden="1" customHeight="1">
      <c r="C454" s="879"/>
      <c r="D454" s="993"/>
      <c r="E454" s="996"/>
      <c r="F454" s="994"/>
      <c r="G454" s="849"/>
      <c r="H454" s="868"/>
      <c r="I454" s="642"/>
      <c r="J454" s="862"/>
      <c r="K454" s="872" t="str">
        <f t="shared" si="39"/>
        <v/>
      </c>
      <c r="L454" s="872" t="str">
        <f t="shared" si="40"/>
        <v/>
      </c>
      <c r="M454" s="872" t="str">
        <f t="shared" si="41"/>
        <v/>
      </c>
      <c r="N454" s="872" t="str">
        <f t="shared" ref="N454:N517" si="43">IF(COUNTIF($Y$6:$Y$18,J454),"要確認","")</f>
        <v/>
      </c>
      <c r="O454" s="872" t="str">
        <f t="shared" si="42"/>
        <v/>
      </c>
    </row>
    <row r="455" spans="3:15" ht="18" hidden="1" customHeight="1">
      <c r="C455" s="879"/>
      <c r="D455" s="993"/>
      <c r="E455" s="996"/>
      <c r="F455" s="994"/>
      <c r="G455" s="849"/>
      <c r="H455" s="868"/>
      <c r="I455" s="642"/>
      <c r="J455" s="862"/>
      <c r="K455" s="872" t="str">
        <f t="shared" si="39"/>
        <v/>
      </c>
      <c r="L455" s="872" t="str">
        <f t="shared" si="40"/>
        <v/>
      </c>
      <c r="M455" s="872" t="str">
        <f t="shared" si="41"/>
        <v/>
      </c>
      <c r="N455" s="872" t="str">
        <f t="shared" si="43"/>
        <v/>
      </c>
      <c r="O455" s="872" t="str">
        <f t="shared" si="42"/>
        <v/>
      </c>
    </row>
    <row r="456" spans="3:15" ht="18" hidden="1" customHeight="1">
      <c r="C456" s="879"/>
      <c r="D456" s="993"/>
      <c r="E456" s="996"/>
      <c r="F456" s="994"/>
      <c r="G456" s="849"/>
      <c r="H456" s="868"/>
      <c r="I456" s="642"/>
      <c r="J456" s="862"/>
      <c r="K456" s="872" t="str">
        <f t="shared" si="39"/>
        <v/>
      </c>
      <c r="L456" s="872" t="str">
        <f t="shared" si="40"/>
        <v/>
      </c>
      <c r="M456" s="872" t="str">
        <f t="shared" si="41"/>
        <v/>
      </c>
      <c r="N456" s="872" t="str">
        <f t="shared" si="43"/>
        <v/>
      </c>
      <c r="O456" s="872" t="str">
        <f t="shared" si="42"/>
        <v/>
      </c>
    </row>
    <row r="457" spans="3:15" ht="18" hidden="1" customHeight="1">
      <c r="C457" s="879"/>
      <c r="D457" s="993"/>
      <c r="E457" s="996"/>
      <c r="F457" s="994"/>
      <c r="G457" s="849"/>
      <c r="H457" s="868"/>
      <c r="I457" s="642"/>
      <c r="J457" s="862"/>
      <c r="K457" s="872" t="str">
        <f t="shared" si="39"/>
        <v/>
      </c>
      <c r="L457" s="872" t="str">
        <f t="shared" si="40"/>
        <v/>
      </c>
      <c r="M457" s="872" t="str">
        <f t="shared" si="41"/>
        <v/>
      </c>
      <c r="N457" s="872" t="str">
        <f t="shared" si="43"/>
        <v/>
      </c>
      <c r="O457" s="872" t="str">
        <f t="shared" si="42"/>
        <v/>
      </c>
    </row>
    <row r="458" spans="3:15" ht="18" hidden="1" customHeight="1">
      <c r="C458" s="879"/>
      <c r="D458" s="993"/>
      <c r="E458" s="996"/>
      <c r="F458" s="994"/>
      <c r="G458" s="849"/>
      <c r="H458" s="868"/>
      <c r="I458" s="642"/>
      <c r="J458" s="862"/>
      <c r="K458" s="872" t="str">
        <f t="shared" si="39"/>
        <v/>
      </c>
      <c r="L458" s="872" t="str">
        <f t="shared" si="40"/>
        <v/>
      </c>
      <c r="M458" s="872" t="str">
        <f t="shared" si="41"/>
        <v/>
      </c>
      <c r="N458" s="872" t="str">
        <f t="shared" si="43"/>
        <v/>
      </c>
      <c r="O458" s="872" t="str">
        <f t="shared" si="42"/>
        <v/>
      </c>
    </row>
    <row r="459" spans="3:15" ht="18" hidden="1" customHeight="1">
      <c r="C459" s="879"/>
      <c r="D459" s="993"/>
      <c r="E459" s="996"/>
      <c r="F459" s="994"/>
      <c r="G459" s="849"/>
      <c r="H459" s="868"/>
      <c r="I459" s="642"/>
      <c r="J459" s="862"/>
      <c r="K459" s="872" t="str">
        <f t="shared" si="39"/>
        <v/>
      </c>
      <c r="L459" s="872" t="str">
        <f t="shared" si="40"/>
        <v/>
      </c>
      <c r="M459" s="872" t="str">
        <f t="shared" si="41"/>
        <v/>
      </c>
      <c r="N459" s="872" t="str">
        <f t="shared" si="43"/>
        <v/>
      </c>
      <c r="O459" s="872" t="str">
        <f t="shared" si="42"/>
        <v/>
      </c>
    </row>
    <row r="460" spans="3:15" ht="18" hidden="1" customHeight="1">
      <c r="C460" s="879"/>
      <c r="D460" s="993"/>
      <c r="E460" s="996"/>
      <c r="F460" s="994"/>
      <c r="G460" s="849"/>
      <c r="H460" s="868"/>
      <c r="I460" s="642"/>
      <c r="J460" s="862"/>
      <c r="K460" s="872" t="str">
        <f t="shared" si="39"/>
        <v/>
      </c>
      <c r="L460" s="872" t="str">
        <f t="shared" si="40"/>
        <v/>
      </c>
      <c r="M460" s="872" t="str">
        <f t="shared" si="41"/>
        <v/>
      </c>
      <c r="N460" s="872" t="str">
        <f t="shared" si="43"/>
        <v/>
      </c>
      <c r="O460" s="872" t="str">
        <f t="shared" si="42"/>
        <v/>
      </c>
    </row>
    <row r="461" spans="3:15" ht="18" hidden="1" customHeight="1">
      <c r="C461" s="879"/>
      <c r="D461" s="993"/>
      <c r="E461" s="996"/>
      <c r="F461" s="994"/>
      <c r="G461" s="849"/>
      <c r="H461" s="868"/>
      <c r="I461" s="642"/>
      <c r="J461" s="862"/>
      <c r="K461" s="872" t="str">
        <f t="shared" si="39"/>
        <v/>
      </c>
      <c r="L461" s="872" t="str">
        <f t="shared" si="40"/>
        <v/>
      </c>
      <c r="M461" s="872" t="str">
        <f t="shared" si="41"/>
        <v/>
      </c>
      <c r="N461" s="872" t="str">
        <f t="shared" si="43"/>
        <v/>
      </c>
      <c r="O461" s="872" t="str">
        <f t="shared" si="42"/>
        <v/>
      </c>
    </row>
    <row r="462" spans="3:15" ht="18" hidden="1" customHeight="1">
      <c r="C462" s="879"/>
      <c r="D462" s="993"/>
      <c r="E462" s="996"/>
      <c r="F462" s="994"/>
      <c r="G462" s="849"/>
      <c r="H462" s="868"/>
      <c r="I462" s="642"/>
      <c r="J462" s="862"/>
      <c r="K462" s="872" t="str">
        <f t="shared" si="39"/>
        <v/>
      </c>
      <c r="L462" s="872" t="str">
        <f t="shared" si="40"/>
        <v/>
      </c>
      <c r="M462" s="872" t="str">
        <f t="shared" si="41"/>
        <v/>
      </c>
      <c r="N462" s="872" t="str">
        <f t="shared" si="43"/>
        <v/>
      </c>
      <c r="O462" s="872" t="str">
        <f t="shared" si="42"/>
        <v/>
      </c>
    </row>
    <row r="463" spans="3:15" ht="18" hidden="1" customHeight="1">
      <c r="C463" s="879"/>
      <c r="D463" s="993"/>
      <c r="E463" s="996"/>
      <c r="F463" s="994"/>
      <c r="G463" s="849"/>
      <c r="H463" s="868"/>
      <c r="I463" s="642"/>
      <c r="J463" s="862"/>
      <c r="K463" s="872" t="str">
        <f t="shared" si="39"/>
        <v/>
      </c>
      <c r="L463" s="872" t="str">
        <f t="shared" si="40"/>
        <v/>
      </c>
      <c r="M463" s="872" t="str">
        <f t="shared" si="41"/>
        <v/>
      </c>
      <c r="N463" s="872" t="str">
        <f t="shared" si="43"/>
        <v/>
      </c>
      <c r="O463" s="872" t="str">
        <f t="shared" si="42"/>
        <v/>
      </c>
    </row>
    <row r="464" spans="3:15" ht="18" hidden="1" customHeight="1">
      <c r="C464" s="879"/>
      <c r="D464" s="993"/>
      <c r="E464" s="996"/>
      <c r="F464" s="994"/>
      <c r="G464" s="849"/>
      <c r="H464" s="868"/>
      <c r="I464" s="642"/>
      <c r="J464" s="862"/>
      <c r="K464" s="872" t="str">
        <f t="shared" si="39"/>
        <v/>
      </c>
      <c r="L464" s="872" t="str">
        <f t="shared" si="40"/>
        <v/>
      </c>
      <c r="M464" s="872" t="str">
        <f t="shared" si="41"/>
        <v/>
      </c>
      <c r="N464" s="872" t="str">
        <f t="shared" si="43"/>
        <v/>
      </c>
      <c r="O464" s="872" t="str">
        <f t="shared" si="42"/>
        <v/>
      </c>
    </row>
    <row r="465" spans="3:15" ht="18" hidden="1" customHeight="1">
      <c r="C465" s="879"/>
      <c r="D465" s="993"/>
      <c r="E465" s="996"/>
      <c r="F465" s="994"/>
      <c r="G465" s="849"/>
      <c r="H465" s="868"/>
      <c r="I465" s="642"/>
      <c r="J465" s="862"/>
      <c r="K465" s="872" t="str">
        <f t="shared" si="39"/>
        <v/>
      </c>
      <c r="L465" s="872" t="str">
        <f t="shared" si="40"/>
        <v/>
      </c>
      <c r="M465" s="872" t="str">
        <f t="shared" si="41"/>
        <v/>
      </c>
      <c r="N465" s="872" t="str">
        <f t="shared" si="43"/>
        <v/>
      </c>
      <c r="O465" s="872" t="str">
        <f t="shared" si="42"/>
        <v/>
      </c>
    </row>
    <row r="466" spans="3:15" ht="18" hidden="1" customHeight="1">
      <c r="C466" s="879"/>
      <c r="D466" s="993"/>
      <c r="E466" s="996"/>
      <c r="F466" s="994"/>
      <c r="G466" s="849"/>
      <c r="H466" s="868"/>
      <c r="I466" s="642"/>
      <c r="J466" s="862"/>
      <c r="K466" s="872" t="str">
        <f t="shared" si="39"/>
        <v/>
      </c>
      <c r="L466" s="872" t="str">
        <f t="shared" si="40"/>
        <v/>
      </c>
      <c r="M466" s="872" t="str">
        <f t="shared" si="41"/>
        <v/>
      </c>
      <c r="N466" s="872" t="str">
        <f t="shared" si="43"/>
        <v/>
      </c>
      <c r="O466" s="872" t="str">
        <f t="shared" si="42"/>
        <v/>
      </c>
    </row>
    <row r="467" spans="3:15" ht="18" hidden="1" customHeight="1">
      <c r="C467" s="879"/>
      <c r="D467" s="993"/>
      <c r="E467" s="996"/>
      <c r="F467" s="994"/>
      <c r="G467" s="849"/>
      <c r="H467" s="868"/>
      <c r="I467" s="642"/>
      <c r="J467" s="862"/>
      <c r="K467" s="872" t="str">
        <f t="shared" si="39"/>
        <v/>
      </c>
      <c r="L467" s="872" t="str">
        <f t="shared" si="40"/>
        <v/>
      </c>
      <c r="M467" s="872" t="str">
        <f t="shared" si="41"/>
        <v/>
      </c>
      <c r="N467" s="872" t="str">
        <f t="shared" si="43"/>
        <v/>
      </c>
      <c r="O467" s="872" t="str">
        <f t="shared" si="42"/>
        <v/>
      </c>
    </row>
    <row r="468" spans="3:15" ht="18" hidden="1" customHeight="1">
      <c r="C468" s="879"/>
      <c r="D468" s="993"/>
      <c r="E468" s="996"/>
      <c r="F468" s="994"/>
      <c r="G468" s="849"/>
      <c r="H468" s="868"/>
      <c r="I468" s="642"/>
      <c r="J468" s="862"/>
      <c r="K468" s="872" t="str">
        <f t="shared" si="39"/>
        <v/>
      </c>
      <c r="L468" s="872" t="str">
        <f t="shared" si="40"/>
        <v/>
      </c>
      <c r="M468" s="872" t="str">
        <f t="shared" si="41"/>
        <v/>
      </c>
      <c r="N468" s="872" t="str">
        <f t="shared" si="43"/>
        <v/>
      </c>
      <c r="O468" s="872" t="str">
        <f t="shared" si="42"/>
        <v/>
      </c>
    </row>
    <row r="469" spans="3:15" ht="18" hidden="1" customHeight="1">
      <c r="C469" s="879"/>
      <c r="D469" s="993"/>
      <c r="E469" s="996"/>
      <c r="F469" s="994"/>
      <c r="G469" s="849"/>
      <c r="H469" s="868"/>
      <c r="I469" s="642"/>
      <c r="J469" s="862"/>
      <c r="K469" s="872" t="str">
        <f t="shared" si="39"/>
        <v/>
      </c>
      <c r="L469" s="872" t="str">
        <f t="shared" si="40"/>
        <v/>
      </c>
      <c r="M469" s="872" t="str">
        <f t="shared" si="41"/>
        <v/>
      </c>
      <c r="N469" s="872" t="str">
        <f t="shared" si="43"/>
        <v/>
      </c>
      <c r="O469" s="872" t="str">
        <f t="shared" si="42"/>
        <v/>
      </c>
    </row>
    <row r="470" spans="3:15" ht="18" hidden="1" customHeight="1">
      <c r="C470" s="879"/>
      <c r="D470" s="993"/>
      <c r="E470" s="996"/>
      <c r="F470" s="994"/>
      <c r="G470" s="849"/>
      <c r="H470" s="868"/>
      <c r="I470" s="642"/>
      <c r="J470" s="862"/>
      <c r="K470" s="872" t="str">
        <f t="shared" si="39"/>
        <v/>
      </c>
      <c r="L470" s="872" t="str">
        <f t="shared" si="40"/>
        <v/>
      </c>
      <c r="M470" s="872" t="str">
        <f t="shared" si="41"/>
        <v/>
      </c>
      <c r="N470" s="872" t="str">
        <f t="shared" si="43"/>
        <v/>
      </c>
      <c r="O470" s="872" t="str">
        <f t="shared" si="42"/>
        <v/>
      </c>
    </row>
    <row r="471" spans="3:15" ht="18" hidden="1" customHeight="1">
      <c r="C471" s="879"/>
      <c r="D471" s="993"/>
      <c r="E471" s="996"/>
      <c r="F471" s="994"/>
      <c r="G471" s="849"/>
      <c r="H471" s="868"/>
      <c r="I471" s="642"/>
      <c r="J471" s="862"/>
      <c r="K471" s="872" t="str">
        <f t="shared" si="39"/>
        <v/>
      </c>
      <c r="L471" s="872" t="str">
        <f t="shared" si="40"/>
        <v/>
      </c>
      <c r="M471" s="872" t="str">
        <f t="shared" si="41"/>
        <v/>
      </c>
      <c r="N471" s="872" t="str">
        <f t="shared" si="43"/>
        <v/>
      </c>
      <c r="O471" s="872" t="str">
        <f t="shared" si="42"/>
        <v/>
      </c>
    </row>
    <row r="472" spans="3:15" ht="18" hidden="1" customHeight="1">
      <c r="C472" s="879"/>
      <c r="D472" s="993"/>
      <c r="E472" s="996"/>
      <c r="F472" s="994"/>
      <c r="G472" s="849"/>
      <c r="H472" s="868"/>
      <c r="I472" s="642"/>
      <c r="J472" s="862"/>
      <c r="K472" s="872" t="str">
        <f t="shared" si="39"/>
        <v/>
      </c>
      <c r="L472" s="872" t="str">
        <f t="shared" si="40"/>
        <v/>
      </c>
      <c r="M472" s="872" t="str">
        <f t="shared" si="41"/>
        <v/>
      </c>
      <c r="N472" s="872" t="str">
        <f t="shared" si="43"/>
        <v/>
      </c>
      <c r="O472" s="872" t="str">
        <f t="shared" si="42"/>
        <v/>
      </c>
    </row>
    <row r="473" spans="3:15" ht="18" hidden="1" customHeight="1">
      <c r="C473" s="879"/>
      <c r="D473" s="993"/>
      <c r="E473" s="996"/>
      <c r="F473" s="994"/>
      <c r="G473" s="849"/>
      <c r="H473" s="868"/>
      <c r="I473" s="642"/>
      <c r="J473" s="862"/>
      <c r="K473" s="872" t="str">
        <f t="shared" si="39"/>
        <v/>
      </c>
      <c r="L473" s="872" t="str">
        <f t="shared" si="40"/>
        <v/>
      </c>
      <c r="M473" s="872" t="str">
        <f t="shared" si="41"/>
        <v/>
      </c>
      <c r="N473" s="872" t="str">
        <f t="shared" si="43"/>
        <v/>
      </c>
      <c r="O473" s="872" t="str">
        <f t="shared" si="42"/>
        <v/>
      </c>
    </row>
    <row r="474" spans="3:15" ht="18" hidden="1" customHeight="1">
      <c r="C474" s="879"/>
      <c r="D474" s="993"/>
      <c r="E474" s="996"/>
      <c r="F474" s="994"/>
      <c r="G474" s="849"/>
      <c r="H474" s="868"/>
      <c r="I474" s="642"/>
      <c r="J474" s="862"/>
      <c r="K474" s="872" t="str">
        <f t="shared" si="39"/>
        <v/>
      </c>
      <c r="L474" s="872" t="str">
        <f t="shared" si="40"/>
        <v/>
      </c>
      <c r="M474" s="872" t="str">
        <f t="shared" si="41"/>
        <v/>
      </c>
      <c r="N474" s="872" t="str">
        <f t="shared" si="43"/>
        <v/>
      </c>
      <c r="O474" s="872" t="str">
        <f t="shared" si="42"/>
        <v/>
      </c>
    </row>
    <row r="475" spans="3:15" ht="18" hidden="1" customHeight="1">
      <c r="C475" s="879"/>
      <c r="D475" s="993"/>
      <c r="E475" s="996"/>
      <c r="F475" s="994"/>
      <c r="G475" s="849"/>
      <c r="H475" s="868"/>
      <c r="I475" s="642"/>
      <c r="J475" s="862"/>
      <c r="K475" s="872" t="str">
        <f t="shared" si="39"/>
        <v/>
      </c>
      <c r="L475" s="872" t="str">
        <f t="shared" si="40"/>
        <v/>
      </c>
      <c r="M475" s="872" t="str">
        <f t="shared" si="41"/>
        <v/>
      </c>
      <c r="N475" s="872" t="str">
        <f t="shared" si="43"/>
        <v/>
      </c>
      <c r="O475" s="872" t="str">
        <f t="shared" si="42"/>
        <v/>
      </c>
    </row>
    <row r="476" spans="3:15" ht="18" hidden="1" customHeight="1">
      <c r="C476" s="879"/>
      <c r="D476" s="993"/>
      <c r="E476" s="996"/>
      <c r="F476" s="994"/>
      <c r="G476" s="849"/>
      <c r="H476" s="868"/>
      <c r="I476" s="642"/>
      <c r="J476" s="862"/>
      <c r="K476" s="872" t="str">
        <f t="shared" si="39"/>
        <v/>
      </c>
      <c r="L476" s="872" t="str">
        <f t="shared" si="40"/>
        <v/>
      </c>
      <c r="M476" s="872" t="str">
        <f t="shared" si="41"/>
        <v/>
      </c>
      <c r="N476" s="872" t="str">
        <f t="shared" si="43"/>
        <v/>
      </c>
      <c r="O476" s="872" t="str">
        <f t="shared" si="42"/>
        <v/>
      </c>
    </row>
    <row r="477" spans="3:15" ht="18" hidden="1" customHeight="1">
      <c r="C477" s="879"/>
      <c r="D477" s="993"/>
      <c r="E477" s="996"/>
      <c r="F477" s="994"/>
      <c r="G477" s="849"/>
      <c r="H477" s="868"/>
      <c r="I477" s="642"/>
      <c r="J477" s="862"/>
      <c r="K477" s="872" t="str">
        <f t="shared" si="39"/>
        <v/>
      </c>
      <c r="L477" s="872" t="str">
        <f t="shared" si="40"/>
        <v/>
      </c>
      <c r="M477" s="872" t="str">
        <f t="shared" si="41"/>
        <v/>
      </c>
      <c r="N477" s="872" t="str">
        <f t="shared" si="43"/>
        <v/>
      </c>
      <c r="O477" s="872" t="str">
        <f t="shared" si="42"/>
        <v/>
      </c>
    </row>
    <row r="478" spans="3:15" ht="18" hidden="1" customHeight="1">
      <c r="C478" s="879"/>
      <c r="D478" s="993"/>
      <c r="E478" s="996"/>
      <c r="F478" s="994"/>
      <c r="G478" s="849"/>
      <c r="H478" s="868"/>
      <c r="I478" s="642"/>
      <c r="J478" s="862"/>
      <c r="K478" s="872" t="str">
        <f t="shared" si="39"/>
        <v/>
      </c>
      <c r="L478" s="872" t="str">
        <f t="shared" si="40"/>
        <v/>
      </c>
      <c r="M478" s="872" t="str">
        <f t="shared" si="41"/>
        <v/>
      </c>
      <c r="N478" s="872" t="str">
        <f t="shared" si="43"/>
        <v/>
      </c>
      <c r="O478" s="872" t="str">
        <f t="shared" si="42"/>
        <v/>
      </c>
    </row>
    <row r="479" spans="3:15" ht="18" hidden="1" customHeight="1">
      <c r="C479" s="879"/>
      <c r="D479" s="993"/>
      <c r="E479" s="996"/>
      <c r="F479" s="994"/>
      <c r="G479" s="849"/>
      <c r="H479" s="868"/>
      <c r="I479" s="642"/>
      <c r="J479" s="862"/>
      <c r="K479" s="872" t="str">
        <f t="shared" si="39"/>
        <v/>
      </c>
      <c r="L479" s="872" t="str">
        <f t="shared" si="40"/>
        <v/>
      </c>
      <c r="M479" s="872" t="str">
        <f t="shared" si="41"/>
        <v/>
      </c>
      <c r="N479" s="872" t="str">
        <f t="shared" si="43"/>
        <v/>
      </c>
      <c r="O479" s="872" t="str">
        <f t="shared" si="42"/>
        <v/>
      </c>
    </row>
    <row r="480" spans="3:15" ht="18" hidden="1" customHeight="1">
      <c r="C480" s="879"/>
      <c r="D480" s="993"/>
      <c r="E480" s="996"/>
      <c r="F480" s="994"/>
      <c r="G480" s="849"/>
      <c r="H480" s="868"/>
      <c r="I480" s="642"/>
      <c r="J480" s="862"/>
      <c r="K480" s="872" t="str">
        <f t="shared" si="39"/>
        <v/>
      </c>
      <c r="L480" s="872" t="str">
        <f t="shared" si="40"/>
        <v/>
      </c>
      <c r="M480" s="872" t="str">
        <f t="shared" si="41"/>
        <v/>
      </c>
      <c r="N480" s="872" t="str">
        <f t="shared" si="43"/>
        <v/>
      </c>
      <c r="O480" s="872" t="str">
        <f t="shared" si="42"/>
        <v/>
      </c>
    </row>
    <row r="481" spans="3:15" ht="18" hidden="1" customHeight="1">
      <c r="C481" s="879"/>
      <c r="D481" s="993"/>
      <c r="E481" s="996"/>
      <c r="F481" s="994"/>
      <c r="G481" s="849"/>
      <c r="H481" s="868"/>
      <c r="I481" s="642"/>
      <c r="J481" s="862"/>
      <c r="K481" s="872" t="str">
        <f t="shared" si="39"/>
        <v/>
      </c>
      <c r="L481" s="872" t="str">
        <f t="shared" si="40"/>
        <v/>
      </c>
      <c r="M481" s="872" t="str">
        <f t="shared" si="41"/>
        <v/>
      </c>
      <c r="N481" s="872" t="str">
        <f t="shared" si="43"/>
        <v/>
      </c>
      <c r="O481" s="872" t="str">
        <f t="shared" si="42"/>
        <v/>
      </c>
    </row>
    <row r="482" spans="3:15" ht="18" hidden="1" customHeight="1">
      <c r="C482" s="879"/>
      <c r="D482" s="993"/>
      <c r="E482" s="996"/>
      <c r="F482" s="994"/>
      <c r="G482" s="849"/>
      <c r="H482" s="868"/>
      <c r="I482" s="642"/>
      <c r="J482" s="862"/>
      <c r="K482" s="872" t="str">
        <f t="shared" si="39"/>
        <v/>
      </c>
      <c r="L482" s="872" t="str">
        <f t="shared" si="40"/>
        <v/>
      </c>
      <c r="M482" s="872" t="str">
        <f t="shared" si="41"/>
        <v/>
      </c>
      <c r="N482" s="872" t="str">
        <f t="shared" si="43"/>
        <v/>
      </c>
      <c r="O482" s="872" t="str">
        <f t="shared" si="42"/>
        <v/>
      </c>
    </row>
    <row r="483" spans="3:15" ht="18" hidden="1" customHeight="1">
      <c r="C483" s="879"/>
      <c r="D483" s="993"/>
      <c r="E483" s="996"/>
      <c r="F483" s="994"/>
      <c r="G483" s="849"/>
      <c r="H483" s="868"/>
      <c r="I483" s="642"/>
      <c r="J483" s="862"/>
      <c r="K483" s="872" t="str">
        <f t="shared" si="39"/>
        <v/>
      </c>
      <c r="L483" s="872" t="str">
        <f t="shared" si="40"/>
        <v/>
      </c>
      <c r="M483" s="872" t="str">
        <f t="shared" si="41"/>
        <v/>
      </c>
      <c r="N483" s="872" t="str">
        <f t="shared" si="43"/>
        <v/>
      </c>
      <c r="O483" s="872" t="str">
        <f t="shared" si="42"/>
        <v/>
      </c>
    </row>
    <row r="484" spans="3:15" ht="18" hidden="1" customHeight="1">
      <c r="C484" s="879"/>
      <c r="D484" s="993"/>
      <c r="E484" s="996"/>
      <c r="F484" s="994"/>
      <c r="G484" s="849"/>
      <c r="H484" s="868"/>
      <c r="I484" s="642"/>
      <c r="J484" s="862"/>
      <c r="K484" s="872" t="str">
        <f t="shared" si="39"/>
        <v/>
      </c>
      <c r="L484" s="872" t="str">
        <f t="shared" si="40"/>
        <v/>
      </c>
      <c r="M484" s="872" t="str">
        <f t="shared" si="41"/>
        <v/>
      </c>
      <c r="N484" s="872" t="str">
        <f t="shared" si="43"/>
        <v/>
      </c>
      <c r="O484" s="872" t="str">
        <f t="shared" si="42"/>
        <v/>
      </c>
    </row>
    <row r="485" spans="3:15" ht="18" hidden="1" customHeight="1">
      <c r="C485" s="879"/>
      <c r="D485" s="993"/>
      <c r="E485" s="996"/>
      <c r="F485" s="994"/>
      <c r="G485" s="849"/>
      <c r="H485" s="868"/>
      <c r="I485" s="642"/>
      <c r="J485" s="862"/>
      <c r="K485" s="872" t="str">
        <f t="shared" si="39"/>
        <v/>
      </c>
      <c r="L485" s="872" t="str">
        <f t="shared" si="40"/>
        <v/>
      </c>
      <c r="M485" s="872" t="str">
        <f t="shared" si="41"/>
        <v/>
      </c>
      <c r="N485" s="872" t="str">
        <f t="shared" si="43"/>
        <v/>
      </c>
      <c r="O485" s="872" t="str">
        <f t="shared" si="42"/>
        <v/>
      </c>
    </row>
    <row r="486" spans="3:15" ht="18" hidden="1" customHeight="1">
      <c r="C486" s="879"/>
      <c r="D486" s="993"/>
      <c r="E486" s="996"/>
      <c r="F486" s="994"/>
      <c r="G486" s="849"/>
      <c r="H486" s="868"/>
      <c r="I486" s="642"/>
      <c r="J486" s="862"/>
      <c r="K486" s="872" t="str">
        <f t="shared" si="39"/>
        <v/>
      </c>
      <c r="L486" s="872" t="str">
        <f t="shared" si="40"/>
        <v/>
      </c>
      <c r="M486" s="872" t="str">
        <f t="shared" si="41"/>
        <v/>
      </c>
      <c r="N486" s="872" t="str">
        <f t="shared" si="43"/>
        <v/>
      </c>
      <c r="O486" s="872" t="str">
        <f t="shared" si="42"/>
        <v/>
      </c>
    </row>
    <row r="487" spans="3:15" ht="18" hidden="1" customHeight="1">
      <c r="C487" s="879"/>
      <c r="D487" s="993"/>
      <c r="E487" s="996"/>
      <c r="F487" s="994"/>
      <c r="G487" s="849"/>
      <c r="H487" s="868"/>
      <c r="I487" s="642"/>
      <c r="J487" s="862"/>
      <c r="K487" s="872" t="str">
        <f t="shared" ref="K487:K550" si="44">IF(C487="","",IF(E487=G487,"エラー",""))</f>
        <v/>
      </c>
      <c r="L487" s="872" t="str">
        <f t="shared" ref="L487:L550" si="45">IF(C487="","",IF(COUNTIF($H$3213:$H$3236,H487),"","エラー"))</f>
        <v/>
      </c>
      <c r="M487" s="872" t="str">
        <f t="shared" ref="M487:M550" si="46">IF(H487="その他",IF(I487="","エラー",""),IF(H487="外国語(外国語会話も含む)",IF(I487="","エラー",""),""))</f>
        <v/>
      </c>
      <c r="N487" s="872" t="str">
        <f t="shared" si="43"/>
        <v/>
      </c>
      <c r="O487" s="872" t="str">
        <f t="shared" si="42"/>
        <v/>
      </c>
    </row>
    <row r="488" spans="3:15" ht="18" hidden="1" customHeight="1">
      <c r="C488" s="879"/>
      <c r="D488" s="993"/>
      <c r="E488" s="996"/>
      <c r="F488" s="994"/>
      <c r="G488" s="849"/>
      <c r="H488" s="868"/>
      <c r="I488" s="642"/>
      <c r="J488" s="862"/>
      <c r="K488" s="872" t="str">
        <f t="shared" si="44"/>
        <v/>
      </c>
      <c r="L488" s="872" t="str">
        <f t="shared" si="45"/>
        <v/>
      </c>
      <c r="M488" s="872" t="str">
        <f t="shared" si="46"/>
        <v/>
      </c>
      <c r="N488" s="872" t="str">
        <f t="shared" si="43"/>
        <v/>
      </c>
      <c r="O488" s="872" t="str">
        <f t="shared" si="42"/>
        <v/>
      </c>
    </row>
    <row r="489" spans="3:15" ht="18" hidden="1" customHeight="1">
      <c r="C489" s="879"/>
      <c r="D489" s="993"/>
      <c r="E489" s="996"/>
      <c r="F489" s="994"/>
      <c r="G489" s="849"/>
      <c r="H489" s="868"/>
      <c r="I489" s="642"/>
      <c r="J489" s="862"/>
      <c r="K489" s="872" t="str">
        <f t="shared" si="44"/>
        <v/>
      </c>
      <c r="L489" s="872" t="str">
        <f t="shared" si="45"/>
        <v/>
      </c>
      <c r="M489" s="872" t="str">
        <f t="shared" si="46"/>
        <v/>
      </c>
      <c r="N489" s="872" t="str">
        <f t="shared" si="43"/>
        <v/>
      </c>
      <c r="O489" s="872" t="str">
        <f t="shared" si="42"/>
        <v/>
      </c>
    </row>
    <row r="490" spans="3:15" ht="18" hidden="1" customHeight="1">
      <c r="C490" s="879"/>
      <c r="D490" s="993"/>
      <c r="E490" s="996"/>
      <c r="F490" s="994"/>
      <c r="G490" s="849"/>
      <c r="H490" s="868"/>
      <c r="I490" s="642"/>
      <c r="J490" s="862"/>
      <c r="K490" s="872" t="str">
        <f t="shared" si="44"/>
        <v/>
      </c>
      <c r="L490" s="872" t="str">
        <f t="shared" si="45"/>
        <v/>
      </c>
      <c r="M490" s="872" t="str">
        <f t="shared" si="46"/>
        <v/>
      </c>
      <c r="N490" s="872" t="str">
        <f t="shared" si="43"/>
        <v/>
      </c>
      <c r="O490" s="872" t="str">
        <f t="shared" si="42"/>
        <v/>
      </c>
    </row>
    <row r="491" spans="3:15" ht="18" hidden="1" customHeight="1">
      <c r="C491" s="879"/>
      <c r="D491" s="993"/>
      <c r="E491" s="996"/>
      <c r="F491" s="994"/>
      <c r="G491" s="849"/>
      <c r="H491" s="868"/>
      <c r="I491" s="642"/>
      <c r="J491" s="862"/>
      <c r="K491" s="872" t="str">
        <f t="shared" si="44"/>
        <v/>
      </c>
      <c r="L491" s="872" t="str">
        <f t="shared" si="45"/>
        <v/>
      </c>
      <c r="M491" s="872" t="str">
        <f t="shared" si="46"/>
        <v/>
      </c>
      <c r="N491" s="872" t="str">
        <f t="shared" si="43"/>
        <v/>
      </c>
      <c r="O491" s="872" t="str">
        <f t="shared" si="42"/>
        <v/>
      </c>
    </row>
    <row r="492" spans="3:15" ht="18" hidden="1" customHeight="1">
      <c r="C492" s="879"/>
      <c r="D492" s="993"/>
      <c r="E492" s="996"/>
      <c r="F492" s="994"/>
      <c r="G492" s="849"/>
      <c r="H492" s="868"/>
      <c r="I492" s="642"/>
      <c r="J492" s="862"/>
      <c r="K492" s="872" t="str">
        <f t="shared" si="44"/>
        <v/>
      </c>
      <c r="L492" s="872" t="str">
        <f t="shared" si="45"/>
        <v/>
      </c>
      <c r="M492" s="872" t="str">
        <f t="shared" si="46"/>
        <v/>
      </c>
      <c r="N492" s="872" t="str">
        <f t="shared" si="43"/>
        <v/>
      </c>
      <c r="O492" s="872" t="str">
        <f t="shared" si="42"/>
        <v/>
      </c>
    </row>
    <row r="493" spans="3:15" ht="18" hidden="1" customHeight="1">
      <c r="C493" s="879"/>
      <c r="D493" s="993"/>
      <c r="E493" s="996"/>
      <c r="F493" s="994"/>
      <c r="G493" s="849"/>
      <c r="H493" s="868"/>
      <c r="I493" s="642"/>
      <c r="J493" s="862"/>
      <c r="K493" s="872" t="str">
        <f t="shared" si="44"/>
        <v/>
      </c>
      <c r="L493" s="872" t="str">
        <f t="shared" si="45"/>
        <v/>
      </c>
      <c r="M493" s="872" t="str">
        <f t="shared" si="46"/>
        <v/>
      </c>
      <c r="N493" s="872" t="str">
        <f t="shared" si="43"/>
        <v/>
      </c>
      <c r="O493" s="872" t="str">
        <f t="shared" si="42"/>
        <v/>
      </c>
    </row>
    <row r="494" spans="3:15" ht="18" hidden="1" customHeight="1">
      <c r="C494" s="879"/>
      <c r="D494" s="993"/>
      <c r="E494" s="996"/>
      <c r="F494" s="994"/>
      <c r="G494" s="849"/>
      <c r="H494" s="868"/>
      <c r="I494" s="642"/>
      <c r="J494" s="862"/>
      <c r="K494" s="872" t="str">
        <f t="shared" si="44"/>
        <v/>
      </c>
      <c r="L494" s="872" t="str">
        <f t="shared" si="45"/>
        <v/>
      </c>
      <c r="M494" s="872" t="str">
        <f t="shared" si="46"/>
        <v/>
      </c>
      <c r="N494" s="872" t="str">
        <f t="shared" si="43"/>
        <v/>
      </c>
      <c r="O494" s="872" t="str">
        <f t="shared" si="42"/>
        <v/>
      </c>
    </row>
    <row r="495" spans="3:15" ht="18" hidden="1" customHeight="1">
      <c r="C495" s="879"/>
      <c r="D495" s="993"/>
      <c r="E495" s="996"/>
      <c r="F495" s="994"/>
      <c r="G495" s="849"/>
      <c r="H495" s="868"/>
      <c r="I495" s="642"/>
      <c r="J495" s="862"/>
      <c r="K495" s="872" t="str">
        <f t="shared" si="44"/>
        <v/>
      </c>
      <c r="L495" s="872" t="str">
        <f t="shared" si="45"/>
        <v/>
      </c>
      <c r="M495" s="872" t="str">
        <f t="shared" si="46"/>
        <v/>
      </c>
      <c r="N495" s="872" t="str">
        <f t="shared" si="43"/>
        <v/>
      </c>
      <c r="O495" s="872" t="str">
        <f t="shared" si="42"/>
        <v/>
      </c>
    </row>
    <row r="496" spans="3:15" ht="18" hidden="1" customHeight="1">
      <c r="C496" s="879"/>
      <c r="D496" s="993"/>
      <c r="E496" s="996"/>
      <c r="F496" s="994"/>
      <c r="G496" s="849"/>
      <c r="H496" s="868"/>
      <c r="I496" s="642"/>
      <c r="J496" s="862"/>
      <c r="K496" s="872" t="str">
        <f t="shared" si="44"/>
        <v/>
      </c>
      <c r="L496" s="872" t="str">
        <f t="shared" si="45"/>
        <v/>
      </c>
      <c r="M496" s="872" t="str">
        <f t="shared" si="46"/>
        <v/>
      </c>
      <c r="N496" s="872" t="str">
        <f t="shared" si="43"/>
        <v/>
      </c>
      <c r="O496" s="872" t="str">
        <f t="shared" si="42"/>
        <v/>
      </c>
    </row>
    <row r="497" spans="3:15" ht="18" hidden="1" customHeight="1">
      <c r="C497" s="879"/>
      <c r="D497" s="993"/>
      <c r="E497" s="996"/>
      <c r="F497" s="994"/>
      <c r="G497" s="849"/>
      <c r="H497" s="868"/>
      <c r="I497" s="642"/>
      <c r="J497" s="862"/>
      <c r="K497" s="872" t="str">
        <f t="shared" si="44"/>
        <v/>
      </c>
      <c r="L497" s="872" t="str">
        <f t="shared" si="45"/>
        <v/>
      </c>
      <c r="M497" s="872" t="str">
        <f t="shared" si="46"/>
        <v/>
      </c>
      <c r="N497" s="872" t="str">
        <f t="shared" si="43"/>
        <v/>
      </c>
      <c r="O497" s="872" t="str">
        <f t="shared" si="42"/>
        <v/>
      </c>
    </row>
    <row r="498" spans="3:15" ht="18" hidden="1" customHeight="1">
      <c r="C498" s="879"/>
      <c r="D498" s="993"/>
      <c r="E498" s="996"/>
      <c r="F498" s="994"/>
      <c r="G498" s="849"/>
      <c r="H498" s="868"/>
      <c r="I498" s="642"/>
      <c r="J498" s="862"/>
      <c r="K498" s="872" t="str">
        <f t="shared" si="44"/>
        <v/>
      </c>
      <c r="L498" s="872" t="str">
        <f t="shared" si="45"/>
        <v/>
      </c>
      <c r="M498" s="872" t="str">
        <f t="shared" si="46"/>
        <v/>
      </c>
      <c r="N498" s="872" t="str">
        <f t="shared" si="43"/>
        <v/>
      </c>
      <c r="O498" s="872" t="str">
        <f t="shared" si="42"/>
        <v/>
      </c>
    </row>
    <row r="499" spans="3:15" ht="18" hidden="1" customHeight="1">
      <c r="C499" s="879"/>
      <c r="D499" s="993"/>
      <c r="E499" s="996"/>
      <c r="F499" s="994"/>
      <c r="G499" s="849"/>
      <c r="H499" s="868"/>
      <c r="I499" s="642"/>
      <c r="J499" s="862"/>
      <c r="K499" s="872" t="str">
        <f t="shared" si="44"/>
        <v/>
      </c>
      <c r="L499" s="872" t="str">
        <f t="shared" si="45"/>
        <v/>
      </c>
      <c r="M499" s="872" t="str">
        <f t="shared" si="46"/>
        <v/>
      </c>
      <c r="N499" s="872" t="str">
        <f t="shared" si="43"/>
        <v/>
      </c>
      <c r="O499" s="872" t="str">
        <f t="shared" si="42"/>
        <v/>
      </c>
    </row>
    <row r="500" spans="3:15" ht="18" hidden="1" customHeight="1">
      <c r="C500" s="879"/>
      <c r="D500" s="993"/>
      <c r="E500" s="996"/>
      <c r="F500" s="994"/>
      <c r="G500" s="849"/>
      <c r="H500" s="868"/>
      <c r="I500" s="642"/>
      <c r="J500" s="862"/>
      <c r="K500" s="872" t="str">
        <f t="shared" si="44"/>
        <v/>
      </c>
      <c r="L500" s="872" t="str">
        <f t="shared" si="45"/>
        <v/>
      </c>
      <c r="M500" s="872" t="str">
        <f t="shared" si="46"/>
        <v/>
      </c>
      <c r="N500" s="872" t="str">
        <f t="shared" si="43"/>
        <v/>
      </c>
      <c r="O500" s="872" t="str">
        <f t="shared" si="42"/>
        <v/>
      </c>
    </row>
    <row r="501" spans="3:15" ht="18" hidden="1" customHeight="1">
      <c r="C501" s="879"/>
      <c r="D501" s="993"/>
      <c r="E501" s="996"/>
      <c r="F501" s="994"/>
      <c r="G501" s="849"/>
      <c r="H501" s="868"/>
      <c r="I501" s="642"/>
      <c r="J501" s="862"/>
      <c r="K501" s="872" t="str">
        <f t="shared" si="44"/>
        <v/>
      </c>
      <c r="L501" s="872" t="str">
        <f t="shared" si="45"/>
        <v/>
      </c>
      <c r="M501" s="872" t="str">
        <f t="shared" si="46"/>
        <v/>
      </c>
      <c r="N501" s="872" t="str">
        <f t="shared" si="43"/>
        <v/>
      </c>
      <c r="O501" s="872" t="str">
        <f t="shared" si="42"/>
        <v/>
      </c>
    </row>
    <row r="502" spans="3:15" ht="18" hidden="1" customHeight="1">
      <c r="C502" s="879"/>
      <c r="D502" s="993"/>
      <c r="E502" s="996"/>
      <c r="F502" s="994"/>
      <c r="G502" s="849"/>
      <c r="H502" s="868"/>
      <c r="I502" s="642"/>
      <c r="J502" s="862"/>
      <c r="K502" s="872" t="str">
        <f t="shared" si="44"/>
        <v/>
      </c>
      <c r="L502" s="872" t="str">
        <f t="shared" si="45"/>
        <v/>
      </c>
      <c r="M502" s="872" t="str">
        <f t="shared" si="46"/>
        <v/>
      </c>
      <c r="N502" s="872" t="str">
        <f t="shared" si="43"/>
        <v/>
      </c>
      <c r="O502" s="872" t="str">
        <f t="shared" si="42"/>
        <v/>
      </c>
    </row>
    <row r="503" spans="3:15" ht="18" hidden="1" customHeight="1">
      <c r="C503" s="879"/>
      <c r="D503" s="993"/>
      <c r="E503" s="996"/>
      <c r="F503" s="994"/>
      <c r="G503" s="849"/>
      <c r="H503" s="868"/>
      <c r="I503" s="642"/>
      <c r="J503" s="862"/>
      <c r="K503" s="872" t="str">
        <f t="shared" si="44"/>
        <v/>
      </c>
      <c r="L503" s="872" t="str">
        <f t="shared" si="45"/>
        <v/>
      </c>
      <c r="M503" s="872" t="str">
        <f t="shared" si="46"/>
        <v/>
      </c>
      <c r="N503" s="872" t="str">
        <f t="shared" si="43"/>
        <v/>
      </c>
      <c r="O503" s="872" t="str">
        <f t="shared" si="42"/>
        <v/>
      </c>
    </row>
    <row r="504" spans="3:15" ht="18" hidden="1" customHeight="1">
      <c r="C504" s="879"/>
      <c r="D504" s="993"/>
      <c r="E504" s="996"/>
      <c r="F504" s="994"/>
      <c r="G504" s="849"/>
      <c r="H504" s="868"/>
      <c r="I504" s="642"/>
      <c r="J504" s="862"/>
      <c r="K504" s="872" t="str">
        <f t="shared" si="44"/>
        <v/>
      </c>
      <c r="L504" s="872" t="str">
        <f t="shared" si="45"/>
        <v/>
      </c>
      <c r="M504" s="872" t="str">
        <f t="shared" si="46"/>
        <v/>
      </c>
      <c r="N504" s="872" t="str">
        <f t="shared" si="43"/>
        <v/>
      </c>
      <c r="O504" s="872" t="str">
        <f t="shared" si="42"/>
        <v/>
      </c>
    </row>
    <row r="505" spans="3:15" ht="18" hidden="1" customHeight="1">
      <c r="C505" s="879"/>
      <c r="D505" s="993"/>
      <c r="E505" s="996"/>
      <c r="F505" s="994"/>
      <c r="G505" s="849"/>
      <c r="H505" s="868"/>
      <c r="I505" s="642"/>
      <c r="J505" s="862"/>
      <c r="K505" s="872" t="str">
        <f t="shared" si="44"/>
        <v/>
      </c>
      <c r="L505" s="872" t="str">
        <f t="shared" si="45"/>
        <v/>
      </c>
      <c r="M505" s="872" t="str">
        <f t="shared" si="46"/>
        <v/>
      </c>
      <c r="N505" s="872" t="str">
        <f t="shared" si="43"/>
        <v/>
      </c>
      <c r="O505" s="872" t="str">
        <f t="shared" si="42"/>
        <v/>
      </c>
    </row>
    <row r="506" spans="3:15" ht="18" hidden="1" customHeight="1">
      <c r="C506" s="879"/>
      <c r="D506" s="993"/>
      <c r="E506" s="996"/>
      <c r="F506" s="994"/>
      <c r="G506" s="849"/>
      <c r="H506" s="868"/>
      <c r="I506" s="642"/>
      <c r="J506" s="862"/>
      <c r="K506" s="872" t="str">
        <f t="shared" si="44"/>
        <v/>
      </c>
      <c r="L506" s="872" t="str">
        <f t="shared" si="45"/>
        <v/>
      </c>
      <c r="M506" s="872" t="str">
        <f t="shared" si="46"/>
        <v/>
      </c>
      <c r="N506" s="872" t="str">
        <f t="shared" si="43"/>
        <v/>
      </c>
      <c r="O506" s="872" t="str">
        <f t="shared" si="42"/>
        <v/>
      </c>
    </row>
    <row r="507" spans="3:15" ht="18" hidden="1" customHeight="1">
      <c r="C507" s="879"/>
      <c r="D507" s="993"/>
      <c r="E507" s="996"/>
      <c r="F507" s="994"/>
      <c r="G507" s="849"/>
      <c r="H507" s="868"/>
      <c r="I507" s="642"/>
      <c r="J507" s="862"/>
      <c r="K507" s="872" t="str">
        <f t="shared" si="44"/>
        <v/>
      </c>
      <c r="L507" s="872" t="str">
        <f t="shared" si="45"/>
        <v/>
      </c>
      <c r="M507" s="872" t="str">
        <f t="shared" si="46"/>
        <v/>
      </c>
      <c r="N507" s="872" t="str">
        <f t="shared" si="43"/>
        <v/>
      </c>
      <c r="O507" s="872" t="str">
        <f t="shared" si="42"/>
        <v/>
      </c>
    </row>
    <row r="508" spans="3:15" ht="18" hidden="1" customHeight="1">
      <c r="C508" s="879"/>
      <c r="D508" s="993"/>
      <c r="E508" s="996"/>
      <c r="F508" s="994"/>
      <c r="G508" s="849"/>
      <c r="H508" s="868"/>
      <c r="I508" s="642"/>
      <c r="J508" s="862"/>
      <c r="K508" s="872" t="str">
        <f t="shared" si="44"/>
        <v/>
      </c>
      <c r="L508" s="872" t="str">
        <f t="shared" si="45"/>
        <v/>
      </c>
      <c r="M508" s="872" t="str">
        <f t="shared" si="46"/>
        <v/>
      </c>
      <c r="N508" s="872" t="str">
        <f t="shared" si="43"/>
        <v/>
      </c>
      <c r="O508" s="872" t="str">
        <f t="shared" si="42"/>
        <v/>
      </c>
    </row>
    <row r="509" spans="3:15" ht="18" hidden="1" customHeight="1">
      <c r="C509" s="879"/>
      <c r="D509" s="993"/>
      <c r="E509" s="996"/>
      <c r="F509" s="994"/>
      <c r="G509" s="849"/>
      <c r="H509" s="868"/>
      <c r="I509" s="642"/>
      <c r="J509" s="862"/>
      <c r="K509" s="872" t="str">
        <f t="shared" si="44"/>
        <v/>
      </c>
      <c r="L509" s="872" t="str">
        <f t="shared" si="45"/>
        <v/>
      </c>
      <c r="M509" s="872" t="str">
        <f t="shared" si="46"/>
        <v/>
      </c>
      <c r="N509" s="872" t="str">
        <f t="shared" si="43"/>
        <v/>
      </c>
      <c r="O509" s="872" t="str">
        <f t="shared" si="42"/>
        <v/>
      </c>
    </row>
    <row r="510" spans="3:15" ht="18" customHeight="1">
      <c r="C510" s="879"/>
      <c r="D510" s="993"/>
      <c r="E510" s="996"/>
      <c r="F510" s="994"/>
      <c r="G510" s="849"/>
      <c r="H510" s="868"/>
      <c r="I510" s="642"/>
      <c r="J510" s="862"/>
      <c r="K510" s="872" t="str">
        <f t="shared" si="44"/>
        <v/>
      </c>
      <c r="L510" s="872" t="str">
        <f t="shared" si="45"/>
        <v/>
      </c>
      <c r="M510" s="872" t="str">
        <f t="shared" si="46"/>
        <v/>
      </c>
      <c r="N510" s="872" t="str">
        <f t="shared" si="43"/>
        <v/>
      </c>
      <c r="O510" s="872" t="str">
        <f t="shared" si="42"/>
        <v/>
      </c>
    </row>
    <row r="511" spans="3:15" ht="18" hidden="1" customHeight="1">
      <c r="C511" s="879"/>
      <c r="D511" s="993"/>
      <c r="E511" s="996"/>
      <c r="F511" s="994"/>
      <c r="G511" s="849"/>
      <c r="H511" s="868"/>
      <c r="I511" s="642"/>
      <c r="J511" s="862"/>
      <c r="K511" s="872" t="str">
        <f t="shared" si="44"/>
        <v/>
      </c>
      <c r="L511" s="872" t="str">
        <f t="shared" si="45"/>
        <v/>
      </c>
      <c r="M511" s="872" t="str">
        <f t="shared" si="46"/>
        <v/>
      </c>
      <c r="N511" s="872" t="str">
        <f t="shared" si="43"/>
        <v/>
      </c>
      <c r="O511" s="872" t="str">
        <f t="shared" si="42"/>
        <v/>
      </c>
    </row>
    <row r="512" spans="3:15" ht="18" hidden="1" customHeight="1">
      <c r="C512" s="879"/>
      <c r="D512" s="993"/>
      <c r="E512" s="996"/>
      <c r="F512" s="994"/>
      <c r="G512" s="849"/>
      <c r="H512" s="868"/>
      <c r="I512" s="642"/>
      <c r="J512" s="862"/>
      <c r="K512" s="872" t="str">
        <f t="shared" si="44"/>
        <v/>
      </c>
      <c r="L512" s="872" t="str">
        <f t="shared" si="45"/>
        <v/>
      </c>
      <c r="M512" s="872" t="str">
        <f t="shared" si="46"/>
        <v/>
      </c>
      <c r="N512" s="872" t="str">
        <f t="shared" si="43"/>
        <v/>
      </c>
      <c r="O512" s="872" t="str">
        <f t="shared" si="42"/>
        <v/>
      </c>
    </row>
    <row r="513" spans="3:15" ht="18" hidden="1" customHeight="1">
      <c r="C513" s="879"/>
      <c r="D513" s="993"/>
      <c r="E513" s="996"/>
      <c r="F513" s="994"/>
      <c r="G513" s="849"/>
      <c r="H513" s="868"/>
      <c r="I513" s="642"/>
      <c r="J513" s="862"/>
      <c r="K513" s="872" t="str">
        <f t="shared" si="44"/>
        <v/>
      </c>
      <c r="L513" s="872" t="str">
        <f t="shared" si="45"/>
        <v/>
      </c>
      <c r="M513" s="872" t="str">
        <f t="shared" si="46"/>
        <v/>
      </c>
      <c r="N513" s="872" t="str">
        <f t="shared" si="43"/>
        <v/>
      </c>
      <c r="O513" s="872" t="str">
        <f t="shared" si="42"/>
        <v/>
      </c>
    </row>
    <row r="514" spans="3:15" ht="18" hidden="1" customHeight="1">
      <c r="C514" s="879"/>
      <c r="D514" s="993"/>
      <c r="E514" s="996"/>
      <c r="F514" s="994"/>
      <c r="G514" s="849"/>
      <c r="H514" s="868"/>
      <c r="I514" s="642"/>
      <c r="J514" s="862"/>
      <c r="K514" s="872" t="str">
        <f t="shared" si="44"/>
        <v/>
      </c>
      <c r="L514" s="872" t="str">
        <f t="shared" si="45"/>
        <v/>
      </c>
      <c r="M514" s="872" t="str">
        <f t="shared" si="46"/>
        <v/>
      </c>
      <c r="N514" s="872" t="str">
        <f t="shared" si="43"/>
        <v/>
      </c>
      <c r="O514" s="872" t="str">
        <f t="shared" si="42"/>
        <v/>
      </c>
    </row>
    <row r="515" spans="3:15" ht="18" hidden="1" customHeight="1">
      <c r="C515" s="879"/>
      <c r="D515" s="993"/>
      <c r="E515" s="996"/>
      <c r="F515" s="994"/>
      <c r="G515" s="849"/>
      <c r="H515" s="868"/>
      <c r="I515" s="642"/>
      <c r="J515" s="862"/>
      <c r="K515" s="872" t="str">
        <f t="shared" si="44"/>
        <v/>
      </c>
      <c r="L515" s="872" t="str">
        <f t="shared" si="45"/>
        <v/>
      </c>
      <c r="M515" s="872" t="str">
        <f t="shared" si="46"/>
        <v/>
      </c>
      <c r="N515" s="872" t="str">
        <f t="shared" si="43"/>
        <v/>
      </c>
      <c r="O515" s="872" t="str">
        <f t="shared" si="42"/>
        <v/>
      </c>
    </row>
    <row r="516" spans="3:15" ht="18" hidden="1" customHeight="1">
      <c r="C516" s="879"/>
      <c r="D516" s="993"/>
      <c r="E516" s="996"/>
      <c r="F516" s="994"/>
      <c r="G516" s="849"/>
      <c r="H516" s="868"/>
      <c r="I516" s="642"/>
      <c r="J516" s="862"/>
      <c r="K516" s="872" t="str">
        <f t="shared" si="44"/>
        <v/>
      </c>
      <c r="L516" s="872" t="str">
        <f t="shared" si="45"/>
        <v/>
      </c>
      <c r="M516" s="872" t="str">
        <f t="shared" si="46"/>
        <v/>
      </c>
      <c r="N516" s="872" t="str">
        <f t="shared" si="43"/>
        <v/>
      </c>
      <c r="O516" s="872" t="str">
        <f t="shared" si="42"/>
        <v/>
      </c>
    </row>
    <row r="517" spans="3:15" ht="18" hidden="1" customHeight="1">
      <c r="C517" s="879"/>
      <c r="D517" s="993"/>
      <c r="E517" s="996"/>
      <c r="F517" s="994"/>
      <c r="G517" s="849"/>
      <c r="H517" s="868"/>
      <c r="I517" s="642"/>
      <c r="J517" s="862"/>
      <c r="K517" s="872" t="str">
        <f t="shared" si="44"/>
        <v/>
      </c>
      <c r="L517" s="872" t="str">
        <f t="shared" si="45"/>
        <v/>
      </c>
      <c r="M517" s="872" t="str">
        <f t="shared" si="46"/>
        <v/>
      </c>
      <c r="N517" s="872" t="str">
        <f t="shared" si="43"/>
        <v/>
      </c>
      <c r="O517" s="872" t="str">
        <f t="shared" ref="O517:O580" si="47">IF(C517="","",IF(COUNTBLANK(C517:J517)&gt;1,"記入漏れがあります。記入例のとおりデータを入力してください。。",""))</f>
        <v/>
      </c>
    </row>
    <row r="518" spans="3:15" ht="18" hidden="1" customHeight="1">
      <c r="C518" s="879"/>
      <c r="D518" s="993"/>
      <c r="E518" s="996"/>
      <c r="F518" s="994"/>
      <c r="G518" s="849"/>
      <c r="H518" s="868"/>
      <c r="I518" s="642"/>
      <c r="J518" s="862"/>
      <c r="K518" s="872" t="str">
        <f t="shared" si="44"/>
        <v/>
      </c>
      <c r="L518" s="872" t="str">
        <f t="shared" si="45"/>
        <v/>
      </c>
      <c r="M518" s="872" t="str">
        <f t="shared" si="46"/>
        <v/>
      </c>
      <c r="N518" s="872" t="str">
        <f t="shared" ref="N518:N581" si="48">IF(COUNTIF($Y$6:$Y$18,J518),"要確認","")</f>
        <v/>
      </c>
      <c r="O518" s="872" t="str">
        <f t="shared" si="47"/>
        <v/>
      </c>
    </row>
    <row r="519" spans="3:15" ht="18" hidden="1" customHeight="1">
      <c r="C519" s="879"/>
      <c r="D519" s="993"/>
      <c r="E519" s="996"/>
      <c r="F519" s="994"/>
      <c r="G519" s="849"/>
      <c r="H519" s="868"/>
      <c r="I519" s="642"/>
      <c r="J519" s="862"/>
      <c r="K519" s="872" t="str">
        <f t="shared" si="44"/>
        <v/>
      </c>
      <c r="L519" s="872" t="str">
        <f t="shared" si="45"/>
        <v/>
      </c>
      <c r="M519" s="872" t="str">
        <f t="shared" si="46"/>
        <v/>
      </c>
      <c r="N519" s="872" t="str">
        <f t="shared" si="48"/>
        <v/>
      </c>
      <c r="O519" s="872" t="str">
        <f t="shared" si="47"/>
        <v/>
      </c>
    </row>
    <row r="520" spans="3:15" ht="18" hidden="1" customHeight="1">
      <c r="C520" s="879"/>
      <c r="D520" s="993"/>
      <c r="E520" s="996"/>
      <c r="F520" s="994"/>
      <c r="G520" s="849"/>
      <c r="H520" s="868"/>
      <c r="I520" s="642"/>
      <c r="J520" s="862"/>
      <c r="K520" s="872" t="str">
        <f t="shared" si="44"/>
        <v/>
      </c>
      <c r="L520" s="872" t="str">
        <f t="shared" si="45"/>
        <v/>
      </c>
      <c r="M520" s="872" t="str">
        <f t="shared" si="46"/>
        <v/>
      </c>
      <c r="N520" s="872" t="str">
        <f t="shared" si="48"/>
        <v/>
      </c>
      <c r="O520" s="872" t="str">
        <f t="shared" si="47"/>
        <v/>
      </c>
    </row>
    <row r="521" spans="3:15" ht="18" hidden="1" customHeight="1">
      <c r="C521" s="879"/>
      <c r="D521" s="993"/>
      <c r="E521" s="996"/>
      <c r="F521" s="994"/>
      <c r="G521" s="849"/>
      <c r="H521" s="868"/>
      <c r="I521" s="642"/>
      <c r="J521" s="862"/>
      <c r="K521" s="872" t="str">
        <f t="shared" si="44"/>
        <v/>
      </c>
      <c r="L521" s="872" t="str">
        <f t="shared" si="45"/>
        <v/>
      </c>
      <c r="M521" s="872" t="str">
        <f t="shared" si="46"/>
        <v/>
      </c>
      <c r="N521" s="872" t="str">
        <f t="shared" si="48"/>
        <v/>
      </c>
      <c r="O521" s="872" t="str">
        <f t="shared" si="47"/>
        <v/>
      </c>
    </row>
    <row r="522" spans="3:15" ht="18" hidden="1" customHeight="1">
      <c r="C522" s="879"/>
      <c r="D522" s="993"/>
      <c r="E522" s="996"/>
      <c r="F522" s="994"/>
      <c r="G522" s="849"/>
      <c r="H522" s="868"/>
      <c r="I522" s="642"/>
      <c r="J522" s="862"/>
      <c r="K522" s="872" t="str">
        <f t="shared" si="44"/>
        <v/>
      </c>
      <c r="L522" s="872" t="str">
        <f t="shared" si="45"/>
        <v/>
      </c>
      <c r="M522" s="872" t="str">
        <f t="shared" si="46"/>
        <v/>
      </c>
      <c r="N522" s="872" t="str">
        <f t="shared" si="48"/>
        <v/>
      </c>
      <c r="O522" s="872" t="str">
        <f t="shared" si="47"/>
        <v/>
      </c>
    </row>
    <row r="523" spans="3:15" ht="18" hidden="1" customHeight="1">
      <c r="C523" s="879"/>
      <c r="D523" s="993"/>
      <c r="E523" s="996"/>
      <c r="F523" s="994"/>
      <c r="G523" s="849"/>
      <c r="H523" s="868"/>
      <c r="I523" s="642"/>
      <c r="J523" s="862"/>
      <c r="K523" s="872" t="str">
        <f t="shared" si="44"/>
        <v/>
      </c>
      <c r="L523" s="872" t="str">
        <f t="shared" si="45"/>
        <v/>
      </c>
      <c r="M523" s="872" t="str">
        <f t="shared" si="46"/>
        <v/>
      </c>
      <c r="N523" s="872" t="str">
        <f t="shared" si="48"/>
        <v/>
      </c>
      <c r="O523" s="872" t="str">
        <f t="shared" si="47"/>
        <v/>
      </c>
    </row>
    <row r="524" spans="3:15" ht="18" hidden="1" customHeight="1">
      <c r="C524" s="879"/>
      <c r="D524" s="993"/>
      <c r="E524" s="996"/>
      <c r="F524" s="994"/>
      <c r="G524" s="849"/>
      <c r="H524" s="868"/>
      <c r="I524" s="642"/>
      <c r="J524" s="862"/>
      <c r="K524" s="872" t="str">
        <f t="shared" si="44"/>
        <v/>
      </c>
      <c r="L524" s="872" t="str">
        <f t="shared" si="45"/>
        <v/>
      </c>
      <c r="M524" s="872" t="str">
        <f t="shared" si="46"/>
        <v/>
      </c>
      <c r="N524" s="872" t="str">
        <f t="shared" si="48"/>
        <v/>
      </c>
      <c r="O524" s="872" t="str">
        <f t="shared" si="47"/>
        <v/>
      </c>
    </row>
    <row r="525" spans="3:15" ht="18" hidden="1" customHeight="1">
      <c r="C525" s="879"/>
      <c r="D525" s="993"/>
      <c r="E525" s="996"/>
      <c r="F525" s="994"/>
      <c r="G525" s="849"/>
      <c r="H525" s="868"/>
      <c r="I525" s="642"/>
      <c r="J525" s="862"/>
      <c r="K525" s="872" t="str">
        <f t="shared" si="44"/>
        <v/>
      </c>
      <c r="L525" s="872" t="str">
        <f t="shared" si="45"/>
        <v/>
      </c>
      <c r="M525" s="872" t="str">
        <f t="shared" si="46"/>
        <v/>
      </c>
      <c r="N525" s="872" t="str">
        <f t="shared" si="48"/>
        <v/>
      </c>
      <c r="O525" s="872" t="str">
        <f t="shared" si="47"/>
        <v/>
      </c>
    </row>
    <row r="526" spans="3:15" ht="18" hidden="1" customHeight="1">
      <c r="C526" s="879"/>
      <c r="D526" s="993"/>
      <c r="E526" s="996"/>
      <c r="F526" s="994"/>
      <c r="G526" s="849"/>
      <c r="H526" s="868"/>
      <c r="I526" s="642"/>
      <c r="J526" s="862"/>
      <c r="K526" s="872" t="str">
        <f t="shared" si="44"/>
        <v/>
      </c>
      <c r="L526" s="872" t="str">
        <f t="shared" si="45"/>
        <v/>
      </c>
      <c r="M526" s="872" t="str">
        <f t="shared" si="46"/>
        <v/>
      </c>
      <c r="N526" s="872" t="str">
        <f t="shared" si="48"/>
        <v/>
      </c>
      <c r="O526" s="872" t="str">
        <f t="shared" si="47"/>
        <v/>
      </c>
    </row>
    <row r="527" spans="3:15" ht="18" hidden="1" customHeight="1">
      <c r="C527" s="879"/>
      <c r="D527" s="993"/>
      <c r="E527" s="996"/>
      <c r="F527" s="994"/>
      <c r="G527" s="849"/>
      <c r="H527" s="868"/>
      <c r="I527" s="642"/>
      <c r="J527" s="862"/>
      <c r="K527" s="872" t="str">
        <f t="shared" si="44"/>
        <v/>
      </c>
      <c r="L527" s="872" t="str">
        <f t="shared" si="45"/>
        <v/>
      </c>
      <c r="M527" s="872" t="str">
        <f t="shared" si="46"/>
        <v/>
      </c>
      <c r="N527" s="872" t="str">
        <f t="shared" si="48"/>
        <v/>
      </c>
      <c r="O527" s="872" t="str">
        <f t="shared" si="47"/>
        <v/>
      </c>
    </row>
    <row r="528" spans="3:15" ht="18" hidden="1" customHeight="1">
      <c r="C528" s="879"/>
      <c r="D528" s="993"/>
      <c r="E528" s="996"/>
      <c r="F528" s="994"/>
      <c r="G528" s="849"/>
      <c r="H528" s="868"/>
      <c r="I528" s="642"/>
      <c r="J528" s="862"/>
      <c r="K528" s="872" t="str">
        <f t="shared" si="44"/>
        <v/>
      </c>
      <c r="L528" s="872" t="str">
        <f t="shared" si="45"/>
        <v/>
      </c>
      <c r="M528" s="872" t="str">
        <f t="shared" si="46"/>
        <v/>
      </c>
      <c r="N528" s="872" t="str">
        <f t="shared" si="48"/>
        <v/>
      </c>
      <c r="O528" s="872" t="str">
        <f t="shared" si="47"/>
        <v/>
      </c>
    </row>
    <row r="529" spans="3:15" ht="18" hidden="1" customHeight="1">
      <c r="C529" s="879"/>
      <c r="D529" s="993"/>
      <c r="E529" s="996"/>
      <c r="F529" s="994"/>
      <c r="G529" s="849"/>
      <c r="H529" s="868"/>
      <c r="I529" s="642"/>
      <c r="J529" s="862"/>
      <c r="K529" s="872" t="str">
        <f t="shared" si="44"/>
        <v/>
      </c>
      <c r="L529" s="872" t="str">
        <f t="shared" si="45"/>
        <v/>
      </c>
      <c r="M529" s="872" t="str">
        <f t="shared" si="46"/>
        <v/>
      </c>
      <c r="N529" s="872" t="str">
        <f t="shared" si="48"/>
        <v/>
      </c>
      <c r="O529" s="872" t="str">
        <f t="shared" si="47"/>
        <v/>
      </c>
    </row>
    <row r="530" spans="3:15" ht="18" hidden="1" customHeight="1">
      <c r="C530" s="879"/>
      <c r="D530" s="993"/>
      <c r="E530" s="996"/>
      <c r="F530" s="994"/>
      <c r="G530" s="849"/>
      <c r="H530" s="868"/>
      <c r="I530" s="642"/>
      <c r="J530" s="862"/>
      <c r="K530" s="872" t="str">
        <f t="shared" si="44"/>
        <v/>
      </c>
      <c r="L530" s="872" t="str">
        <f t="shared" si="45"/>
        <v/>
      </c>
      <c r="M530" s="872" t="str">
        <f t="shared" si="46"/>
        <v/>
      </c>
      <c r="N530" s="872" t="str">
        <f t="shared" si="48"/>
        <v/>
      </c>
      <c r="O530" s="872" t="str">
        <f t="shared" si="47"/>
        <v/>
      </c>
    </row>
    <row r="531" spans="3:15" ht="18" hidden="1" customHeight="1">
      <c r="C531" s="879"/>
      <c r="D531" s="993"/>
      <c r="E531" s="996"/>
      <c r="F531" s="994"/>
      <c r="G531" s="849"/>
      <c r="H531" s="868"/>
      <c r="I531" s="642"/>
      <c r="J531" s="862"/>
      <c r="K531" s="872" t="str">
        <f t="shared" si="44"/>
        <v/>
      </c>
      <c r="L531" s="872" t="str">
        <f t="shared" si="45"/>
        <v/>
      </c>
      <c r="M531" s="872" t="str">
        <f t="shared" si="46"/>
        <v/>
      </c>
      <c r="N531" s="872" t="str">
        <f t="shared" si="48"/>
        <v/>
      </c>
      <c r="O531" s="872" t="str">
        <f t="shared" si="47"/>
        <v/>
      </c>
    </row>
    <row r="532" spans="3:15" ht="18" hidden="1" customHeight="1">
      <c r="C532" s="879"/>
      <c r="D532" s="993"/>
      <c r="E532" s="996"/>
      <c r="F532" s="994"/>
      <c r="G532" s="849"/>
      <c r="H532" s="868"/>
      <c r="I532" s="642"/>
      <c r="J532" s="862"/>
      <c r="K532" s="872" t="str">
        <f t="shared" si="44"/>
        <v/>
      </c>
      <c r="L532" s="872" t="str">
        <f t="shared" si="45"/>
        <v/>
      </c>
      <c r="M532" s="872" t="str">
        <f t="shared" si="46"/>
        <v/>
      </c>
      <c r="N532" s="872" t="str">
        <f t="shared" si="48"/>
        <v/>
      </c>
      <c r="O532" s="872" t="str">
        <f t="shared" si="47"/>
        <v/>
      </c>
    </row>
    <row r="533" spans="3:15" ht="18" hidden="1" customHeight="1">
      <c r="C533" s="879"/>
      <c r="D533" s="993"/>
      <c r="E533" s="996"/>
      <c r="F533" s="994"/>
      <c r="G533" s="849"/>
      <c r="H533" s="868"/>
      <c r="I533" s="642"/>
      <c r="J533" s="862"/>
      <c r="K533" s="872" t="str">
        <f t="shared" si="44"/>
        <v/>
      </c>
      <c r="L533" s="872" t="str">
        <f t="shared" si="45"/>
        <v/>
      </c>
      <c r="M533" s="872" t="str">
        <f t="shared" si="46"/>
        <v/>
      </c>
      <c r="N533" s="872" t="str">
        <f t="shared" si="48"/>
        <v/>
      </c>
      <c r="O533" s="872" t="str">
        <f t="shared" si="47"/>
        <v/>
      </c>
    </row>
    <row r="534" spans="3:15" ht="18" hidden="1" customHeight="1">
      <c r="C534" s="879"/>
      <c r="D534" s="993"/>
      <c r="E534" s="996"/>
      <c r="F534" s="994"/>
      <c r="G534" s="849"/>
      <c r="H534" s="868"/>
      <c r="I534" s="642"/>
      <c r="J534" s="862"/>
      <c r="K534" s="872" t="str">
        <f t="shared" si="44"/>
        <v/>
      </c>
      <c r="L534" s="872" t="str">
        <f t="shared" si="45"/>
        <v/>
      </c>
      <c r="M534" s="872" t="str">
        <f t="shared" si="46"/>
        <v/>
      </c>
      <c r="N534" s="872" t="str">
        <f t="shared" si="48"/>
        <v/>
      </c>
      <c r="O534" s="872" t="str">
        <f t="shared" si="47"/>
        <v/>
      </c>
    </row>
    <row r="535" spans="3:15" ht="18" hidden="1" customHeight="1">
      <c r="C535" s="879"/>
      <c r="D535" s="993"/>
      <c r="E535" s="996"/>
      <c r="F535" s="994"/>
      <c r="G535" s="849"/>
      <c r="H535" s="868"/>
      <c r="I535" s="642"/>
      <c r="J535" s="862"/>
      <c r="K535" s="872" t="str">
        <f t="shared" si="44"/>
        <v/>
      </c>
      <c r="L535" s="872" t="str">
        <f t="shared" si="45"/>
        <v/>
      </c>
      <c r="M535" s="872" t="str">
        <f t="shared" si="46"/>
        <v/>
      </c>
      <c r="N535" s="872" t="str">
        <f t="shared" si="48"/>
        <v/>
      </c>
      <c r="O535" s="872" t="str">
        <f t="shared" si="47"/>
        <v/>
      </c>
    </row>
    <row r="536" spans="3:15" ht="18" hidden="1" customHeight="1">
      <c r="C536" s="879"/>
      <c r="D536" s="993"/>
      <c r="E536" s="996"/>
      <c r="F536" s="994"/>
      <c r="G536" s="849"/>
      <c r="H536" s="868"/>
      <c r="I536" s="642"/>
      <c r="J536" s="862"/>
      <c r="K536" s="872" t="str">
        <f t="shared" si="44"/>
        <v/>
      </c>
      <c r="L536" s="872" t="str">
        <f t="shared" si="45"/>
        <v/>
      </c>
      <c r="M536" s="872" t="str">
        <f t="shared" si="46"/>
        <v/>
      </c>
      <c r="N536" s="872" t="str">
        <f t="shared" si="48"/>
        <v/>
      </c>
      <c r="O536" s="872" t="str">
        <f t="shared" si="47"/>
        <v/>
      </c>
    </row>
    <row r="537" spans="3:15" ht="18" hidden="1" customHeight="1">
      <c r="C537" s="879"/>
      <c r="D537" s="993"/>
      <c r="E537" s="996"/>
      <c r="F537" s="994"/>
      <c r="G537" s="849"/>
      <c r="H537" s="868"/>
      <c r="I537" s="642"/>
      <c r="J537" s="862"/>
      <c r="K537" s="872" t="str">
        <f t="shared" si="44"/>
        <v/>
      </c>
      <c r="L537" s="872" t="str">
        <f t="shared" si="45"/>
        <v/>
      </c>
      <c r="M537" s="872" t="str">
        <f t="shared" si="46"/>
        <v/>
      </c>
      <c r="N537" s="872" t="str">
        <f t="shared" si="48"/>
        <v/>
      </c>
      <c r="O537" s="872" t="str">
        <f t="shared" si="47"/>
        <v/>
      </c>
    </row>
    <row r="538" spans="3:15" ht="18" hidden="1" customHeight="1">
      <c r="C538" s="879"/>
      <c r="D538" s="993"/>
      <c r="E538" s="996"/>
      <c r="F538" s="994"/>
      <c r="G538" s="849"/>
      <c r="H538" s="868"/>
      <c r="I538" s="642"/>
      <c r="J538" s="862"/>
      <c r="K538" s="872" t="str">
        <f t="shared" si="44"/>
        <v/>
      </c>
      <c r="L538" s="872" t="str">
        <f t="shared" si="45"/>
        <v/>
      </c>
      <c r="M538" s="872" t="str">
        <f t="shared" si="46"/>
        <v/>
      </c>
      <c r="N538" s="872" t="str">
        <f t="shared" si="48"/>
        <v/>
      </c>
      <c r="O538" s="872" t="str">
        <f t="shared" si="47"/>
        <v/>
      </c>
    </row>
    <row r="539" spans="3:15" ht="18" hidden="1" customHeight="1">
      <c r="C539" s="879"/>
      <c r="D539" s="993"/>
      <c r="E539" s="996"/>
      <c r="F539" s="994"/>
      <c r="G539" s="849"/>
      <c r="H539" s="868"/>
      <c r="I539" s="642"/>
      <c r="J539" s="862"/>
      <c r="K539" s="872" t="str">
        <f t="shared" si="44"/>
        <v/>
      </c>
      <c r="L539" s="872" t="str">
        <f t="shared" si="45"/>
        <v/>
      </c>
      <c r="M539" s="872" t="str">
        <f t="shared" si="46"/>
        <v/>
      </c>
      <c r="N539" s="872" t="str">
        <f t="shared" si="48"/>
        <v/>
      </c>
      <c r="O539" s="872" t="str">
        <f t="shared" si="47"/>
        <v/>
      </c>
    </row>
    <row r="540" spans="3:15" ht="18" hidden="1" customHeight="1">
      <c r="C540" s="879"/>
      <c r="D540" s="993"/>
      <c r="E540" s="996"/>
      <c r="F540" s="994"/>
      <c r="G540" s="849"/>
      <c r="H540" s="868"/>
      <c r="I540" s="642"/>
      <c r="J540" s="862"/>
      <c r="K540" s="872" t="str">
        <f t="shared" si="44"/>
        <v/>
      </c>
      <c r="L540" s="872" t="str">
        <f t="shared" si="45"/>
        <v/>
      </c>
      <c r="M540" s="872" t="str">
        <f t="shared" si="46"/>
        <v/>
      </c>
      <c r="N540" s="872" t="str">
        <f t="shared" si="48"/>
        <v/>
      </c>
      <c r="O540" s="872" t="str">
        <f t="shared" si="47"/>
        <v/>
      </c>
    </row>
    <row r="541" spans="3:15" ht="18" hidden="1" customHeight="1">
      <c r="C541" s="879"/>
      <c r="D541" s="993"/>
      <c r="E541" s="996"/>
      <c r="F541" s="994"/>
      <c r="G541" s="849"/>
      <c r="H541" s="868"/>
      <c r="I541" s="642"/>
      <c r="J541" s="862"/>
      <c r="K541" s="872" t="str">
        <f t="shared" si="44"/>
        <v/>
      </c>
      <c r="L541" s="872" t="str">
        <f t="shared" si="45"/>
        <v/>
      </c>
      <c r="M541" s="872" t="str">
        <f t="shared" si="46"/>
        <v/>
      </c>
      <c r="N541" s="872" t="str">
        <f t="shared" si="48"/>
        <v/>
      </c>
      <c r="O541" s="872" t="str">
        <f t="shared" si="47"/>
        <v/>
      </c>
    </row>
    <row r="542" spans="3:15" ht="18" hidden="1" customHeight="1">
      <c r="C542" s="879"/>
      <c r="D542" s="993"/>
      <c r="E542" s="996"/>
      <c r="F542" s="994"/>
      <c r="G542" s="849"/>
      <c r="H542" s="868"/>
      <c r="I542" s="642"/>
      <c r="J542" s="862"/>
      <c r="K542" s="872" t="str">
        <f t="shared" si="44"/>
        <v/>
      </c>
      <c r="L542" s="872" t="str">
        <f t="shared" si="45"/>
        <v/>
      </c>
      <c r="M542" s="872" t="str">
        <f t="shared" si="46"/>
        <v/>
      </c>
      <c r="N542" s="872" t="str">
        <f t="shared" si="48"/>
        <v/>
      </c>
      <c r="O542" s="872" t="str">
        <f t="shared" si="47"/>
        <v/>
      </c>
    </row>
    <row r="543" spans="3:15" ht="18" hidden="1" customHeight="1">
      <c r="C543" s="879"/>
      <c r="D543" s="993"/>
      <c r="E543" s="996"/>
      <c r="F543" s="994"/>
      <c r="G543" s="849"/>
      <c r="H543" s="868"/>
      <c r="I543" s="642"/>
      <c r="J543" s="862"/>
      <c r="K543" s="872" t="str">
        <f t="shared" si="44"/>
        <v/>
      </c>
      <c r="L543" s="872" t="str">
        <f t="shared" si="45"/>
        <v/>
      </c>
      <c r="M543" s="872" t="str">
        <f t="shared" si="46"/>
        <v/>
      </c>
      <c r="N543" s="872" t="str">
        <f t="shared" si="48"/>
        <v/>
      </c>
      <c r="O543" s="872" t="str">
        <f t="shared" si="47"/>
        <v/>
      </c>
    </row>
    <row r="544" spans="3:15" ht="18" hidden="1" customHeight="1">
      <c r="C544" s="879"/>
      <c r="D544" s="993"/>
      <c r="E544" s="996"/>
      <c r="F544" s="994"/>
      <c r="G544" s="849"/>
      <c r="H544" s="868"/>
      <c r="I544" s="642"/>
      <c r="J544" s="862"/>
      <c r="K544" s="872" t="str">
        <f t="shared" si="44"/>
        <v/>
      </c>
      <c r="L544" s="872" t="str">
        <f t="shared" si="45"/>
        <v/>
      </c>
      <c r="M544" s="872" t="str">
        <f t="shared" si="46"/>
        <v/>
      </c>
      <c r="N544" s="872" t="str">
        <f t="shared" si="48"/>
        <v/>
      </c>
      <c r="O544" s="872" t="str">
        <f t="shared" si="47"/>
        <v/>
      </c>
    </row>
    <row r="545" spans="3:15" ht="18" hidden="1" customHeight="1">
      <c r="C545" s="879"/>
      <c r="D545" s="993"/>
      <c r="E545" s="996"/>
      <c r="F545" s="994"/>
      <c r="G545" s="849"/>
      <c r="H545" s="868"/>
      <c r="I545" s="642"/>
      <c r="J545" s="862"/>
      <c r="K545" s="872" t="str">
        <f t="shared" si="44"/>
        <v/>
      </c>
      <c r="L545" s="872" t="str">
        <f t="shared" si="45"/>
        <v/>
      </c>
      <c r="M545" s="872" t="str">
        <f t="shared" si="46"/>
        <v/>
      </c>
      <c r="N545" s="872" t="str">
        <f t="shared" si="48"/>
        <v/>
      </c>
      <c r="O545" s="872" t="str">
        <f t="shared" si="47"/>
        <v/>
      </c>
    </row>
    <row r="546" spans="3:15" ht="18" hidden="1" customHeight="1">
      <c r="C546" s="879"/>
      <c r="D546" s="993"/>
      <c r="E546" s="996"/>
      <c r="F546" s="994"/>
      <c r="G546" s="849"/>
      <c r="H546" s="868"/>
      <c r="I546" s="642"/>
      <c r="J546" s="862"/>
      <c r="K546" s="872" t="str">
        <f t="shared" si="44"/>
        <v/>
      </c>
      <c r="L546" s="872" t="str">
        <f t="shared" si="45"/>
        <v/>
      </c>
      <c r="M546" s="872" t="str">
        <f t="shared" si="46"/>
        <v/>
      </c>
      <c r="N546" s="872" t="str">
        <f t="shared" si="48"/>
        <v/>
      </c>
      <c r="O546" s="872" t="str">
        <f t="shared" si="47"/>
        <v/>
      </c>
    </row>
    <row r="547" spans="3:15" ht="18" hidden="1" customHeight="1">
      <c r="C547" s="879"/>
      <c r="D547" s="993"/>
      <c r="E547" s="996"/>
      <c r="F547" s="994"/>
      <c r="G547" s="849"/>
      <c r="H547" s="868"/>
      <c r="I547" s="642"/>
      <c r="J547" s="862"/>
      <c r="K547" s="872" t="str">
        <f t="shared" si="44"/>
        <v/>
      </c>
      <c r="L547" s="872" t="str">
        <f t="shared" si="45"/>
        <v/>
      </c>
      <c r="M547" s="872" t="str">
        <f t="shared" si="46"/>
        <v/>
      </c>
      <c r="N547" s="872" t="str">
        <f t="shared" si="48"/>
        <v/>
      </c>
      <c r="O547" s="872" t="str">
        <f t="shared" si="47"/>
        <v/>
      </c>
    </row>
    <row r="548" spans="3:15" ht="18" hidden="1" customHeight="1">
      <c r="C548" s="879"/>
      <c r="D548" s="993"/>
      <c r="E548" s="996"/>
      <c r="F548" s="994"/>
      <c r="G548" s="849"/>
      <c r="H548" s="868"/>
      <c r="I548" s="642"/>
      <c r="J548" s="862"/>
      <c r="K548" s="872" t="str">
        <f t="shared" si="44"/>
        <v/>
      </c>
      <c r="L548" s="872" t="str">
        <f t="shared" si="45"/>
        <v/>
      </c>
      <c r="M548" s="872" t="str">
        <f t="shared" si="46"/>
        <v/>
      </c>
      <c r="N548" s="872" t="str">
        <f t="shared" si="48"/>
        <v/>
      </c>
      <c r="O548" s="872" t="str">
        <f t="shared" si="47"/>
        <v/>
      </c>
    </row>
    <row r="549" spans="3:15" ht="18" hidden="1" customHeight="1">
      <c r="C549" s="879"/>
      <c r="D549" s="993"/>
      <c r="E549" s="996"/>
      <c r="F549" s="994"/>
      <c r="G549" s="849"/>
      <c r="H549" s="868"/>
      <c r="I549" s="642"/>
      <c r="J549" s="862"/>
      <c r="K549" s="872" t="str">
        <f t="shared" si="44"/>
        <v/>
      </c>
      <c r="L549" s="872" t="str">
        <f t="shared" si="45"/>
        <v/>
      </c>
      <c r="M549" s="872" t="str">
        <f t="shared" si="46"/>
        <v/>
      </c>
      <c r="N549" s="872" t="str">
        <f t="shared" si="48"/>
        <v/>
      </c>
      <c r="O549" s="872" t="str">
        <f t="shared" si="47"/>
        <v/>
      </c>
    </row>
    <row r="550" spans="3:15" ht="18" hidden="1" customHeight="1">
      <c r="C550" s="879"/>
      <c r="D550" s="993"/>
      <c r="E550" s="996"/>
      <c r="F550" s="994"/>
      <c r="G550" s="849"/>
      <c r="H550" s="868"/>
      <c r="I550" s="642"/>
      <c r="J550" s="862"/>
      <c r="K550" s="872" t="str">
        <f t="shared" si="44"/>
        <v/>
      </c>
      <c r="L550" s="872" t="str">
        <f t="shared" si="45"/>
        <v/>
      </c>
      <c r="M550" s="872" t="str">
        <f t="shared" si="46"/>
        <v/>
      </c>
      <c r="N550" s="872" t="str">
        <f t="shared" si="48"/>
        <v/>
      </c>
      <c r="O550" s="872" t="str">
        <f t="shared" si="47"/>
        <v/>
      </c>
    </row>
    <row r="551" spans="3:15" ht="18" hidden="1" customHeight="1">
      <c r="C551" s="879"/>
      <c r="D551" s="993"/>
      <c r="E551" s="996"/>
      <c r="F551" s="994"/>
      <c r="G551" s="849"/>
      <c r="H551" s="868"/>
      <c r="I551" s="642"/>
      <c r="J551" s="862"/>
      <c r="K551" s="872" t="str">
        <f t="shared" ref="K551:K614" si="49">IF(C551="","",IF(E551=G551,"エラー",""))</f>
        <v/>
      </c>
      <c r="L551" s="872" t="str">
        <f t="shared" ref="L551:L614" si="50">IF(C551="","",IF(COUNTIF($H$3213:$H$3236,H551),"","エラー"))</f>
        <v/>
      </c>
      <c r="M551" s="872" t="str">
        <f t="shared" ref="M551:M614" si="51">IF(H551="その他",IF(I551="","エラー",""),IF(H551="外国語(外国語会話も含む)",IF(I551="","エラー",""),""))</f>
        <v/>
      </c>
      <c r="N551" s="872" t="str">
        <f t="shared" si="48"/>
        <v/>
      </c>
      <c r="O551" s="872" t="str">
        <f t="shared" si="47"/>
        <v/>
      </c>
    </row>
    <row r="552" spans="3:15" ht="18" hidden="1" customHeight="1">
      <c r="C552" s="879"/>
      <c r="D552" s="993"/>
      <c r="E552" s="996"/>
      <c r="F552" s="994"/>
      <c r="G552" s="849"/>
      <c r="H552" s="868"/>
      <c r="I552" s="642"/>
      <c r="J552" s="862"/>
      <c r="K552" s="872" t="str">
        <f t="shared" si="49"/>
        <v/>
      </c>
      <c r="L552" s="872" t="str">
        <f t="shared" si="50"/>
        <v/>
      </c>
      <c r="M552" s="872" t="str">
        <f t="shared" si="51"/>
        <v/>
      </c>
      <c r="N552" s="872" t="str">
        <f t="shared" si="48"/>
        <v/>
      </c>
      <c r="O552" s="872" t="str">
        <f t="shared" si="47"/>
        <v/>
      </c>
    </row>
    <row r="553" spans="3:15" ht="18" hidden="1" customHeight="1">
      <c r="C553" s="879"/>
      <c r="D553" s="993"/>
      <c r="E553" s="996"/>
      <c r="F553" s="994"/>
      <c r="G553" s="849"/>
      <c r="H553" s="868"/>
      <c r="I553" s="642"/>
      <c r="J553" s="862"/>
      <c r="K553" s="872" t="str">
        <f t="shared" si="49"/>
        <v/>
      </c>
      <c r="L553" s="872" t="str">
        <f t="shared" si="50"/>
        <v/>
      </c>
      <c r="M553" s="872" t="str">
        <f t="shared" si="51"/>
        <v/>
      </c>
      <c r="N553" s="872" t="str">
        <f t="shared" si="48"/>
        <v/>
      </c>
      <c r="O553" s="872" t="str">
        <f t="shared" si="47"/>
        <v/>
      </c>
    </row>
    <row r="554" spans="3:15" ht="18" hidden="1" customHeight="1">
      <c r="C554" s="879"/>
      <c r="D554" s="993"/>
      <c r="E554" s="996"/>
      <c r="F554" s="994"/>
      <c r="G554" s="849"/>
      <c r="H554" s="868"/>
      <c r="I554" s="642"/>
      <c r="J554" s="862"/>
      <c r="K554" s="872" t="str">
        <f t="shared" si="49"/>
        <v/>
      </c>
      <c r="L554" s="872" t="str">
        <f t="shared" si="50"/>
        <v/>
      </c>
      <c r="M554" s="872" t="str">
        <f t="shared" si="51"/>
        <v/>
      </c>
      <c r="N554" s="872" t="str">
        <f t="shared" si="48"/>
        <v/>
      </c>
      <c r="O554" s="872" t="str">
        <f t="shared" si="47"/>
        <v/>
      </c>
    </row>
    <row r="555" spans="3:15" ht="18" hidden="1" customHeight="1">
      <c r="C555" s="879"/>
      <c r="D555" s="993"/>
      <c r="E555" s="996"/>
      <c r="F555" s="994"/>
      <c r="G555" s="849"/>
      <c r="H555" s="868"/>
      <c r="I555" s="642"/>
      <c r="J555" s="862"/>
      <c r="K555" s="872" t="str">
        <f t="shared" si="49"/>
        <v/>
      </c>
      <c r="L555" s="872" t="str">
        <f t="shared" si="50"/>
        <v/>
      </c>
      <c r="M555" s="872" t="str">
        <f t="shared" si="51"/>
        <v/>
      </c>
      <c r="N555" s="872" t="str">
        <f t="shared" si="48"/>
        <v/>
      </c>
      <c r="O555" s="872" t="str">
        <f t="shared" si="47"/>
        <v/>
      </c>
    </row>
    <row r="556" spans="3:15" ht="18" hidden="1" customHeight="1">
      <c r="C556" s="879"/>
      <c r="D556" s="993"/>
      <c r="E556" s="996"/>
      <c r="F556" s="994"/>
      <c r="G556" s="849"/>
      <c r="H556" s="868"/>
      <c r="I556" s="642"/>
      <c r="J556" s="862"/>
      <c r="K556" s="872" t="str">
        <f t="shared" si="49"/>
        <v/>
      </c>
      <c r="L556" s="872" t="str">
        <f t="shared" si="50"/>
        <v/>
      </c>
      <c r="M556" s="872" t="str">
        <f t="shared" si="51"/>
        <v/>
      </c>
      <c r="N556" s="872" t="str">
        <f t="shared" si="48"/>
        <v/>
      </c>
      <c r="O556" s="872" t="str">
        <f t="shared" si="47"/>
        <v/>
      </c>
    </row>
    <row r="557" spans="3:15" ht="18" hidden="1" customHeight="1">
      <c r="C557" s="879"/>
      <c r="D557" s="993"/>
      <c r="E557" s="996"/>
      <c r="F557" s="994"/>
      <c r="G557" s="849"/>
      <c r="H557" s="868"/>
      <c r="I557" s="642"/>
      <c r="J557" s="862"/>
      <c r="K557" s="872" t="str">
        <f t="shared" si="49"/>
        <v/>
      </c>
      <c r="L557" s="872" t="str">
        <f t="shared" si="50"/>
        <v/>
      </c>
      <c r="M557" s="872" t="str">
        <f t="shared" si="51"/>
        <v/>
      </c>
      <c r="N557" s="872" t="str">
        <f t="shared" si="48"/>
        <v/>
      </c>
      <c r="O557" s="872" t="str">
        <f t="shared" si="47"/>
        <v/>
      </c>
    </row>
    <row r="558" spans="3:15" ht="18" hidden="1" customHeight="1">
      <c r="C558" s="879"/>
      <c r="D558" s="993"/>
      <c r="E558" s="996"/>
      <c r="F558" s="994"/>
      <c r="G558" s="849"/>
      <c r="H558" s="868"/>
      <c r="I558" s="642"/>
      <c r="J558" s="862"/>
      <c r="K558" s="872" t="str">
        <f t="shared" si="49"/>
        <v/>
      </c>
      <c r="L558" s="872" t="str">
        <f t="shared" si="50"/>
        <v/>
      </c>
      <c r="M558" s="872" t="str">
        <f t="shared" si="51"/>
        <v/>
      </c>
      <c r="N558" s="872" t="str">
        <f t="shared" si="48"/>
        <v/>
      </c>
      <c r="O558" s="872" t="str">
        <f t="shared" si="47"/>
        <v/>
      </c>
    </row>
    <row r="559" spans="3:15" ht="18" hidden="1" customHeight="1">
      <c r="C559" s="879"/>
      <c r="D559" s="993"/>
      <c r="E559" s="996"/>
      <c r="F559" s="994"/>
      <c r="G559" s="849"/>
      <c r="H559" s="868"/>
      <c r="I559" s="642"/>
      <c r="J559" s="862"/>
      <c r="K559" s="872" t="str">
        <f t="shared" si="49"/>
        <v/>
      </c>
      <c r="L559" s="872" t="str">
        <f t="shared" si="50"/>
        <v/>
      </c>
      <c r="M559" s="872" t="str">
        <f t="shared" si="51"/>
        <v/>
      </c>
      <c r="N559" s="872" t="str">
        <f t="shared" si="48"/>
        <v/>
      </c>
      <c r="O559" s="872" t="str">
        <f t="shared" si="47"/>
        <v/>
      </c>
    </row>
    <row r="560" spans="3:15" ht="18" hidden="1" customHeight="1">
      <c r="C560" s="879"/>
      <c r="D560" s="993"/>
      <c r="E560" s="996"/>
      <c r="F560" s="994"/>
      <c r="G560" s="849"/>
      <c r="H560" s="868"/>
      <c r="I560" s="642"/>
      <c r="J560" s="862"/>
      <c r="K560" s="872" t="str">
        <f t="shared" si="49"/>
        <v/>
      </c>
      <c r="L560" s="872" t="str">
        <f t="shared" si="50"/>
        <v/>
      </c>
      <c r="M560" s="872" t="str">
        <f t="shared" si="51"/>
        <v/>
      </c>
      <c r="N560" s="872" t="str">
        <f t="shared" si="48"/>
        <v/>
      </c>
      <c r="O560" s="872" t="str">
        <f t="shared" si="47"/>
        <v/>
      </c>
    </row>
    <row r="561" spans="3:15" ht="18" hidden="1" customHeight="1">
      <c r="C561" s="879"/>
      <c r="D561" s="993"/>
      <c r="E561" s="996"/>
      <c r="F561" s="994"/>
      <c r="G561" s="849"/>
      <c r="H561" s="868"/>
      <c r="I561" s="642"/>
      <c r="J561" s="862"/>
      <c r="K561" s="872" t="str">
        <f t="shared" si="49"/>
        <v/>
      </c>
      <c r="L561" s="872" t="str">
        <f t="shared" si="50"/>
        <v/>
      </c>
      <c r="M561" s="872" t="str">
        <f t="shared" si="51"/>
        <v/>
      </c>
      <c r="N561" s="872" t="str">
        <f t="shared" si="48"/>
        <v/>
      </c>
      <c r="O561" s="872" t="str">
        <f t="shared" si="47"/>
        <v/>
      </c>
    </row>
    <row r="562" spans="3:15" ht="18" hidden="1" customHeight="1">
      <c r="C562" s="879"/>
      <c r="D562" s="993"/>
      <c r="E562" s="996"/>
      <c r="F562" s="994"/>
      <c r="G562" s="849"/>
      <c r="H562" s="868"/>
      <c r="I562" s="642"/>
      <c r="J562" s="862"/>
      <c r="K562" s="872" t="str">
        <f t="shared" si="49"/>
        <v/>
      </c>
      <c r="L562" s="872" t="str">
        <f t="shared" si="50"/>
        <v/>
      </c>
      <c r="M562" s="872" t="str">
        <f t="shared" si="51"/>
        <v/>
      </c>
      <c r="N562" s="872" t="str">
        <f t="shared" si="48"/>
        <v/>
      </c>
      <c r="O562" s="872" t="str">
        <f t="shared" si="47"/>
        <v/>
      </c>
    </row>
    <row r="563" spans="3:15" ht="18" hidden="1" customHeight="1">
      <c r="C563" s="879"/>
      <c r="D563" s="993"/>
      <c r="E563" s="996"/>
      <c r="F563" s="994"/>
      <c r="G563" s="849"/>
      <c r="H563" s="868"/>
      <c r="I563" s="642"/>
      <c r="J563" s="862"/>
      <c r="K563" s="872" t="str">
        <f t="shared" si="49"/>
        <v/>
      </c>
      <c r="L563" s="872" t="str">
        <f t="shared" si="50"/>
        <v/>
      </c>
      <c r="M563" s="872" t="str">
        <f t="shared" si="51"/>
        <v/>
      </c>
      <c r="N563" s="872" t="str">
        <f t="shared" si="48"/>
        <v/>
      </c>
      <c r="O563" s="872" t="str">
        <f t="shared" si="47"/>
        <v/>
      </c>
    </row>
    <row r="564" spans="3:15" ht="18" hidden="1" customHeight="1">
      <c r="C564" s="879"/>
      <c r="D564" s="993"/>
      <c r="E564" s="996"/>
      <c r="F564" s="994"/>
      <c r="G564" s="849"/>
      <c r="H564" s="868"/>
      <c r="I564" s="642"/>
      <c r="J564" s="862"/>
      <c r="K564" s="872" t="str">
        <f t="shared" si="49"/>
        <v/>
      </c>
      <c r="L564" s="872" t="str">
        <f t="shared" si="50"/>
        <v/>
      </c>
      <c r="M564" s="872" t="str">
        <f t="shared" si="51"/>
        <v/>
      </c>
      <c r="N564" s="872" t="str">
        <f t="shared" si="48"/>
        <v/>
      </c>
      <c r="O564" s="872" t="str">
        <f t="shared" si="47"/>
        <v/>
      </c>
    </row>
    <row r="565" spans="3:15" ht="18" hidden="1" customHeight="1">
      <c r="C565" s="879"/>
      <c r="D565" s="993"/>
      <c r="E565" s="996"/>
      <c r="F565" s="994"/>
      <c r="G565" s="849"/>
      <c r="H565" s="868"/>
      <c r="I565" s="642"/>
      <c r="J565" s="862"/>
      <c r="K565" s="872" t="str">
        <f t="shared" si="49"/>
        <v/>
      </c>
      <c r="L565" s="872" t="str">
        <f t="shared" si="50"/>
        <v/>
      </c>
      <c r="M565" s="872" t="str">
        <f t="shared" si="51"/>
        <v/>
      </c>
      <c r="N565" s="872" t="str">
        <f t="shared" si="48"/>
        <v/>
      </c>
      <c r="O565" s="872" t="str">
        <f t="shared" si="47"/>
        <v/>
      </c>
    </row>
    <row r="566" spans="3:15" ht="18" hidden="1" customHeight="1">
      <c r="C566" s="879"/>
      <c r="D566" s="993"/>
      <c r="E566" s="996"/>
      <c r="F566" s="994"/>
      <c r="G566" s="849"/>
      <c r="H566" s="868"/>
      <c r="I566" s="642"/>
      <c r="J566" s="862"/>
      <c r="K566" s="872" t="str">
        <f t="shared" si="49"/>
        <v/>
      </c>
      <c r="L566" s="872" t="str">
        <f t="shared" si="50"/>
        <v/>
      </c>
      <c r="M566" s="872" t="str">
        <f t="shared" si="51"/>
        <v/>
      </c>
      <c r="N566" s="872" t="str">
        <f t="shared" si="48"/>
        <v/>
      </c>
      <c r="O566" s="872" t="str">
        <f t="shared" si="47"/>
        <v/>
      </c>
    </row>
    <row r="567" spans="3:15" ht="18" hidden="1" customHeight="1">
      <c r="C567" s="879"/>
      <c r="D567" s="993"/>
      <c r="E567" s="996"/>
      <c r="F567" s="994"/>
      <c r="G567" s="849"/>
      <c r="H567" s="868"/>
      <c r="I567" s="642"/>
      <c r="J567" s="862"/>
      <c r="K567" s="872" t="str">
        <f t="shared" si="49"/>
        <v/>
      </c>
      <c r="L567" s="872" t="str">
        <f t="shared" si="50"/>
        <v/>
      </c>
      <c r="M567" s="872" t="str">
        <f t="shared" si="51"/>
        <v/>
      </c>
      <c r="N567" s="872" t="str">
        <f t="shared" si="48"/>
        <v/>
      </c>
      <c r="O567" s="872" t="str">
        <f t="shared" si="47"/>
        <v/>
      </c>
    </row>
    <row r="568" spans="3:15" ht="18" hidden="1" customHeight="1">
      <c r="C568" s="879"/>
      <c r="D568" s="993"/>
      <c r="E568" s="996"/>
      <c r="F568" s="994"/>
      <c r="G568" s="849"/>
      <c r="H568" s="868"/>
      <c r="I568" s="642"/>
      <c r="J568" s="862"/>
      <c r="K568" s="872" t="str">
        <f t="shared" si="49"/>
        <v/>
      </c>
      <c r="L568" s="872" t="str">
        <f t="shared" si="50"/>
        <v/>
      </c>
      <c r="M568" s="872" t="str">
        <f t="shared" si="51"/>
        <v/>
      </c>
      <c r="N568" s="872" t="str">
        <f t="shared" si="48"/>
        <v/>
      </c>
      <c r="O568" s="872" t="str">
        <f t="shared" si="47"/>
        <v/>
      </c>
    </row>
    <row r="569" spans="3:15" ht="18" hidden="1" customHeight="1">
      <c r="C569" s="879"/>
      <c r="D569" s="993"/>
      <c r="E569" s="996"/>
      <c r="F569" s="994"/>
      <c r="G569" s="849"/>
      <c r="H569" s="868"/>
      <c r="I569" s="642"/>
      <c r="J569" s="862"/>
      <c r="K569" s="872" t="str">
        <f t="shared" si="49"/>
        <v/>
      </c>
      <c r="L569" s="872" t="str">
        <f t="shared" si="50"/>
        <v/>
      </c>
      <c r="M569" s="872" t="str">
        <f t="shared" si="51"/>
        <v/>
      </c>
      <c r="N569" s="872" t="str">
        <f t="shared" si="48"/>
        <v/>
      </c>
      <c r="O569" s="872" t="str">
        <f t="shared" si="47"/>
        <v/>
      </c>
    </row>
    <row r="570" spans="3:15" ht="18" hidden="1" customHeight="1">
      <c r="C570" s="879"/>
      <c r="D570" s="993"/>
      <c r="E570" s="996"/>
      <c r="F570" s="994"/>
      <c r="G570" s="849"/>
      <c r="H570" s="868"/>
      <c r="I570" s="642"/>
      <c r="J570" s="862"/>
      <c r="K570" s="872" t="str">
        <f t="shared" si="49"/>
        <v/>
      </c>
      <c r="L570" s="872" t="str">
        <f t="shared" si="50"/>
        <v/>
      </c>
      <c r="M570" s="872" t="str">
        <f t="shared" si="51"/>
        <v/>
      </c>
      <c r="N570" s="872" t="str">
        <f t="shared" si="48"/>
        <v/>
      </c>
      <c r="O570" s="872" t="str">
        <f t="shared" si="47"/>
        <v/>
      </c>
    </row>
    <row r="571" spans="3:15" ht="18" hidden="1" customHeight="1">
      <c r="C571" s="879"/>
      <c r="D571" s="993"/>
      <c r="E571" s="996"/>
      <c r="F571" s="994"/>
      <c r="G571" s="849"/>
      <c r="H571" s="868"/>
      <c r="I571" s="642"/>
      <c r="J571" s="862"/>
      <c r="K571" s="872" t="str">
        <f t="shared" si="49"/>
        <v/>
      </c>
      <c r="L571" s="872" t="str">
        <f t="shared" si="50"/>
        <v/>
      </c>
      <c r="M571" s="872" t="str">
        <f t="shared" si="51"/>
        <v/>
      </c>
      <c r="N571" s="872" t="str">
        <f t="shared" si="48"/>
        <v/>
      </c>
      <c r="O571" s="872" t="str">
        <f t="shared" si="47"/>
        <v/>
      </c>
    </row>
    <row r="572" spans="3:15" ht="18" hidden="1" customHeight="1">
      <c r="C572" s="879"/>
      <c r="D572" s="993"/>
      <c r="E572" s="996"/>
      <c r="F572" s="994"/>
      <c r="G572" s="849"/>
      <c r="H572" s="868"/>
      <c r="I572" s="642"/>
      <c r="J572" s="862"/>
      <c r="K572" s="872" t="str">
        <f t="shared" si="49"/>
        <v/>
      </c>
      <c r="L572" s="872" t="str">
        <f t="shared" si="50"/>
        <v/>
      </c>
      <c r="M572" s="872" t="str">
        <f t="shared" si="51"/>
        <v/>
      </c>
      <c r="N572" s="872" t="str">
        <f t="shared" si="48"/>
        <v/>
      </c>
      <c r="O572" s="872" t="str">
        <f t="shared" si="47"/>
        <v/>
      </c>
    </row>
    <row r="573" spans="3:15" ht="18" hidden="1" customHeight="1">
      <c r="C573" s="879"/>
      <c r="D573" s="993"/>
      <c r="E573" s="996"/>
      <c r="F573" s="994"/>
      <c r="G573" s="849"/>
      <c r="H573" s="868"/>
      <c r="I573" s="642"/>
      <c r="J573" s="862"/>
      <c r="K573" s="872" t="str">
        <f t="shared" si="49"/>
        <v/>
      </c>
      <c r="L573" s="872" t="str">
        <f t="shared" si="50"/>
        <v/>
      </c>
      <c r="M573" s="872" t="str">
        <f t="shared" si="51"/>
        <v/>
      </c>
      <c r="N573" s="872" t="str">
        <f t="shared" si="48"/>
        <v/>
      </c>
      <c r="O573" s="872" t="str">
        <f t="shared" si="47"/>
        <v/>
      </c>
    </row>
    <row r="574" spans="3:15" ht="18" hidden="1" customHeight="1">
      <c r="C574" s="879"/>
      <c r="D574" s="993"/>
      <c r="E574" s="996"/>
      <c r="F574" s="994"/>
      <c r="G574" s="849"/>
      <c r="H574" s="868"/>
      <c r="I574" s="642"/>
      <c r="J574" s="862"/>
      <c r="K574" s="872" t="str">
        <f t="shared" si="49"/>
        <v/>
      </c>
      <c r="L574" s="872" t="str">
        <f t="shared" si="50"/>
        <v/>
      </c>
      <c r="M574" s="872" t="str">
        <f t="shared" si="51"/>
        <v/>
      </c>
      <c r="N574" s="872" t="str">
        <f t="shared" si="48"/>
        <v/>
      </c>
      <c r="O574" s="872" t="str">
        <f t="shared" si="47"/>
        <v/>
      </c>
    </row>
    <row r="575" spans="3:15" ht="18" hidden="1" customHeight="1">
      <c r="C575" s="879"/>
      <c r="D575" s="993"/>
      <c r="E575" s="996"/>
      <c r="F575" s="994"/>
      <c r="G575" s="849"/>
      <c r="H575" s="868"/>
      <c r="I575" s="642"/>
      <c r="J575" s="862"/>
      <c r="K575" s="872" t="str">
        <f t="shared" si="49"/>
        <v/>
      </c>
      <c r="L575" s="872" t="str">
        <f t="shared" si="50"/>
        <v/>
      </c>
      <c r="M575" s="872" t="str">
        <f t="shared" si="51"/>
        <v/>
      </c>
      <c r="N575" s="872" t="str">
        <f t="shared" si="48"/>
        <v/>
      </c>
      <c r="O575" s="872" t="str">
        <f t="shared" si="47"/>
        <v/>
      </c>
    </row>
    <row r="576" spans="3:15" ht="18" hidden="1" customHeight="1">
      <c r="C576" s="879"/>
      <c r="D576" s="993"/>
      <c r="E576" s="996"/>
      <c r="F576" s="994"/>
      <c r="G576" s="849"/>
      <c r="H576" s="868"/>
      <c r="I576" s="642"/>
      <c r="J576" s="862"/>
      <c r="K576" s="872" t="str">
        <f t="shared" si="49"/>
        <v/>
      </c>
      <c r="L576" s="872" t="str">
        <f t="shared" si="50"/>
        <v/>
      </c>
      <c r="M576" s="872" t="str">
        <f t="shared" si="51"/>
        <v/>
      </c>
      <c r="N576" s="872" t="str">
        <f t="shared" si="48"/>
        <v/>
      </c>
      <c r="O576" s="872" t="str">
        <f t="shared" si="47"/>
        <v/>
      </c>
    </row>
    <row r="577" spans="3:15" ht="18" hidden="1" customHeight="1">
      <c r="C577" s="879"/>
      <c r="D577" s="993"/>
      <c r="E577" s="996"/>
      <c r="F577" s="994"/>
      <c r="G577" s="849"/>
      <c r="H577" s="868"/>
      <c r="I577" s="642"/>
      <c r="J577" s="862"/>
      <c r="K577" s="872" t="str">
        <f t="shared" si="49"/>
        <v/>
      </c>
      <c r="L577" s="872" t="str">
        <f t="shared" si="50"/>
        <v/>
      </c>
      <c r="M577" s="872" t="str">
        <f t="shared" si="51"/>
        <v/>
      </c>
      <c r="N577" s="872" t="str">
        <f t="shared" si="48"/>
        <v/>
      </c>
      <c r="O577" s="872" t="str">
        <f t="shared" si="47"/>
        <v/>
      </c>
    </row>
    <row r="578" spans="3:15" ht="18" hidden="1" customHeight="1">
      <c r="C578" s="879"/>
      <c r="D578" s="993"/>
      <c r="E578" s="996"/>
      <c r="F578" s="994"/>
      <c r="G578" s="849"/>
      <c r="H578" s="868"/>
      <c r="I578" s="642"/>
      <c r="J578" s="862"/>
      <c r="K578" s="872" t="str">
        <f t="shared" si="49"/>
        <v/>
      </c>
      <c r="L578" s="872" t="str">
        <f t="shared" si="50"/>
        <v/>
      </c>
      <c r="M578" s="872" t="str">
        <f t="shared" si="51"/>
        <v/>
      </c>
      <c r="N578" s="872" t="str">
        <f t="shared" si="48"/>
        <v/>
      </c>
      <c r="O578" s="872" t="str">
        <f t="shared" si="47"/>
        <v/>
      </c>
    </row>
    <row r="579" spans="3:15" ht="18" hidden="1" customHeight="1">
      <c r="C579" s="879"/>
      <c r="D579" s="993"/>
      <c r="E579" s="996"/>
      <c r="F579" s="994"/>
      <c r="G579" s="849"/>
      <c r="H579" s="868"/>
      <c r="I579" s="642"/>
      <c r="J579" s="862"/>
      <c r="K579" s="872" t="str">
        <f t="shared" si="49"/>
        <v/>
      </c>
      <c r="L579" s="872" t="str">
        <f t="shared" si="50"/>
        <v/>
      </c>
      <c r="M579" s="872" t="str">
        <f t="shared" si="51"/>
        <v/>
      </c>
      <c r="N579" s="872" t="str">
        <f t="shared" si="48"/>
        <v/>
      </c>
      <c r="O579" s="872" t="str">
        <f t="shared" si="47"/>
        <v/>
      </c>
    </row>
    <row r="580" spans="3:15" ht="18" hidden="1" customHeight="1">
      <c r="C580" s="879"/>
      <c r="D580" s="993"/>
      <c r="E580" s="996"/>
      <c r="F580" s="994"/>
      <c r="G580" s="849"/>
      <c r="H580" s="868"/>
      <c r="I580" s="642"/>
      <c r="J580" s="862"/>
      <c r="K580" s="872" t="str">
        <f t="shared" si="49"/>
        <v/>
      </c>
      <c r="L580" s="872" t="str">
        <f t="shared" si="50"/>
        <v/>
      </c>
      <c r="M580" s="872" t="str">
        <f t="shared" si="51"/>
        <v/>
      </c>
      <c r="N580" s="872" t="str">
        <f t="shared" si="48"/>
        <v/>
      </c>
      <c r="O580" s="872" t="str">
        <f t="shared" si="47"/>
        <v/>
      </c>
    </row>
    <row r="581" spans="3:15" ht="18" hidden="1" customHeight="1">
      <c r="C581" s="879"/>
      <c r="D581" s="993"/>
      <c r="E581" s="996"/>
      <c r="F581" s="994"/>
      <c r="G581" s="849"/>
      <c r="H581" s="868"/>
      <c r="I581" s="642"/>
      <c r="J581" s="862"/>
      <c r="K581" s="872" t="str">
        <f t="shared" si="49"/>
        <v/>
      </c>
      <c r="L581" s="872" t="str">
        <f t="shared" si="50"/>
        <v/>
      </c>
      <c r="M581" s="872" t="str">
        <f t="shared" si="51"/>
        <v/>
      </c>
      <c r="N581" s="872" t="str">
        <f t="shared" si="48"/>
        <v/>
      </c>
      <c r="O581" s="872" t="str">
        <f t="shared" ref="O581:O644" si="52">IF(C581="","",IF(COUNTBLANK(C581:J581)&gt;1,"記入漏れがあります。記入例のとおりデータを入力してください。。",""))</f>
        <v/>
      </c>
    </row>
    <row r="582" spans="3:15" ht="18" hidden="1" customHeight="1">
      <c r="C582" s="879"/>
      <c r="D582" s="993"/>
      <c r="E582" s="996"/>
      <c r="F582" s="994"/>
      <c r="G582" s="849"/>
      <c r="H582" s="868"/>
      <c r="I582" s="642"/>
      <c r="J582" s="862"/>
      <c r="K582" s="872" t="str">
        <f t="shared" si="49"/>
        <v/>
      </c>
      <c r="L582" s="872" t="str">
        <f t="shared" si="50"/>
        <v/>
      </c>
      <c r="M582" s="872" t="str">
        <f t="shared" si="51"/>
        <v/>
      </c>
      <c r="N582" s="872" t="str">
        <f t="shared" ref="N582:N645" si="53">IF(COUNTIF($Y$6:$Y$18,J582),"要確認","")</f>
        <v/>
      </c>
      <c r="O582" s="872" t="str">
        <f t="shared" si="52"/>
        <v/>
      </c>
    </row>
    <row r="583" spans="3:15" ht="18" hidden="1" customHeight="1">
      <c r="C583" s="879"/>
      <c r="D583" s="993"/>
      <c r="E583" s="996"/>
      <c r="F583" s="994"/>
      <c r="G583" s="849"/>
      <c r="H583" s="868"/>
      <c r="I583" s="642"/>
      <c r="J583" s="862"/>
      <c r="K583" s="872" t="str">
        <f t="shared" si="49"/>
        <v/>
      </c>
      <c r="L583" s="872" t="str">
        <f t="shared" si="50"/>
        <v/>
      </c>
      <c r="M583" s="872" t="str">
        <f t="shared" si="51"/>
        <v/>
      </c>
      <c r="N583" s="872" t="str">
        <f t="shared" si="53"/>
        <v/>
      </c>
      <c r="O583" s="872" t="str">
        <f t="shared" si="52"/>
        <v/>
      </c>
    </row>
    <row r="584" spans="3:15" ht="18" hidden="1" customHeight="1">
      <c r="C584" s="879"/>
      <c r="D584" s="993"/>
      <c r="E584" s="996"/>
      <c r="F584" s="994"/>
      <c r="G584" s="849"/>
      <c r="H584" s="868"/>
      <c r="I584" s="642"/>
      <c r="J584" s="862"/>
      <c r="K584" s="872" t="str">
        <f t="shared" si="49"/>
        <v/>
      </c>
      <c r="L584" s="872" t="str">
        <f t="shared" si="50"/>
        <v/>
      </c>
      <c r="M584" s="872" t="str">
        <f t="shared" si="51"/>
        <v/>
      </c>
      <c r="N584" s="872" t="str">
        <f t="shared" si="53"/>
        <v/>
      </c>
      <c r="O584" s="872" t="str">
        <f t="shared" si="52"/>
        <v/>
      </c>
    </row>
    <row r="585" spans="3:15" ht="18" hidden="1" customHeight="1">
      <c r="C585" s="879"/>
      <c r="D585" s="993"/>
      <c r="E585" s="996"/>
      <c r="F585" s="994"/>
      <c r="G585" s="849"/>
      <c r="H585" s="868"/>
      <c r="I585" s="642"/>
      <c r="J585" s="862"/>
      <c r="K585" s="872" t="str">
        <f t="shared" si="49"/>
        <v/>
      </c>
      <c r="L585" s="872" t="str">
        <f t="shared" si="50"/>
        <v/>
      </c>
      <c r="M585" s="872" t="str">
        <f t="shared" si="51"/>
        <v/>
      </c>
      <c r="N585" s="872" t="str">
        <f t="shared" si="53"/>
        <v/>
      </c>
      <c r="O585" s="872" t="str">
        <f t="shared" si="52"/>
        <v/>
      </c>
    </row>
    <row r="586" spans="3:15" ht="18" hidden="1" customHeight="1">
      <c r="C586" s="879"/>
      <c r="D586" s="993"/>
      <c r="E586" s="996"/>
      <c r="F586" s="994"/>
      <c r="G586" s="849"/>
      <c r="H586" s="868"/>
      <c r="I586" s="642"/>
      <c r="J586" s="862"/>
      <c r="K586" s="872" t="str">
        <f t="shared" si="49"/>
        <v/>
      </c>
      <c r="L586" s="872" t="str">
        <f t="shared" si="50"/>
        <v/>
      </c>
      <c r="M586" s="872" t="str">
        <f t="shared" si="51"/>
        <v/>
      </c>
      <c r="N586" s="872" t="str">
        <f t="shared" si="53"/>
        <v/>
      </c>
      <c r="O586" s="872" t="str">
        <f t="shared" si="52"/>
        <v/>
      </c>
    </row>
    <row r="587" spans="3:15" ht="18" hidden="1" customHeight="1">
      <c r="C587" s="879"/>
      <c r="D587" s="993"/>
      <c r="E587" s="996"/>
      <c r="F587" s="994"/>
      <c r="G587" s="849"/>
      <c r="H587" s="868"/>
      <c r="I587" s="642"/>
      <c r="J587" s="862"/>
      <c r="K587" s="872" t="str">
        <f t="shared" si="49"/>
        <v/>
      </c>
      <c r="L587" s="872" t="str">
        <f t="shared" si="50"/>
        <v/>
      </c>
      <c r="M587" s="872" t="str">
        <f t="shared" si="51"/>
        <v/>
      </c>
      <c r="N587" s="872" t="str">
        <f t="shared" si="53"/>
        <v/>
      </c>
      <c r="O587" s="872" t="str">
        <f t="shared" si="52"/>
        <v/>
      </c>
    </row>
    <row r="588" spans="3:15" ht="18" hidden="1" customHeight="1">
      <c r="C588" s="879"/>
      <c r="D588" s="993"/>
      <c r="E588" s="996"/>
      <c r="F588" s="994"/>
      <c r="G588" s="849"/>
      <c r="H588" s="868"/>
      <c r="I588" s="642"/>
      <c r="J588" s="862"/>
      <c r="K588" s="872" t="str">
        <f t="shared" si="49"/>
        <v/>
      </c>
      <c r="L588" s="872" t="str">
        <f t="shared" si="50"/>
        <v/>
      </c>
      <c r="M588" s="872" t="str">
        <f t="shared" si="51"/>
        <v/>
      </c>
      <c r="N588" s="872" t="str">
        <f t="shared" si="53"/>
        <v/>
      </c>
      <c r="O588" s="872" t="str">
        <f t="shared" si="52"/>
        <v/>
      </c>
    </row>
    <row r="589" spans="3:15" ht="18" hidden="1" customHeight="1">
      <c r="C589" s="879"/>
      <c r="D589" s="993"/>
      <c r="E589" s="996"/>
      <c r="F589" s="994"/>
      <c r="G589" s="849"/>
      <c r="H589" s="868"/>
      <c r="I589" s="642"/>
      <c r="J589" s="862"/>
      <c r="K589" s="872" t="str">
        <f t="shared" si="49"/>
        <v/>
      </c>
      <c r="L589" s="872" t="str">
        <f t="shared" si="50"/>
        <v/>
      </c>
      <c r="M589" s="872" t="str">
        <f t="shared" si="51"/>
        <v/>
      </c>
      <c r="N589" s="872" t="str">
        <f t="shared" si="53"/>
        <v/>
      </c>
      <c r="O589" s="872" t="str">
        <f t="shared" si="52"/>
        <v/>
      </c>
    </row>
    <row r="590" spans="3:15" ht="18" hidden="1" customHeight="1">
      <c r="C590" s="879"/>
      <c r="D590" s="993"/>
      <c r="E590" s="996"/>
      <c r="F590" s="994"/>
      <c r="G590" s="849"/>
      <c r="H590" s="868"/>
      <c r="I590" s="642"/>
      <c r="J590" s="862"/>
      <c r="K590" s="872" t="str">
        <f t="shared" si="49"/>
        <v/>
      </c>
      <c r="L590" s="872" t="str">
        <f t="shared" si="50"/>
        <v/>
      </c>
      <c r="M590" s="872" t="str">
        <f t="shared" si="51"/>
        <v/>
      </c>
      <c r="N590" s="872" t="str">
        <f t="shared" si="53"/>
        <v/>
      </c>
      <c r="O590" s="872" t="str">
        <f t="shared" si="52"/>
        <v/>
      </c>
    </row>
    <row r="591" spans="3:15" ht="18" hidden="1" customHeight="1">
      <c r="C591" s="879"/>
      <c r="D591" s="993"/>
      <c r="E591" s="996"/>
      <c r="F591" s="994"/>
      <c r="G591" s="849"/>
      <c r="H591" s="868"/>
      <c r="I591" s="642"/>
      <c r="J591" s="862"/>
      <c r="K591" s="872" t="str">
        <f t="shared" si="49"/>
        <v/>
      </c>
      <c r="L591" s="872" t="str">
        <f t="shared" si="50"/>
        <v/>
      </c>
      <c r="M591" s="872" t="str">
        <f t="shared" si="51"/>
        <v/>
      </c>
      <c r="N591" s="872" t="str">
        <f t="shared" si="53"/>
        <v/>
      </c>
      <c r="O591" s="872" t="str">
        <f t="shared" si="52"/>
        <v/>
      </c>
    </row>
    <row r="592" spans="3:15" ht="18" hidden="1" customHeight="1">
      <c r="C592" s="879"/>
      <c r="D592" s="993"/>
      <c r="E592" s="996"/>
      <c r="F592" s="994"/>
      <c r="G592" s="849"/>
      <c r="H592" s="868"/>
      <c r="I592" s="642"/>
      <c r="J592" s="862"/>
      <c r="K592" s="872" t="str">
        <f t="shared" si="49"/>
        <v/>
      </c>
      <c r="L592" s="872" t="str">
        <f t="shared" si="50"/>
        <v/>
      </c>
      <c r="M592" s="872" t="str">
        <f t="shared" si="51"/>
        <v/>
      </c>
      <c r="N592" s="872" t="str">
        <f t="shared" si="53"/>
        <v/>
      </c>
      <c r="O592" s="872" t="str">
        <f t="shared" si="52"/>
        <v/>
      </c>
    </row>
    <row r="593" spans="3:15" ht="18" hidden="1" customHeight="1">
      <c r="C593" s="879"/>
      <c r="D593" s="993"/>
      <c r="E593" s="996"/>
      <c r="F593" s="994"/>
      <c r="G593" s="849"/>
      <c r="H593" s="868"/>
      <c r="I593" s="642"/>
      <c r="J593" s="862"/>
      <c r="K593" s="872" t="str">
        <f t="shared" si="49"/>
        <v/>
      </c>
      <c r="L593" s="872" t="str">
        <f t="shared" si="50"/>
        <v/>
      </c>
      <c r="M593" s="872" t="str">
        <f t="shared" si="51"/>
        <v/>
      </c>
      <c r="N593" s="872" t="str">
        <f t="shared" si="53"/>
        <v/>
      </c>
      <c r="O593" s="872" t="str">
        <f t="shared" si="52"/>
        <v/>
      </c>
    </row>
    <row r="594" spans="3:15" ht="18" hidden="1" customHeight="1">
      <c r="C594" s="879"/>
      <c r="D594" s="993"/>
      <c r="E594" s="996"/>
      <c r="F594" s="994"/>
      <c r="G594" s="849"/>
      <c r="H594" s="868"/>
      <c r="I594" s="642"/>
      <c r="J594" s="862"/>
      <c r="K594" s="872" t="str">
        <f t="shared" si="49"/>
        <v/>
      </c>
      <c r="L594" s="872" t="str">
        <f t="shared" si="50"/>
        <v/>
      </c>
      <c r="M594" s="872" t="str">
        <f t="shared" si="51"/>
        <v/>
      </c>
      <c r="N594" s="872" t="str">
        <f t="shared" si="53"/>
        <v/>
      </c>
      <c r="O594" s="872" t="str">
        <f t="shared" si="52"/>
        <v/>
      </c>
    </row>
    <row r="595" spans="3:15" ht="18" hidden="1" customHeight="1">
      <c r="C595" s="879"/>
      <c r="D595" s="993"/>
      <c r="E595" s="996"/>
      <c r="F595" s="994"/>
      <c r="G595" s="849"/>
      <c r="H595" s="868"/>
      <c r="I595" s="642"/>
      <c r="J595" s="862"/>
      <c r="K595" s="872" t="str">
        <f t="shared" si="49"/>
        <v/>
      </c>
      <c r="L595" s="872" t="str">
        <f t="shared" si="50"/>
        <v/>
      </c>
      <c r="M595" s="872" t="str">
        <f t="shared" si="51"/>
        <v/>
      </c>
      <c r="N595" s="872" t="str">
        <f t="shared" si="53"/>
        <v/>
      </c>
      <c r="O595" s="872" t="str">
        <f t="shared" si="52"/>
        <v/>
      </c>
    </row>
    <row r="596" spans="3:15" ht="18" hidden="1" customHeight="1">
      <c r="C596" s="879"/>
      <c r="D596" s="993"/>
      <c r="E596" s="996"/>
      <c r="F596" s="994"/>
      <c r="G596" s="849"/>
      <c r="H596" s="868"/>
      <c r="I596" s="642"/>
      <c r="J596" s="862"/>
      <c r="K596" s="872" t="str">
        <f t="shared" si="49"/>
        <v/>
      </c>
      <c r="L596" s="872" t="str">
        <f t="shared" si="50"/>
        <v/>
      </c>
      <c r="M596" s="872" t="str">
        <f t="shared" si="51"/>
        <v/>
      </c>
      <c r="N596" s="872" t="str">
        <f t="shared" si="53"/>
        <v/>
      </c>
      <c r="O596" s="872" t="str">
        <f t="shared" si="52"/>
        <v/>
      </c>
    </row>
    <row r="597" spans="3:15" ht="18" hidden="1" customHeight="1">
      <c r="C597" s="879"/>
      <c r="D597" s="993"/>
      <c r="E597" s="996"/>
      <c r="F597" s="994"/>
      <c r="G597" s="849"/>
      <c r="H597" s="868"/>
      <c r="I597" s="642"/>
      <c r="J597" s="862"/>
      <c r="K597" s="872" t="str">
        <f t="shared" si="49"/>
        <v/>
      </c>
      <c r="L597" s="872" t="str">
        <f t="shared" si="50"/>
        <v/>
      </c>
      <c r="M597" s="872" t="str">
        <f t="shared" si="51"/>
        <v/>
      </c>
      <c r="N597" s="872" t="str">
        <f t="shared" si="53"/>
        <v/>
      </c>
      <c r="O597" s="872" t="str">
        <f t="shared" si="52"/>
        <v/>
      </c>
    </row>
    <row r="598" spans="3:15" ht="18" hidden="1" customHeight="1">
      <c r="C598" s="879"/>
      <c r="D598" s="993"/>
      <c r="E598" s="996"/>
      <c r="F598" s="994"/>
      <c r="G598" s="849"/>
      <c r="H598" s="868"/>
      <c r="I598" s="642"/>
      <c r="J598" s="862"/>
      <c r="K598" s="872" t="str">
        <f t="shared" si="49"/>
        <v/>
      </c>
      <c r="L598" s="872" t="str">
        <f t="shared" si="50"/>
        <v/>
      </c>
      <c r="M598" s="872" t="str">
        <f t="shared" si="51"/>
        <v/>
      </c>
      <c r="N598" s="872" t="str">
        <f t="shared" si="53"/>
        <v/>
      </c>
      <c r="O598" s="872" t="str">
        <f t="shared" si="52"/>
        <v/>
      </c>
    </row>
    <row r="599" spans="3:15" ht="18" hidden="1" customHeight="1">
      <c r="C599" s="879"/>
      <c r="D599" s="993"/>
      <c r="E599" s="996"/>
      <c r="F599" s="994"/>
      <c r="G599" s="849"/>
      <c r="H599" s="868"/>
      <c r="I599" s="642"/>
      <c r="J599" s="862"/>
      <c r="K599" s="872" t="str">
        <f t="shared" si="49"/>
        <v/>
      </c>
      <c r="L599" s="872" t="str">
        <f t="shared" si="50"/>
        <v/>
      </c>
      <c r="M599" s="872" t="str">
        <f t="shared" si="51"/>
        <v/>
      </c>
      <c r="N599" s="872" t="str">
        <f t="shared" si="53"/>
        <v/>
      </c>
      <c r="O599" s="872" t="str">
        <f t="shared" si="52"/>
        <v/>
      </c>
    </row>
    <row r="600" spans="3:15" ht="18" hidden="1" customHeight="1">
      <c r="C600" s="879"/>
      <c r="D600" s="993"/>
      <c r="E600" s="996"/>
      <c r="F600" s="994"/>
      <c r="G600" s="849"/>
      <c r="H600" s="868"/>
      <c r="I600" s="642"/>
      <c r="J600" s="862"/>
      <c r="K600" s="872" t="str">
        <f t="shared" si="49"/>
        <v/>
      </c>
      <c r="L600" s="872" t="str">
        <f t="shared" si="50"/>
        <v/>
      </c>
      <c r="M600" s="872" t="str">
        <f t="shared" si="51"/>
        <v/>
      </c>
      <c r="N600" s="872" t="str">
        <f t="shared" si="53"/>
        <v/>
      </c>
      <c r="O600" s="872" t="str">
        <f t="shared" si="52"/>
        <v/>
      </c>
    </row>
    <row r="601" spans="3:15" ht="18" hidden="1" customHeight="1">
      <c r="C601" s="879"/>
      <c r="D601" s="993"/>
      <c r="E601" s="996"/>
      <c r="F601" s="994"/>
      <c r="G601" s="849"/>
      <c r="H601" s="868"/>
      <c r="I601" s="642"/>
      <c r="J601" s="862"/>
      <c r="K601" s="872" t="str">
        <f t="shared" si="49"/>
        <v/>
      </c>
      <c r="L601" s="872" t="str">
        <f t="shared" si="50"/>
        <v/>
      </c>
      <c r="M601" s="872" t="str">
        <f t="shared" si="51"/>
        <v/>
      </c>
      <c r="N601" s="872" t="str">
        <f t="shared" si="53"/>
        <v/>
      </c>
      <c r="O601" s="872" t="str">
        <f t="shared" si="52"/>
        <v/>
      </c>
    </row>
    <row r="602" spans="3:15" ht="18" hidden="1" customHeight="1">
      <c r="C602" s="879"/>
      <c r="D602" s="993"/>
      <c r="E602" s="996"/>
      <c r="F602" s="994"/>
      <c r="G602" s="849"/>
      <c r="H602" s="868"/>
      <c r="I602" s="642"/>
      <c r="J602" s="862"/>
      <c r="K602" s="872" t="str">
        <f t="shared" si="49"/>
        <v/>
      </c>
      <c r="L602" s="872" t="str">
        <f t="shared" si="50"/>
        <v/>
      </c>
      <c r="M602" s="872" t="str">
        <f t="shared" si="51"/>
        <v/>
      </c>
      <c r="N602" s="872" t="str">
        <f t="shared" si="53"/>
        <v/>
      </c>
      <c r="O602" s="872" t="str">
        <f t="shared" si="52"/>
        <v/>
      </c>
    </row>
    <row r="603" spans="3:15" ht="18" hidden="1" customHeight="1">
      <c r="C603" s="879"/>
      <c r="D603" s="993"/>
      <c r="E603" s="996"/>
      <c r="F603" s="994"/>
      <c r="G603" s="849"/>
      <c r="H603" s="868"/>
      <c r="I603" s="642"/>
      <c r="J603" s="862"/>
      <c r="K603" s="872" t="str">
        <f t="shared" si="49"/>
        <v/>
      </c>
      <c r="L603" s="872" t="str">
        <f t="shared" si="50"/>
        <v/>
      </c>
      <c r="M603" s="872" t="str">
        <f t="shared" si="51"/>
        <v/>
      </c>
      <c r="N603" s="872" t="str">
        <f t="shared" si="53"/>
        <v/>
      </c>
      <c r="O603" s="872" t="str">
        <f t="shared" si="52"/>
        <v/>
      </c>
    </row>
    <row r="604" spans="3:15" ht="18" hidden="1" customHeight="1">
      <c r="C604" s="879"/>
      <c r="D604" s="993"/>
      <c r="E604" s="996"/>
      <c r="F604" s="994"/>
      <c r="G604" s="849"/>
      <c r="H604" s="868"/>
      <c r="I604" s="642"/>
      <c r="J604" s="862"/>
      <c r="K604" s="872" t="str">
        <f t="shared" si="49"/>
        <v/>
      </c>
      <c r="L604" s="872" t="str">
        <f t="shared" si="50"/>
        <v/>
      </c>
      <c r="M604" s="872" t="str">
        <f t="shared" si="51"/>
        <v/>
      </c>
      <c r="N604" s="872" t="str">
        <f t="shared" si="53"/>
        <v/>
      </c>
      <c r="O604" s="872" t="str">
        <f t="shared" si="52"/>
        <v/>
      </c>
    </row>
    <row r="605" spans="3:15" ht="18" hidden="1" customHeight="1">
      <c r="C605" s="879"/>
      <c r="D605" s="993"/>
      <c r="E605" s="996"/>
      <c r="F605" s="994"/>
      <c r="G605" s="849"/>
      <c r="H605" s="868"/>
      <c r="I605" s="642"/>
      <c r="J605" s="862"/>
      <c r="K605" s="872" t="str">
        <f t="shared" si="49"/>
        <v/>
      </c>
      <c r="L605" s="872" t="str">
        <f t="shared" si="50"/>
        <v/>
      </c>
      <c r="M605" s="872" t="str">
        <f t="shared" si="51"/>
        <v/>
      </c>
      <c r="N605" s="872" t="str">
        <f t="shared" si="53"/>
        <v/>
      </c>
      <c r="O605" s="872" t="str">
        <f t="shared" si="52"/>
        <v/>
      </c>
    </row>
    <row r="606" spans="3:15" ht="18" hidden="1" customHeight="1">
      <c r="C606" s="879"/>
      <c r="D606" s="993"/>
      <c r="E606" s="996"/>
      <c r="F606" s="994"/>
      <c r="G606" s="849"/>
      <c r="H606" s="868"/>
      <c r="I606" s="642"/>
      <c r="J606" s="862"/>
      <c r="K606" s="872" t="str">
        <f t="shared" si="49"/>
        <v/>
      </c>
      <c r="L606" s="872" t="str">
        <f t="shared" si="50"/>
        <v/>
      </c>
      <c r="M606" s="872" t="str">
        <f t="shared" si="51"/>
        <v/>
      </c>
      <c r="N606" s="872" t="str">
        <f t="shared" si="53"/>
        <v/>
      </c>
      <c r="O606" s="872" t="str">
        <f t="shared" si="52"/>
        <v/>
      </c>
    </row>
    <row r="607" spans="3:15" ht="18" hidden="1" customHeight="1">
      <c r="C607" s="879"/>
      <c r="D607" s="993"/>
      <c r="E607" s="996"/>
      <c r="F607" s="994"/>
      <c r="G607" s="849"/>
      <c r="H607" s="868"/>
      <c r="I607" s="642"/>
      <c r="J607" s="862"/>
      <c r="K607" s="872" t="str">
        <f t="shared" si="49"/>
        <v/>
      </c>
      <c r="L607" s="872" t="str">
        <f t="shared" si="50"/>
        <v/>
      </c>
      <c r="M607" s="872" t="str">
        <f t="shared" si="51"/>
        <v/>
      </c>
      <c r="N607" s="872" t="str">
        <f t="shared" si="53"/>
        <v/>
      </c>
      <c r="O607" s="872" t="str">
        <f t="shared" si="52"/>
        <v/>
      </c>
    </row>
    <row r="608" spans="3:15" ht="18" hidden="1" customHeight="1">
      <c r="C608" s="879"/>
      <c r="D608" s="993"/>
      <c r="E608" s="996"/>
      <c r="F608" s="994"/>
      <c r="G608" s="849"/>
      <c r="H608" s="868"/>
      <c r="I608" s="642"/>
      <c r="J608" s="862"/>
      <c r="K608" s="872" t="str">
        <f t="shared" si="49"/>
        <v/>
      </c>
      <c r="L608" s="872" t="str">
        <f t="shared" si="50"/>
        <v/>
      </c>
      <c r="M608" s="872" t="str">
        <f t="shared" si="51"/>
        <v/>
      </c>
      <c r="N608" s="872" t="str">
        <f t="shared" si="53"/>
        <v/>
      </c>
      <c r="O608" s="872" t="str">
        <f t="shared" si="52"/>
        <v/>
      </c>
    </row>
    <row r="609" spans="3:15" ht="18" hidden="1" customHeight="1">
      <c r="C609" s="879"/>
      <c r="D609" s="993"/>
      <c r="E609" s="996"/>
      <c r="F609" s="994"/>
      <c r="G609" s="849"/>
      <c r="H609" s="868"/>
      <c r="I609" s="642"/>
      <c r="J609" s="862"/>
      <c r="K609" s="872" t="str">
        <f t="shared" si="49"/>
        <v/>
      </c>
      <c r="L609" s="872" t="str">
        <f t="shared" si="50"/>
        <v/>
      </c>
      <c r="M609" s="872" t="str">
        <f t="shared" si="51"/>
        <v/>
      </c>
      <c r="N609" s="872" t="str">
        <f t="shared" si="53"/>
        <v/>
      </c>
      <c r="O609" s="872" t="str">
        <f t="shared" si="52"/>
        <v/>
      </c>
    </row>
    <row r="610" spans="3:15" ht="18" hidden="1" customHeight="1">
      <c r="C610" s="879"/>
      <c r="D610" s="993"/>
      <c r="E610" s="996"/>
      <c r="F610" s="994"/>
      <c r="G610" s="849"/>
      <c r="H610" s="868"/>
      <c r="I610" s="642"/>
      <c r="J610" s="862"/>
      <c r="K610" s="872" t="str">
        <f t="shared" si="49"/>
        <v/>
      </c>
      <c r="L610" s="872" t="str">
        <f t="shared" si="50"/>
        <v/>
      </c>
      <c r="M610" s="872" t="str">
        <f t="shared" si="51"/>
        <v/>
      </c>
      <c r="N610" s="872" t="str">
        <f t="shared" si="53"/>
        <v/>
      </c>
      <c r="O610" s="872" t="str">
        <f t="shared" si="52"/>
        <v/>
      </c>
    </row>
    <row r="611" spans="3:15" ht="18" hidden="1" customHeight="1">
      <c r="C611" s="879"/>
      <c r="D611" s="993"/>
      <c r="E611" s="996"/>
      <c r="F611" s="994"/>
      <c r="G611" s="849"/>
      <c r="H611" s="868"/>
      <c r="I611" s="642"/>
      <c r="J611" s="862"/>
      <c r="K611" s="872" t="str">
        <f t="shared" si="49"/>
        <v/>
      </c>
      <c r="L611" s="872" t="str">
        <f t="shared" si="50"/>
        <v/>
      </c>
      <c r="M611" s="872" t="str">
        <f t="shared" si="51"/>
        <v/>
      </c>
      <c r="N611" s="872" t="str">
        <f t="shared" si="53"/>
        <v/>
      </c>
      <c r="O611" s="872" t="str">
        <f t="shared" si="52"/>
        <v/>
      </c>
    </row>
    <row r="612" spans="3:15" ht="18" hidden="1" customHeight="1">
      <c r="C612" s="879"/>
      <c r="D612" s="993"/>
      <c r="E612" s="996"/>
      <c r="F612" s="994"/>
      <c r="G612" s="849"/>
      <c r="H612" s="868"/>
      <c r="I612" s="642"/>
      <c r="J612" s="862"/>
      <c r="K612" s="872" t="str">
        <f t="shared" si="49"/>
        <v/>
      </c>
      <c r="L612" s="872" t="str">
        <f t="shared" si="50"/>
        <v/>
      </c>
      <c r="M612" s="872" t="str">
        <f t="shared" si="51"/>
        <v/>
      </c>
      <c r="N612" s="872" t="str">
        <f t="shared" si="53"/>
        <v/>
      </c>
      <c r="O612" s="872" t="str">
        <f t="shared" si="52"/>
        <v/>
      </c>
    </row>
    <row r="613" spans="3:15" ht="18" hidden="1" customHeight="1">
      <c r="C613" s="879"/>
      <c r="D613" s="993"/>
      <c r="E613" s="996"/>
      <c r="F613" s="994"/>
      <c r="G613" s="849"/>
      <c r="H613" s="868"/>
      <c r="I613" s="642"/>
      <c r="J613" s="862"/>
      <c r="K613" s="872" t="str">
        <f t="shared" si="49"/>
        <v/>
      </c>
      <c r="L613" s="872" t="str">
        <f t="shared" si="50"/>
        <v/>
      </c>
      <c r="M613" s="872" t="str">
        <f t="shared" si="51"/>
        <v/>
      </c>
      <c r="N613" s="872" t="str">
        <f t="shared" si="53"/>
        <v/>
      </c>
      <c r="O613" s="872" t="str">
        <f t="shared" si="52"/>
        <v/>
      </c>
    </row>
    <row r="614" spans="3:15" ht="18" hidden="1" customHeight="1">
      <c r="C614" s="879"/>
      <c r="D614" s="993"/>
      <c r="E614" s="996"/>
      <c r="F614" s="994"/>
      <c r="G614" s="849"/>
      <c r="H614" s="868"/>
      <c r="I614" s="642"/>
      <c r="J614" s="862"/>
      <c r="K614" s="872" t="str">
        <f t="shared" si="49"/>
        <v/>
      </c>
      <c r="L614" s="872" t="str">
        <f t="shared" si="50"/>
        <v/>
      </c>
      <c r="M614" s="872" t="str">
        <f t="shared" si="51"/>
        <v/>
      </c>
      <c r="N614" s="872" t="str">
        <f t="shared" si="53"/>
        <v/>
      </c>
      <c r="O614" s="872" t="str">
        <f t="shared" si="52"/>
        <v/>
      </c>
    </row>
    <row r="615" spans="3:15" ht="18" hidden="1" customHeight="1">
      <c r="C615" s="879"/>
      <c r="D615" s="993"/>
      <c r="E615" s="996"/>
      <c r="F615" s="994"/>
      <c r="G615" s="849"/>
      <c r="H615" s="868"/>
      <c r="I615" s="642"/>
      <c r="J615" s="862"/>
      <c r="K615" s="872" t="str">
        <f t="shared" ref="K615:K678" si="54">IF(C615="","",IF(E615=G615,"エラー",""))</f>
        <v/>
      </c>
      <c r="L615" s="872" t="str">
        <f t="shared" ref="L615:L678" si="55">IF(C615="","",IF(COUNTIF($H$3213:$H$3236,H615),"","エラー"))</f>
        <v/>
      </c>
      <c r="M615" s="872" t="str">
        <f t="shared" ref="M615:M678" si="56">IF(H615="その他",IF(I615="","エラー",""),IF(H615="外国語(外国語会話も含む)",IF(I615="","エラー",""),""))</f>
        <v/>
      </c>
      <c r="N615" s="872" t="str">
        <f t="shared" si="53"/>
        <v/>
      </c>
      <c r="O615" s="872" t="str">
        <f t="shared" si="52"/>
        <v/>
      </c>
    </row>
    <row r="616" spans="3:15" ht="18" hidden="1" customHeight="1">
      <c r="C616" s="879"/>
      <c r="D616" s="993"/>
      <c r="E616" s="996"/>
      <c r="F616" s="994"/>
      <c r="G616" s="849"/>
      <c r="H616" s="868"/>
      <c r="I616" s="642"/>
      <c r="J616" s="862"/>
      <c r="K616" s="872" t="str">
        <f t="shared" si="54"/>
        <v/>
      </c>
      <c r="L616" s="872" t="str">
        <f t="shared" si="55"/>
        <v/>
      </c>
      <c r="M616" s="872" t="str">
        <f t="shared" si="56"/>
        <v/>
      </c>
      <c r="N616" s="872" t="str">
        <f t="shared" si="53"/>
        <v/>
      </c>
      <c r="O616" s="872" t="str">
        <f t="shared" si="52"/>
        <v/>
      </c>
    </row>
    <row r="617" spans="3:15" ht="18" hidden="1" customHeight="1">
      <c r="C617" s="879"/>
      <c r="D617" s="993"/>
      <c r="E617" s="996"/>
      <c r="F617" s="994"/>
      <c r="G617" s="849"/>
      <c r="H617" s="868"/>
      <c r="I617" s="642"/>
      <c r="J617" s="862"/>
      <c r="K617" s="872" t="str">
        <f t="shared" si="54"/>
        <v/>
      </c>
      <c r="L617" s="872" t="str">
        <f t="shared" si="55"/>
        <v/>
      </c>
      <c r="M617" s="872" t="str">
        <f t="shared" si="56"/>
        <v/>
      </c>
      <c r="N617" s="872" t="str">
        <f t="shared" si="53"/>
        <v/>
      </c>
      <c r="O617" s="872" t="str">
        <f t="shared" si="52"/>
        <v/>
      </c>
    </row>
    <row r="618" spans="3:15" ht="18" hidden="1" customHeight="1">
      <c r="C618" s="879"/>
      <c r="D618" s="993"/>
      <c r="E618" s="996"/>
      <c r="F618" s="994"/>
      <c r="G618" s="849"/>
      <c r="H618" s="868"/>
      <c r="I618" s="642"/>
      <c r="J618" s="862"/>
      <c r="K618" s="872" t="str">
        <f t="shared" si="54"/>
        <v/>
      </c>
      <c r="L618" s="872" t="str">
        <f t="shared" si="55"/>
        <v/>
      </c>
      <c r="M618" s="872" t="str">
        <f t="shared" si="56"/>
        <v/>
      </c>
      <c r="N618" s="872" t="str">
        <f t="shared" si="53"/>
        <v/>
      </c>
      <c r="O618" s="872" t="str">
        <f t="shared" si="52"/>
        <v/>
      </c>
    </row>
    <row r="619" spans="3:15" ht="18" hidden="1" customHeight="1">
      <c r="C619" s="879"/>
      <c r="D619" s="993"/>
      <c r="E619" s="996"/>
      <c r="F619" s="994"/>
      <c r="G619" s="849"/>
      <c r="H619" s="868"/>
      <c r="I619" s="642"/>
      <c r="J619" s="862"/>
      <c r="K619" s="872" t="str">
        <f t="shared" si="54"/>
        <v/>
      </c>
      <c r="L619" s="872" t="str">
        <f t="shared" si="55"/>
        <v/>
      </c>
      <c r="M619" s="872" t="str">
        <f t="shared" si="56"/>
        <v/>
      </c>
      <c r="N619" s="872" t="str">
        <f t="shared" si="53"/>
        <v/>
      </c>
      <c r="O619" s="872" t="str">
        <f t="shared" si="52"/>
        <v/>
      </c>
    </row>
    <row r="620" spans="3:15" ht="18" hidden="1" customHeight="1">
      <c r="C620" s="879"/>
      <c r="D620" s="993"/>
      <c r="E620" s="996"/>
      <c r="F620" s="994"/>
      <c r="G620" s="849"/>
      <c r="H620" s="868"/>
      <c r="I620" s="642"/>
      <c r="J620" s="862"/>
      <c r="K620" s="872" t="str">
        <f t="shared" si="54"/>
        <v/>
      </c>
      <c r="L620" s="872" t="str">
        <f t="shared" si="55"/>
        <v/>
      </c>
      <c r="M620" s="872" t="str">
        <f t="shared" si="56"/>
        <v/>
      </c>
      <c r="N620" s="872" t="str">
        <f t="shared" si="53"/>
        <v/>
      </c>
      <c r="O620" s="872" t="str">
        <f t="shared" si="52"/>
        <v/>
      </c>
    </row>
    <row r="621" spans="3:15" ht="18" hidden="1" customHeight="1">
      <c r="C621" s="879"/>
      <c r="D621" s="993"/>
      <c r="E621" s="996"/>
      <c r="F621" s="994"/>
      <c r="G621" s="849"/>
      <c r="H621" s="868"/>
      <c r="I621" s="642"/>
      <c r="J621" s="862"/>
      <c r="K621" s="872" t="str">
        <f t="shared" si="54"/>
        <v/>
      </c>
      <c r="L621" s="872" t="str">
        <f t="shared" si="55"/>
        <v/>
      </c>
      <c r="M621" s="872" t="str">
        <f t="shared" si="56"/>
        <v/>
      </c>
      <c r="N621" s="872" t="str">
        <f t="shared" si="53"/>
        <v/>
      </c>
      <c r="O621" s="872" t="str">
        <f t="shared" si="52"/>
        <v/>
      </c>
    </row>
    <row r="622" spans="3:15" ht="18" hidden="1" customHeight="1">
      <c r="C622" s="879"/>
      <c r="D622" s="993"/>
      <c r="E622" s="996"/>
      <c r="F622" s="994"/>
      <c r="G622" s="849"/>
      <c r="H622" s="868"/>
      <c r="I622" s="642"/>
      <c r="J622" s="862"/>
      <c r="K622" s="872" t="str">
        <f t="shared" si="54"/>
        <v/>
      </c>
      <c r="L622" s="872" t="str">
        <f t="shared" si="55"/>
        <v/>
      </c>
      <c r="M622" s="872" t="str">
        <f t="shared" si="56"/>
        <v/>
      </c>
      <c r="N622" s="872" t="str">
        <f t="shared" si="53"/>
        <v/>
      </c>
      <c r="O622" s="872" t="str">
        <f t="shared" si="52"/>
        <v/>
      </c>
    </row>
    <row r="623" spans="3:15" ht="18" hidden="1" customHeight="1">
      <c r="C623" s="879"/>
      <c r="D623" s="993"/>
      <c r="E623" s="996"/>
      <c r="F623" s="994"/>
      <c r="G623" s="849"/>
      <c r="H623" s="868"/>
      <c r="I623" s="642"/>
      <c r="J623" s="862"/>
      <c r="K623" s="872" t="str">
        <f t="shared" si="54"/>
        <v/>
      </c>
      <c r="L623" s="872" t="str">
        <f t="shared" si="55"/>
        <v/>
      </c>
      <c r="M623" s="872" t="str">
        <f t="shared" si="56"/>
        <v/>
      </c>
      <c r="N623" s="872" t="str">
        <f t="shared" si="53"/>
        <v/>
      </c>
      <c r="O623" s="872" t="str">
        <f t="shared" si="52"/>
        <v/>
      </c>
    </row>
    <row r="624" spans="3:15" ht="18" hidden="1" customHeight="1">
      <c r="C624" s="879"/>
      <c r="D624" s="993"/>
      <c r="E624" s="996"/>
      <c r="F624" s="994"/>
      <c r="G624" s="849"/>
      <c r="H624" s="868"/>
      <c r="I624" s="642"/>
      <c r="J624" s="862"/>
      <c r="K624" s="872" t="str">
        <f t="shared" si="54"/>
        <v/>
      </c>
      <c r="L624" s="872" t="str">
        <f t="shared" si="55"/>
        <v/>
      </c>
      <c r="M624" s="872" t="str">
        <f t="shared" si="56"/>
        <v/>
      </c>
      <c r="N624" s="872" t="str">
        <f t="shared" si="53"/>
        <v/>
      </c>
      <c r="O624" s="872" t="str">
        <f t="shared" si="52"/>
        <v/>
      </c>
    </row>
    <row r="625" spans="3:15" ht="18" hidden="1" customHeight="1">
      <c r="C625" s="879"/>
      <c r="D625" s="993"/>
      <c r="E625" s="996"/>
      <c r="F625" s="994"/>
      <c r="G625" s="849"/>
      <c r="H625" s="868"/>
      <c r="I625" s="642"/>
      <c r="J625" s="862"/>
      <c r="K625" s="872" t="str">
        <f t="shared" si="54"/>
        <v/>
      </c>
      <c r="L625" s="872" t="str">
        <f t="shared" si="55"/>
        <v/>
      </c>
      <c r="M625" s="872" t="str">
        <f t="shared" si="56"/>
        <v/>
      </c>
      <c r="N625" s="872" t="str">
        <f t="shared" si="53"/>
        <v/>
      </c>
      <c r="O625" s="872" t="str">
        <f t="shared" si="52"/>
        <v/>
      </c>
    </row>
    <row r="626" spans="3:15" ht="18" hidden="1" customHeight="1">
      <c r="C626" s="879"/>
      <c r="D626" s="993"/>
      <c r="E626" s="996"/>
      <c r="F626" s="994"/>
      <c r="G626" s="849"/>
      <c r="H626" s="868"/>
      <c r="I626" s="642"/>
      <c r="J626" s="862"/>
      <c r="K626" s="872" t="str">
        <f t="shared" si="54"/>
        <v/>
      </c>
      <c r="L626" s="872" t="str">
        <f t="shared" si="55"/>
        <v/>
      </c>
      <c r="M626" s="872" t="str">
        <f t="shared" si="56"/>
        <v/>
      </c>
      <c r="N626" s="872" t="str">
        <f t="shared" si="53"/>
        <v/>
      </c>
      <c r="O626" s="872" t="str">
        <f t="shared" si="52"/>
        <v/>
      </c>
    </row>
    <row r="627" spans="3:15" ht="18" hidden="1" customHeight="1">
      <c r="C627" s="879"/>
      <c r="D627" s="993"/>
      <c r="E627" s="996"/>
      <c r="F627" s="994"/>
      <c r="G627" s="849"/>
      <c r="H627" s="868"/>
      <c r="I627" s="642"/>
      <c r="J627" s="862"/>
      <c r="K627" s="872" t="str">
        <f t="shared" si="54"/>
        <v/>
      </c>
      <c r="L627" s="872" t="str">
        <f t="shared" si="55"/>
        <v/>
      </c>
      <c r="M627" s="872" t="str">
        <f t="shared" si="56"/>
        <v/>
      </c>
      <c r="N627" s="872" t="str">
        <f t="shared" si="53"/>
        <v/>
      </c>
      <c r="O627" s="872" t="str">
        <f t="shared" si="52"/>
        <v/>
      </c>
    </row>
    <row r="628" spans="3:15" ht="18" hidden="1" customHeight="1">
      <c r="C628" s="879"/>
      <c r="D628" s="993"/>
      <c r="E628" s="996"/>
      <c r="F628" s="994"/>
      <c r="G628" s="849"/>
      <c r="H628" s="868"/>
      <c r="I628" s="642"/>
      <c r="J628" s="862"/>
      <c r="K628" s="872" t="str">
        <f t="shared" si="54"/>
        <v/>
      </c>
      <c r="L628" s="872" t="str">
        <f t="shared" si="55"/>
        <v/>
      </c>
      <c r="M628" s="872" t="str">
        <f t="shared" si="56"/>
        <v/>
      </c>
      <c r="N628" s="872" t="str">
        <f t="shared" si="53"/>
        <v/>
      </c>
      <c r="O628" s="872" t="str">
        <f t="shared" si="52"/>
        <v/>
      </c>
    </row>
    <row r="629" spans="3:15" ht="18" hidden="1" customHeight="1">
      <c r="C629" s="879"/>
      <c r="D629" s="993"/>
      <c r="E629" s="996"/>
      <c r="F629" s="994"/>
      <c r="G629" s="849"/>
      <c r="H629" s="868"/>
      <c r="I629" s="642"/>
      <c r="J629" s="862"/>
      <c r="K629" s="872" t="str">
        <f t="shared" si="54"/>
        <v/>
      </c>
      <c r="L629" s="872" t="str">
        <f t="shared" si="55"/>
        <v/>
      </c>
      <c r="M629" s="872" t="str">
        <f t="shared" si="56"/>
        <v/>
      </c>
      <c r="N629" s="872" t="str">
        <f t="shared" si="53"/>
        <v/>
      </c>
      <c r="O629" s="872" t="str">
        <f t="shared" si="52"/>
        <v/>
      </c>
    </row>
    <row r="630" spans="3:15" ht="18" hidden="1" customHeight="1">
      <c r="C630" s="879"/>
      <c r="D630" s="993"/>
      <c r="E630" s="996"/>
      <c r="F630" s="994"/>
      <c r="G630" s="849"/>
      <c r="H630" s="868"/>
      <c r="I630" s="642"/>
      <c r="J630" s="862"/>
      <c r="K630" s="872" t="str">
        <f t="shared" si="54"/>
        <v/>
      </c>
      <c r="L630" s="872" t="str">
        <f t="shared" si="55"/>
        <v/>
      </c>
      <c r="M630" s="872" t="str">
        <f t="shared" si="56"/>
        <v/>
      </c>
      <c r="N630" s="872" t="str">
        <f t="shared" si="53"/>
        <v/>
      </c>
      <c r="O630" s="872" t="str">
        <f t="shared" si="52"/>
        <v/>
      </c>
    </row>
    <row r="631" spans="3:15" ht="18" hidden="1" customHeight="1">
      <c r="C631" s="879"/>
      <c r="D631" s="993"/>
      <c r="E631" s="996"/>
      <c r="F631" s="994"/>
      <c r="G631" s="849"/>
      <c r="H631" s="868"/>
      <c r="I631" s="642"/>
      <c r="J631" s="862"/>
      <c r="K631" s="872" t="str">
        <f t="shared" si="54"/>
        <v/>
      </c>
      <c r="L631" s="872" t="str">
        <f t="shared" si="55"/>
        <v/>
      </c>
      <c r="M631" s="872" t="str">
        <f t="shared" si="56"/>
        <v/>
      </c>
      <c r="N631" s="872" t="str">
        <f t="shared" si="53"/>
        <v/>
      </c>
      <c r="O631" s="872" t="str">
        <f t="shared" si="52"/>
        <v/>
      </c>
    </row>
    <row r="632" spans="3:15" ht="18" hidden="1" customHeight="1">
      <c r="C632" s="879"/>
      <c r="D632" s="993"/>
      <c r="E632" s="996"/>
      <c r="F632" s="994"/>
      <c r="G632" s="849"/>
      <c r="H632" s="868"/>
      <c r="I632" s="642"/>
      <c r="J632" s="862"/>
      <c r="K632" s="872" t="str">
        <f t="shared" si="54"/>
        <v/>
      </c>
      <c r="L632" s="872" t="str">
        <f t="shared" si="55"/>
        <v/>
      </c>
      <c r="M632" s="872" t="str">
        <f t="shared" si="56"/>
        <v/>
      </c>
      <c r="N632" s="872" t="str">
        <f t="shared" si="53"/>
        <v/>
      </c>
      <c r="O632" s="872" t="str">
        <f t="shared" si="52"/>
        <v/>
      </c>
    </row>
    <row r="633" spans="3:15" ht="18" hidden="1" customHeight="1">
      <c r="C633" s="879"/>
      <c r="D633" s="993"/>
      <c r="E633" s="996"/>
      <c r="F633" s="994"/>
      <c r="G633" s="849"/>
      <c r="H633" s="868"/>
      <c r="I633" s="642"/>
      <c r="J633" s="862"/>
      <c r="K633" s="872" t="str">
        <f t="shared" si="54"/>
        <v/>
      </c>
      <c r="L633" s="872" t="str">
        <f t="shared" si="55"/>
        <v/>
      </c>
      <c r="M633" s="872" t="str">
        <f t="shared" si="56"/>
        <v/>
      </c>
      <c r="N633" s="872" t="str">
        <f t="shared" si="53"/>
        <v/>
      </c>
      <c r="O633" s="872" t="str">
        <f t="shared" si="52"/>
        <v/>
      </c>
    </row>
    <row r="634" spans="3:15" ht="18" hidden="1" customHeight="1">
      <c r="C634" s="879"/>
      <c r="D634" s="993"/>
      <c r="E634" s="996"/>
      <c r="F634" s="994"/>
      <c r="G634" s="849"/>
      <c r="H634" s="868"/>
      <c r="I634" s="642"/>
      <c r="J634" s="862"/>
      <c r="K634" s="872" t="str">
        <f t="shared" si="54"/>
        <v/>
      </c>
      <c r="L634" s="872" t="str">
        <f t="shared" si="55"/>
        <v/>
      </c>
      <c r="M634" s="872" t="str">
        <f t="shared" si="56"/>
        <v/>
      </c>
      <c r="N634" s="872" t="str">
        <f t="shared" si="53"/>
        <v/>
      </c>
      <c r="O634" s="872" t="str">
        <f t="shared" si="52"/>
        <v/>
      </c>
    </row>
    <row r="635" spans="3:15" ht="18" hidden="1" customHeight="1">
      <c r="C635" s="879"/>
      <c r="D635" s="993"/>
      <c r="E635" s="996"/>
      <c r="F635" s="994"/>
      <c r="G635" s="849"/>
      <c r="H635" s="868"/>
      <c r="I635" s="642"/>
      <c r="J635" s="862"/>
      <c r="K635" s="872" t="str">
        <f t="shared" si="54"/>
        <v/>
      </c>
      <c r="L635" s="872" t="str">
        <f t="shared" si="55"/>
        <v/>
      </c>
      <c r="M635" s="872" t="str">
        <f t="shared" si="56"/>
        <v/>
      </c>
      <c r="N635" s="872" t="str">
        <f t="shared" si="53"/>
        <v/>
      </c>
      <c r="O635" s="872" t="str">
        <f t="shared" si="52"/>
        <v/>
      </c>
    </row>
    <row r="636" spans="3:15" ht="18" hidden="1" customHeight="1">
      <c r="C636" s="879"/>
      <c r="D636" s="993"/>
      <c r="E636" s="996"/>
      <c r="F636" s="994"/>
      <c r="G636" s="849"/>
      <c r="H636" s="868"/>
      <c r="I636" s="642"/>
      <c r="J636" s="862"/>
      <c r="K636" s="872" t="str">
        <f t="shared" si="54"/>
        <v/>
      </c>
      <c r="L636" s="872" t="str">
        <f t="shared" si="55"/>
        <v/>
      </c>
      <c r="M636" s="872" t="str">
        <f t="shared" si="56"/>
        <v/>
      </c>
      <c r="N636" s="872" t="str">
        <f t="shared" si="53"/>
        <v/>
      </c>
      <c r="O636" s="872" t="str">
        <f t="shared" si="52"/>
        <v/>
      </c>
    </row>
    <row r="637" spans="3:15" ht="18" hidden="1" customHeight="1">
      <c r="C637" s="879"/>
      <c r="D637" s="993"/>
      <c r="E637" s="996"/>
      <c r="F637" s="994"/>
      <c r="G637" s="849"/>
      <c r="H637" s="868"/>
      <c r="I637" s="642"/>
      <c r="J637" s="862"/>
      <c r="K637" s="872" t="str">
        <f t="shared" si="54"/>
        <v/>
      </c>
      <c r="L637" s="872" t="str">
        <f t="shared" si="55"/>
        <v/>
      </c>
      <c r="M637" s="872" t="str">
        <f t="shared" si="56"/>
        <v/>
      </c>
      <c r="N637" s="872" t="str">
        <f t="shared" si="53"/>
        <v/>
      </c>
      <c r="O637" s="872" t="str">
        <f t="shared" si="52"/>
        <v/>
      </c>
    </row>
    <row r="638" spans="3:15" ht="18" hidden="1" customHeight="1">
      <c r="C638" s="879"/>
      <c r="D638" s="993"/>
      <c r="E638" s="996"/>
      <c r="F638" s="994"/>
      <c r="G638" s="849"/>
      <c r="H638" s="868"/>
      <c r="I638" s="642"/>
      <c r="J638" s="862"/>
      <c r="K638" s="872" t="str">
        <f t="shared" si="54"/>
        <v/>
      </c>
      <c r="L638" s="872" t="str">
        <f t="shared" si="55"/>
        <v/>
      </c>
      <c r="M638" s="872" t="str">
        <f t="shared" si="56"/>
        <v/>
      </c>
      <c r="N638" s="872" t="str">
        <f t="shared" si="53"/>
        <v/>
      </c>
      <c r="O638" s="872" t="str">
        <f t="shared" si="52"/>
        <v/>
      </c>
    </row>
    <row r="639" spans="3:15" ht="18" hidden="1" customHeight="1">
      <c r="C639" s="879"/>
      <c r="D639" s="993"/>
      <c r="E639" s="996"/>
      <c r="F639" s="994"/>
      <c r="G639" s="849"/>
      <c r="H639" s="868"/>
      <c r="I639" s="642"/>
      <c r="J639" s="862"/>
      <c r="K639" s="872" t="str">
        <f t="shared" si="54"/>
        <v/>
      </c>
      <c r="L639" s="872" t="str">
        <f t="shared" si="55"/>
        <v/>
      </c>
      <c r="M639" s="872" t="str">
        <f t="shared" si="56"/>
        <v/>
      </c>
      <c r="N639" s="872" t="str">
        <f t="shared" si="53"/>
        <v/>
      </c>
      <c r="O639" s="872" t="str">
        <f t="shared" si="52"/>
        <v/>
      </c>
    </row>
    <row r="640" spans="3:15" ht="18" hidden="1" customHeight="1">
      <c r="C640" s="879"/>
      <c r="D640" s="993"/>
      <c r="E640" s="996"/>
      <c r="F640" s="994"/>
      <c r="G640" s="849"/>
      <c r="H640" s="868"/>
      <c r="I640" s="642"/>
      <c r="J640" s="862"/>
      <c r="K640" s="872" t="str">
        <f t="shared" si="54"/>
        <v/>
      </c>
      <c r="L640" s="872" t="str">
        <f t="shared" si="55"/>
        <v/>
      </c>
      <c r="M640" s="872" t="str">
        <f t="shared" si="56"/>
        <v/>
      </c>
      <c r="N640" s="872" t="str">
        <f t="shared" si="53"/>
        <v/>
      </c>
      <c r="O640" s="872" t="str">
        <f t="shared" si="52"/>
        <v/>
      </c>
    </row>
    <row r="641" spans="3:15" ht="18" hidden="1" customHeight="1">
      <c r="C641" s="879"/>
      <c r="D641" s="993"/>
      <c r="E641" s="996"/>
      <c r="F641" s="994"/>
      <c r="G641" s="849"/>
      <c r="H641" s="868"/>
      <c r="I641" s="642"/>
      <c r="J641" s="862"/>
      <c r="K641" s="872" t="str">
        <f t="shared" si="54"/>
        <v/>
      </c>
      <c r="L641" s="872" t="str">
        <f t="shared" si="55"/>
        <v/>
      </c>
      <c r="M641" s="872" t="str">
        <f t="shared" si="56"/>
        <v/>
      </c>
      <c r="N641" s="872" t="str">
        <f t="shared" si="53"/>
        <v/>
      </c>
      <c r="O641" s="872" t="str">
        <f t="shared" si="52"/>
        <v/>
      </c>
    </row>
    <row r="642" spans="3:15" ht="18" hidden="1" customHeight="1">
      <c r="C642" s="879"/>
      <c r="D642" s="993"/>
      <c r="E642" s="996"/>
      <c r="F642" s="994"/>
      <c r="G642" s="849"/>
      <c r="H642" s="868"/>
      <c r="I642" s="642"/>
      <c r="J642" s="862"/>
      <c r="K642" s="872" t="str">
        <f t="shared" si="54"/>
        <v/>
      </c>
      <c r="L642" s="872" t="str">
        <f t="shared" si="55"/>
        <v/>
      </c>
      <c r="M642" s="872" t="str">
        <f t="shared" si="56"/>
        <v/>
      </c>
      <c r="N642" s="872" t="str">
        <f t="shared" si="53"/>
        <v/>
      </c>
      <c r="O642" s="872" t="str">
        <f t="shared" si="52"/>
        <v/>
      </c>
    </row>
    <row r="643" spans="3:15" ht="18" hidden="1" customHeight="1">
      <c r="C643" s="879"/>
      <c r="D643" s="993"/>
      <c r="E643" s="996"/>
      <c r="F643" s="994"/>
      <c r="G643" s="849"/>
      <c r="H643" s="868"/>
      <c r="I643" s="642"/>
      <c r="J643" s="862"/>
      <c r="K643" s="872" t="str">
        <f t="shared" si="54"/>
        <v/>
      </c>
      <c r="L643" s="872" t="str">
        <f t="shared" si="55"/>
        <v/>
      </c>
      <c r="M643" s="872" t="str">
        <f t="shared" si="56"/>
        <v/>
      </c>
      <c r="N643" s="872" t="str">
        <f t="shared" si="53"/>
        <v/>
      </c>
      <c r="O643" s="872" t="str">
        <f t="shared" si="52"/>
        <v/>
      </c>
    </row>
    <row r="644" spans="3:15" ht="18" hidden="1" customHeight="1">
      <c r="C644" s="879"/>
      <c r="D644" s="993"/>
      <c r="E644" s="996"/>
      <c r="F644" s="994"/>
      <c r="G644" s="849"/>
      <c r="H644" s="868"/>
      <c r="I644" s="642"/>
      <c r="J644" s="862"/>
      <c r="K644" s="872" t="str">
        <f t="shared" si="54"/>
        <v/>
      </c>
      <c r="L644" s="872" t="str">
        <f t="shared" si="55"/>
        <v/>
      </c>
      <c r="M644" s="872" t="str">
        <f t="shared" si="56"/>
        <v/>
      </c>
      <c r="N644" s="872" t="str">
        <f t="shared" si="53"/>
        <v/>
      </c>
      <c r="O644" s="872" t="str">
        <f t="shared" si="52"/>
        <v/>
      </c>
    </row>
    <row r="645" spans="3:15" ht="18" hidden="1" customHeight="1">
      <c r="C645" s="879"/>
      <c r="D645" s="993"/>
      <c r="E645" s="996"/>
      <c r="F645" s="994"/>
      <c r="G645" s="849"/>
      <c r="H645" s="868"/>
      <c r="I645" s="642"/>
      <c r="J645" s="862"/>
      <c r="K645" s="872" t="str">
        <f t="shared" si="54"/>
        <v/>
      </c>
      <c r="L645" s="872" t="str">
        <f t="shared" si="55"/>
        <v/>
      </c>
      <c r="M645" s="872" t="str">
        <f t="shared" si="56"/>
        <v/>
      </c>
      <c r="N645" s="872" t="str">
        <f t="shared" si="53"/>
        <v/>
      </c>
      <c r="O645" s="872" t="str">
        <f t="shared" ref="O645:O708" si="57">IF(C645="","",IF(COUNTBLANK(C645:J645)&gt;1,"記入漏れがあります。記入例のとおりデータを入力してください。。",""))</f>
        <v/>
      </c>
    </row>
    <row r="646" spans="3:15" ht="18" hidden="1" customHeight="1">
      <c r="C646" s="879"/>
      <c r="D646" s="993"/>
      <c r="E646" s="996"/>
      <c r="F646" s="994"/>
      <c r="G646" s="849"/>
      <c r="H646" s="868"/>
      <c r="I646" s="642"/>
      <c r="J646" s="862"/>
      <c r="K646" s="872" t="str">
        <f t="shared" si="54"/>
        <v/>
      </c>
      <c r="L646" s="872" t="str">
        <f t="shared" si="55"/>
        <v/>
      </c>
      <c r="M646" s="872" t="str">
        <f t="shared" si="56"/>
        <v/>
      </c>
      <c r="N646" s="872" t="str">
        <f t="shared" ref="N646:N709" si="58">IF(COUNTIF($Y$6:$Y$18,J646),"要確認","")</f>
        <v/>
      </c>
      <c r="O646" s="872" t="str">
        <f t="shared" si="57"/>
        <v/>
      </c>
    </row>
    <row r="647" spans="3:15" ht="18" hidden="1" customHeight="1">
      <c r="C647" s="879"/>
      <c r="D647" s="993"/>
      <c r="E647" s="996"/>
      <c r="F647" s="994"/>
      <c r="G647" s="849"/>
      <c r="H647" s="868"/>
      <c r="I647" s="642"/>
      <c r="J647" s="862"/>
      <c r="K647" s="872" t="str">
        <f t="shared" si="54"/>
        <v/>
      </c>
      <c r="L647" s="872" t="str">
        <f t="shared" si="55"/>
        <v/>
      </c>
      <c r="M647" s="872" t="str">
        <f t="shared" si="56"/>
        <v/>
      </c>
      <c r="N647" s="872" t="str">
        <f t="shared" si="58"/>
        <v/>
      </c>
      <c r="O647" s="872" t="str">
        <f t="shared" si="57"/>
        <v/>
      </c>
    </row>
    <row r="648" spans="3:15" ht="18" hidden="1" customHeight="1">
      <c r="C648" s="879"/>
      <c r="D648" s="993"/>
      <c r="E648" s="996"/>
      <c r="F648" s="994"/>
      <c r="G648" s="849"/>
      <c r="H648" s="868"/>
      <c r="I648" s="642"/>
      <c r="J648" s="862"/>
      <c r="K648" s="872" t="str">
        <f t="shared" si="54"/>
        <v/>
      </c>
      <c r="L648" s="872" t="str">
        <f t="shared" si="55"/>
        <v/>
      </c>
      <c r="M648" s="872" t="str">
        <f t="shared" si="56"/>
        <v/>
      </c>
      <c r="N648" s="872" t="str">
        <f t="shared" si="58"/>
        <v/>
      </c>
      <c r="O648" s="872" t="str">
        <f t="shared" si="57"/>
        <v/>
      </c>
    </row>
    <row r="649" spans="3:15" ht="18" hidden="1" customHeight="1">
      <c r="C649" s="879"/>
      <c r="D649" s="993"/>
      <c r="E649" s="996"/>
      <c r="F649" s="994"/>
      <c r="G649" s="849"/>
      <c r="H649" s="868"/>
      <c r="I649" s="642"/>
      <c r="J649" s="862"/>
      <c r="K649" s="872" t="str">
        <f t="shared" si="54"/>
        <v/>
      </c>
      <c r="L649" s="872" t="str">
        <f t="shared" si="55"/>
        <v/>
      </c>
      <c r="M649" s="872" t="str">
        <f t="shared" si="56"/>
        <v/>
      </c>
      <c r="N649" s="872" t="str">
        <f t="shared" si="58"/>
        <v/>
      </c>
      <c r="O649" s="872" t="str">
        <f t="shared" si="57"/>
        <v/>
      </c>
    </row>
    <row r="650" spans="3:15" ht="18" hidden="1" customHeight="1">
      <c r="C650" s="879"/>
      <c r="D650" s="993"/>
      <c r="E650" s="996"/>
      <c r="F650" s="994"/>
      <c r="G650" s="849"/>
      <c r="H650" s="868"/>
      <c r="I650" s="642"/>
      <c r="J650" s="862"/>
      <c r="K650" s="872" t="str">
        <f t="shared" si="54"/>
        <v/>
      </c>
      <c r="L650" s="872" t="str">
        <f t="shared" si="55"/>
        <v/>
      </c>
      <c r="M650" s="872" t="str">
        <f t="shared" si="56"/>
        <v/>
      </c>
      <c r="N650" s="872" t="str">
        <f t="shared" si="58"/>
        <v/>
      </c>
      <c r="O650" s="872" t="str">
        <f t="shared" si="57"/>
        <v/>
      </c>
    </row>
    <row r="651" spans="3:15" ht="18" hidden="1" customHeight="1">
      <c r="C651" s="879"/>
      <c r="D651" s="993"/>
      <c r="E651" s="996"/>
      <c r="F651" s="994"/>
      <c r="G651" s="849"/>
      <c r="H651" s="868"/>
      <c r="I651" s="642"/>
      <c r="J651" s="862"/>
      <c r="K651" s="872" t="str">
        <f t="shared" si="54"/>
        <v/>
      </c>
      <c r="L651" s="872" t="str">
        <f t="shared" si="55"/>
        <v/>
      </c>
      <c r="M651" s="872" t="str">
        <f t="shared" si="56"/>
        <v/>
      </c>
      <c r="N651" s="872" t="str">
        <f t="shared" si="58"/>
        <v/>
      </c>
      <c r="O651" s="872" t="str">
        <f t="shared" si="57"/>
        <v/>
      </c>
    </row>
    <row r="652" spans="3:15" ht="18" hidden="1" customHeight="1">
      <c r="C652" s="879"/>
      <c r="D652" s="993"/>
      <c r="E652" s="996"/>
      <c r="F652" s="994"/>
      <c r="G652" s="849"/>
      <c r="H652" s="868"/>
      <c r="I652" s="642"/>
      <c r="J652" s="862"/>
      <c r="K652" s="872" t="str">
        <f t="shared" si="54"/>
        <v/>
      </c>
      <c r="L652" s="872" t="str">
        <f t="shared" si="55"/>
        <v/>
      </c>
      <c r="M652" s="872" t="str">
        <f t="shared" si="56"/>
        <v/>
      </c>
      <c r="N652" s="872" t="str">
        <f t="shared" si="58"/>
        <v/>
      </c>
      <c r="O652" s="872" t="str">
        <f t="shared" si="57"/>
        <v/>
      </c>
    </row>
    <row r="653" spans="3:15" ht="18" hidden="1" customHeight="1">
      <c r="C653" s="879"/>
      <c r="D653" s="993"/>
      <c r="E653" s="996"/>
      <c r="F653" s="994"/>
      <c r="G653" s="849"/>
      <c r="H653" s="868"/>
      <c r="I653" s="642"/>
      <c r="J653" s="862"/>
      <c r="K653" s="872" t="str">
        <f t="shared" si="54"/>
        <v/>
      </c>
      <c r="L653" s="872" t="str">
        <f t="shared" si="55"/>
        <v/>
      </c>
      <c r="M653" s="872" t="str">
        <f t="shared" si="56"/>
        <v/>
      </c>
      <c r="N653" s="872" t="str">
        <f t="shared" si="58"/>
        <v/>
      </c>
      <c r="O653" s="872" t="str">
        <f t="shared" si="57"/>
        <v/>
      </c>
    </row>
    <row r="654" spans="3:15" ht="18" hidden="1" customHeight="1">
      <c r="C654" s="879"/>
      <c r="D654" s="993"/>
      <c r="E654" s="996"/>
      <c r="F654" s="994"/>
      <c r="G654" s="849"/>
      <c r="H654" s="868"/>
      <c r="I654" s="642"/>
      <c r="J654" s="862"/>
      <c r="K654" s="872" t="str">
        <f t="shared" si="54"/>
        <v/>
      </c>
      <c r="L654" s="872" t="str">
        <f t="shared" si="55"/>
        <v/>
      </c>
      <c r="M654" s="872" t="str">
        <f t="shared" si="56"/>
        <v/>
      </c>
      <c r="N654" s="872" t="str">
        <f t="shared" si="58"/>
        <v/>
      </c>
      <c r="O654" s="872" t="str">
        <f t="shared" si="57"/>
        <v/>
      </c>
    </row>
    <row r="655" spans="3:15" ht="18" hidden="1" customHeight="1">
      <c r="C655" s="879"/>
      <c r="D655" s="993"/>
      <c r="E655" s="996"/>
      <c r="F655" s="994"/>
      <c r="G655" s="849"/>
      <c r="H655" s="868"/>
      <c r="I655" s="642"/>
      <c r="J655" s="862"/>
      <c r="K655" s="872" t="str">
        <f t="shared" si="54"/>
        <v/>
      </c>
      <c r="L655" s="872" t="str">
        <f t="shared" si="55"/>
        <v/>
      </c>
      <c r="M655" s="872" t="str">
        <f t="shared" si="56"/>
        <v/>
      </c>
      <c r="N655" s="872" t="str">
        <f t="shared" si="58"/>
        <v/>
      </c>
      <c r="O655" s="872" t="str">
        <f t="shared" si="57"/>
        <v/>
      </c>
    </row>
    <row r="656" spans="3:15" ht="18" hidden="1" customHeight="1">
      <c r="C656" s="879"/>
      <c r="D656" s="993"/>
      <c r="E656" s="996"/>
      <c r="F656" s="994"/>
      <c r="G656" s="849"/>
      <c r="H656" s="868"/>
      <c r="I656" s="642"/>
      <c r="J656" s="862"/>
      <c r="K656" s="872" t="str">
        <f t="shared" si="54"/>
        <v/>
      </c>
      <c r="L656" s="872" t="str">
        <f t="shared" si="55"/>
        <v/>
      </c>
      <c r="M656" s="872" t="str">
        <f t="shared" si="56"/>
        <v/>
      </c>
      <c r="N656" s="872" t="str">
        <f t="shared" si="58"/>
        <v/>
      </c>
      <c r="O656" s="872" t="str">
        <f t="shared" si="57"/>
        <v/>
      </c>
    </row>
    <row r="657" spans="3:15" ht="18" hidden="1" customHeight="1">
      <c r="C657" s="879"/>
      <c r="D657" s="993"/>
      <c r="E657" s="996"/>
      <c r="F657" s="994"/>
      <c r="G657" s="849"/>
      <c r="H657" s="868"/>
      <c r="I657" s="642"/>
      <c r="J657" s="862"/>
      <c r="K657" s="872" t="str">
        <f t="shared" si="54"/>
        <v/>
      </c>
      <c r="L657" s="872" t="str">
        <f t="shared" si="55"/>
        <v/>
      </c>
      <c r="M657" s="872" t="str">
        <f t="shared" si="56"/>
        <v/>
      </c>
      <c r="N657" s="872" t="str">
        <f t="shared" si="58"/>
        <v/>
      </c>
      <c r="O657" s="872" t="str">
        <f t="shared" si="57"/>
        <v/>
      </c>
    </row>
    <row r="658" spans="3:15" ht="18" hidden="1" customHeight="1">
      <c r="C658" s="879"/>
      <c r="D658" s="993"/>
      <c r="E658" s="996"/>
      <c r="F658" s="994"/>
      <c r="G658" s="849"/>
      <c r="H658" s="868"/>
      <c r="I658" s="642"/>
      <c r="J658" s="862"/>
      <c r="K658" s="872" t="str">
        <f t="shared" si="54"/>
        <v/>
      </c>
      <c r="L658" s="872" t="str">
        <f t="shared" si="55"/>
        <v/>
      </c>
      <c r="M658" s="872" t="str">
        <f t="shared" si="56"/>
        <v/>
      </c>
      <c r="N658" s="872" t="str">
        <f t="shared" si="58"/>
        <v/>
      </c>
      <c r="O658" s="872" t="str">
        <f t="shared" si="57"/>
        <v/>
      </c>
    </row>
    <row r="659" spans="3:15" ht="18" hidden="1" customHeight="1">
      <c r="C659" s="879"/>
      <c r="D659" s="993"/>
      <c r="E659" s="996"/>
      <c r="F659" s="994"/>
      <c r="G659" s="849"/>
      <c r="H659" s="868"/>
      <c r="I659" s="642"/>
      <c r="J659" s="862"/>
      <c r="K659" s="872" t="str">
        <f t="shared" si="54"/>
        <v/>
      </c>
      <c r="L659" s="872" t="str">
        <f t="shared" si="55"/>
        <v/>
      </c>
      <c r="M659" s="872" t="str">
        <f t="shared" si="56"/>
        <v/>
      </c>
      <c r="N659" s="872" t="str">
        <f t="shared" si="58"/>
        <v/>
      </c>
      <c r="O659" s="872" t="str">
        <f t="shared" si="57"/>
        <v/>
      </c>
    </row>
    <row r="660" spans="3:15" ht="18" hidden="1" customHeight="1">
      <c r="C660" s="879"/>
      <c r="D660" s="993"/>
      <c r="E660" s="996"/>
      <c r="F660" s="994"/>
      <c r="G660" s="849"/>
      <c r="H660" s="868"/>
      <c r="I660" s="642"/>
      <c r="J660" s="862"/>
      <c r="K660" s="872" t="str">
        <f t="shared" si="54"/>
        <v/>
      </c>
      <c r="L660" s="872" t="str">
        <f t="shared" si="55"/>
        <v/>
      </c>
      <c r="M660" s="872" t="str">
        <f t="shared" si="56"/>
        <v/>
      </c>
      <c r="N660" s="872" t="str">
        <f t="shared" si="58"/>
        <v/>
      </c>
      <c r="O660" s="872" t="str">
        <f t="shared" si="57"/>
        <v/>
      </c>
    </row>
    <row r="661" spans="3:15" ht="18" hidden="1" customHeight="1">
      <c r="C661" s="879"/>
      <c r="D661" s="993"/>
      <c r="E661" s="996"/>
      <c r="F661" s="994"/>
      <c r="G661" s="849"/>
      <c r="H661" s="868"/>
      <c r="I661" s="642"/>
      <c r="J661" s="862"/>
      <c r="K661" s="872" t="str">
        <f t="shared" si="54"/>
        <v/>
      </c>
      <c r="L661" s="872" t="str">
        <f t="shared" si="55"/>
        <v/>
      </c>
      <c r="M661" s="872" t="str">
        <f t="shared" si="56"/>
        <v/>
      </c>
      <c r="N661" s="872" t="str">
        <f t="shared" si="58"/>
        <v/>
      </c>
      <c r="O661" s="872" t="str">
        <f t="shared" si="57"/>
        <v/>
      </c>
    </row>
    <row r="662" spans="3:15" ht="18" hidden="1" customHeight="1">
      <c r="C662" s="879"/>
      <c r="D662" s="993"/>
      <c r="E662" s="996"/>
      <c r="F662" s="994"/>
      <c r="G662" s="849"/>
      <c r="H662" s="868"/>
      <c r="I662" s="642"/>
      <c r="J662" s="862"/>
      <c r="K662" s="872" t="str">
        <f t="shared" si="54"/>
        <v/>
      </c>
      <c r="L662" s="872" t="str">
        <f t="shared" si="55"/>
        <v/>
      </c>
      <c r="M662" s="872" t="str">
        <f t="shared" si="56"/>
        <v/>
      </c>
      <c r="N662" s="872" t="str">
        <f t="shared" si="58"/>
        <v/>
      </c>
      <c r="O662" s="872" t="str">
        <f t="shared" si="57"/>
        <v/>
      </c>
    </row>
    <row r="663" spans="3:15" ht="18" hidden="1" customHeight="1">
      <c r="C663" s="879"/>
      <c r="D663" s="993"/>
      <c r="E663" s="996"/>
      <c r="F663" s="994"/>
      <c r="G663" s="849"/>
      <c r="H663" s="868"/>
      <c r="I663" s="642"/>
      <c r="J663" s="862"/>
      <c r="K663" s="872" t="str">
        <f t="shared" si="54"/>
        <v/>
      </c>
      <c r="L663" s="872" t="str">
        <f t="shared" si="55"/>
        <v/>
      </c>
      <c r="M663" s="872" t="str">
        <f t="shared" si="56"/>
        <v/>
      </c>
      <c r="N663" s="872" t="str">
        <f t="shared" si="58"/>
        <v/>
      </c>
      <c r="O663" s="872" t="str">
        <f t="shared" si="57"/>
        <v/>
      </c>
    </row>
    <row r="664" spans="3:15" ht="18" hidden="1" customHeight="1">
      <c r="C664" s="879"/>
      <c r="D664" s="993"/>
      <c r="E664" s="996"/>
      <c r="F664" s="994"/>
      <c r="G664" s="849"/>
      <c r="H664" s="868"/>
      <c r="I664" s="642"/>
      <c r="J664" s="862"/>
      <c r="K664" s="872" t="str">
        <f t="shared" si="54"/>
        <v/>
      </c>
      <c r="L664" s="872" t="str">
        <f t="shared" si="55"/>
        <v/>
      </c>
      <c r="M664" s="872" t="str">
        <f t="shared" si="56"/>
        <v/>
      </c>
      <c r="N664" s="872" t="str">
        <f t="shared" si="58"/>
        <v/>
      </c>
      <c r="O664" s="872" t="str">
        <f t="shared" si="57"/>
        <v/>
      </c>
    </row>
    <row r="665" spans="3:15" ht="18" hidden="1" customHeight="1">
      <c r="C665" s="879"/>
      <c r="D665" s="993"/>
      <c r="E665" s="996"/>
      <c r="F665" s="994"/>
      <c r="G665" s="849"/>
      <c r="H665" s="868"/>
      <c r="I665" s="642"/>
      <c r="J665" s="862"/>
      <c r="K665" s="872" t="str">
        <f t="shared" si="54"/>
        <v/>
      </c>
      <c r="L665" s="872" t="str">
        <f t="shared" si="55"/>
        <v/>
      </c>
      <c r="M665" s="872" t="str">
        <f t="shared" si="56"/>
        <v/>
      </c>
      <c r="N665" s="872" t="str">
        <f t="shared" si="58"/>
        <v/>
      </c>
      <c r="O665" s="872" t="str">
        <f t="shared" si="57"/>
        <v/>
      </c>
    </row>
    <row r="666" spans="3:15" ht="18" hidden="1" customHeight="1">
      <c r="C666" s="879"/>
      <c r="D666" s="993"/>
      <c r="E666" s="996"/>
      <c r="F666" s="994"/>
      <c r="G666" s="849"/>
      <c r="H666" s="868"/>
      <c r="I666" s="642"/>
      <c r="J666" s="862"/>
      <c r="K666" s="872" t="str">
        <f t="shared" si="54"/>
        <v/>
      </c>
      <c r="L666" s="872" t="str">
        <f t="shared" si="55"/>
        <v/>
      </c>
      <c r="M666" s="872" t="str">
        <f t="shared" si="56"/>
        <v/>
      </c>
      <c r="N666" s="872" t="str">
        <f t="shared" si="58"/>
        <v/>
      </c>
      <c r="O666" s="872" t="str">
        <f t="shared" si="57"/>
        <v/>
      </c>
    </row>
    <row r="667" spans="3:15" ht="18" hidden="1" customHeight="1">
      <c r="C667" s="879"/>
      <c r="D667" s="993"/>
      <c r="E667" s="996"/>
      <c r="F667" s="994"/>
      <c r="G667" s="849"/>
      <c r="H667" s="868"/>
      <c r="I667" s="642"/>
      <c r="J667" s="862"/>
      <c r="K667" s="872" t="str">
        <f t="shared" si="54"/>
        <v/>
      </c>
      <c r="L667" s="872" t="str">
        <f t="shared" si="55"/>
        <v/>
      </c>
      <c r="M667" s="872" t="str">
        <f t="shared" si="56"/>
        <v/>
      </c>
      <c r="N667" s="872" t="str">
        <f t="shared" si="58"/>
        <v/>
      </c>
      <c r="O667" s="872" t="str">
        <f t="shared" si="57"/>
        <v/>
      </c>
    </row>
    <row r="668" spans="3:15" ht="18" hidden="1" customHeight="1">
      <c r="C668" s="879"/>
      <c r="D668" s="993"/>
      <c r="E668" s="996"/>
      <c r="F668" s="994"/>
      <c r="G668" s="849"/>
      <c r="H668" s="868"/>
      <c r="I668" s="642"/>
      <c r="J668" s="862"/>
      <c r="K668" s="872" t="str">
        <f t="shared" si="54"/>
        <v/>
      </c>
      <c r="L668" s="872" t="str">
        <f t="shared" si="55"/>
        <v/>
      </c>
      <c r="M668" s="872" t="str">
        <f t="shared" si="56"/>
        <v/>
      </c>
      <c r="N668" s="872" t="str">
        <f t="shared" si="58"/>
        <v/>
      </c>
      <c r="O668" s="872" t="str">
        <f t="shared" si="57"/>
        <v/>
      </c>
    </row>
    <row r="669" spans="3:15" ht="18" hidden="1" customHeight="1">
      <c r="C669" s="879"/>
      <c r="D669" s="993"/>
      <c r="E669" s="996"/>
      <c r="F669" s="994"/>
      <c r="G669" s="849"/>
      <c r="H669" s="868"/>
      <c r="I669" s="642"/>
      <c r="J669" s="862"/>
      <c r="K669" s="872" t="str">
        <f t="shared" si="54"/>
        <v/>
      </c>
      <c r="L669" s="872" t="str">
        <f t="shared" si="55"/>
        <v/>
      </c>
      <c r="M669" s="872" t="str">
        <f t="shared" si="56"/>
        <v/>
      </c>
      <c r="N669" s="872" t="str">
        <f t="shared" si="58"/>
        <v/>
      </c>
      <c r="O669" s="872" t="str">
        <f t="shared" si="57"/>
        <v/>
      </c>
    </row>
    <row r="670" spans="3:15" ht="18" hidden="1" customHeight="1">
      <c r="C670" s="879"/>
      <c r="D670" s="993"/>
      <c r="E670" s="996"/>
      <c r="F670" s="994"/>
      <c r="G670" s="849"/>
      <c r="H670" s="868"/>
      <c r="I670" s="642"/>
      <c r="J670" s="862"/>
      <c r="K670" s="872" t="str">
        <f t="shared" si="54"/>
        <v/>
      </c>
      <c r="L670" s="872" t="str">
        <f t="shared" si="55"/>
        <v/>
      </c>
      <c r="M670" s="872" t="str">
        <f t="shared" si="56"/>
        <v/>
      </c>
      <c r="N670" s="872" t="str">
        <f t="shared" si="58"/>
        <v/>
      </c>
      <c r="O670" s="872" t="str">
        <f t="shared" si="57"/>
        <v/>
      </c>
    </row>
    <row r="671" spans="3:15" ht="18" hidden="1" customHeight="1">
      <c r="C671" s="879"/>
      <c r="D671" s="993"/>
      <c r="E671" s="996"/>
      <c r="F671" s="994"/>
      <c r="G671" s="849"/>
      <c r="H671" s="868"/>
      <c r="I671" s="642"/>
      <c r="J671" s="862"/>
      <c r="K671" s="872" t="str">
        <f t="shared" si="54"/>
        <v/>
      </c>
      <c r="L671" s="872" t="str">
        <f t="shared" si="55"/>
        <v/>
      </c>
      <c r="M671" s="872" t="str">
        <f t="shared" si="56"/>
        <v/>
      </c>
      <c r="N671" s="872" t="str">
        <f t="shared" si="58"/>
        <v/>
      </c>
      <c r="O671" s="872" t="str">
        <f t="shared" si="57"/>
        <v/>
      </c>
    </row>
    <row r="672" spans="3:15" ht="18" hidden="1" customHeight="1">
      <c r="C672" s="879"/>
      <c r="D672" s="993"/>
      <c r="E672" s="996"/>
      <c r="F672" s="994"/>
      <c r="G672" s="849"/>
      <c r="H672" s="868"/>
      <c r="I672" s="642"/>
      <c r="J672" s="862"/>
      <c r="K672" s="872" t="str">
        <f t="shared" si="54"/>
        <v/>
      </c>
      <c r="L672" s="872" t="str">
        <f t="shared" si="55"/>
        <v/>
      </c>
      <c r="M672" s="872" t="str">
        <f t="shared" si="56"/>
        <v/>
      </c>
      <c r="N672" s="872" t="str">
        <f t="shared" si="58"/>
        <v/>
      </c>
      <c r="O672" s="872" t="str">
        <f t="shared" si="57"/>
        <v/>
      </c>
    </row>
    <row r="673" spans="3:15" ht="18" hidden="1" customHeight="1">
      <c r="C673" s="879"/>
      <c r="D673" s="993"/>
      <c r="E673" s="996"/>
      <c r="F673" s="994"/>
      <c r="G673" s="849"/>
      <c r="H673" s="868"/>
      <c r="I673" s="642"/>
      <c r="J673" s="862"/>
      <c r="K673" s="872" t="str">
        <f t="shared" si="54"/>
        <v/>
      </c>
      <c r="L673" s="872" t="str">
        <f t="shared" si="55"/>
        <v/>
      </c>
      <c r="M673" s="872" t="str">
        <f t="shared" si="56"/>
        <v/>
      </c>
      <c r="N673" s="872" t="str">
        <f t="shared" si="58"/>
        <v/>
      </c>
      <c r="O673" s="872" t="str">
        <f t="shared" si="57"/>
        <v/>
      </c>
    </row>
    <row r="674" spans="3:15" ht="18" hidden="1" customHeight="1">
      <c r="C674" s="879"/>
      <c r="D674" s="993"/>
      <c r="E674" s="996"/>
      <c r="F674" s="994"/>
      <c r="G674" s="849"/>
      <c r="H674" s="868"/>
      <c r="I674" s="642"/>
      <c r="J674" s="862"/>
      <c r="K674" s="872" t="str">
        <f t="shared" si="54"/>
        <v/>
      </c>
      <c r="L674" s="872" t="str">
        <f t="shared" si="55"/>
        <v/>
      </c>
      <c r="M674" s="872" t="str">
        <f t="shared" si="56"/>
        <v/>
      </c>
      <c r="N674" s="872" t="str">
        <f t="shared" si="58"/>
        <v/>
      </c>
      <c r="O674" s="872" t="str">
        <f t="shared" si="57"/>
        <v/>
      </c>
    </row>
    <row r="675" spans="3:15" ht="18" hidden="1" customHeight="1">
      <c r="C675" s="879"/>
      <c r="D675" s="993"/>
      <c r="E675" s="996"/>
      <c r="F675" s="994"/>
      <c r="G675" s="849"/>
      <c r="H675" s="868"/>
      <c r="I675" s="642"/>
      <c r="J675" s="862"/>
      <c r="K675" s="872" t="str">
        <f t="shared" si="54"/>
        <v/>
      </c>
      <c r="L675" s="872" t="str">
        <f t="shared" si="55"/>
        <v/>
      </c>
      <c r="M675" s="872" t="str">
        <f t="shared" si="56"/>
        <v/>
      </c>
      <c r="N675" s="872" t="str">
        <f t="shared" si="58"/>
        <v/>
      </c>
      <c r="O675" s="872" t="str">
        <f t="shared" si="57"/>
        <v/>
      </c>
    </row>
    <row r="676" spans="3:15" ht="18" hidden="1" customHeight="1">
      <c r="C676" s="879"/>
      <c r="D676" s="993"/>
      <c r="E676" s="996"/>
      <c r="F676" s="994"/>
      <c r="G676" s="849"/>
      <c r="H676" s="868"/>
      <c r="I676" s="642"/>
      <c r="J676" s="862"/>
      <c r="K676" s="872" t="str">
        <f t="shared" si="54"/>
        <v/>
      </c>
      <c r="L676" s="872" t="str">
        <f t="shared" si="55"/>
        <v/>
      </c>
      <c r="M676" s="872" t="str">
        <f t="shared" si="56"/>
        <v/>
      </c>
      <c r="N676" s="872" t="str">
        <f t="shared" si="58"/>
        <v/>
      </c>
      <c r="O676" s="872" t="str">
        <f t="shared" si="57"/>
        <v/>
      </c>
    </row>
    <row r="677" spans="3:15" ht="18" hidden="1" customHeight="1">
      <c r="C677" s="879"/>
      <c r="D677" s="993"/>
      <c r="E677" s="996"/>
      <c r="F677" s="994"/>
      <c r="G677" s="849"/>
      <c r="H677" s="868"/>
      <c r="I677" s="642"/>
      <c r="J677" s="862"/>
      <c r="K677" s="872" t="str">
        <f t="shared" si="54"/>
        <v/>
      </c>
      <c r="L677" s="872" t="str">
        <f t="shared" si="55"/>
        <v/>
      </c>
      <c r="M677" s="872" t="str">
        <f t="shared" si="56"/>
        <v/>
      </c>
      <c r="N677" s="872" t="str">
        <f t="shared" si="58"/>
        <v/>
      </c>
      <c r="O677" s="872" t="str">
        <f t="shared" si="57"/>
        <v/>
      </c>
    </row>
    <row r="678" spans="3:15" ht="18" hidden="1" customHeight="1">
      <c r="C678" s="879"/>
      <c r="D678" s="993"/>
      <c r="E678" s="996"/>
      <c r="F678" s="994"/>
      <c r="G678" s="849"/>
      <c r="H678" s="868"/>
      <c r="I678" s="642"/>
      <c r="J678" s="862"/>
      <c r="K678" s="872" t="str">
        <f t="shared" si="54"/>
        <v/>
      </c>
      <c r="L678" s="872" t="str">
        <f t="shared" si="55"/>
        <v/>
      </c>
      <c r="M678" s="872" t="str">
        <f t="shared" si="56"/>
        <v/>
      </c>
      <c r="N678" s="872" t="str">
        <f t="shared" si="58"/>
        <v/>
      </c>
      <c r="O678" s="872" t="str">
        <f t="shared" si="57"/>
        <v/>
      </c>
    </row>
    <row r="679" spans="3:15" ht="18" hidden="1" customHeight="1">
      <c r="C679" s="879"/>
      <c r="D679" s="993"/>
      <c r="E679" s="996"/>
      <c r="F679" s="994"/>
      <c r="G679" s="849"/>
      <c r="H679" s="868"/>
      <c r="I679" s="642"/>
      <c r="J679" s="862"/>
      <c r="K679" s="872" t="str">
        <f t="shared" ref="K679:K742" si="59">IF(C679="","",IF(E679=G679,"エラー",""))</f>
        <v/>
      </c>
      <c r="L679" s="872" t="str">
        <f t="shared" ref="L679:L742" si="60">IF(C679="","",IF(COUNTIF($H$3213:$H$3236,H679),"","エラー"))</f>
        <v/>
      </c>
      <c r="M679" s="872" t="str">
        <f t="shared" ref="M679:M742" si="61">IF(H679="その他",IF(I679="","エラー",""),IF(H679="外国語(外国語会話も含む)",IF(I679="","エラー",""),""))</f>
        <v/>
      </c>
      <c r="N679" s="872" t="str">
        <f t="shared" si="58"/>
        <v/>
      </c>
      <c r="O679" s="872" t="str">
        <f t="shared" si="57"/>
        <v/>
      </c>
    </row>
    <row r="680" spans="3:15" ht="18" hidden="1" customHeight="1">
      <c r="C680" s="879"/>
      <c r="D680" s="993"/>
      <c r="E680" s="996"/>
      <c r="F680" s="994"/>
      <c r="G680" s="849"/>
      <c r="H680" s="868"/>
      <c r="I680" s="642"/>
      <c r="J680" s="862"/>
      <c r="K680" s="872" t="str">
        <f t="shared" si="59"/>
        <v/>
      </c>
      <c r="L680" s="872" t="str">
        <f t="shared" si="60"/>
        <v/>
      </c>
      <c r="M680" s="872" t="str">
        <f t="shared" si="61"/>
        <v/>
      </c>
      <c r="N680" s="872" t="str">
        <f t="shared" si="58"/>
        <v/>
      </c>
      <c r="O680" s="872" t="str">
        <f t="shared" si="57"/>
        <v/>
      </c>
    </row>
    <row r="681" spans="3:15" ht="18" hidden="1" customHeight="1">
      <c r="C681" s="879"/>
      <c r="D681" s="993"/>
      <c r="E681" s="996"/>
      <c r="F681" s="994"/>
      <c r="G681" s="849"/>
      <c r="H681" s="868"/>
      <c r="I681" s="642"/>
      <c r="J681" s="862"/>
      <c r="K681" s="872" t="str">
        <f t="shared" si="59"/>
        <v/>
      </c>
      <c r="L681" s="872" t="str">
        <f t="shared" si="60"/>
        <v/>
      </c>
      <c r="M681" s="872" t="str">
        <f t="shared" si="61"/>
        <v/>
      </c>
      <c r="N681" s="872" t="str">
        <f t="shared" si="58"/>
        <v/>
      </c>
      <c r="O681" s="872" t="str">
        <f t="shared" si="57"/>
        <v/>
      </c>
    </row>
    <row r="682" spans="3:15" ht="18" hidden="1" customHeight="1">
      <c r="C682" s="879"/>
      <c r="D682" s="993"/>
      <c r="E682" s="996"/>
      <c r="F682" s="994"/>
      <c r="G682" s="849"/>
      <c r="H682" s="868"/>
      <c r="I682" s="642"/>
      <c r="J682" s="862"/>
      <c r="K682" s="872" t="str">
        <f t="shared" si="59"/>
        <v/>
      </c>
      <c r="L682" s="872" t="str">
        <f t="shared" si="60"/>
        <v/>
      </c>
      <c r="M682" s="872" t="str">
        <f t="shared" si="61"/>
        <v/>
      </c>
      <c r="N682" s="872" t="str">
        <f t="shared" si="58"/>
        <v/>
      </c>
      <c r="O682" s="872" t="str">
        <f t="shared" si="57"/>
        <v/>
      </c>
    </row>
    <row r="683" spans="3:15" ht="18" hidden="1" customHeight="1">
      <c r="C683" s="879"/>
      <c r="D683" s="993"/>
      <c r="E683" s="996"/>
      <c r="F683" s="994"/>
      <c r="G683" s="849"/>
      <c r="H683" s="868"/>
      <c r="I683" s="642"/>
      <c r="J683" s="862"/>
      <c r="K683" s="872" t="str">
        <f t="shared" si="59"/>
        <v/>
      </c>
      <c r="L683" s="872" t="str">
        <f t="shared" si="60"/>
        <v/>
      </c>
      <c r="M683" s="872" t="str">
        <f t="shared" si="61"/>
        <v/>
      </c>
      <c r="N683" s="872" t="str">
        <f t="shared" si="58"/>
        <v/>
      </c>
      <c r="O683" s="872" t="str">
        <f t="shared" si="57"/>
        <v/>
      </c>
    </row>
    <row r="684" spans="3:15" ht="18" hidden="1" customHeight="1">
      <c r="C684" s="879"/>
      <c r="D684" s="993"/>
      <c r="E684" s="996"/>
      <c r="F684" s="994"/>
      <c r="G684" s="849"/>
      <c r="H684" s="868"/>
      <c r="I684" s="642"/>
      <c r="J684" s="862"/>
      <c r="K684" s="872" t="str">
        <f t="shared" si="59"/>
        <v/>
      </c>
      <c r="L684" s="872" t="str">
        <f t="shared" si="60"/>
        <v/>
      </c>
      <c r="M684" s="872" t="str">
        <f t="shared" si="61"/>
        <v/>
      </c>
      <c r="N684" s="872" t="str">
        <f t="shared" si="58"/>
        <v/>
      </c>
      <c r="O684" s="872" t="str">
        <f t="shared" si="57"/>
        <v/>
      </c>
    </row>
    <row r="685" spans="3:15" ht="18" hidden="1" customHeight="1">
      <c r="C685" s="879"/>
      <c r="D685" s="993"/>
      <c r="E685" s="996"/>
      <c r="F685" s="994"/>
      <c r="G685" s="849"/>
      <c r="H685" s="868"/>
      <c r="I685" s="642"/>
      <c r="J685" s="862"/>
      <c r="K685" s="872" t="str">
        <f t="shared" si="59"/>
        <v/>
      </c>
      <c r="L685" s="872" t="str">
        <f t="shared" si="60"/>
        <v/>
      </c>
      <c r="M685" s="872" t="str">
        <f t="shared" si="61"/>
        <v/>
      </c>
      <c r="N685" s="872" t="str">
        <f t="shared" si="58"/>
        <v/>
      </c>
      <c r="O685" s="872" t="str">
        <f t="shared" si="57"/>
        <v/>
      </c>
    </row>
    <row r="686" spans="3:15" ht="18" hidden="1" customHeight="1">
      <c r="C686" s="879"/>
      <c r="D686" s="993"/>
      <c r="E686" s="996"/>
      <c r="F686" s="994"/>
      <c r="G686" s="849"/>
      <c r="H686" s="868"/>
      <c r="I686" s="642"/>
      <c r="J686" s="862"/>
      <c r="K686" s="872" t="str">
        <f t="shared" si="59"/>
        <v/>
      </c>
      <c r="L686" s="872" t="str">
        <f t="shared" si="60"/>
        <v/>
      </c>
      <c r="M686" s="872" t="str">
        <f t="shared" si="61"/>
        <v/>
      </c>
      <c r="N686" s="872" t="str">
        <f t="shared" si="58"/>
        <v/>
      </c>
      <c r="O686" s="872" t="str">
        <f t="shared" si="57"/>
        <v/>
      </c>
    </row>
    <row r="687" spans="3:15" ht="18" hidden="1" customHeight="1">
      <c r="C687" s="879"/>
      <c r="D687" s="993"/>
      <c r="E687" s="996"/>
      <c r="F687" s="994"/>
      <c r="G687" s="849"/>
      <c r="H687" s="868"/>
      <c r="I687" s="642"/>
      <c r="J687" s="862"/>
      <c r="K687" s="872" t="str">
        <f t="shared" si="59"/>
        <v/>
      </c>
      <c r="L687" s="872" t="str">
        <f t="shared" si="60"/>
        <v/>
      </c>
      <c r="M687" s="872" t="str">
        <f t="shared" si="61"/>
        <v/>
      </c>
      <c r="N687" s="872" t="str">
        <f t="shared" si="58"/>
        <v/>
      </c>
      <c r="O687" s="872" t="str">
        <f t="shared" si="57"/>
        <v/>
      </c>
    </row>
    <row r="688" spans="3:15" ht="18" hidden="1" customHeight="1">
      <c r="C688" s="879"/>
      <c r="D688" s="993"/>
      <c r="E688" s="996"/>
      <c r="F688" s="994"/>
      <c r="G688" s="849"/>
      <c r="H688" s="868"/>
      <c r="I688" s="642"/>
      <c r="J688" s="862"/>
      <c r="K688" s="872" t="str">
        <f t="shared" si="59"/>
        <v/>
      </c>
      <c r="L688" s="872" t="str">
        <f t="shared" si="60"/>
        <v/>
      </c>
      <c r="M688" s="872" t="str">
        <f t="shared" si="61"/>
        <v/>
      </c>
      <c r="N688" s="872" t="str">
        <f t="shared" si="58"/>
        <v/>
      </c>
      <c r="O688" s="872" t="str">
        <f t="shared" si="57"/>
        <v/>
      </c>
    </row>
    <row r="689" spans="3:15" ht="18" hidden="1" customHeight="1">
      <c r="C689" s="879"/>
      <c r="D689" s="993"/>
      <c r="E689" s="996"/>
      <c r="F689" s="994"/>
      <c r="G689" s="849"/>
      <c r="H689" s="868"/>
      <c r="I689" s="642"/>
      <c r="J689" s="862"/>
      <c r="K689" s="872" t="str">
        <f t="shared" si="59"/>
        <v/>
      </c>
      <c r="L689" s="872" t="str">
        <f t="shared" si="60"/>
        <v/>
      </c>
      <c r="M689" s="872" t="str">
        <f t="shared" si="61"/>
        <v/>
      </c>
      <c r="N689" s="872" t="str">
        <f t="shared" si="58"/>
        <v/>
      </c>
      <c r="O689" s="872" t="str">
        <f t="shared" si="57"/>
        <v/>
      </c>
    </row>
    <row r="690" spans="3:15" ht="18" hidden="1" customHeight="1">
      <c r="C690" s="879"/>
      <c r="D690" s="993"/>
      <c r="E690" s="996"/>
      <c r="F690" s="994"/>
      <c r="G690" s="849"/>
      <c r="H690" s="868"/>
      <c r="I690" s="642"/>
      <c r="J690" s="862"/>
      <c r="K690" s="872" t="str">
        <f t="shared" si="59"/>
        <v/>
      </c>
      <c r="L690" s="872" t="str">
        <f t="shared" si="60"/>
        <v/>
      </c>
      <c r="M690" s="872" t="str">
        <f t="shared" si="61"/>
        <v/>
      </c>
      <c r="N690" s="872" t="str">
        <f t="shared" si="58"/>
        <v/>
      </c>
      <c r="O690" s="872" t="str">
        <f t="shared" si="57"/>
        <v/>
      </c>
    </row>
    <row r="691" spans="3:15" ht="18" hidden="1" customHeight="1">
      <c r="C691" s="879"/>
      <c r="D691" s="993"/>
      <c r="E691" s="996"/>
      <c r="F691" s="994"/>
      <c r="G691" s="849"/>
      <c r="H691" s="868"/>
      <c r="I691" s="642"/>
      <c r="J691" s="862"/>
      <c r="K691" s="872" t="str">
        <f t="shared" si="59"/>
        <v/>
      </c>
      <c r="L691" s="872" t="str">
        <f t="shared" si="60"/>
        <v/>
      </c>
      <c r="M691" s="872" t="str">
        <f t="shared" si="61"/>
        <v/>
      </c>
      <c r="N691" s="872" t="str">
        <f t="shared" si="58"/>
        <v/>
      </c>
      <c r="O691" s="872" t="str">
        <f t="shared" si="57"/>
        <v/>
      </c>
    </row>
    <row r="692" spans="3:15" ht="18" hidden="1" customHeight="1">
      <c r="C692" s="879"/>
      <c r="D692" s="993"/>
      <c r="E692" s="996"/>
      <c r="F692" s="994"/>
      <c r="G692" s="849"/>
      <c r="H692" s="868"/>
      <c r="I692" s="642"/>
      <c r="J692" s="862"/>
      <c r="K692" s="872" t="str">
        <f t="shared" si="59"/>
        <v/>
      </c>
      <c r="L692" s="872" t="str">
        <f t="shared" si="60"/>
        <v/>
      </c>
      <c r="M692" s="872" t="str">
        <f t="shared" si="61"/>
        <v/>
      </c>
      <c r="N692" s="872" t="str">
        <f t="shared" si="58"/>
        <v/>
      </c>
      <c r="O692" s="872" t="str">
        <f t="shared" si="57"/>
        <v/>
      </c>
    </row>
    <row r="693" spans="3:15" ht="18" hidden="1" customHeight="1">
      <c r="C693" s="879"/>
      <c r="D693" s="993"/>
      <c r="E693" s="996"/>
      <c r="F693" s="994"/>
      <c r="G693" s="849"/>
      <c r="H693" s="868"/>
      <c r="I693" s="642"/>
      <c r="J693" s="862"/>
      <c r="K693" s="872" t="str">
        <f t="shared" si="59"/>
        <v/>
      </c>
      <c r="L693" s="872" t="str">
        <f t="shared" si="60"/>
        <v/>
      </c>
      <c r="M693" s="872" t="str">
        <f t="shared" si="61"/>
        <v/>
      </c>
      <c r="N693" s="872" t="str">
        <f t="shared" si="58"/>
        <v/>
      </c>
      <c r="O693" s="872" t="str">
        <f t="shared" si="57"/>
        <v/>
      </c>
    </row>
    <row r="694" spans="3:15" ht="18" hidden="1" customHeight="1">
      <c r="C694" s="879"/>
      <c r="D694" s="993"/>
      <c r="E694" s="996"/>
      <c r="F694" s="994"/>
      <c r="G694" s="849"/>
      <c r="H694" s="868"/>
      <c r="I694" s="642"/>
      <c r="J694" s="862"/>
      <c r="K694" s="872" t="str">
        <f t="shared" si="59"/>
        <v/>
      </c>
      <c r="L694" s="872" t="str">
        <f t="shared" si="60"/>
        <v/>
      </c>
      <c r="M694" s="872" t="str">
        <f t="shared" si="61"/>
        <v/>
      </c>
      <c r="N694" s="872" t="str">
        <f t="shared" si="58"/>
        <v/>
      </c>
      <c r="O694" s="872" t="str">
        <f t="shared" si="57"/>
        <v/>
      </c>
    </row>
    <row r="695" spans="3:15" ht="18" hidden="1" customHeight="1">
      <c r="C695" s="879"/>
      <c r="D695" s="993"/>
      <c r="E695" s="996"/>
      <c r="F695" s="994"/>
      <c r="G695" s="849"/>
      <c r="H695" s="868"/>
      <c r="I695" s="642"/>
      <c r="J695" s="862"/>
      <c r="K695" s="872" t="str">
        <f t="shared" si="59"/>
        <v/>
      </c>
      <c r="L695" s="872" t="str">
        <f t="shared" si="60"/>
        <v/>
      </c>
      <c r="M695" s="872" t="str">
        <f t="shared" si="61"/>
        <v/>
      </c>
      <c r="N695" s="872" t="str">
        <f t="shared" si="58"/>
        <v/>
      </c>
      <c r="O695" s="872" t="str">
        <f t="shared" si="57"/>
        <v/>
      </c>
    </row>
    <row r="696" spans="3:15" ht="18" hidden="1" customHeight="1">
      <c r="C696" s="879"/>
      <c r="D696" s="993"/>
      <c r="E696" s="996"/>
      <c r="F696" s="994"/>
      <c r="G696" s="849"/>
      <c r="H696" s="868"/>
      <c r="I696" s="642"/>
      <c r="J696" s="862"/>
      <c r="K696" s="872" t="str">
        <f t="shared" si="59"/>
        <v/>
      </c>
      <c r="L696" s="872" t="str">
        <f t="shared" si="60"/>
        <v/>
      </c>
      <c r="M696" s="872" t="str">
        <f t="shared" si="61"/>
        <v/>
      </c>
      <c r="N696" s="872" t="str">
        <f t="shared" si="58"/>
        <v/>
      </c>
      <c r="O696" s="872" t="str">
        <f t="shared" si="57"/>
        <v/>
      </c>
    </row>
    <row r="697" spans="3:15" ht="18" hidden="1" customHeight="1">
      <c r="C697" s="879"/>
      <c r="D697" s="993"/>
      <c r="E697" s="996"/>
      <c r="F697" s="994"/>
      <c r="G697" s="849"/>
      <c r="H697" s="868"/>
      <c r="I697" s="642"/>
      <c r="J697" s="862"/>
      <c r="K697" s="872" t="str">
        <f t="shared" si="59"/>
        <v/>
      </c>
      <c r="L697" s="872" t="str">
        <f t="shared" si="60"/>
        <v/>
      </c>
      <c r="M697" s="872" t="str">
        <f t="shared" si="61"/>
        <v/>
      </c>
      <c r="N697" s="872" t="str">
        <f t="shared" si="58"/>
        <v/>
      </c>
      <c r="O697" s="872" t="str">
        <f t="shared" si="57"/>
        <v/>
      </c>
    </row>
    <row r="698" spans="3:15" ht="18" hidden="1" customHeight="1">
      <c r="C698" s="879"/>
      <c r="D698" s="993"/>
      <c r="E698" s="996"/>
      <c r="F698" s="994"/>
      <c r="G698" s="849"/>
      <c r="H698" s="868"/>
      <c r="I698" s="642"/>
      <c r="J698" s="862"/>
      <c r="K698" s="872" t="str">
        <f t="shared" si="59"/>
        <v/>
      </c>
      <c r="L698" s="872" t="str">
        <f t="shared" si="60"/>
        <v/>
      </c>
      <c r="M698" s="872" t="str">
        <f t="shared" si="61"/>
        <v/>
      </c>
      <c r="N698" s="872" t="str">
        <f t="shared" si="58"/>
        <v/>
      </c>
      <c r="O698" s="872" t="str">
        <f t="shared" si="57"/>
        <v/>
      </c>
    </row>
    <row r="699" spans="3:15" ht="18" hidden="1" customHeight="1">
      <c r="C699" s="879"/>
      <c r="D699" s="993"/>
      <c r="E699" s="996"/>
      <c r="F699" s="994"/>
      <c r="G699" s="849"/>
      <c r="H699" s="868"/>
      <c r="I699" s="642"/>
      <c r="J699" s="862"/>
      <c r="K699" s="872" t="str">
        <f t="shared" si="59"/>
        <v/>
      </c>
      <c r="L699" s="872" t="str">
        <f t="shared" si="60"/>
        <v/>
      </c>
      <c r="M699" s="872" t="str">
        <f t="shared" si="61"/>
        <v/>
      </c>
      <c r="N699" s="872" t="str">
        <f t="shared" si="58"/>
        <v/>
      </c>
      <c r="O699" s="872" t="str">
        <f t="shared" si="57"/>
        <v/>
      </c>
    </row>
    <row r="700" spans="3:15" ht="18" hidden="1" customHeight="1">
      <c r="C700" s="879"/>
      <c r="D700" s="993"/>
      <c r="E700" s="996"/>
      <c r="F700" s="994"/>
      <c r="G700" s="849"/>
      <c r="H700" s="868"/>
      <c r="I700" s="642"/>
      <c r="J700" s="862"/>
      <c r="K700" s="872" t="str">
        <f t="shared" si="59"/>
        <v/>
      </c>
      <c r="L700" s="872" t="str">
        <f t="shared" si="60"/>
        <v/>
      </c>
      <c r="M700" s="872" t="str">
        <f t="shared" si="61"/>
        <v/>
      </c>
      <c r="N700" s="872" t="str">
        <f t="shared" si="58"/>
        <v/>
      </c>
      <c r="O700" s="872" t="str">
        <f t="shared" si="57"/>
        <v/>
      </c>
    </row>
    <row r="701" spans="3:15" ht="18" hidden="1" customHeight="1">
      <c r="C701" s="879"/>
      <c r="D701" s="993"/>
      <c r="E701" s="996"/>
      <c r="F701" s="994"/>
      <c r="G701" s="849"/>
      <c r="H701" s="868"/>
      <c r="I701" s="642"/>
      <c r="J701" s="862"/>
      <c r="K701" s="872" t="str">
        <f t="shared" si="59"/>
        <v/>
      </c>
      <c r="L701" s="872" t="str">
        <f t="shared" si="60"/>
        <v/>
      </c>
      <c r="M701" s="872" t="str">
        <f t="shared" si="61"/>
        <v/>
      </c>
      <c r="N701" s="872" t="str">
        <f t="shared" si="58"/>
        <v/>
      </c>
      <c r="O701" s="872" t="str">
        <f t="shared" si="57"/>
        <v/>
      </c>
    </row>
    <row r="702" spans="3:15" ht="18" hidden="1" customHeight="1">
      <c r="C702" s="879"/>
      <c r="D702" s="993"/>
      <c r="E702" s="996"/>
      <c r="F702" s="994"/>
      <c r="G702" s="849"/>
      <c r="H702" s="868"/>
      <c r="I702" s="642"/>
      <c r="J702" s="862"/>
      <c r="K702" s="872" t="str">
        <f t="shared" si="59"/>
        <v/>
      </c>
      <c r="L702" s="872" t="str">
        <f t="shared" si="60"/>
        <v/>
      </c>
      <c r="M702" s="872" t="str">
        <f t="shared" si="61"/>
        <v/>
      </c>
      <c r="N702" s="872" t="str">
        <f t="shared" si="58"/>
        <v/>
      </c>
      <c r="O702" s="872" t="str">
        <f t="shared" si="57"/>
        <v/>
      </c>
    </row>
    <row r="703" spans="3:15" ht="18" hidden="1" customHeight="1">
      <c r="C703" s="879"/>
      <c r="D703" s="993"/>
      <c r="E703" s="996"/>
      <c r="F703" s="994"/>
      <c r="G703" s="849"/>
      <c r="H703" s="868"/>
      <c r="I703" s="642"/>
      <c r="J703" s="862"/>
      <c r="K703" s="872" t="str">
        <f t="shared" si="59"/>
        <v/>
      </c>
      <c r="L703" s="872" t="str">
        <f t="shared" si="60"/>
        <v/>
      </c>
      <c r="M703" s="872" t="str">
        <f t="shared" si="61"/>
        <v/>
      </c>
      <c r="N703" s="872" t="str">
        <f t="shared" si="58"/>
        <v/>
      </c>
      <c r="O703" s="872" t="str">
        <f t="shared" si="57"/>
        <v/>
      </c>
    </row>
    <row r="704" spans="3:15" ht="18" hidden="1" customHeight="1">
      <c r="C704" s="879"/>
      <c r="D704" s="993"/>
      <c r="E704" s="996"/>
      <c r="F704" s="994"/>
      <c r="G704" s="849"/>
      <c r="H704" s="868"/>
      <c r="I704" s="642"/>
      <c r="J704" s="862"/>
      <c r="K704" s="872" t="str">
        <f t="shared" si="59"/>
        <v/>
      </c>
      <c r="L704" s="872" t="str">
        <f t="shared" si="60"/>
        <v/>
      </c>
      <c r="M704" s="872" t="str">
        <f t="shared" si="61"/>
        <v/>
      </c>
      <c r="N704" s="872" t="str">
        <f t="shared" si="58"/>
        <v/>
      </c>
      <c r="O704" s="872" t="str">
        <f t="shared" si="57"/>
        <v/>
      </c>
    </row>
    <row r="705" spans="3:15" ht="18" hidden="1" customHeight="1">
      <c r="C705" s="879"/>
      <c r="D705" s="993"/>
      <c r="E705" s="996"/>
      <c r="F705" s="994"/>
      <c r="G705" s="849"/>
      <c r="H705" s="868"/>
      <c r="I705" s="642"/>
      <c r="J705" s="862"/>
      <c r="K705" s="872" t="str">
        <f t="shared" si="59"/>
        <v/>
      </c>
      <c r="L705" s="872" t="str">
        <f t="shared" si="60"/>
        <v/>
      </c>
      <c r="M705" s="872" t="str">
        <f t="shared" si="61"/>
        <v/>
      </c>
      <c r="N705" s="872" t="str">
        <f t="shared" si="58"/>
        <v/>
      </c>
      <c r="O705" s="872" t="str">
        <f t="shared" si="57"/>
        <v/>
      </c>
    </row>
    <row r="706" spans="3:15" ht="18" hidden="1" customHeight="1">
      <c r="C706" s="879"/>
      <c r="D706" s="993"/>
      <c r="E706" s="996"/>
      <c r="F706" s="994"/>
      <c r="G706" s="849"/>
      <c r="H706" s="868"/>
      <c r="I706" s="642"/>
      <c r="J706" s="862"/>
      <c r="K706" s="872" t="str">
        <f t="shared" si="59"/>
        <v/>
      </c>
      <c r="L706" s="872" t="str">
        <f t="shared" si="60"/>
        <v/>
      </c>
      <c r="M706" s="872" t="str">
        <f t="shared" si="61"/>
        <v/>
      </c>
      <c r="N706" s="872" t="str">
        <f t="shared" si="58"/>
        <v/>
      </c>
      <c r="O706" s="872" t="str">
        <f t="shared" si="57"/>
        <v/>
      </c>
    </row>
    <row r="707" spans="3:15" ht="18" hidden="1" customHeight="1">
      <c r="C707" s="879"/>
      <c r="D707" s="993"/>
      <c r="E707" s="996"/>
      <c r="F707" s="994"/>
      <c r="G707" s="849"/>
      <c r="H707" s="868"/>
      <c r="I707" s="642"/>
      <c r="J707" s="862"/>
      <c r="K707" s="872" t="str">
        <f t="shared" si="59"/>
        <v/>
      </c>
      <c r="L707" s="872" t="str">
        <f t="shared" si="60"/>
        <v/>
      </c>
      <c r="M707" s="872" t="str">
        <f t="shared" si="61"/>
        <v/>
      </c>
      <c r="N707" s="872" t="str">
        <f t="shared" si="58"/>
        <v/>
      </c>
      <c r="O707" s="872" t="str">
        <f t="shared" si="57"/>
        <v/>
      </c>
    </row>
    <row r="708" spans="3:15" ht="18" hidden="1" customHeight="1">
      <c r="C708" s="879"/>
      <c r="D708" s="993"/>
      <c r="E708" s="996"/>
      <c r="F708" s="994"/>
      <c r="G708" s="849"/>
      <c r="H708" s="868"/>
      <c r="I708" s="642"/>
      <c r="J708" s="862"/>
      <c r="K708" s="872" t="str">
        <f t="shared" si="59"/>
        <v/>
      </c>
      <c r="L708" s="872" t="str">
        <f t="shared" si="60"/>
        <v/>
      </c>
      <c r="M708" s="872" t="str">
        <f t="shared" si="61"/>
        <v/>
      </c>
      <c r="N708" s="872" t="str">
        <f t="shared" si="58"/>
        <v/>
      </c>
      <c r="O708" s="872" t="str">
        <f t="shared" si="57"/>
        <v/>
      </c>
    </row>
    <row r="709" spans="3:15" ht="18" hidden="1" customHeight="1">
      <c r="C709" s="879"/>
      <c r="D709" s="993"/>
      <c r="E709" s="996"/>
      <c r="F709" s="994"/>
      <c r="G709" s="849"/>
      <c r="H709" s="868"/>
      <c r="I709" s="642"/>
      <c r="J709" s="862"/>
      <c r="K709" s="872" t="str">
        <f t="shared" si="59"/>
        <v/>
      </c>
      <c r="L709" s="872" t="str">
        <f t="shared" si="60"/>
        <v/>
      </c>
      <c r="M709" s="872" t="str">
        <f t="shared" si="61"/>
        <v/>
      </c>
      <c r="N709" s="872" t="str">
        <f t="shared" si="58"/>
        <v/>
      </c>
      <c r="O709" s="872" t="str">
        <f t="shared" ref="O709:O772" si="62">IF(C709="","",IF(COUNTBLANK(C709:J709)&gt;1,"記入漏れがあります。記入例のとおりデータを入力してください。。",""))</f>
        <v/>
      </c>
    </row>
    <row r="710" spans="3:15" ht="18" hidden="1" customHeight="1">
      <c r="C710" s="879"/>
      <c r="D710" s="993"/>
      <c r="E710" s="996"/>
      <c r="F710" s="994"/>
      <c r="G710" s="849"/>
      <c r="H710" s="868"/>
      <c r="I710" s="642"/>
      <c r="J710" s="862"/>
      <c r="K710" s="872" t="str">
        <f t="shared" si="59"/>
        <v/>
      </c>
      <c r="L710" s="872" t="str">
        <f t="shared" si="60"/>
        <v/>
      </c>
      <c r="M710" s="872" t="str">
        <f t="shared" si="61"/>
        <v/>
      </c>
      <c r="N710" s="872" t="str">
        <f t="shared" ref="N710:N773" si="63">IF(COUNTIF($Y$6:$Y$18,J710),"要確認","")</f>
        <v/>
      </c>
      <c r="O710" s="872" t="str">
        <f t="shared" si="62"/>
        <v/>
      </c>
    </row>
    <row r="711" spans="3:15" ht="18" hidden="1" customHeight="1">
      <c r="C711" s="879"/>
      <c r="D711" s="993"/>
      <c r="E711" s="996"/>
      <c r="F711" s="994"/>
      <c r="G711" s="849"/>
      <c r="H711" s="868"/>
      <c r="I711" s="642"/>
      <c r="J711" s="862"/>
      <c r="K711" s="872" t="str">
        <f t="shared" si="59"/>
        <v/>
      </c>
      <c r="L711" s="872" t="str">
        <f t="shared" si="60"/>
        <v/>
      </c>
      <c r="M711" s="872" t="str">
        <f t="shared" si="61"/>
        <v/>
      </c>
      <c r="N711" s="872" t="str">
        <f t="shared" si="63"/>
        <v/>
      </c>
      <c r="O711" s="872" t="str">
        <f t="shared" si="62"/>
        <v/>
      </c>
    </row>
    <row r="712" spans="3:15" ht="18" hidden="1" customHeight="1">
      <c r="C712" s="879"/>
      <c r="D712" s="993"/>
      <c r="E712" s="996"/>
      <c r="F712" s="994"/>
      <c r="G712" s="849"/>
      <c r="H712" s="868"/>
      <c r="I712" s="642"/>
      <c r="J712" s="862"/>
      <c r="K712" s="872" t="str">
        <f t="shared" si="59"/>
        <v/>
      </c>
      <c r="L712" s="872" t="str">
        <f t="shared" si="60"/>
        <v/>
      </c>
      <c r="M712" s="872" t="str">
        <f t="shared" si="61"/>
        <v/>
      </c>
      <c r="N712" s="872" t="str">
        <f t="shared" si="63"/>
        <v/>
      </c>
      <c r="O712" s="872" t="str">
        <f t="shared" si="62"/>
        <v/>
      </c>
    </row>
    <row r="713" spans="3:15" ht="18" hidden="1" customHeight="1">
      <c r="C713" s="879"/>
      <c r="D713" s="993"/>
      <c r="E713" s="996"/>
      <c r="F713" s="994"/>
      <c r="G713" s="849"/>
      <c r="H713" s="868"/>
      <c r="I713" s="642"/>
      <c r="J713" s="862"/>
      <c r="K713" s="872" t="str">
        <f t="shared" si="59"/>
        <v/>
      </c>
      <c r="L713" s="872" t="str">
        <f t="shared" si="60"/>
        <v/>
      </c>
      <c r="M713" s="872" t="str">
        <f t="shared" si="61"/>
        <v/>
      </c>
      <c r="N713" s="872" t="str">
        <f t="shared" si="63"/>
        <v/>
      </c>
      <c r="O713" s="872" t="str">
        <f t="shared" si="62"/>
        <v/>
      </c>
    </row>
    <row r="714" spans="3:15" ht="18" hidden="1" customHeight="1">
      <c r="C714" s="879"/>
      <c r="D714" s="993"/>
      <c r="E714" s="996"/>
      <c r="F714" s="994"/>
      <c r="G714" s="849"/>
      <c r="H714" s="868"/>
      <c r="I714" s="642"/>
      <c r="J714" s="862"/>
      <c r="K714" s="872" t="str">
        <f t="shared" si="59"/>
        <v/>
      </c>
      <c r="L714" s="872" t="str">
        <f t="shared" si="60"/>
        <v/>
      </c>
      <c r="M714" s="872" t="str">
        <f t="shared" si="61"/>
        <v/>
      </c>
      <c r="N714" s="872" t="str">
        <f t="shared" si="63"/>
        <v/>
      </c>
      <c r="O714" s="872" t="str">
        <f t="shared" si="62"/>
        <v/>
      </c>
    </row>
    <row r="715" spans="3:15" ht="18" hidden="1" customHeight="1">
      <c r="C715" s="879"/>
      <c r="D715" s="993"/>
      <c r="E715" s="996"/>
      <c r="F715" s="994"/>
      <c r="G715" s="849"/>
      <c r="H715" s="868"/>
      <c r="I715" s="642"/>
      <c r="J715" s="862"/>
      <c r="K715" s="872" t="str">
        <f t="shared" si="59"/>
        <v/>
      </c>
      <c r="L715" s="872" t="str">
        <f t="shared" si="60"/>
        <v/>
      </c>
      <c r="M715" s="872" t="str">
        <f t="shared" si="61"/>
        <v/>
      </c>
      <c r="N715" s="872" t="str">
        <f t="shared" si="63"/>
        <v/>
      </c>
      <c r="O715" s="872" t="str">
        <f t="shared" si="62"/>
        <v/>
      </c>
    </row>
    <row r="716" spans="3:15" ht="18" hidden="1" customHeight="1">
      <c r="C716" s="879"/>
      <c r="D716" s="993"/>
      <c r="E716" s="996"/>
      <c r="F716" s="994"/>
      <c r="G716" s="849"/>
      <c r="H716" s="868"/>
      <c r="I716" s="642"/>
      <c r="J716" s="862"/>
      <c r="K716" s="872" t="str">
        <f t="shared" si="59"/>
        <v/>
      </c>
      <c r="L716" s="872" t="str">
        <f t="shared" si="60"/>
        <v/>
      </c>
      <c r="M716" s="872" t="str">
        <f t="shared" si="61"/>
        <v/>
      </c>
      <c r="N716" s="872" t="str">
        <f t="shared" si="63"/>
        <v/>
      </c>
      <c r="O716" s="872" t="str">
        <f t="shared" si="62"/>
        <v/>
      </c>
    </row>
    <row r="717" spans="3:15" ht="18" hidden="1" customHeight="1">
      <c r="C717" s="879"/>
      <c r="D717" s="993"/>
      <c r="E717" s="996"/>
      <c r="F717" s="994"/>
      <c r="G717" s="849"/>
      <c r="H717" s="868"/>
      <c r="I717" s="642"/>
      <c r="J717" s="862"/>
      <c r="K717" s="872" t="str">
        <f t="shared" si="59"/>
        <v/>
      </c>
      <c r="L717" s="872" t="str">
        <f t="shared" si="60"/>
        <v/>
      </c>
      <c r="M717" s="872" t="str">
        <f t="shared" si="61"/>
        <v/>
      </c>
      <c r="N717" s="872" t="str">
        <f t="shared" si="63"/>
        <v/>
      </c>
      <c r="O717" s="872" t="str">
        <f t="shared" si="62"/>
        <v/>
      </c>
    </row>
    <row r="718" spans="3:15" ht="18" hidden="1" customHeight="1">
      <c r="C718" s="879"/>
      <c r="D718" s="993"/>
      <c r="E718" s="996"/>
      <c r="F718" s="994"/>
      <c r="G718" s="849"/>
      <c r="H718" s="868"/>
      <c r="I718" s="642"/>
      <c r="J718" s="862"/>
      <c r="K718" s="872" t="str">
        <f t="shared" si="59"/>
        <v/>
      </c>
      <c r="L718" s="872" t="str">
        <f t="shared" si="60"/>
        <v/>
      </c>
      <c r="M718" s="872" t="str">
        <f t="shared" si="61"/>
        <v/>
      </c>
      <c r="N718" s="872" t="str">
        <f t="shared" si="63"/>
        <v/>
      </c>
      <c r="O718" s="872" t="str">
        <f t="shared" si="62"/>
        <v/>
      </c>
    </row>
    <row r="719" spans="3:15" ht="18" hidden="1" customHeight="1">
      <c r="C719" s="879"/>
      <c r="D719" s="993"/>
      <c r="E719" s="996"/>
      <c r="F719" s="994"/>
      <c r="G719" s="849"/>
      <c r="H719" s="868"/>
      <c r="I719" s="642"/>
      <c r="J719" s="862"/>
      <c r="K719" s="872" t="str">
        <f t="shared" si="59"/>
        <v/>
      </c>
      <c r="L719" s="872" t="str">
        <f t="shared" si="60"/>
        <v/>
      </c>
      <c r="M719" s="872" t="str">
        <f t="shared" si="61"/>
        <v/>
      </c>
      <c r="N719" s="872" t="str">
        <f t="shared" si="63"/>
        <v/>
      </c>
      <c r="O719" s="872" t="str">
        <f t="shared" si="62"/>
        <v/>
      </c>
    </row>
    <row r="720" spans="3:15" ht="18" hidden="1" customHeight="1">
      <c r="C720" s="879"/>
      <c r="D720" s="993"/>
      <c r="E720" s="996"/>
      <c r="F720" s="994"/>
      <c r="G720" s="849"/>
      <c r="H720" s="868"/>
      <c r="I720" s="642"/>
      <c r="J720" s="862"/>
      <c r="K720" s="872" t="str">
        <f t="shared" si="59"/>
        <v/>
      </c>
      <c r="L720" s="872" t="str">
        <f t="shared" si="60"/>
        <v/>
      </c>
      <c r="M720" s="872" t="str">
        <f t="shared" si="61"/>
        <v/>
      </c>
      <c r="N720" s="872" t="str">
        <f t="shared" si="63"/>
        <v/>
      </c>
      <c r="O720" s="872" t="str">
        <f t="shared" si="62"/>
        <v/>
      </c>
    </row>
    <row r="721" spans="3:15" ht="18" hidden="1" customHeight="1">
      <c r="C721" s="879"/>
      <c r="D721" s="993"/>
      <c r="E721" s="996"/>
      <c r="F721" s="994"/>
      <c r="G721" s="849"/>
      <c r="H721" s="868"/>
      <c r="I721" s="642"/>
      <c r="J721" s="862"/>
      <c r="K721" s="872" t="str">
        <f t="shared" si="59"/>
        <v/>
      </c>
      <c r="L721" s="872" t="str">
        <f t="shared" si="60"/>
        <v/>
      </c>
      <c r="M721" s="872" t="str">
        <f t="shared" si="61"/>
        <v/>
      </c>
      <c r="N721" s="872" t="str">
        <f t="shared" si="63"/>
        <v/>
      </c>
      <c r="O721" s="872" t="str">
        <f t="shared" si="62"/>
        <v/>
      </c>
    </row>
    <row r="722" spans="3:15" ht="18" hidden="1" customHeight="1">
      <c r="C722" s="879"/>
      <c r="D722" s="993"/>
      <c r="E722" s="996"/>
      <c r="F722" s="994"/>
      <c r="G722" s="849"/>
      <c r="H722" s="868"/>
      <c r="I722" s="642"/>
      <c r="J722" s="862"/>
      <c r="K722" s="872" t="str">
        <f t="shared" si="59"/>
        <v/>
      </c>
      <c r="L722" s="872" t="str">
        <f t="shared" si="60"/>
        <v/>
      </c>
      <c r="M722" s="872" t="str">
        <f t="shared" si="61"/>
        <v/>
      </c>
      <c r="N722" s="872" t="str">
        <f t="shared" si="63"/>
        <v/>
      </c>
      <c r="O722" s="872" t="str">
        <f t="shared" si="62"/>
        <v/>
      </c>
    </row>
    <row r="723" spans="3:15" ht="18" hidden="1" customHeight="1">
      <c r="C723" s="879"/>
      <c r="D723" s="993"/>
      <c r="E723" s="996"/>
      <c r="F723" s="994"/>
      <c r="G723" s="849"/>
      <c r="H723" s="868"/>
      <c r="I723" s="642"/>
      <c r="J723" s="862"/>
      <c r="K723" s="872" t="str">
        <f t="shared" si="59"/>
        <v/>
      </c>
      <c r="L723" s="872" t="str">
        <f t="shared" si="60"/>
        <v/>
      </c>
      <c r="M723" s="872" t="str">
        <f t="shared" si="61"/>
        <v/>
      </c>
      <c r="N723" s="872" t="str">
        <f t="shared" si="63"/>
        <v/>
      </c>
      <c r="O723" s="872" t="str">
        <f t="shared" si="62"/>
        <v/>
      </c>
    </row>
    <row r="724" spans="3:15" ht="18" hidden="1" customHeight="1">
      <c r="C724" s="879"/>
      <c r="D724" s="993"/>
      <c r="E724" s="996"/>
      <c r="F724" s="994"/>
      <c r="G724" s="849"/>
      <c r="H724" s="868"/>
      <c r="I724" s="642"/>
      <c r="J724" s="862"/>
      <c r="K724" s="872" t="str">
        <f t="shared" si="59"/>
        <v/>
      </c>
      <c r="L724" s="872" t="str">
        <f t="shared" si="60"/>
        <v/>
      </c>
      <c r="M724" s="872" t="str">
        <f t="shared" si="61"/>
        <v/>
      </c>
      <c r="N724" s="872" t="str">
        <f t="shared" si="63"/>
        <v/>
      </c>
      <c r="O724" s="872" t="str">
        <f t="shared" si="62"/>
        <v/>
      </c>
    </row>
    <row r="725" spans="3:15" ht="18" hidden="1" customHeight="1">
      <c r="C725" s="879"/>
      <c r="D725" s="993"/>
      <c r="E725" s="996"/>
      <c r="F725" s="994"/>
      <c r="G725" s="849"/>
      <c r="H725" s="868"/>
      <c r="I725" s="642"/>
      <c r="J725" s="862"/>
      <c r="K725" s="872" t="str">
        <f t="shared" si="59"/>
        <v/>
      </c>
      <c r="L725" s="872" t="str">
        <f t="shared" si="60"/>
        <v/>
      </c>
      <c r="M725" s="872" t="str">
        <f t="shared" si="61"/>
        <v/>
      </c>
      <c r="N725" s="872" t="str">
        <f t="shared" si="63"/>
        <v/>
      </c>
      <c r="O725" s="872" t="str">
        <f t="shared" si="62"/>
        <v/>
      </c>
    </row>
    <row r="726" spans="3:15" ht="18" hidden="1" customHeight="1">
      <c r="C726" s="879"/>
      <c r="D726" s="993"/>
      <c r="E726" s="996"/>
      <c r="F726" s="994"/>
      <c r="G726" s="849"/>
      <c r="H726" s="868"/>
      <c r="I726" s="642"/>
      <c r="J726" s="862"/>
      <c r="K726" s="872" t="str">
        <f t="shared" si="59"/>
        <v/>
      </c>
      <c r="L726" s="872" t="str">
        <f t="shared" si="60"/>
        <v/>
      </c>
      <c r="M726" s="872" t="str">
        <f t="shared" si="61"/>
        <v/>
      </c>
      <c r="N726" s="872" t="str">
        <f t="shared" si="63"/>
        <v/>
      </c>
      <c r="O726" s="872" t="str">
        <f t="shared" si="62"/>
        <v/>
      </c>
    </row>
    <row r="727" spans="3:15" ht="18" hidden="1" customHeight="1">
      <c r="C727" s="879"/>
      <c r="D727" s="993"/>
      <c r="E727" s="996"/>
      <c r="F727" s="994"/>
      <c r="G727" s="849"/>
      <c r="H727" s="868"/>
      <c r="I727" s="642"/>
      <c r="J727" s="862"/>
      <c r="K727" s="872" t="str">
        <f t="shared" si="59"/>
        <v/>
      </c>
      <c r="L727" s="872" t="str">
        <f t="shared" si="60"/>
        <v/>
      </c>
      <c r="M727" s="872" t="str">
        <f t="shared" si="61"/>
        <v/>
      </c>
      <c r="N727" s="872" t="str">
        <f t="shared" si="63"/>
        <v/>
      </c>
      <c r="O727" s="872" t="str">
        <f t="shared" si="62"/>
        <v/>
      </c>
    </row>
    <row r="728" spans="3:15" ht="18" hidden="1" customHeight="1">
      <c r="C728" s="879"/>
      <c r="D728" s="993"/>
      <c r="E728" s="996"/>
      <c r="F728" s="994"/>
      <c r="G728" s="849"/>
      <c r="H728" s="868"/>
      <c r="I728" s="642"/>
      <c r="J728" s="862"/>
      <c r="K728" s="872" t="str">
        <f t="shared" si="59"/>
        <v/>
      </c>
      <c r="L728" s="872" t="str">
        <f t="shared" si="60"/>
        <v/>
      </c>
      <c r="M728" s="872" t="str">
        <f t="shared" si="61"/>
        <v/>
      </c>
      <c r="N728" s="872" t="str">
        <f t="shared" si="63"/>
        <v/>
      </c>
      <c r="O728" s="872" t="str">
        <f t="shared" si="62"/>
        <v/>
      </c>
    </row>
    <row r="729" spans="3:15" ht="18" hidden="1" customHeight="1">
      <c r="C729" s="879"/>
      <c r="D729" s="993"/>
      <c r="E729" s="996"/>
      <c r="F729" s="994"/>
      <c r="G729" s="849"/>
      <c r="H729" s="868"/>
      <c r="I729" s="642"/>
      <c r="J729" s="862"/>
      <c r="K729" s="872" t="str">
        <f t="shared" si="59"/>
        <v/>
      </c>
      <c r="L729" s="872" t="str">
        <f t="shared" si="60"/>
        <v/>
      </c>
      <c r="M729" s="872" t="str">
        <f t="shared" si="61"/>
        <v/>
      </c>
      <c r="N729" s="872" t="str">
        <f t="shared" si="63"/>
        <v/>
      </c>
      <c r="O729" s="872" t="str">
        <f t="shared" si="62"/>
        <v/>
      </c>
    </row>
    <row r="730" spans="3:15" ht="18" hidden="1" customHeight="1">
      <c r="C730" s="879"/>
      <c r="D730" s="993"/>
      <c r="E730" s="996"/>
      <c r="F730" s="994"/>
      <c r="G730" s="849"/>
      <c r="H730" s="868"/>
      <c r="I730" s="642"/>
      <c r="J730" s="862"/>
      <c r="K730" s="872" t="str">
        <f t="shared" si="59"/>
        <v/>
      </c>
      <c r="L730" s="872" t="str">
        <f t="shared" si="60"/>
        <v/>
      </c>
      <c r="M730" s="872" t="str">
        <f t="shared" si="61"/>
        <v/>
      </c>
      <c r="N730" s="872" t="str">
        <f t="shared" si="63"/>
        <v/>
      </c>
      <c r="O730" s="872" t="str">
        <f t="shared" si="62"/>
        <v/>
      </c>
    </row>
    <row r="731" spans="3:15" ht="18" hidden="1" customHeight="1">
      <c r="C731" s="879"/>
      <c r="D731" s="993"/>
      <c r="E731" s="996"/>
      <c r="F731" s="994"/>
      <c r="G731" s="849"/>
      <c r="H731" s="868"/>
      <c r="I731" s="642"/>
      <c r="J731" s="862"/>
      <c r="K731" s="872" t="str">
        <f t="shared" si="59"/>
        <v/>
      </c>
      <c r="L731" s="872" t="str">
        <f t="shared" si="60"/>
        <v/>
      </c>
      <c r="M731" s="872" t="str">
        <f t="shared" si="61"/>
        <v/>
      </c>
      <c r="N731" s="872" t="str">
        <f t="shared" si="63"/>
        <v/>
      </c>
      <c r="O731" s="872" t="str">
        <f t="shared" si="62"/>
        <v/>
      </c>
    </row>
    <row r="732" spans="3:15" ht="18" hidden="1" customHeight="1">
      <c r="C732" s="879"/>
      <c r="D732" s="993"/>
      <c r="E732" s="996"/>
      <c r="F732" s="994"/>
      <c r="G732" s="849"/>
      <c r="H732" s="868"/>
      <c r="I732" s="642"/>
      <c r="J732" s="862"/>
      <c r="K732" s="872" t="str">
        <f t="shared" si="59"/>
        <v/>
      </c>
      <c r="L732" s="872" t="str">
        <f t="shared" si="60"/>
        <v/>
      </c>
      <c r="M732" s="872" t="str">
        <f t="shared" si="61"/>
        <v/>
      </c>
      <c r="N732" s="872" t="str">
        <f t="shared" si="63"/>
        <v/>
      </c>
      <c r="O732" s="872" t="str">
        <f t="shared" si="62"/>
        <v/>
      </c>
    </row>
    <row r="733" spans="3:15" ht="18" hidden="1" customHeight="1">
      <c r="C733" s="879"/>
      <c r="D733" s="993"/>
      <c r="E733" s="996"/>
      <c r="F733" s="994"/>
      <c r="G733" s="849"/>
      <c r="H733" s="868"/>
      <c r="I733" s="642"/>
      <c r="J733" s="862"/>
      <c r="K733" s="872" t="str">
        <f t="shared" si="59"/>
        <v/>
      </c>
      <c r="L733" s="872" t="str">
        <f t="shared" si="60"/>
        <v/>
      </c>
      <c r="M733" s="872" t="str">
        <f t="shared" si="61"/>
        <v/>
      </c>
      <c r="N733" s="872" t="str">
        <f t="shared" si="63"/>
        <v/>
      </c>
      <c r="O733" s="872" t="str">
        <f t="shared" si="62"/>
        <v/>
      </c>
    </row>
    <row r="734" spans="3:15" ht="18" hidden="1" customHeight="1">
      <c r="C734" s="879"/>
      <c r="D734" s="993"/>
      <c r="E734" s="996"/>
      <c r="F734" s="994"/>
      <c r="G734" s="849"/>
      <c r="H734" s="868"/>
      <c r="I734" s="642"/>
      <c r="J734" s="862"/>
      <c r="K734" s="872" t="str">
        <f t="shared" si="59"/>
        <v/>
      </c>
      <c r="L734" s="872" t="str">
        <f t="shared" si="60"/>
        <v/>
      </c>
      <c r="M734" s="872" t="str">
        <f t="shared" si="61"/>
        <v/>
      </c>
      <c r="N734" s="872" t="str">
        <f t="shared" si="63"/>
        <v/>
      </c>
      <c r="O734" s="872" t="str">
        <f t="shared" si="62"/>
        <v/>
      </c>
    </row>
    <row r="735" spans="3:15" ht="18" hidden="1" customHeight="1">
      <c r="C735" s="879"/>
      <c r="D735" s="993"/>
      <c r="E735" s="996"/>
      <c r="F735" s="994"/>
      <c r="G735" s="849"/>
      <c r="H735" s="868"/>
      <c r="I735" s="642"/>
      <c r="J735" s="862"/>
      <c r="K735" s="872" t="str">
        <f t="shared" si="59"/>
        <v/>
      </c>
      <c r="L735" s="872" t="str">
        <f t="shared" si="60"/>
        <v/>
      </c>
      <c r="M735" s="872" t="str">
        <f t="shared" si="61"/>
        <v/>
      </c>
      <c r="N735" s="872" t="str">
        <f t="shared" si="63"/>
        <v/>
      </c>
      <c r="O735" s="872" t="str">
        <f t="shared" si="62"/>
        <v/>
      </c>
    </row>
    <row r="736" spans="3:15" ht="18" hidden="1" customHeight="1">
      <c r="C736" s="879"/>
      <c r="D736" s="993"/>
      <c r="E736" s="996"/>
      <c r="F736" s="994"/>
      <c r="G736" s="849"/>
      <c r="H736" s="868"/>
      <c r="I736" s="642"/>
      <c r="J736" s="862"/>
      <c r="K736" s="872" t="str">
        <f t="shared" si="59"/>
        <v/>
      </c>
      <c r="L736" s="872" t="str">
        <f t="shared" si="60"/>
        <v/>
      </c>
      <c r="M736" s="872" t="str">
        <f t="shared" si="61"/>
        <v/>
      </c>
      <c r="N736" s="872" t="str">
        <f t="shared" si="63"/>
        <v/>
      </c>
      <c r="O736" s="872" t="str">
        <f t="shared" si="62"/>
        <v/>
      </c>
    </row>
    <row r="737" spans="3:15" ht="18" hidden="1" customHeight="1">
      <c r="C737" s="879"/>
      <c r="D737" s="993"/>
      <c r="E737" s="996"/>
      <c r="F737" s="994"/>
      <c r="G737" s="849"/>
      <c r="H737" s="868"/>
      <c r="I737" s="642"/>
      <c r="J737" s="862"/>
      <c r="K737" s="872" t="str">
        <f t="shared" si="59"/>
        <v/>
      </c>
      <c r="L737" s="872" t="str">
        <f t="shared" si="60"/>
        <v/>
      </c>
      <c r="M737" s="872" t="str">
        <f t="shared" si="61"/>
        <v/>
      </c>
      <c r="N737" s="872" t="str">
        <f t="shared" si="63"/>
        <v/>
      </c>
      <c r="O737" s="872" t="str">
        <f t="shared" si="62"/>
        <v/>
      </c>
    </row>
    <row r="738" spans="3:15" ht="18" hidden="1" customHeight="1">
      <c r="C738" s="879"/>
      <c r="D738" s="993"/>
      <c r="E738" s="996"/>
      <c r="F738" s="994"/>
      <c r="G738" s="849"/>
      <c r="H738" s="868"/>
      <c r="I738" s="642"/>
      <c r="J738" s="862"/>
      <c r="K738" s="872" t="str">
        <f t="shared" si="59"/>
        <v/>
      </c>
      <c r="L738" s="872" t="str">
        <f t="shared" si="60"/>
        <v/>
      </c>
      <c r="M738" s="872" t="str">
        <f t="shared" si="61"/>
        <v/>
      </c>
      <c r="N738" s="872" t="str">
        <f t="shared" si="63"/>
        <v/>
      </c>
      <c r="O738" s="872" t="str">
        <f t="shared" si="62"/>
        <v/>
      </c>
    </row>
    <row r="739" spans="3:15" ht="18" hidden="1" customHeight="1">
      <c r="C739" s="879"/>
      <c r="D739" s="993"/>
      <c r="E739" s="996"/>
      <c r="F739" s="994"/>
      <c r="G739" s="849"/>
      <c r="H739" s="868"/>
      <c r="I739" s="642"/>
      <c r="J739" s="862"/>
      <c r="K739" s="872" t="str">
        <f t="shared" si="59"/>
        <v/>
      </c>
      <c r="L739" s="872" t="str">
        <f t="shared" si="60"/>
        <v/>
      </c>
      <c r="M739" s="872" t="str">
        <f t="shared" si="61"/>
        <v/>
      </c>
      <c r="N739" s="872" t="str">
        <f t="shared" si="63"/>
        <v/>
      </c>
      <c r="O739" s="872" t="str">
        <f t="shared" si="62"/>
        <v/>
      </c>
    </row>
    <row r="740" spans="3:15" ht="18" hidden="1" customHeight="1">
      <c r="C740" s="879"/>
      <c r="D740" s="993"/>
      <c r="E740" s="996"/>
      <c r="F740" s="994"/>
      <c r="G740" s="849"/>
      <c r="H740" s="868"/>
      <c r="I740" s="642"/>
      <c r="J740" s="862"/>
      <c r="K740" s="872" t="str">
        <f t="shared" si="59"/>
        <v/>
      </c>
      <c r="L740" s="872" t="str">
        <f t="shared" si="60"/>
        <v/>
      </c>
      <c r="M740" s="872" t="str">
        <f t="shared" si="61"/>
        <v/>
      </c>
      <c r="N740" s="872" t="str">
        <f t="shared" si="63"/>
        <v/>
      </c>
      <c r="O740" s="872" t="str">
        <f t="shared" si="62"/>
        <v/>
      </c>
    </row>
    <row r="741" spans="3:15" ht="18" hidden="1" customHeight="1">
      <c r="C741" s="879"/>
      <c r="D741" s="993"/>
      <c r="E741" s="996"/>
      <c r="F741" s="994"/>
      <c r="G741" s="849"/>
      <c r="H741" s="868"/>
      <c r="I741" s="642"/>
      <c r="J741" s="862"/>
      <c r="K741" s="872" t="str">
        <f t="shared" si="59"/>
        <v/>
      </c>
      <c r="L741" s="872" t="str">
        <f t="shared" si="60"/>
        <v/>
      </c>
      <c r="M741" s="872" t="str">
        <f t="shared" si="61"/>
        <v/>
      </c>
      <c r="N741" s="872" t="str">
        <f t="shared" si="63"/>
        <v/>
      </c>
      <c r="O741" s="872" t="str">
        <f t="shared" si="62"/>
        <v/>
      </c>
    </row>
    <row r="742" spans="3:15" ht="18" hidden="1" customHeight="1">
      <c r="C742" s="879"/>
      <c r="D742" s="993"/>
      <c r="E742" s="996"/>
      <c r="F742" s="994"/>
      <c r="G742" s="849"/>
      <c r="H742" s="868"/>
      <c r="I742" s="642"/>
      <c r="J742" s="862"/>
      <c r="K742" s="872" t="str">
        <f t="shared" si="59"/>
        <v/>
      </c>
      <c r="L742" s="872" t="str">
        <f t="shared" si="60"/>
        <v/>
      </c>
      <c r="M742" s="872" t="str">
        <f t="shared" si="61"/>
        <v/>
      </c>
      <c r="N742" s="872" t="str">
        <f t="shared" si="63"/>
        <v/>
      </c>
      <c r="O742" s="872" t="str">
        <f t="shared" si="62"/>
        <v/>
      </c>
    </row>
    <row r="743" spans="3:15" ht="18" hidden="1" customHeight="1">
      <c r="C743" s="879"/>
      <c r="D743" s="993"/>
      <c r="E743" s="996"/>
      <c r="F743" s="994"/>
      <c r="G743" s="849"/>
      <c r="H743" s="868"/>
      <c r="I743" s="642"/>
      <c r="J743" s="862"/>
      <c r="K743" s="872" t="str">
        <f t="shared" ref="K743:K806" si="64">IF(C743="","",IF(E743=G743,"エラー",""))</f>
        <v/>
      </c>
      <c r="L743" s="872" t="str">
        <f t="shared" ref="L743:L806" si="65">IF(C743="","",IF(COUNTIF($H$3213:$H$3236,H743),"","エラー"))</f>
        <v/>
      </c>
      <c r="M743" s="872" t="str">
        <f t="shared" ref="M743:M806" si="66">IF(H743="その他",IF(I743="","エラー",""),IF(H743="外国語(外国語会話も含む)",IF(I743="","エラー",""),""))</f>
        <v/>
      </c>
      <c r="N743" s="872" t="str">
        <f t="shared" si="63"/>
        <v/>
      </c>
      <c r="O743" s="872" t="str">
        <f t="shared" si="62"/>
        <v/>
      </c>
    </row>
    <row r="744" spans="3:15" ht="18" hidden="1" customHeight="1">
      <c r="C744" s="879"/>
      <c r="D744" s="993"/>
      <c r="E744" s="996"/>
      <c r="F744" s="994"/>
      <c r="G744" s="849"/>
      <c r="H744" s="868"/>
      <c r="I744" s="642"/>
      <c r="J744" s="862"/>
      <c r="K744" s="872" t="str">
        <f t="shared" si="64"/>
        <v/>
      </c>
      <c r="L744" s="872" t="str">
        <f t="shared" si="65"/>
        <v/>
      </c>
      <c r="M744" s="872" t="str">
        <f t="shared" si="66"/>
        <v/>
      </c>
      <c r="N744" s="872" t="str">
        <f t="shared" si="63"/>
        <v/>
      </c>
      <c r="O744" s="872" t="str">
        <f t="shared" si="62"/>
        <v/>
      </c>
    </row>
    <row r="745" spans="3:15" ht="18" hidden="1" customHeight="1">
      <c r="C745" s="879"/>
      <c r="D745" s="993"/>
      <c r="E745" s="996"/>
      <c r="F745" s="994"/>
      <c r="G745" s="849"/>
      <c r="H745" s="868"/>
      <c r="I745" s="642"/>
      <c r="J745" s="862"/>
      <c r="K745" s="872" t="str">
        <f t="shared" si="64"/>
        <v/>
      </c>
      <c r="L745" s="872" t="str">
        <f t="shared" si="65"/>
        <v/>
      </c>
      <c r="M745" s="872" t="str">
        <f t="shared" si="66"/>
        <v/>
      </c>
      <c r="N745" s="872" t="str">
        <f t="shared" si="63"/>
        <v/>
      </c>
      <c r="O745" s="872" t="str">
        <f t="shared" si="62"/>
        <v/>
      </c>
    </row>
    <row r="746" spans="3:15" ht="18" hidden="1" customHeight="1">
      <c r="C746" s="879"/>
      <c r="D746" s="993"/>
      <c r="E746" s="996"/>
      <c r="F746" s="994"/>
      <c r="G746" s="849"/>
      <c r="H746" s="868"/>
      <c r="I746" s="642"/>
      <c r="J746" s="862"/>
      <c r="K746" s="872" t="str">
        <f t="shared" si="64"/>
        <v/>
      </c>
      <c r="L746" s="872" t="str">
        <f t="shared" si="65"/>
        <v/>
      </c>
      <c r="M746" s="872" t="str">
        <f t="shared" si="66"/>
        <v/>
      </c>
      <c r="N746" s="872" t="str">
        <f t="shared" si="63"/>
        <v/>
      </c>
      <c r="O746" s="872" t="str">
        <f t="shared" si="62"/>
        <v/>
      </c>
    </row>
    <row r="747" spans="3:15" ht="18" hidden="1" customHeight="1">
      <c r="C747" s="879"/>
      <c r="D747" s="993"/>
      <c r="E747" s="996"/>
      <c r="F747" s="994"/>
      <c r="G747" s="849"/>
      <c r="H747" s="868"/>
      <c r="I747" s="642"/>
      <c r="J747" s="862"/>
      <c r="K747" s="872" t="str">
        <f t="shared" si="64"/>
        <v/>
      </c>
      <c r="L747" s="872" t="str">
        <f t="shared" si="65"/>
        <v/>
      </c>
      <c r="M747" s="872" t="str">
        <f t="shared" si="66"/>
        <v/>
      </c>
      <c r="N747" s="872" t="str">
        <f t="shared" si="63"/>
        <v/>
      </c>
      <c r="O747" s="872" t="str">
        <f t="shared" si="62"/>
        <v/>
      </c>
    </row>
    <row r="748" spans="3:15" ht="18" hidden="1" customHeight="1">
      <c r="C748" s="879"/>
      <c r="D748" s="993"/>
      <c r="E748" s="996"/>
      <c r="F748" s="994"/>
      <c r="G748" s="849"/>
      <c r="H748" s="868"/>
      <c r="I748" s="642"/>
      <c r="J748" s="862"/>
      <c r="K748" s="872" t="str">
        <f t="shared" si="64"/>
        <v/>
      </c>
      <c r="L748" s="872" t="str">
        <f t="shared" si="65"/>
        <v/>
      </c>
      <c r="M748" s="872" t="str">
        <f t="shared" si="66"/>
        <v/>
      </c>
      <c r="N748" s="872" t="str">
        <f t="shared" si="63"/>
        <v/>
      </c>
      <c r="O748" s="872" t="str">
        <f t="shared" si="62"/>
        <v/>
      </c>
    </row>
    <row r="749" spans="3:15" ht="18" hidden="1" customHeight="1">
      <c r="C749" s="879"/>
      <c r="D749" s="993"/>
      <c r="E749" s="996"/>
      <c r="F749" s="994"/>
      <c r="G749" s="849"/>
      <c r="H749" s="868"/>
      <c r="I749" s="642"/>
      <c r="J749" s="862"/>
      <c r="K749" s="872" t="str">
        <f t="shared" si="64"/>
        <v/>
      </c>
      <c r="L749" s="872" t="str">
        <f t="shared" si="65"/>
        <v/>
      </c>
      <c r="M749" s="872" t="str">
        <f t="shared" si="66"/>
        <v/>
      </c>
      <c r="N749" s="872" t="str">
        <f t="shared" si="63"/>
        <v/>
      </c>
      <c r="O749" s="872" t="str">
        <f t="shared" si="62"/>
        <v/>
      </c>
    </row>
    <row r="750" spans="3:15" ht="18" hidden="1" customHeight="1">
      <c r="C750" s="879"/>
      <c r="D750" s="993"/>
      <c r="E750" s="996"/>
      <c r="F750" s="994"/>
      <c r="G750" s="849"/>
      <c r="H750" s="868"/>
      <c r="I750" s="642"/>
      <c r="J750" s="862"/>
      <c r="K750" s="872" t="str">
        <f t="shared" si="64"/>
        <v/>
      </c>
      <c r="L750" s="872" t="str">
        <f t="shared" si="65"/>
        <v/>
      </c>
      <c r="M750" s="872" t="str">
        <f t="shared" si="66"/>
        <v/>
      </c>
      <c r="N750" s="872" t="str">
        <f t="shared" si="63"/>
        <v/>
      </c>
      <c r="O750" s="872" t="str">
        <f t="shared" si="62"/>
        <v/>
      </c>
    </row>
    <row r="751" spans="3:15" ht="18" hidden="1" customHeight="1">
      <c r="C751" s="879"/>
      <c r="D751" s="993"/>
      <c r="E751" s="996"/>
      <c r="F751" s="994"/>
      <c r="G751" s="849"/>
      <c r="H751" s="868"/>
      <c r="I751" s="642"/>
      <c r="J751" s="862"/>
      <c r="K751" s="872" t="str">
        <f t="shared" si="64"/>
        <v/>
      </c>
      <c r="L751" s="872" t="str">
        <f t="shared" si="65"/>
        <v/>
      </c>
      <c r="M751" s="872" t="str">
        <f t="shared" si="66"/>
        <v/>
      </c>
      <c r="N751" s="872" t="str">
        <f t="shared" si="63"/>
        <v/>
      </c>
      <c r="O751" s="872" t="str">
        <f t="shared" si="62"/>
        <v/>
      </c>
    </row>
    <row r="752" spans="3:15" ht="18" hidden="1" customHeight="1">
      <c r="C752" s="879"/>
      <c r="D752" s="993"/>
      <c r="E752" s="996"/>
      <c r="F752" s="994"/>
      <c r="G752" s="849"/>
      <c r="H752" s="868"/>
      <c r="I752" s="642"/>
      <c r="J752" s="862"/>
      <c r="K752" s="872" t="str">
        <f t="shared" si="64"/>
        <v/>
      </c>
      <c r="L752" s="872" t="str">
        <f t="shared" si="65"/>
        <v/>
      </c>
      <c r="M752" s="872" t="str">
        <f t="shared" si="66"/>
        <v/>
      </c>
      <c r="N752" s="872" t="str">
        <f t="shared" si="63"/>
        <v/>
      </c>
      <c r="O752" s="872" t="str">
        <f t="shared" si="62"/>
        <v/>
      </c>
    </row>
    <row r="753" spans="3:15" ht="18" hidden="1" customHeight="1">
      <c r="C753" s="879"/>
      <c r="D753" s="993"/>
      <c r="E753" s="996"/>
      <c r="F753" s="994"/>
      <c r="G753" s="849"/>
      <c r="H753" s="868"/>
      <c r="I753" s="642"/>
      <c r="J753" s="862"/>
      <c r="K753" s="872" t="str">
        <f t="shared" si="64"/>
        <v/>
      </c>
      <c r="L753" s="872" t="str">
        <f t="shared" si="65"/>
        <v/>
      </c>
      <c r="M753" s="872" t="str">
        <f t="shared" si="66"/>
        <v/>
      </c>
      <c r="N753" s="872" t="str">
        <f t="shared" si="63"/>
        <v/>
      </c>
      <c r="O753" s="872" t="str">
        <f t="shared" si="62"/>
        <v/>
      </c>
    </row>
    <row r="754" spans="3:15" ht="18" hidden="1" customHeight="1">
      <c r="C754" s="879"/>
      <c r="D754" s="993"/>
      <c r="E754" s="996"/>
      <c r="F754" s="994"/>
      <c r="G754" s="849"/>
      <c r="H754" s="868"/>
      <c r="I754" s="642"/>
      <c r="J754" s="862"/>
      <c r="K754" s="872" t="str">
        <f t="shared" si="64"/>
        <v/>
      </c>
      <c r="L754" s="872" t="str">
        <f t="shared" si="65"/>
        <v/>
      </c>
      <c r="M754" s="872" t="str">
        <f t="shared" si="66"/>
        <v/>
      </c>
      <c r="N754" s="872" t="str">
        <f t="shared" si="63"/>
        <v/>
      </c>
      <c r="O754" s="872" t="str">
        <f t="shared" si="62"/>
        <v/>
      </c>
    </row>
    <row r="755" spans="3:15" ht="18" hidden="1" customHeight="1">
      <c r="C755" s="879"/>
      <c r="D755" s="993"/>
      <c r="E755" s="996"/>
      <c r="F755" s="994"/>
      <c r="G755" s="849"/>
      <c r="H755" s="868"/>
      <c r="I755" s="642"/>
      <c r="J755" s="862"/>
      <c r="K755" s="872" t="str">
        <f t="shared" si="64"/>
        <v/>
      </c>
      <c r="L755" s="872" t="str">
        <f t="shared" si="65"/>
        <v/>
      </c>
      <c r="M755" s="872" t="str">
        <f t="shared" si="66"/>
        <v/>
      </c>
      <c r="N755" s="872" t="str">
        <f t="shared" si="63"/>
        <v/>
      </c>
      <c r="O755" s="872" t="str">
        <f t="shared" si="62"/>
        <v/>
      </c>
    </row>
    <row r="756" spans="3:15" ht="18" hidden="1" customHeight="1">
      <c r="C756" s="879"/>
      <c r="D756" s="993"/>
      <c r="E756" s="996"/>
      <c r="F756" s="994"/>
      <c r="G756" s="849"/>
      <c r="H756" s="868"/>
      <c r="I756" s="642"/>
      <c r="J756" s="862"/>
      <c r="K756" s="872" t="str">
        <f t="shared" si="64"/>
        <v/>
      </c>
      <c r="L756" s="872" t="str">
        <f t="shared" si="65"/>
        <v/>
      </c>
      <c r="M756" s="872" t="str">
        <f t="shared" si="66"/>
        <v/>
      </c>
      <c r="N756" s="872" t="str">
        <f t="shared" si="63"/>
        <v/>
      </c>
      <c r="O756" s="872" t="str">
        <f t="shared" si="62"/>
        <v/>
      </c>
    </row>
    <row r="757" spans="3:15" ht="18" hidden="1" customHeight="1">
      <c r="C757" s="879"/>
      <c r="D757" s="993"/>
      <c r="E757" s="996"/>
      <c r="F757" s="994"/>
      <c r="G757" s="849"/>
      <c r="H757" s="868"/>
      <c r="I757" s="642"/>
      <c r="J757" s="862"/>
      <c r="K757" s="872" t="str">
        <f t="shared" si="64"/>
        <v/>
      </c>
      <c r="L757" s="872" t="str">
        <f t="shared" si="65"/>
        <v/>
      </c>
      <c r="M757" s="872" t="str">
        <f t="shared" si="66"/>
        <v/>
      </c>
      <c r="N757" s="872" t="str">
        <f t="shared" si="63"/>
        <v/>
      </c>
      <c r="O757" s="872" t="str">
        <f t="shared" si="62"/>
        <v/>
      </c>
    </row>
    <row r="758" spans="3:15" ht="18" hidden="1" customHeight="1">
      <c r="C758" s="879"/>
      <c r="D758" s="993"/>
      <c r="E758" s="996"/>
      <c r="F758" s="994"/>
      <c r="G758" s="849"/>
      <c r="H758" s="868"/>
      <c r="I758" s="642"/>
      <c r="J758" s="862"/>
      <c r="K758" s="872" t="str">
        <f t="shared" si="64"/>
        <v/>
      </c>
      <c r="L758" s="872" t="str">
        <f t="shared" si="65"/>
        <v/>
      </c>
      <c r="M758" s="872" t="str">
        <f t="shared" si="66"/>
        <v/>
      </c>
      <c r="N758" s="872" t="str">
        <f t="shared" si="63"/>
        <v/>
      </c>
      <c r="O758" s="872" t="str">
        <f t="shared" si="62"/>
        <v/>
      </c>
    </row>
    <row r="759" spans="3:15" ht="18" hidden="1" customHeight="1">
      <c r="C759" s="879"/>
      <c r="D759" s="993"/>
      <c r="E759" s="996"/>
      <c r="F759" s="994"/>
      <c r="G759" s="849"/>
      <c r="H759" s="868"/>
      <c r="I759" s="642"/>
      <c r="J759" s="862"/>
      <c r="K759" s="872" t="str">
        <f t="shared" si="64"/>
        <v/>
      </c>
      <c r="L759" s="872" t="str">
        <f t="shared" si="65"/>
        <v/>
      </c>
      <c r="M759" s="872" t="str">
        <f t="shared" si="66"/>
        <v/>
      </c>
      <c r="N759" s="872" t="str">
        <f t="shared" si="63"/>
        <v/>
      </c>
      <c r="O759" s="872" t="str">
        <f t="shared" si="62"/>
        <v/>
      </c>
    </row>
    <row r="760" spans="3:15" ht="18" hidden="1" customHeight="1">
      <c r="C760" s="879"/>
      <c r="D760" s="993"/>
      <c r="E760" s="996"/>
      <c r="F760" s="994"/>
      <c r="G760" s="849"/>
      <c r="H760" s="868"/>
      <c r="I760" s="642"/>
      <c r="J760" s="862"/>
      <c r="K760" s="872" t="str">
        <f t="shared" si="64"/>
        <v/>
      </c>
      <c r="L760" s="872" t="str">
        <f t="shared" si="65"/>
        <v/>
      </c>
      <c r="M760" s="872" t="str">
        <f t="shared" si="66"/>
        <v/>
      </c>
      <c r="N760" s="872" t="str">
        <f t="shared" si="63"/>
        <v/>
      </c>
      <c r="O760" s="872" t="str">
        <f t="shared" si="62"/>
        <v/>
      </c>
    </row>
    <row r="761" spans="3:15" ht="18" hidden="1" customHeight="1">
      <c r="C761" s="879"/>
      <c r="D761" s="993"/>
      <c r="E761" s="996"/>
      <c r="F761" s="994"/>
      <c r="G761" s="849"/>
      <c r="H761" s="868"/>
      <c r="I761" s="642"/>
      <c r="J761" s="862"/>
      <c r="K761" s="872" t="str">
        <f t="shared" si="64"/>
        <v/>
      </c>
      <c r="L761" s="872" t="str">
        <f t="shared" si="65"/>
        <v/>
      </c>
      <c r="M761" s="872" t="str">
        <f t="shared" si="66"/>
        <v/>
      </c>
      <c r="N761" s="872" t="str">
        <f t="shared" si="63"/>
        <v/>
      </c>
      <c r="O761" s="872" t="str">
        <f t="shared" si="62"/>
        <v/>
      </c>
    </row>
    <row r="762" spans="3:15" ht="18" hidden="1" customHeight="1">
      <c r="C762" s="879"/>
      <c r="D762" s="993"/>
      <c r="E762" s="996"/>
      <c r="F762" s="994"/>
      <c r="G762" s="849"/>
      <c r="H762" s="868"/>
      <c r="I762" s="642"/>
      <c r="J762" s="862"/>
      <c r="K762" s="872" t="str">
        <f t="shared" si="64"/>
        <v/>
      </c>
      <c r="L762" s="872" t="str">
        <f t="shared" si="65"/>
        <v/>
      </c>
      <c r="M762" s="872" t="str">
        <f t="shared" si="66"/>
        <v/>
      </c>
      <c r="N762" s="872" t="str">
        <f t="shared" si="63"/>
        <v/>
      </c>
      <c r="O762" s="872" t="str">
        <f t="shared" si="62"/>
        <v/>
      </c>
    </row>
    <row r="763" spans="3:15" ht="18" hidden="1" customHeight="1">
      <c r="C763" s="879"/>
      <c r="D763" s="993"/>
      <c r="E763" s="996"/>
      <c r="F763" s="994"/>
      <c r="G763" s="849"/>
      <c r="H763" s="868"/>
      <c r="I763" s="642"/>
      <c r="J763" s="862"/>
      <c r="K763" s="872" t="str">
        <f t="shared" si="64"/>
        <v/>
      </c>
      <c r="L763" s="872" t="str">
        <f t="shared" si="65"/>
        <v/>
      </c>
      <c r="M763" s="872" t="str">
        <f t="shared" si="66"/>
        <v/>
      </c>
      <c r="N763" s="872" t="str">
        <f t="shared" si="63"/>
        <v/>
      </c>
      <c r="O763" s="872" t="str">
        <f t="shared" si="62"/>
        <v/>
      </c>
    </row>
    <row r="764" spans="3:15" ht="18" hidden="1" customHeight="1">
      <c r="C764" s="879"/>
      <c r="D764" s="993"/>
      <c r="E764" s="996"/>
      <c r="F764" s="994"/>
      <c r="G764" s="849"/>
      <c r="H764" s="868"/>
      <c r="I764" s="642"/>
      <c r="J764" s="862"/>
      <c r="K764" s="872" t="str">
        <f t="shared" si="64"/>
        <v/>
      </c>
      <c r="L764" s="872" t="str">
        <f t="shared" si="65"/>
        <v/>
      </c>
      <c r="M764" s="872" t="str">
        <f t="shared" si="66"/>
        <v/>
      </c>
      <c r="N764" s="872" t="str">
        <f t="shared" si="63"/>
        <v/>
      </c>
      <c r="O764" s="872" t="str">
        <f t="shared" si="62"/>
        <v/>
      </c>
    </row>
    <row r="765" spans="3:15" ht="18" hidden="1" customHeight="1">
      <c r="C765" s="879"/>
      <c r="D765" s="993"/>
      <c r="E765" s="996"/>
      <c r="F765" s="994"/>
      <c r="G765" s="849"/>
      <c r="H765" s="868"/>
      <c r="I765" s="642"/>
      <c r="J765" s="862"/>
      <c r="K765" s="872" t="str">
        <f t="shared" si="64"/>
        <v/>
      </c>
      <c r="L765" s="872" t="str">
        <f t="shared" si="65"/>
        <v/>
      </c>
      <c r="M765" s="872" t="str">
        <f t="shared" si="66"/>
        <v/>
      </c>
      <c r="N765" s="872" t="str">
        <f t="shared" si="63"/>
        <v/>
      </c>
      <c r="O765" s="872" t="str">
        <f t="shared" si="62"/>
        <v/>
      </c>
    </row>
    <row r="766" spans="3:15" ht="18" hidden="1" customHeight="1">
      <c r="C766" s="879"/>
      <c r="D766" s="993"/>
      <c r="E766" s="996"/>
      <c r="F766" s="994"/>
      <c r="G766" s="849"/>
      <c r="H766" s="868"/>
      <c r="I766" s="642"/>
      <c r="J766" s="862"/>
      <c r="K766" s="872" t="str">
        <f t="shared" si="64"/>
        <v/>
      </c>
      <c r="L766" s="872" t="str">
        <f t="shared" si="65"/>
        <v/>
      </c>
      <c r="M766" s="872" t="str">
        <f t="shared" si="66"/>
        <v/>
      </c>
      <c r="N766" s="872" t="str">
        <f t="shared" si="63"/>
        <v/>
      </c>
      <c r="O766" s="872" t="str">
        <f t="shared" si="62"/>
        <v/>
      </c>
    </row>
    <row r="767" spans="3:15" ht="18" hidden="1" customHeight="1">
      <c r="C767" s="879"/>
      <c r="D767" s="993"/>
      <c r="E767" s="996"/>
      <c r="F767" s="994"/>
      <c r="G767" s="849"/>
      <c r="H767" s="868"/>
      <c r="I767" s="642"/>
      <c r="J767" s="862"/>
      <c r="K767" s="872" t="str">
        <f t="shared" si="64"/>
        <v/>
      </c>
      <c r="L767" s="872" t="str">
        <f t="shared" si="65"/>
        <v/>
      </c>
      <c r="M767" s="872" t="str">
        <f t="shared" si="66"/>
        <v/>
      </c>
      <c r="N767" s="872" t="str">
        <f t="shared" si="63"/>
        <v/>
      </c>
      <c r="O767" s="872" t="str">
        <f t="shared" si="62"/>
        <v/>
      </c>
    </row>
    <row r="768" spans="3:15" ht="18" hidden="1" customHeight="1">
      <c r="C768" s="879"/>
      <c r="D768" s="993"/>
      <c r="E768" s="996"/>
      <c r="F768" s="994"/>
      <c r="G768" s="849"/>
      <c r="H768" s="868"/>
      <c r="I768" s="642"/>
      <c r="J768" s="862"/>
      <c r="K768" s="872" t="str">
        <f t="shared" si="64"/>
        <v/>
      </c>
      <c r="L768" s="872" t="str">
        <f t="shared" si="65"/>
        <v/>
      </c>
      <c r="M768" s="872" t="str">
        <f t="shared" si="66"/>
        <v/>
      </c>
      <c r="N768" s="872" t="str">
        <f t="shared" si="63"/>
        <v/>
      </c>
      <c r="O768" s="872" t="str">
        <f t="shared" si="62"/>
        <v/>
      </c>
    </row>
    <row r="769" spans="3:15" ht="18" hidden="1" customHeight="1">
      <c r="C769" s="879"/>
      <c r="D769" s="993"/>
      <c r="E769" s="996"/>
      <c r="F769" s="994"/>
      <c r="G769" s="849"/>
      <c r="H769" s="868"/>
      <c r="I769" s="642"/>
      <c r="J769" s="862"/>
      <c r="K769" s="872" t="str">
        <f t="shared" si="64"/>
        <v/>
      </c>
      <c r="L769" s="872" t="str">
        <f t="shared" si="65"/>
        <v/>
      </c>
      <c r="M769" s="872" t="str">
        <f t="shared" si="66"/>
        <v/>
      </c>
      <c r="N769" s="872" t="str">
        <f t="shared" si="63"/>
        <v/>
      </c>
      <c r="O769" s="872" t="str">
        <f t="shared" si="62"/>
        <v/>
      </c>
    </row>
    <row r="770" spans="3:15" ht="18" hidden="1" customHeight="1">
      <c r="C770" s="879"/>
      <c r="D770" s="993"/>
      <c r="E770" s="996"/>
      <c r="F770" s="994"/>
      <c r="G770" s="849"/>
      <c r="H770" s="868"/>
      <c r="I770" s="642"/>
      <c r="J770" s="862"/>
      <c r="K770" s="872" t="str">
        <f t="shared" si="64"/>
        <v/>
      </c>
      <c r="L770" s="872" t="str">
        <f t="shared" si="65"/>
        <v/>
      </c>
      <c r="M770" s="872" t="str">
        <f t="shared" si="66"/>
        <v/>
      </c>
      <c r="N770" s="872" t="str">
        <f t="shared" si="63"/>
        <v/>
      </c>
      <c r="O770" s="872" t="str">
        <f t="shared" si="62"/>
        <v/>
      </c>
    </row>
    <row r="771" spans="3:15" ht="18" hidden="1" customHeight="1">
      <c r="C771" s="879"/>
      <c r="D771" s="993"/>
      <c r="E771" s="996"/>
      <c r="F771" s="994"/>
      <c r="G771" s="849"/>
      <c r="H771" s="868"/>
      <c r="I771" s="642"/>
      <c r="J771" s="862"/>
      <c r="K771" s="872" t="str">
        <f t="shared" si="64"/>
        <v/>
      </c>
      <c r="L771" s="872" t="str">
        <f t="shared" si="65"/>
        <v/>
      </c>
      <c r="M771" s="872" t="str">
        <f t="shared" si="66"/>
        <v/>
      </c>
      <c r="N771" s="872" t="str">
        <f t="shared" si="63"/>
        <v/>
      </c>
      <c r="O771" s="872" t="str">
        <f t="shared" si="62"/>
        <v/>
      </c>
    </row>
    <row r="772" spans="3:15" ht="18" hidden="1" customHeight="1">
      <c r="C772" s="879"/>
      <c r="D772" s="993"/>
      <c r="E772" s="996"/>
      <c r="F772" s="994"/>
      <c r="G772" s="849"/>
      <c r="H772" s="868"/>
      <c r="I772" s="642"/>
      <c r="J772" s="862"/>
      <c r="K772" s="872" t="str">
        <f t="shared" si="64"/>
        <v/>
      </c>
      <c r="L772" s="872" t="str">
        <f t="shared" si="65"/>
        <v/>
      </c>
      <c r="M772" s="872" t="str">
        <f t="shared" si="66"/>
        <v/>
      </c>
      <c r="N772" s="872" t="str">
        <f t="shared" si="63"/>
        <v/>
      </c>
      <c r="O772" s="872" t="str">
        <f t="shared" si="62"/>
        <v/>
      </c>
    </row>
    <row r="773" spans="3:15" ht="18" hidden="1" customHeight="1">
      <c r="C773" s="879"/>
      <c r="D773" s="993"/>
      <c r="E773" s="996"/>
      <c r="F773" s="994"/>
      <c r="G773" s="849"/>
      <c r="H773" s="868"/>
      <c r="I773" s="642"/>
      <c r="J773" s="862"/>
      <c r="K773" s="872" t="str">
        <f t="shared" si="64"/>
        <v/>
      </c>
      <c r="L773" s="872" t="str">
        <f t="shared" si="65"/>
        <v/>
      </c>
      <c r="M773" s="872" t="str">
        <f t="shared" si="66"/>
        <v/>
      </c>
      <c r="N773" s="872" t="str">
        <f t="shared" si="63"/>
        <v/>
      </c>
      <c r="O773" s="872" t="str">
        <f t="shared" ref="O773:O836" si="67">IF(C773="","",IF(COUNTBLANK(C773:J773)&gt;1,"記入漏れがあります。記入例のとおりデータを入力してください。。",""))</f>
        <v/>
      </c>
    </row>
    <row r="774" spans="3:15" ht="18" hidden="1" customHeight="1">
      <c r="C774" s="879"/>
      <c r="D774" s="993"/>
      <c r="E774" s="996"/>
      <c r="F774" s="994"/>
      <c r="G774" s="849"/>
      <c r="H774" s="868"/>
      <c r="I774" s="642"/>
      <c r="J774" s="862"/>
      <c r="K774" s="872" t="str">
        <f t="shared" si="64"/>
        <v/>
      </c>
      <c r="L774" s="872" t="str">
        <f t="shared" si="65"/>
        <v/>
      </c>
      <c r="M774" s="872" t="str">
        <f t="shared" si="66"/>
        <v/>
      </c>
      <c r="N774" s="872" t="str">
        <f t="shared" ref="N774:N837" si="68">IF(COUNTIF($Y$6:$Y$18,J774),"要確認","")</f>
        <v/>
      </c>
      <c r="O774" s="872" t="str">
        <f t="shared" si="67"/>
        <v/>
      </c>
    </row>
    <row r="775" spans="3:15" ht="18" hidden="1" customHeight="1">
      <c r="C775" s="879"/>
      <c r="D775" s="993"/>
      <c r="E775" s="996"/>
      <c r="F775" s="994"/>
      <c r="G775" s="849"/>
      <c r="H775" s="868"/>
      <c r="I775" s="642"/>
      <c r="J775" s="862"/>
      <c r="K775" s="872" t="str">
        <f t="shared" si="64"/>
        <v/>
      </c>
      <c r="L775" s="872" t="str">
        <f t="shared" si="65"/>
        <v/>
      </c>
      <c r="M775" s="872" t="str">
        <f t="shared" si="66"/>
        <v/>
      </c>
      <c r="N775" s="872" t="str">
        <f t="shared" si="68"/>
        <v/>
      </c>
      <c r="O775" s="872" t="str">
        <f t="shared" si="67"/>
        <v/>
      </c>
    </row>
    <row r="776" spans="3:15" ht="18" hidden="1" customHeight="1">
      <c r="C776" s="879"/>
      <c r="D776" s="993"/>
      <c r="E776" s="996"/>
      <c r="F776" s="994"/>
      <c r="G776" s="849"/>
      <c r="H776" s="868"/>
      <c r="I776" s="642"/>
      <c r="J776" s="862"/>
      <c r="K776" s="872" t="str">
        <f t="shared" si="64"/>
        <v/>
      </c>
      <c r="L776" s="872" t="str">
        <f t="shared" si="65"/>
        <v/>
      </c>
      <c r="M776" s="872" t="str">
        <f t="shared" si="66"/>
        <v/>
      </c>
      <c r="N776" s="872" t="str">
        <f t="shared" si="68"/>
        <v/>
      </c>
      <c r="O776" s="872" t="str">
        <f t="shared" si="67"/>
        <v/>
      </c>
    </row>
    <row r="777" spans="3:15" ht="18" hidden="1" customHeight="1">
      <c r="C777" s="879"/>
      <c r="D777" s="993"/>
      <c r="E777" s="996"/>
      <c r="F777" s="994"/>
      <c r="G777" s="849"/>
      <c r="H777" s="868"/>
      <c r="I777" s="642"/>
      <c r="J777" s="862"/>
      <c r="K777" s="872" t="str">
        <f t="shared" si="64"/>
        <v/>
      </c>
      <c r="L777" s="872" t="str">
        <f t="shared" si="65"/>
        <v/>
      </c>
      <c r="M777" s="872" t="str">
        <f t="shared" si="66"/>
        <v/>
      </c>
      <c r="N777" s="872" t="str">
        <f t="shared" si="68"/>
        <v/>
      </c>
      <c r="O777" s="872" t="str">
        <f t="shared" si="67"/>
        <v/>
      </c>
    </row>
    <row r="778" spans="3:15" ht="18" hidden="1" customHeight="1">
      <c r="C778" s="879"/>
      <c r="D778" s="993"/>
      <c r="E778" s="996"/>
      <c r="F778" s="994"/>
      <c r="G778" s="849"/>
      <c r="H778" s="868"/>
      <c r="I778" s="642"/>
      <c r="J778" s="862"/>
      <c r="K778" s="872" t="str">
        <f t="shared" si="64"/>
        <v/>
      </c>
      <c r="L778" s="872" t="str">
        <f t="shared" si="65"/>
        <v/>
      </c>
      <c r="M778" s="872" t="str">
        <f t="shared" si="66"/>
        <v/>
      </c>
      <c r="N778" s="872" t="str">
        <f t="shared" si="68"/>
        <v/>
      </c>
      <c r="O778" s="872" t="str">
        <f t="shared" si="67"/>
        <v/>
      </c>
    </row>
    <row r="779" spans="3:15" ht="18" hidden="1" customHeight="1">
      <c r="C779" s="879"/>
      <c r="D779" s="993"/>
      <c r="E779" s="996"/>
      <c r="F779" s="994"/>
      <c r="G779" s="849"/>
      <c r="H779" s="868"/>
      <c r="I779" s="642"/>
      <c r="J779" s="862"/>
      <c r="K779" s="872" t="str">
        <f t="shared" si="64"/>
        <v/>
      </c>
      <c r="L779" s="872" t="str">
        <f t="shared" si="65"/>
        <v/>
      </c>
      <c r="M779" s="872" t="str">
        <f t="shared" si="66"/>
        <v/>
      </c>
      <c r="N779" s="872" t="str">
        <f t="shared" si="68"/>
        <v/>
      </c>
      <c r="O779" s="872" t="str">
        <f t="shared" si="67"/>
        <v/>
      </c>
    </row>
    <row r="780" spans="3:15" ht="18" hidden="1" customHeight="1">
      <c r="C780" s="879"/>
      <c r="D780" s="993"/>
      <c r="E780" s="996"/>
      <c r="F780" s="994"/>
      <c r="G780" s="849"/>
      <c r="H780" s="868"/>
      <c r="I780" s="642"/>
      <c r="J780" s="862"/>
      <c r="K780" s="872" t="str">
        <f t="shared" si="64"/>
        <v/>
      </c>
      <c r="L780" s="872" t="str">
        <f t="shared" si="65"/>
        <v/>
      </c>
      <c r="M780" s="872" t="str">
        <f t="shared" si="66"/>
        <v/>
      </c>
      <c r="N780" s="872" t="str">
        <f t="shared" si="68"/>
        <v/>
      </c>
      <c r="O780" s="872" t="str">
        <f t="shared" si="67"/>
        <v/>
      </c>
    </row>
    <row r="781" spans="3:15" ht="18" hidden="1" customHeight="1">
      <c r="C781" s="879"/>
      <c r="D781" s="993"/>
      <c r="E781" s="996"/>
      <c r="F781" s="994"/>
      <c r="G781" s="849"/>
      <c r="H781" s="868"/>
      <c r="I781" s="642"/>
      <c r="J781" s="862"/>
      <c r="K781" s="872" t="str">
        <f t="shared" si="64"/>
        <v/>
      </c>
      <c r="L781" s="872" t="str">
        <f t="shared" si="65"/>
        <v/>
      </c>
      <c r="M781" s="872" t="str">
        <f t="shared" si="66"/>
        <v/>
      </c>
      <c r="N781" s="872" t="str">
        <f t="shared" si="68"/>
        <v/>
      </c>
      <c r="O781" s="872" t="str">
        <f t="shared" si="67"/>
        <v/>
      </c>
    </row>
    <row r="782" spans="3:15" ht="18" hidden="1" customHeight="1">
      <c r="C782" s="879"/>
      <c r="D782" s="993"/>
      <c r="E782" s="996"/>
      <c r="F782" s="994"/>
      <c r="G782" s="849"/>
      <c r="H782" s="868"/>
      <c r="I782" s="642"/>
      <c r="J782" s="862"/>
      <c r="K782" s="872" t="str">
        <f t="shared" si="64"/>
        <v/>
      </c>
      <c r="L782" s="872" t="str">
        <f t="shared" si="65"/>
        <v/>
      </c>
      <c r="M782" s="872" t="str">
        <f t="shared" si="66"/>
        <v/>
      </c>
      <c r="N782" s="872" t="str">
        <f t="shared" si="68"/>
        <v/>
      </c>
      <c r="O782" s="872" t="str">
        <f t="shared" si="67"/>
        <v/>
      </c>
    </row>
    <row r="783" spans="3:15" ht="18" hidden="1" customHeight="1">
      <c r="C783" s="879"/>
      <c r="D783" s="993"/>
      <c r="E783" s="996"/>
      <c r="F783" s="994"/>
      <c r="G783" s="849"/>
      <c r="H783" s="868"/>
      <c r="I783" s="642"/>
      <c r="J783" s="862"/>
      <c r="K783" s="872" t="str">
        <f t="shared" si="64"/>
        <v/>
      </c>
      <c r="L783" s="872" t="str">
        <f t="shared" si="65"/>
        <v/>
      </c>
      <c r="M783" s="872" t="str">
        <f t="shared" si="66"/>
        <v/>
      </c>
      <c r="N783" s="872" t="str">
        <f t="shared" si="68"/>
        <v/>
      </c>
      <c r="O783" s="872" t="str">
        <f t="shared" si="67"/>
        <v/>
      </c>
    </row>
    <row r="784" spans="3:15" ht="18" hidden="1" customHeight="1">
      <c r="C784" s="879"/>
      <c r="D784" s="993"/>
      <c r="E784" s="996"/>
      <c r="F784" s="994"/>
      <c r="G784" s="849"/>
      <c r="H784" s="868"/>
      <c r="I784" s="642"/>
      <c r="J784" s="862"/>
      <c r="K784" s="872" t="str">
        <f t="shared" si="64"/>
        <v/>
      </c>
      <c r="L784" s="872" t="str">
        <f t="shared" si="65"/>
        <v/>
      </c>
      <c r="M784" s="872" t="str">
        <f t="shared" si="66"/>
        <v/>
      </c>
      <c r="N784" s="872" t="str">
        <f t="shared" si="68"/>
        <v/>
      </c>
      <c r="O784" s="872" t="str">
        <f t="shared" si="67"/>
        <v/>
      </c>
    </row>
    <row r="785" spans="3:15" ht="18" hidden="1" customHeight="1">
      <c r="C785" s="879"/>
      <c r="D785" s="993"/>
      <c r="E785" s="996"/>
      <c r="F785" s="994"/>
      <c r="G785" s="849"/>
      <c r="H785" s="868"/>
      <c r="I785" s="642"/>
      <c r="J785" s="862"/>
      <c r="K785" s="872" t="str">
        <f t="shared" si="64"/>
        <v/>
      </c>
      <c r="L785" s="872" t="str">
        <f t="shared" si="65"/>
        <v/>
      </c>
      <c r="M785" s="872" t="str">
        <f t="shared" si="66"/>
        <v/>
      </c>
      <c r="N785" s="872" t="str">
        <f t="shared" si="68"/>
        <v/>
      </c>
      <c r="O785" s="872" t="str">
        <f t="shared" si="67"/>
        <v/>
      </c>
    </row>
    <row r="786" spans="3:15" ht="18" hidden="1" customHeight="1">
      <c r="C786" s="879"/>
      <c r="D786" s="993"/>
      <c r="E786" s="996"/>
      <c r="F786" s="994"/>
      <c r="G786" s="849"/>
      <c r="H786" s="868"/>
      <c r="I786" s="642"/>
      <c r="J786" s="862"/>
      <c r="K786" s="872" t="str">
        <f t="shared" si="64"/>
        <v/>
      </c>
      <c r="L786" s="872" t="str">
        <f t="shared" si="65"/>
        <v/>
      </c>
      <c r="M786" s="872" t="str">
        <f t="shared" si="66"/>
        <v/>
      </c>
      <c r="N786" s="872" t="str">
        <f t="shared" si="68"/>
        <v/>
      </c>
      <c r="O786" s="872" t="str">
        <f t="shared" si="67"/>
        <v/>
      </c>
    </row>
    <row r="787" spans="3:15" ht="18" hidden="1" customHeight="1">
      <c r="C787" s="879"/>
      <c r="D787" s="993"/>
      <c r="E787" s="996"/>
      <c r="F787" s="994"/>
      <c r="G787" s="849"/>
      <c r="H787" s="868"/>
      <c r="I787" s="642"/>
      <c r="J787" s="862"/>
      <c r="K787" s="872" t="str">
        <f t="shared" si="64"/>
        <v/>
      </c>
      <c r="L787" s="872" t="str">
        <f t="shared" si="65"/>
        <v/>
      </c>
      <c r="M787" s="872" t="str">
        <f t="shared" si="66"/>
        <v/>
      </c>
      <c r="N787" s="872" t="str">
        <f t="shared" si="68"/>
        <v/>
      </c>
      <c r="O787" s="872" t="str">
        <f t="shared" si="67"/>
        <v/>
      </c>
    </row>
    <row r="788" spans="3:15" ht="18" hidden="1" customHeight="1">
      <c r="C788" s="879"/>
      <c r="D788" s="993"/>
      <c r="E788" s="996"/>
      <c r="F788" s="994"/>
      <c r="G788" s="849"/>
      <c r="H788" s="868"/>
      <c r="I788" s="642"/>
      <c r="J788" s="862"/>
      <c r="K788" s="872" t="str">
        <f t="shared" si="64"/>
        <v/>
      </c>
      <c r="L788" s="872" t="str">
        <f t="shared" si="65"/>
        <v/>
      </c>
      <c r="M788" s="872" t="str">
        <f t="shared" si="66"/>
        <v/>
      </c>
      <c r="N788" s="872" t="str">
        <f t="shared" si="68"/>
        <v/>
      </c>
      <c r="O788" s="872" t="str">
        <f t="shared" si="67"/>
        <v/>
      </c>
    </row>
    <row r="789" spans="3:15" ht="18" hidden="1" customHeight="1">
      <c r="C789" s="879"/>
      <c r="D789" s="993"/>
      <c r="E789" s="996"/>
      <c r="F789" s="994"/>
      <c r="G789" s="849"/>
      <c r="H789" s="868"/>
      <c r="I789" s="642"/>
      <c r="J789" s="862"/>
      <c r="K789" s="872" t="str">
        <f t="shared" si="64"/>
        <v/>
      </c>
      <c r="L789" s="872" t="str">
        <f t="shared" si="65"/>
        <v/>
      </c>
      <c r="M789" s="872" t="str">
        <f t="shared" si="66"/>
        <v/>
      </c>
      <c r="N789" s="872" t="str">
        <f t="shared" si="68"/>
        <v/>
      </c>
      <c r="O789" s="872" t="str">
        <f t="shared" si="67"/>
        <v/>
      </c>
    </row>
    <row r="790" spans="3:15" ht="18" hidden="1" customHeight="1">
      <c r="C790" s="879"/>
      <c r="D790" s="993"/>
      <c r="E790" s="996"/>
      <c r="F790" s="994"/>
      <c r="G790" s="849"/>
      <c r="H790" s="868"/>
      <c r="I790" s="642"/>
      <c r="J790" s="862"/>
      <c r="K790" s="872" t="str">
        <f t="shared" si="64"/>
        <v/>
      </c>
      <c r="L790" s="872" t="str">
        <f t="shared" si="65"/>
        <v/>
      </c>
      <c r="M790" s="872" t="str">
        <f t="shared" si="66"/>
        <v/>
      </c>
      <c r="N790" s="872" t="str">
        <f t="shared" si="68"/>
        <v/>
      </c>
      <c r="O790" s="872" t="str">
        <f t="shared" si="67"/>
        <v/>
      </c>
    </row>
    <row r="791" spans="3:15" ht="18" hidden="1" customHeight="1">
      <c r="C791" s="879"/>
      <c r="D791" s="993"/>
      <c r="E791" s="996"/>
      <c r="F791" s="994"/>
      <c r="G791" s="849"/>
      <c r="H791" s="868"/>
      <c r="I791" s="642"/>
      <c r="J791" s="862"/>
      <c r="K791" s="872" t="str">
        <f t="shared" si="64"/>
        <v/>
      </c>
      <c r="L791" s="872" t="str">
        <f t="shared" si="65"/>
        <v/>
      </c>
      <c r="M791" s="872" t="str">
        <f t="shared" si="66"/>
        <v/>
      </c>
      <c r="N791" s="872" t="str">
        <f t="shared" si="68"/>
        <v/>
      </c>
      <c r="O791" s="872" t="str">
        <f t="shared" si="67"/>
        <v/>
      </c>
    </row>
    <row r="792" spans="3:15" ht="18" hidden="1" customHeight="1">
      <c r="C792" s="879"/>
      <c r="D792" s="993"/>
      <c r="E792" s="996"/>
      <c r="F792" s="994"/>
      <c r="G792" s="849"/>
      <c r="H792" s="868"/>
      <c r="I792" s="642"/>
      <c r="J792" s="862"/>
      <c r="K792" s="872" t="str">
        <f t="shared" si="64"/>
        <v/>
      </c>
      <c r="L792" s="872" t="str">
        <f t="shared" si="65"/>
        <v/>
      </c>
      <c r="M792" s="872" t="str">
        <f t="shared" si="66"/>
        <v/>
      </c>
      <c r="N792" s="872" t="str">
        <f t="shared" si="68"/>
        <v/>
      </c>
      <c r="O792" s="872" t="str">
        <f t="shared" si="67"/>
        <v/>
      </c>
    </row>
    <row r="793" spans="3:15" ht="18" hidden="1" customHeight="1">
      <c r="C793" s="879"/>
      <c r="D793" s="993"/>
      <c r="E793" s="996"/>
      <c r="F793" s="994"/>
      <c r="G793" s="849"/>
      <c r="H793" s="868"/>
      <c r="I793" s="642"/>
      <c r="J793" s="862"/>
      <c r="K793" s="872" t="str">
        <f t="shared" si="64"/>
        <v/>
      </c>
      <c r="L793" s="872" t="str">
        <f t="shared" si="65"/>
        <v/>
      </c>
      <c r="M793" s="872" t="str">
        <f t="shared" si="66"/>
        <v/>
      </c>
      <c r="N793" s="872" t="str">
        <f t="shared" si="68"/>
        <v/>
      </c>
      <c r="O793" s="872" t="str">
        <f t="shared" si="67"/>
        <v/>
      </c>
    </row>
    <row r="794" spans="3:15" ht="18" hidden="1" customHeight="1">
      <c r="C794" s="879"/>
      <c r="D794" s="993"/>
      <c r="E794" s="996"/>
      <c r="F794" s="994"/>
      <c r="G794" s="849"/>
      <c r="H794" s="868"/>
      <c r="I794" s="642"/>
      <c r="J794" s="862"/>
      <c r="K794" s="872" t="str">
        <f t="shared" si="64"/>
        <v/>
      </c>
      <c r="L794" s="872" t="str">
        <f t="shared" si="65"/>
        <v/>
      </c>
      <c r="M794" s="872" t="str">
        <f t="shared" si="66"/>
        <v/>
      </c>
      <c r="N794" s="872" t="str">
        <f t="shared" si="68"/>
        <v/>
      </c>
      <c r="O794" s="872" t="str">
        <f t="shared" si="67"/>
        <v/>
      </c>
    </row>
    <row r="795" spans="3:15" ht="18" hidden="1" customHeight="1">
      <c r="C795" s="879"/>
      <c r="D795" s="993"/>
      <c r="E795" s="996"/>
      <c r="F795" s="994"/>
      <c r="G795" s="849"/>
      <c r="H795" s="868"/>
      <c r="I795" s="642"/>
      <c r="J795" s="862"/>
      <c r="K795" s="872" t="str">
        <f t="shared" si="64"/>
        <v/>
      </c>
      <c r="L795" s="872" t="str">
        <f t="shared" si="65"/>
        <v/>
      </c>
      <c r="M795" s="872" t="str">
        <f t="shared" si="66"/>
        <v/>
      </c>
      <c r="N795" s="872" t="str">
        <f t="shared" si="68"/>
        <v/>
      </c>
      <c r="O795" s="872" t="str">
        <f t="shared" si="67"/>
        <v/>
      </c>
    </row>
    <row r="796" spans="3:15" ht="18" hidden="1" customHeight="1">
      <c r="C796" s="879"/>
      <c r="D796" s="993"/>
      <c r="E796" s="996"/>
      <c r="F796" s="994"/>
      <c r="G796" s="849"/>
      <c r="H796" s="868"/>
      <c r="I796" s="642"/>
      <c r="J796" s="862"/>
      <c r="K796" s="872" t="str">
        <f t="shared" si="64"/>
        <v/>
      </c>
      <c r="L796" s="872" t="str">
        <f t="shared" si="65"/>
        <v/>
      </c>
      <c r="M796" s="872" t="str">
        <f t="shared" si="66"/>
        <v/>
      </c>
      <c r="N796" s="872" t="str">
        <f t="shared" si="68"/>
        <v/>
      </c>
      <c r="O796" s="872" t="str">
        <f t="shared" si="67"/>
        <v/>
      </c>
    </row>
    <row r="797" spans="3:15" ht="18" hidden="1" customHeight="1">
      <c r="C797" s="879"/>
      <c r="D797" s="993"/>
      <c r="E797" s="996"/>
      <c r="F797" s="994"/>
      <c r="G797" s="849"/>
      <c r="H797" s="868"/>
      <c r="I797" s="642"/>
      <c r="J797" s="862"/>
      <c r="K797" s="872" t="str">
        <f t="shared" si="64"/>
        <v/>
      </c>
      <c r="L797" s="872" t="str">
        <f t="shared" si="65"/>
        <v/>
      </c>
      <c r="M797" s="872" t="str">
        <f t="shared" si="66"/>
        <v/>
      </c>
      <c r="N797" s="872" t="str">
        <f t="shared" si="68"/>
        <v/>
      </c>
      <c r="O797" s="872" t="str">
        <f t="shared" si="67"/>
        <v/>
      </c>
    </row>
    <row r="798" spans="3:15" ht="18" hidden="1" customHeight="1">
      <c r="C798" s="879"/>
      <c r="D798" s="993"/>
      <c r="E798" s="996"/>
      <c r="F798" s="994"/>
      <c r="G798" s="849"/>
      <c r="H798" s="868"/>
      <c r="I798" s="642"/>
      <c r="J798" s="862"/>
      <c r="K798" s="872" t="str">
        <f t="shared" si="64"/>
        <v/>
      </c>
      <c r="L798" s="872" t="str">
        <f t="shared" si="65"/>
        <v/>
      </c>
      <c r="M798" s="872" t="str">
        <f t="shared" si="66"/>
        <v/>
      </c>
      <c r="N798" s="872" t="str">
        <f t="shared" si="68"/>
        <v/>
      </c>
      <c r="O798" s="872" t="str">
        <f t="shared" si="67"/>
        <v/>
      </c>
    </row>
    <row r="799" spans="3:15" ht="18" hidden="1" customHeight="1">
      <c r="C799" s="879"/>
      <c r="D799" s="993"/>
      <c r="E799" s="996"/>
      <c r="F799" s="994"/>
      <c r="G799" s="849"/>
      <c r="H799" s="868"/>
      <c r="I799" s="642"/>
      <c r="J799" s="862"/>
      <c r="K799" s="872" t="str">
        <f t="shared" si="64"/>
        <v/>
      </c>
      <c r="L799" s="872" t="str">
        <f t="shared" si="65"/>
        <v/>
      </c>
      <c r="M799" s="872" t="str">
        <f t="shared" si="66"/>
        <v/>
      </c>
      <c r="N799" s="872" t="str">
        <f t="shared" si="68"/>
        <v/>
      </c>
      <c r="O799" s="872" t="str">
        <f t="shared" si="67"/>
        <v/>
      </c>
    </row>
    <row r="800" spans="3:15" ht="18" hidden="1" customHeight="1">
      <c r="C800" s="879"/>
      <c r="D800" s="993"/>
      <c r="E800" s="996"/>
      <c r="F800" s="994"/>
      <c r="G800" s="849"/>
      <c r="H800" s="868"/>
      <c r="I800" s="642"/>
      <c r="J800" s="862"/>
      <c r="K800" s="872" t="str">
        <f t="shared" si="64"/>
        <v/>
      </c>
      <c r="L800" s="872" t="str">
        <f t="shared" si="65"/>
        <v/>
      </c>
      <c r="M800" s="872" t="str">
        <f t="shared" si="66"/>
        <v/>
      </c>
      <c r="N800" s="872" t="str">
        <f t="shared" si="68"/>
        <v/>
      </c>
      <c r="O800" s="872" t="str">
        <f t="shared" si="67"/>
        <v/>
      </c>
    </row>
    <row r="801" spans="3:15" ht="18" hidden="1" customHeight="1">
      <c r="C801" s="879"/>
      <c r="D801" s="993"/>
      <c r="E801" s="996"/>
      <c r="F801" s="994"/>
      <c r="G801" s="849"/>
      <c r="H801" s="868"/>
      <c r="I801" s="642"/>
      <c r="J801" s="862"/>
      <c r="K801" s="872" t="str">
        <f t="shared" si="64"/>
        <v/>
      </c>
      <c r="L801" s="872" t="str">
        <f t="shared" si="65"/>
        <v/>
      </c>
      <c r="M801" s="872" t="str">
        <f t="shared" si="66"/>
        <v/>
      </c>
      <c r="N801" s="872" t="str">
        <f t="shared" si="68"/>
        <v/>
      </c>
      <c r="O801" s="872" t="str">
        <f t="shared" si="67"/>
        <v/>
      </c>
    </row>
    <row r="802" spans="3:15" ht="18" hidden="1" customHeight="1">
      <c r="C802" s="879"/>
      <c r="D802" s="993"/>
      <c r="E802" s="996"/>
      <c r="F802" s="994"/>
      <c r="G802" s="849"/>
      <c r="H802" s="868"/>
      <c r="I802" s="642"/>
      <c r="J802" s="862"/>
      <c r="K802" s="872" t="str">
        <f t="shared" si="64"/>
        <v/>
      </c>
      <c r="L802" s="872" t="str">
        <f t="shared" si="65"/>
        <v/>
      </c>
      <c r="M802" s="872" t="str">
        <f t="shared" si="66"/>
        <v/>
      </c>
      <c r="N802" s="872" t="str">
        <f t="shared" si="68"/>
        <v/>
      </c>
      <c r="O802" s="872" t="str">
        <f t="shared" si="67"/>
        <v/>
      </c>
    </row>
    <row r="803" spans="3:15" ht="18" hidden="1" customHeight="1">
      <c r="C803" s="879"/>
      <c r="D803" s="993"/>
      <c r="E803" s="996"/>
      <c r="F803" s="994"/>
      <c r="G803" s="849"/>
      <c r="H803" s="868"/>
      <c r="I803" s="642"/>
      <c r="J803" s="862"/>
      <c r="K803" s="872" t="str">
        <f t="shared" si="64"/>
        <v/>
      </c>
      <c r="L803" s="872" t="str">
        <f t="shared" si="65"/>
        <v/>
      </c>
      <c r="M803" s="872" t="str">
        <f t="shared" si="66"/>
        <v/>
      </c>
      <c r="N803" s="872" t="str">
        <f t="shared" si="68"/>
        <v/>
      </c>
      <c r="O803" s="872" t="str">
        <f t="shared" si="67"/>
        <v/>
      </c>
    </row>
    <row r="804" spans="3:15" ht="18" hidden="1" customHeight="1">
      <c r="C804" s="879"/>
      <c r="D804" s="993"/>
      <c r="E804" s="996"/>
      <c r="F804" s="994"/>
      <c r="G804" s="849"/>
      <c r="H804" s="868"/>
      <c r="I804" s="642"/>
      <c r="J804" s="862"/>
      <c r="K804" s="872" t="str">
        <f t="shared" si="64"/>
        <v/>
      </c>
      <c r="L804" s="872" t="str">
        <f t="shared" si="65"/>
        <v/>
      </c>
      <c r="M804" s="872" t="str">
        <f t="shared" si="66"/>
        <v/>
      </c>
      <c r="N804" s="872" t="str">
        <f t="shared" si="68"/>
        <v/>
      </c>
      <c r="O804" s="872" t="str">
        <f t="shared" si="67"/>
        <v/>
      </c>
    </row>
    <row r="805" spans="3:15" ht="18" hidden="1" customHeight="1">
      <c r="C805" s="879"/>
      <c r="D805" s="993"/>
      <c r="E805" s="996"/>
      <c r="F805" s="994"/>
      <c r="G805" s="849"/>
      <c r="H805" s="868"/>
      <c r="I805" s="642"/>
      <c r="J805" s="862"/>
      <c r="K805" s="872" t="str">
        <f t="shared" si="64"/>
        <v/>
      </c>
      <c r="L805" s="872" t="str">
        <f t="shared" si="65"/>
        <v/>
      </c>
      <c r="M805" s="872" t="str">
        <f t="shared" si="66"/>
        <v/>
      </c>
      <c r="N805" s="872" t="str">
        <f t="shared" si="68"/>
        <v/>
      </c>
      <c r="O805" s="872" t="str">
        <f t="shared" si="67"/>
        <v/>
      </c>
    </row>
    <row r="806" spans="3:15" ht="18" hidden="1" customHeight="1">
      <c r="C806" s="879"/>
      <c r="D806" s="993"/>
      <c r="E806" s="996"/>
      <c r="F806" s="994"/>
      <c r="G806" s="849"/>
      <c r="H806" s="868"/>
      <c r="I806" s="642"/>
      <c r="J806" s="862"/>
      <c r="K806" s="872" t="str">
        <f t="shared" si="64"/>
        <v/>
      </c>
      <c r="L806" s="872" t="str">
        <f t="shared" si="65"/>
        <v/>
      </c>
      <c r="M806" s="872" t="str">
        <f t="shared" si="66"/>
        <v/>
      </c>
      <c r="N806" s="872" t="str">
        <f t="shared" si="68"/>
        <v/>
      </c>
      <c r="O806" s="872" t="str">
        <f t="shared" si="67"/>
        <v/>
      </c>
    </row>
    <row r="807" spans="3:15" ht="18" hidden="1" customHeight="1">
      <c r="C807" s="879"/>
      <c r="D807" s="993"/>
      <c r="E807" s="996"/>
      <c r="F807" s="994"/>
      <c r="G807" s="849"/>
      <c r="H807" s="868"/>
      <c r="I807" s="642"/>
      <c r="J807" s="862"/>
      <c r="K807" s="872" t="str">
        <f t="shared" ref="K807:K870" si="69">IF(C807="","",IF(E807=G807,"エラー",""))</f>
        <v/>
      </c>
      <c r="L807" s="872" t="str">
        <f t="shared" ref="L807:L870" si="70">IF(C807="","",IF(COUNTIF($H$3213:$H$3236,H807),"","エラー"))</f>
        <v/>
      </c>
      <c r="M807" s="872" t="str">
        <f t="shared" ref="M807:M870" si="71">IF(H807="その他",IF(I807="","エラー",""),IF(H807="外国語(外国語会話も含む)",IF(I807="","エラー",""),""))</f>
        <v/>
      </c>
      <c r="N807" s="872" t="str">
        <f t="shared" si="68"/>
        <v/>
      </c>
      <c r="O807" s="872" t="str">
        <f t="shared" si="67"/>
        <v/>
      </c>
    </row>
    <row r="808" spans="3:15" ht="18" hidden="1" customHeight="1">
      <c r="C808" s="879"/>
      <c r="D808" s="993"/>
      <c r="E808" s="996"/>
      <c r="F808" s="994"/>
      <c r="G808" s="849"/>
      <c r="H808" s="868"/>
      <c r="I808" s="642"/>
      <c r="J808" s="862"/>
      <c r="K808" s="872" t="str">
        <f t="shared" si="69"/>
        <v/>
      </c>
      <c r="L808" s="872" t="str">
        <f t="shared" si="70"/>
        <v/>
      </c>
      <c r="M808" s="872" t="str">
        <f t="shared" si="71"/>
        <v/>
      </c>
      <c r="N808" s="872" t="str">
        <f t="shared" si="68"/>
        <v/>
      </c>
      <c r="O808" s="872" t="str">
        <f t="shared" si="67"/>
        <v/>
      </c>
    </row>
    <row r="809" spans="3:15" ht="18" hidden="1" customHeight="1">
      <c r="C809" s="879"/>
      <c r="D809" s="993"/>
      <c r="E809" s="996"/>
      <c r="F809" s="994"/>
      <c r="G809" s="849"/>
      <c r="H809" s="868"/>
      <c r="I809" s="642"/>
      <c r="J809" s="862"/>
      <c r="K809" s="872" t="str">
        <f t="shared" si="69"/>
        <v/>
      </c>
      <c r="L809" s="872" t="str">
        <f t="shared" si="70"/>
        <v/>
      </c>
      <c r="M809" s="872" t="str">
        <f t="shared" si="71"/>
        <v/>
      </c>
      <c r="N809" s="872" t="str">
        <f t="shared" si="68"/>
        <v/>
      </c>
      <c r="O809" s="872" t="str">
        <f t="shared" si="67"/>
        <v/>
      </c>
    </row>
    <row r="810" spans="3:15" ht="18" hidden="1" customHeight="1">
      <c r="C810" s="879"/>
      <c r="D810" s="993"/>
      <c r="E810" s="996"/>
      <c r="F810" s="994"/>
      <c r="G810" s="849"/>
      <c r="H810" s="868"/>
      <c r="I810" s="642"/>
      <c r="J810" s="862"/>
      <c r="K810" s="872" t="str">
        <f t="shared" si="69"/>
        <v/>
      </c>
      <c r="L810" s="872" t="str">
        <f t="shared" si="70"/>
        <v/>
      </c>
      <c r="M810" s="872" t="str">
        <f t="shared" si="71"/>
        <v/>
      </c>
      <c r="N810" s="872" t="str">
        <f t="shared" si="68"/>
        <v/>
      </c>
      <c r="O810" s="872" t="str">
        <f t="shared" si="67"/>
        <v/>
      </c>
    </row>
    <row r="811" spans="3:15" ht="18" hidden="1" customHeight="1">
      <c r="C811" s="879"/>
      <c r="D811" s="993"/>
      <c r="E811" s="996"/>
      <c r="F811" s="994"/>
      <c r="G811" s="849"/>
      <c r="H811" s="868"/>
      <c r="I811" s="642"/>
      <c r="J811" s="862"/>
      <c r="K811" s="872" t="str">
        <f t="shared" si="69"/>
        <v/>
      </c>
      <c r="L811" s="872" t="str">
        <f t="shared" si="70"/>
        <v/>
      </c>
      <c r="M811" s="872" t="str">
        <f t="shared" si="71"/>
        <v/>
      </c>
      <c r="N811" s="872" t="str">
        <f t="shared" si="68"/>
        <v/>
      </c>
      <c r="O811" s="872" t="str">
        <f t="shared" si="67"/>
        <v/>
      </c>
    </row>
    <row r="812" spans="3:15" ht="18" hidden="1" customHeight="1">
      <c r="C812" s="879"/>
      <c r="D812" s="993"/>
      <c r="E812" s="996"/>
      <c r="F812" s="994"/>
      <c r="G812" s="849"/>
      <c r="H812" s="868"/>
      <c r="I812" s="642"/>
      <c r="J812" s="862"/>
      <c r="K812" s="872" t="str">
        <f t="shared" si="69"/>
        <v/>
      </c>
      <c r="L812" s="872" t="str">
        <f t="shared" si="70"/>
        <v/>
      </c>
      <c r="M812" s="872" t="str">
        <f t="shared" si="71"/>
        <v/>
      </c>
      <c r="N812" s="872" t="str">
        <f t="shared" si="68"/>
        <v/>
      </c>
      <c r="O812" s="872" t="str">
        <f t="shared" si="67"/>
        <v/>
      </c>
    </row>
    <row r="813" spans="3:15" ht="18" hidden="1" customHeight="1">
      <c r="C813" s="879"/>
      <c r="D813" s="993"/>
      <c r="E813" s="996"/>
      <c r="F813" s="994"/>
      <c r="G813" s="849"/>
      <c r="H813" s="868"/>
      <c r="I813" s="642"/>
      <c r="J813" s="862"/>
      <c r="K813" s="872" t="str">
        <f t="shared" si="69"/>
        <v/>
      </c>
      <c r="L813" s="872" t="str">
        <f t="shared" si="70"/>
        <v/>
      </c>
      <c r="M813" s="872" t="str">
        <f t="shared" si="71"/>
        <v/>
      </c>
      <c r="N813" s="872" t="str">
        <f t="shared" si="68"/>
        <v/>
      </c>
      <c r="O813" s="872" t="str">
        <f t="shared" si="67"/>
        <v/>
      </c>
    </row>
    <row r="814" spans="3:15" ht="18" hidden="1" customHeight="1">
      <c r="C814" s="879"/>
      <c r="D814" s="993"/>
      <c r="E814" s="996"/>
      <c r="F814" s="994"/>
      <c r="G814" s="849"/>
      <c r="H814" s="868"/>
      <c r="I814" s="642"/>
      <c r="J814" s="862"/>
      <c r="K814" s="872" t="str">
        <f t="shared" si="69"/>
        <v/>
      </c>
      <c r="L814" s="872" t="str">
        <f t="shared" si="70"/>
        <v/>
      </c>
      <c r="M814" s="872" t="str">
        <f t="shared" si="71"/>
        <v/>
      </c>
      <c r="N814" s="872" t="str">
        <f t="shared" si="68"/>
        <v/>
      </c>
      <c r="O814" s="872" t="str">
        <f t="shared" si="67"/>
        <v/>
      </c>
    </row>
    <row r="815" spans="3:15" ht="18" hidden="1" customHeight="1">
      <c r="C815" s="879"/>
      <c r="D815" s="993"/>
      <c r="E815" s="996"/>
      <c r="F815" s="994"/>
      <c r="G815" s="849"/>
      <c r="H815" s="868"/>
      <c r="I815" s="642"/>
      <c r="J815" s="862"/>
      <c r="K815" s="872" t="str">
        <f t="shared" si="69"/>
        <v/>
      </c>
      <c r="L815" s="872" t="str">
        <f t="shared" si="70"/>
        <v/>
      </c>
      <c r="M815" s="872" t="str">
        <f t="shared" si="71"/>
        <v/>
      </c>
      <c r="N815" s="872" t="str">
        <f t="shared" si="68"/>
        <v/>
      </c>
      <c r="O815" s="872" t="str">
        <f t="shared" si="67"/>
        <v/>
      </c>
    </row>
    <row r="816" spans="3:15" ht="18" hidden="1" customHeight="1">
      <c r="C816" s="879"/>
      <c r="D816" s="993"/>
      <c r="E816" s="996"/>
      <c r="F816" s="994"/>
      <c r="G816" s="849"/>
      <c r="H816" s="868"/>
      <c r="I816" s="642"/>
      <c r="J816" s="862"/>
      <c r="K816" s="872" t="str">
        <f t="shared" si="69"/>
        <v/>
      </c>
      <c r="L816" s="872" t="str">
        <f t="shared" si="70"/>
        <v/>
      </c>
      <c r="M816" s="872" t="str">
        <f t="shared" si="71"/>
        <v/>
      </c>
      <c r="N816" s="872" t="str">
        <f t="shared" si="68"/>
        <v/>
      </c>
      <c r="O816" s="872" t="str">
        <f t="shared" si="67"/>
        <v/>
      </c>
    </row>
    <row r="817" spans="3:15" ht="18" hidden="1" customHeight="1">
      <c r="C817" s="879"/>
      <c r="D817" s="993"/>
      <c r="E817" s="996"/>
      <c r="F817" s="994"/>
      <c r="G817" s="849"/>
      <c r="H817" s="868"/>
      <c r="I817" s="642"/>
      <c r="J817" s="862"/>
      <c r="K817" s="872" t="str">
        <f t="shared" si="69"/>
        <v/>
      </c>
      <c r="L817" s="872" t="str">
        <f t="shared" si="70"/>
        <v/>
      </c>
      <c r="M817" s="872" t="str">
        <f t="shared" si="71"/>
        <v/>
      </c>
      <c r="N817" s="872" t="str">
        <f t="shared" si="68"/>
        <v/>
      </c>
      <c r="O817" s="872" t="str">
        <f t="shared" si="67"/>
        <v/>
      </c>
    </row>
    <row r="818" spans="3:15" ht="18" hidden="1" customHeight="1">
      <c r="C818" s="879"/>
      <c r="D818" s="993"/>
      <c r="E818" s="996"/>
      <c r="F818" s="994"/>
      <c r="G818" s="849"/>
      <c r="H818" s="868"/>
      <c r="I818" s="642"/>
      <c r="J818" s="862"/>
      <c r="K818" s="872" t="str">
        <f t="shared" si="69"/>
        <v/>
      </c>
      <c r="L818" s="872" t="str">
        <f t="shared" si="70"/>
        <v/>
      </c>
      <c r="M818" s="872" t="str">
        <f t="shared" si="71"/>
        <v/>
      </c>
      <c r="N818" s="872" t="str">
        <f t="shared" si="68"/>
        <v/>
      </c>
      <c r="O818" s="872" t="str">
        <f t="shared" si="67"/>
        <v/>
      </c>
    </row>
    <row r="819" spans="3:15" ht="18" hidden="1" customHeight="1">
      <c r="C819" s="879"/>
      <c r="D819" s="993"/>
      <c r="E819" s="996"/>
      <c r="F819" s="994"/>
      <c r="G819" s="849"/>
      <c r="H819" s="868"/>
      <c r="I819" s="642"/>
      <c r="J819" s="862"/>
      <c r="K819" s="872" t="str">
        <f t="shared" si="69"/>
        <v/>
      </c>
      <c r="L819" s="872" t="str">
        <f t="shared" si="70"/>
        <v/>
      </c>
      <c r="M819" s="872" t="str">
        <f t="shared" si="71"/>
        <v/>
      </c>
      <c r="N819" s="872" t="str">
        <f t="shared" si="68"/>
        <v/>
      </c>
      <c r="O819" s="872" t="str">
        <f t="shared" si="67"/>
        <v/>
      </c>
    </row>
    <row r="820" spans="3:15" ht="18" hidden="1" customHeight="1">
      <c r="C820" s="879"/>
      <c r="D820" s="993"/>
      <c r="E820" s="996"/>
      <c r="F820" s="994"/>
      <c r="G820" s="849"/>
      <c r="H820" s="868"/>
      <c r="I820" s="642"/>
      <c r="J820" s="862"/>
      <c r="K820" s="872" t="str">
        <f t="shared" si="69"/>
        <v/>
      </c>
      <c r="L820" s="872" t="str">
        <f t="shared" si="70"/>
        <v/>
      </c>
      <c r="M820" s="872" t="str">
        <f t="shared" si="71"/>
        <v/>
      </c>
      <c r="N820" s="872" t="str">
        <f t="shared" si="68"/>
        <v/>
      </c>
      <c r="O820" s="872" t="str">
        <f t="shared" si="67"/>
        <v/>
      </c>
    </row>
    <row r="821" spans="3:15" ht="18" hidden="1" customHeight="1">
      <c r="C821" s="879"/>
      <c r="D821" s="993"/>
      <c r="E821" s="996"/>
      <c r="F821" s="994"/>
      <c r="G821" s="849"/>
      <c r="H821" s="868"/>
      <c r="I821" s="642"/>
      <c r="J821" s="862"/>
      <c r="K821" s="872" t="str">
        <f t="shared" si="69"/>
        <v/>
      </c>
      <c r="L821" s="872" t="str">
        <f t="shared" si="70"/>
        <v/>
      </c>
      <c r="M821" s="872" t="str">
        <f t="shared" si="71"/>
        <v/>
      </c>
      <c r="N821" s="872" t="str">
        <f t="shared" si="68"/>
        <v/>
      </c>
      <c r="O821" s="872" t="str">
        <f t="shared" si="67"/>
        <v/>
      </c>
    </row>
    <row r="822" spans="3:15" ht="18" hidden="1" customHeight="1">
      <c r="C822" s="879"/>
      <c r="D822" s="993"/>
      <c r="E822" s="996"/>
      <c r="F822" s="994"/>
      <c r="G822" s="849"/>
      <c r="H822" s="868"/>
      <c r="I822" s="642"/>
      <c r="J822" s="862"/>
      <c r="K822" s="872" t="str">
        <f t="shared" si="69"/>
        <v/>
      </c>
      <c r="L822" s="872" t="str">
        <f t="shared" si="70"/>
        <v/>
      </c>
      <c r="M822" s="872" t="str">
        <f t="shared" si="71"/>
        <v/>
      </c>
      <c r="N822" s="872" t="str">
        <f t="shared" si="68"/>
        <v/>
      </c>
      <c r="O822" s="872" t="str">
        <f t="shared" si="67"/>
        <v/>
      </c>
    </row>
    <row r="823" spans="3:15" ht="18" hidden="1" customHeight="1">
      <c r="C823" s="879"/>
      <c r="D823" s="993"/>
      <c r="E823" s="996"/>
      <c r="F823" s="994"/>
      <c r="G823" s="849"/>
      <c r="H823" s="868"/>
      <c r="I823" s="642"/>
      <c r="J823" s="862"/>
      <c r="K823" s="872" t="str">
        <f t="shared" si="69"/>
        <v/>
      </c>
      <c r="L823" s="872" t="str">
        <f t="shared" si="70"/>
        <v/>
      </c>
      <c r="M823" s="872" t="str">
        <f t="shared" si="71"/>
        <v/>
      </c>
      <c r="N823" s="872" t="str">
        <f t="shared" si="68"/>
        <v/>
      </c>
      <c r="O823" s="872" t="str">
        <f t="shared" si="67"/>
        <v/>
      </c>
    </row>
    <row r="824" spans="3:15" ht="18" hidden="1" customHeight="1">
      <c r="C824" s="879"/>
      <c r="D824" s="993"/>
      <c r="E824" s="996"/>
      <c r="F824" s="994"/>
      <c r="G824" s="849"/>
      <c r="H824" s="868"/>
      <c r="I824" s="642"/>
      <c r="J824" s="862"/>
      <c r="K824" s="872" t="str">
        <f t="shared" si="69"/>
        <v/>
      </c>
      <c r="L824" s="872" t="str">
        <f t="shared" si="70"/>
        <v/>
      </c>
      <c r="M824" s="872" t="str">
        <f t="shared" si="71"/>
        <v/>
      </c>
      <c r="N824" s="872" t="str">
        <f t="shared" si="68"/>
        <v/>
      </c>
      <c r="O824" s="872" t="str">
        <f t="shared" si="67"/>
        <v/>
      </c>
    </row>
    <row r="825" spans="3:15" ht="18" hidden="1" customHeight="1">
      <c r="C825" s="879"/>
      <c r="D825" s="993"/>
      <c r="E825" s="996"/>
      <c r="F825" s="994"/>
      <c r="G825" s="849"/>
      <c r="H825" s="868"/>
      <c r="I825" s="642"/>
      <c r="J825" s="862"/>
      <c r="K825" s="872" t="str">
        <f t="shared" si="69"/>
        <v/>
      </c>
      <c r="L825" s="872" t="str">
        <f t="shared" si="70"/>
        <v/>
      </c>
      <c r="M825" s="872" t="str">
        <f t="shared" si="71"/>
        <v/>
      </c>
      <c r="N825" s="872" t="str">
        <f t="shared" si="68"/>
        <v/>
      </c>
      <c r="O825" s="872" t="str">
        <f t="shared" si="67"/>
        <v/>
      </c>
    </row>
    <row r="826" spans="3:15" ht="18" hidden="1" customHeight="1">
      <c r="C826" s="879"/>
      <c r="D826" s="993"/>
      <c r="E826" s="996"/>
      <c r="F826" s="994"/>
      <c r="G826" s="849"/>
      <c r="H826" s="868"/>
      <c r="I826" s="642"/>
      <c r="J826" s="862"/>
      <c r="K826" s="872" t="str">
        <f t="shared" si="69"/>
        <v/>
      </c>
      <c r="L826" s="872" t="str">
        <f t="shared" si="70"/>
        <v/>
      </c>
      <c r="M826" s="872" t="str">
        <f t="shared" si="71"/>
        <v/>
      </c>
      <c r="N826" s="872" t="str">
        <f t="shared" si="68"/>
        <v/>
      </c>
      <c r="O826" s="872" t="str">
        <f t="shared" si="67"/>
        <v/>
      </c>
    </row>
    <row r="827" spans="3:15" ht="18" hidden="1" customHeight="1">
      <c r="C827" s="879"/>
      <c r="D827" s="993"/>
      <c r="E827" s="996"/>
      <c r="F827" s="994"/>
      <c r="G827" s="849"/>
      <c r="H827" s="868"/>
      <c r="I827" s="642"/>
      <c r="J827" s="862"/>
      <c r="K827" s="872" t="str">
        <f t="shared" si="69"/>
        <v/>
      </c>
      <c r="L827" s="872" t="str">
        <f t="shared" si="70"/>
        <v/>
      </c>
      <c r="M827" s="872" t="str">
        <f t="shared" si="71"/>
        <v/>
      </c>
      <c r="N827" s="872" t="str">
        <f t="shared" si="68"/>
        <v/>
      </c>
      <c r="O827" s="872" t="str">
        <f t="shared" si="67"/>
        <v/>
      </c>
    </row>
    <row r="828" spans="3:15" ht="18" hidden="1" customHeight="1">
      <c r="C828" s="879"/>
      <c r="D828" s="993"/>
      <c r="E828" s="996"/>
      <c r="F828" s="994"/>
      <c r="G828" s="849"/>
      <c r="H828" s="868"/>
      <c r="I828" s="642"/>
      <c r="J828" s="862"/>
      <c r="K828" s="872" t="str">
        <f t="shared" si="69"/>
        <v/>
      </c>
      <c r="L828" s="872" t="str">
        <f t="shared" si="70"/>
        <v/>
      </c>
      <c r="M828" s="872" t="str">
        <f t="shared" si="71"/>
        <v/>
      </c>
      <c r="N828" s="872" t="str">
        <f t="shared" si="68"/>
        <v/>
      </c>
      <c r="O828" s="872" t="str">
        <f t="shared" si="67"/>
        <v/>
      </c>
    </row>
    <row r="829" spans="3:15" ht="18" hidden="1" customHeight="1">
      <c r="C829" s="879"/>
      <c r="D829" s="993"/>
      <c r="E829" s="996"/>
      <c r="F829" s="994"/>
      <c r="G829" s="849"/>
      <c r="H829" s="868"/>
      <c r="I829" s="642"/>
      <c r="J829" s="862"/>
      <c r="K829" s="872" t="str">
        <f t="shared" si="69"/>
        <v/>
      </c>
      <c r="L829" s="872" t="str">
        <f t="shared" si="70"/>
        <v/>
      </c>
      <c r="M829" s="872" t="str">
        <f t="shared" si="71"/>
        <v/>
      </c>
      <c r="N829" s="872" t="str">
        <f t="shared" si="68"/>
        <v/>
      </c>
      <c r="O829" s="872" t="str">
        <f t="shared" si="67"/>
        <v/>
      </c>
    </row>
    <row r="830" spans="3:15" ht="18" hidden="1" customHeight="1">
      <c r="C830" s="879"/>
      <c r="D830" s="993"/>
      <c r="E830" s="996"/>
      <c r="F830" s="994"/>
      <c r="G830" s="849"/>
      <c r="H830" s="868"/>
      <c r="I830" s="642"/>
      <c r="J830" s="862"/>
      <c r="K830" s="872" t="str">
        <f t="shared" si="69"/>
        <v/>
      </c>
      <c r="L830" s="872" t="str">
        <f t="shared" si="70"/>
        <v/>
      </c>
      <c r="M830" s="872" t="str">
        <f t="shared" si="71"/>
        <v/>
      </c>
      <c r="N830" s="872" t="str">
        <f t="shared" si="68"/>
        <v/>
      </c>
      <c r="O830" s="872" t="str">
        <f t="shared" si="67"/>
        <v/>
      </c>
    </row>
    <row r="831" spans="3:15" ht="18" hidden="1" customHeight="1">
      <c r="C831" s="879"/>
      <c r="D831" s="993"/>
      <c r="E831" s="996"/>
      <c r="F831" s="994"/>
      <c r="G831" s="849"/>
      <c r="H831" s="868"/>
      <c r="I831" s="642"/>
      <c r="J831" s="862"/>
      <c r="K831" s="872" t="str">
        <f t="shared" si="69"/>
        <v/>
      </c>
      <c r="L831" s="872" t="str">
        <f t="shared" si="70"/>
        <v/>
      </c>
      <c r="M831" s="872" t="str">
        <f t="shared" si="71"/>
        <v/>
      </c>
      <c r="N831" s="872" t="str">
        <f t="shared" si="68"/>
        <v/>
      </c>
      <c r="O831" s="872" t="str">
        <f t="shared" si="67"/>
        <v/>
      </c>
    </row>
    <row r="832" spans="3:15" ht="18" hidden="1" customHeight="1">
      <c r="C832" s="879"/>
      <c r="D832" s="993"/>
      <c r="E832" s="996"/>
      <c r="F832" s="994"/>
      <c r="G832" s="849"/>
      <c r="H832" s="868"/>
      <c r="I832" s="642"/>
      <c r="J832" s="862"/>
      <c r="K832" s="872" t="str">
        <f t="shared" si="69"/>
        <v/>
      </c>
      <c r="L832" s="872" t="str">
        <f t="shared" si="70"/>
        <v/>
      </c>
      <c r="M832" s="872" t="str">
        <f t="shared" si="71"/>
        <v/>
      </c>
      <c r="N832" s="872" t="str">
        <f t="shared" si="68"/>
        <v/>
      </c>
      <c r="O832" s="872" t="str">
        <f t="shared" si="67"/>
        <v/>
      </c>
    </row>
    <row r="833" spans="3:15" ht="18" hidden="1" customHeight="1">
      <c r="C833" s="879"/>
      <c r="D833" s="993"/>
      <c r="E833" s="996"/>
      <c r="F833" s="994"/>
      <c r="G833" s="849"/>
      <c r="H833" s="868"/>
      <c r="I833" s="642"/>
      <c r="J833" s="862"/>
      <c r="K833" s="872" t="str">
        <f t="shared" si="69"/>
        <v/>
      </c>
      <c r="L833" s="872" t="str">
        <f t="shared" si="70"/>
        <v/>
      </c>
      <c r="M833" s="872" t="str">
        <f t="shared" si="71"/>
        <v/>
      </c>
      <c r="N833" s="872" t="str">
        <f t="shared" si="68"/>
        <v/>
      </c>
      <c r="O833" s="872" t="str">
        <f t="shared" si="67"/>
        <v/>
      </c>
    </row>
    <row r="834" spans="3:15" ht="18" hidden="1" customHeight="1">
      <c r="C834" s="879"/>
      <c r="D834" s="993"/>
      <c r="E834" s="996"/>
      <c r="F834" s="994"/>
      <c r="G834" s="849"/>
      <c r="H834" s="868"/>
      <c r="I834" s="642"/>
      <c r="J834" s="862"/>
      <c r="K834" s="872" t="str">
        <f t="shared" si="69"/>
        <v/>
      </c>
      <c r="L834" s="872" t="str">
        <f t="shared" si="70"/>
        <v/>
      </c>
      <c r="M834" s="872" t="str">
        <f t="shared" si="71"/>
        <v/>
      </c>
      <c r="N834" s="872" t="str">
        <f t="shared" si="68"/>
        <v/>
      </c>
      <c r="O834" s="872" t="str">
        <f t="shared" si="67"/>
        <v/>
      </c>
    </row>
    <row r="835" spans="3:15" ht="18" hidden="1" customHeight="1">
      <c r="C835" s="879"/>
      <c r="D835" s="993"/>
      <c r="E835" s="996"/>
      <c r="F835" s="994"/>
      <c r="G835" s="849"/>
      <c r="H835" s="868"/>
      <c r="I835" s="642"/>
      <c r="J835" s="862"/>
      <c r="K835" s="872" t="str">
        <f t="shared" si="69"/>
        <v/>
      </c>
      <c r="L835" s="872" t="str">
        <f t="shared" si="70"/>
        <v/>
      </c>
      <c r="M835" s="872" t="str">
        <f t="shared" si="71"/>
        <v/>
      </c>
      <c r="N835" s="872" t="str">
        <f t="shared" si="68"/>
        <v/>
      </c>
      <c r="O835" s="872" t="str">
        <f t="shared" si="67"/>
        <v/>
      </c>
    </row>
    <row r="836" spans="3:15" ht="18" hidden="1" customHeight="1">
      <c r="C836" s="879"/>
      <c r="D836" s="993"/>
      <c r="E836" s="996"/>
      <c r="F836" s="994"/>
      <c r="G836" s="849"/>
      <c r="H836" s="868"/>
      <c r="I836" s="642"/>
      <c r="J836" s="862"/>
      <c r="K836" s="872" t="str">
        <f t="shared" si="69"/>
        <v/>
      </c>
      <c r="L836" s="872" t="str">
        <f t="shared" si="70"/>
        <v/>
      </c>
      <c r="M836" s="872" t="str">
        <f t="shared" si="71"/>
        <v/>
      </c>
      <c r="N836" s="872" t="str">
        <f t="shared" si="68"/>
        <v/>
      </c>
      <c r="O836" s="872" t="str">
        <f t="shared" si="67"/>
        <v/>
      </c>
    </row>
    <row r="837" spans="3:15" ht="18" hidden="1" customHeight="1">
      <c r="C837" s="879"/>
      <c r="D837" s="993"/>
      <c r="E837" s="996"/>
      <c r="F837" s="994"/>
      <c r="G837" s="849"/>
      <c r="H837" s="868"/>
      <c r="I837" s="642"/>
      <c r="J837" s="862"/>
      <c r="K837" s="872" t="str">
        <f t="shared" si="69"/>
        <v/>
      </c>
      <c r="L837" s="872" t="str">
        <f t="shared" si="70"/>
        <v/>
      </c>
      <c r="M837" s="872" t="str">
        <f t="shared" si="71"/>
        <v/>
      </c>
      <c r="N837" s="872" t="str">
        <f t="shared" si="68"/>
        <v/>
      </c>
      <c r="O837" s="872" t="str">
        <f t="shared" ref="O837:O900" si="72">IF(C837="","",IF(COUNTBLANK(C837:J837)&gt;1,"記入漏れがあります。記入例のとおりデータを入力してください。。",""))</f>
        <v/>
      </c>
    </row>
    <row r="838" spans="3:15" ht="18" hidden="1" customHeight="1">
      <c r="C838" s="879"/>
      <c r="D838" s="993"/>
      <c r="E838" s="996"/>
      <c r="F838" s="994"/>
      <c r="G838" s="849"/>
      <c r="H838" s="868"/>
      <c r="I838" s="642"/>
      <c r="J838" s="862"/>
      <c r="K838" s="872" t="str">
        <f t="shared" si="69"/>
        <v/>
      </c>
      <c r="L838" s="872" t="str">
        <f t="shared" si="70"/>
        <v/>
      </c>
      <c r="M838" s="872" t="str">
        <f t="shared" si="71"/>
        <v/>
      </c>
      <c r="N838" s="872" t="str">
        <f t="shared" ref="N838:N901" si="73">IF(COUNTIF($Y$6:$Y$18,J838),"要確認","")</f>
        <v/>
      </c>
      <c r="O838" s="872" t="str">
        <f t="shared" si="72"/>
        <v/>
      </c>
    </row>
    <row r="839" spans="3:15" ht="18" hidden="1" customHeight="1">
      <c r="C839" s="879"/>
      <c r="D839" s="993"/>
      <c r="E839" s="996"/>
      <c r="F839" s="994"/>
      <c r="G839" s="849"/>
      <c r="H839" s="868"/>
      <c r="I839" s="642"/>
      <c r="J839" s="862"/>
      <c r="K839" s="872" t="str">
        <f t="shared" si="69"/>
        <v/>
      </c>
      <c r="L839" s="872" t="str">
        <f t="shared" si="70"/>
        <v/>
      </c>
      <c r="M839" s="872" t="str">
        <f t="shared" si="71"/>
        <v/>
      </c>
      <c r="N839" s="872" t="str">
        <f t="shared" si="73"/>
        <v/>
      </c>
      <c r="O839" s="872" t="str">
        <f t="shared" si="72"/>
        <v/>
      </c>
    </row>
    <row r="840" spans="3:15" ht="18" hidden="1" customHeight="1">
      <c r="C840" s="879"/>
      <c r="D840" s="993"/>
      <c r="E840" s="996"/>
      <c r="F840" s="994"/>
      <c r="G840" s="849"/>
      <c r="H840" s="868"/>
      <c r="I840" s="642"/>
      <c r="J840" s="862"/>
      <c r="K840" s="872" t="str">
        <f t="shared" si="69"/>
        <v/>
      </c>
      <c r="L840" s="872" t="str">
        <f t="shared" si="70"/>
        <v/>
      </c>
      <c r="M840" s="872" t="str">
        <f t="shared" si="71"/>
        <v/>
      </c>
      <c r="N840" s="872" t="str">
        <f t="shared" si="73"/>
        <v/>
      </c>
      <c r="O840" s="872" t="str">
        <f t="shared" si="72"/>
        <v/>
      </c>
    </row>
    <row r="841" spans="3:15" ht="18" hidden="1" customHeight="1">
      <c r="C841" s="879"/>
      <c r="D841" s="993"/>
      <c r="E841" s="996"/>
      <c r="F841" s="994"/>
      <c r="G841" s="849"/>
      <c r="H841" s="868"/>
      <c r="I841" s="642"/>
      <c r="J841" s="862"/>
      <c r="K841" s="872" t="str">
        <f t="shared" si="69"/>
        <v/>
      </c>
      <c r="L841" s="872" t="str">
        <f t="shared" si="70"/>
        <v/>
      </c>
      <c r="M841" s="872" t="str">
        <f t="shared" si="71"/>
        <v/>
      </c>
      <c r="N841" s="872" t="str">
        <f t="shared" si="73"/>
        <v/>
      </c>
      <c r="O841" s="872" t="str">
        <f t="shared" si="72"/>
        <v/>
      </c>
    </row>
    <row r="842" spans="3:15" ht="18" hidden="1" customHeight="1">
      <c r="C842" s="879"/>
      <c r="D842" s="993"/>
      <c r="E842" s="996"/>
      <c r="F842" s="994"/>
      <c r="G842" s="849"/>
      <c r="H842" s="868"/>
      <c r="I842" s="642"/>
      <c r="J842" s="862"/>
      <c r="K842" s="872" t="str">
        <f t="shared" si="69"/>
        <v/>
      </c>
      <c r="L842" s="872" t="str">
        <f t="shared" si="70"/>
        <v/>
      </c>
      <c r="M842" s="872" t="str">
        <f t="shared" si="71"/>
        <v/>
      </c>
      <c r="N842" s="872" t="str">
        <f t="shared" si="73"/>
        <v/>
      </c>
      <c r="O842" s="872" t="str">
        <f t="shared" si="72"/>
        <v/>
      </c>
    </row>
    <row r="843" spans="3:15" ht="18" hidden="1" customHeight="1">
      <c r="C843" s="879"/>
      <c r="D843" s="993"/>
      <c r="E843" s="996"/>
      <c r="F843" s="994"/>
      <c r="G843" s="849"/>
      <c r="H843" s="868"/>
      <c r="I843" s="642"/>
      <c r="J843" s="862"/>
      <c r="K843" s="872" t="str">
        <f t="shared" si="69"/>
        <v/>
      </c>
      <c r="L843" s="872" t="str">
        <f t="shared" si="70"/>
        <v/>
      </c>
      <c r="M843" s="872" t="str">
        <f t="shared" si="71"/>
        <v/>
      </c>
      <c r="N843" s="872" t="str">
        <f t="shared" si="73"/>
        <v/>
      </c>
      <c r="O843" s="872" t="str">
        <f t="shared" si="72"/>
        <v/>
      </c>
    </row>
    <row r="844" spans="3:15" ht="18" hidden="1" customHeight="1">
      <c r="C844" s="879"/>
      <c r="D844" s="993"/>
      <c r="E844" s="996"/>
      <c r="F844" s="994"/>
      <c r="G844" s="849"/>
      <c r="H844" s="868"/>
      <c r="I844" s="642"/>
      <c r="J844" s="862"/>
      <c r="K844" s="872" t="str">
        <f t="shared" si="69"/>
        <v/>
      </c>
      <c r="L844" s="872" t="str">
        <f t="shared" si="70"/>
        <v/>
      </c>
      <c r="M844" s="872" t="str">
        <f t="shared" si="71"/>
        <v/>
      </c>
      <c r="N844" s="872" t="str">
        <f t="shared" si="73"/>
        <v/>
      </c>
      <c r="O844" s="872" t="str">
        <f t="shared" si="72"/>
        <v/>
      </c>
    </row>
    <row r="845" spans="3:15" ht="18" hidden="1" customHeight="1">
      <c r="C845" s="879"/>
      <c r="D845" s="993"/>
      <c r="E845" s="996"/>
      <c r="F845" s="994"/>
      <c r="G845" s="849"/>
      <c r="H845" s="868"/>
      <c r="I845" s="642"/>
      <c r="J845" s="862"/>
      <c r="K845" s="872" t="str">
        <f t="shared" si="69"/>
        <v/>
      </c>
      <c r="L845" s="872" t="str">
        <f t="shared" si="70"/>
        <v/>
      </c>
      <c r="M845" s="872" t="str">
        <f t="shared" si="71"/>
        <v/>
      </c>
      <c r="N845" s="872" t="str">
        <f t="shared" si="73"/>
        <v/>
      </c>
      <c r="O845" s="872" t="str">
        <f t="shared" si="72"/>
        <v/>
      </c>
    </row>
    <row r="846" spans="3:15" ht="18" hidden="1" customHeight="1">
      <c r="C846" s="879"/>
      <c r="D846" s="993"/>
      <c r="E846" s="996"/>
      <c r="F846" s="994"/>
      <c r="G846" s="849"/>
      <c r="H846" s="868"/>
      <c r="I846" s="642"/>
      <c r="J846" s="862"/>
      <c r="K846" s="872" t="str">
        <f t="shared" si="69"/>
        <v/>
      </c>
      <c r="L846" s="872" t="str">
        <f t="shared" si="70"/>
        <v/>
      </c>
      <c r="M846" s="872" t="str">
        <f t="shared" si="71"/>
        <v/>
      </c>
      <c r="N846" s="872" t="str">
        <f t="shared" si="73"/>
        <v/>
      </c>
      <c r="O846" s="872" t="str">
        <f t="shared" si="72"/>
        <v/>
      </c>
    </row>
    <row r="847" spans="3:15" ht="18" hidden="1" customHeight="1">
      <c r="C847" s="879"/>
      <c r="D847" s="993"/>
      <c r="E847" s="996"/>
      <c r="F847" s="994"/>
      <c r="G847" s="849"/>
      <c r="H847" s="868"/>
      <c r="I847" s="642"/>
      <c r="J847" s="862"/>
      <c r="K847" s="872" t="str">
        <f t="shared" si="69"/>
        <v/>
      </c>
      <c r="L847" s="872" t="str">
        <f t="shared" si="70"/>
        <v/>
      </c>
      <c r="M847" s="872" t="str">
        <f t="shared" si="71"/>
        <v/>
      </c>
      <c r="N847" s="872" t="str">
        <f t="shared" si="73"/>
        <v/>
      </c>
      <c r="O847" s="872" t="str">
        <f t="shared" si="72"/>
        <v/>
      </c>
    </row>
    <row r="848" spans="3:15" ht="18" hidden="1" customHeight="1">
      <c r="C848" s="879"/>
      <c r="D848" s="993"/>
      <c r="E848" s="996"/>
      <c r="F848" s="994"/>
      <c r="G848" s="849"/>
      <c r="H848" s="868"/>
      <c r="I848" s="642"/>
      <c r="J848" s="862"/>
      <c r="K848" s="872" t="str">
        <f t="shared" si="69"/>
        <v/>
      </c>
      <c r="L848" s="872" t="str">
        <f t="shared" si="70"/>
        <v/>
      </c>
      <c r="M848" s="872" t="str">
        <f t="shared" si="71"/>
        <v/>
      </c>
      <c r="N848" s="872" t="str">
        <f t="shared" si="73"/>
        <v/>
      </c>
      <c r="O848" s="872" t="str">
        <f t="shared" si="72"/>
        <v/>
      </c>
    </row>
    <row r="849" spans="3:15" ht="18" hidden="1" customHeight="1">
      <c r="C849" s="879"/>
      <c r="D849" s="993"/>
      <c r="E849" s="996"/>
      <c r="F849" s="994"/>
      <c r="G849" s="849"/>
      <c r="H849" s="868"/>
      <c r="I849" s="642"/>
      <c r="J849" s="862"/>
      <c r="K849" s="872" t="str">
        <f t="shared" si="69"/>
        <v/>
      </c>
      <c r="L849" s="872" t="str">
        <f t="shared" si="70"/>
        <v/>
      </c>
      <c r="M849" s="872" t="str">
        <f t="shared" si="71"/>
        <v/>
      </c>
      <c r="N849" s="872" t="str">
        <f t="shared" si="73"/>
        <v/>
      </c>
      <c r="O849" s="872" t="str">
        <f t="shared" si="72"/>
        <v/>
      </c>
    </row>
    <row r="850" spans="3:15" ht="18" hidden="1" customHeight="1">
      <c r="C850" s="879"/>
      <c r="D850" s="993"/>
      <c r="E850" s="996"/>
      <c r="F850" s="994"/>
      <c r="G850" s="849"/>
      <c r="H850" s="868"/>
      <c r="I850" s="642"/>
      <c r="J850" s="862"/>
      <c r="K850" s="872" t="str">
        <f t="shared" si="69"/>
        <v/>
      </c>
      <c r="L850" s="872" t="str">
        <f t="shared" si="70"/>
        <v/>
      </c>
      <c r="M850" s="872" t="str">
        <f t="shared" si="71"/>
        <v/>
      </c>
      <c r="N850" s="872" t="str">
        <f t="shared" si="73"/>
        <v/>
      </c>
      <c r="O850" s="872" t="str">
        <f t="shared" si="72"/>
        <v/>
      </c>
    </row>
    <row r="851" spans="3:15" ht="18" hidden="1" customHeight="1">
      <c r="C851" s="879"/>
      <c r="D851" s="993"/>
      <c r="E851" s="996"/>
      <c r="F851" s="994"/>
      <c r="G851" s="849"/>
      <c r="H851" s="868"/>
      <c r="I851" s="642"/>
      <c r="J851" s="862"/>
      <c r="K851" s="872" t="str">
        <f t="shared" si="69"/>
        <v/>
      </c>
      <c r="L851" s="872" t="str">
        <f t="shared" si="70"/>
        <v/>
      </c>
      <c r="M851" s="872" t="str">
        <f t="shared" si="71"/>
        <v/>
      </c>
      <c r="N851" s="872" t="str">
        <f t="shared" si="73"/>
        <v/>
      </c>
      <c r="O851" s="872" t="str">
        <f t="shared" si="72"/>
        <v/>
      </c>
    </row>
    <row r="852" spans="3:15" ht="18" hidden="1" customHeight="1">
      <c r="C852" s="879"/>
      <c r="D852" s="993"/>
      <c r="E852" s="996"/>
      <c r="F852" s="994"/>
      <c r="G852" s="849"/>
      <c r="H852" s="868"/>
      <c r="I852" s="642"/>
      <c r="J852" s="862"/>
      <c r="K852" s="872" t="str">
        <f t="shared" si="69"/>
        <v/>
      </c>
      <c r="L852" s="872" t="str">
        <f t="shared" si="70"/>
        <v/>
      </c>
      <c r="M852" s="872" t="str">
        <f t="shared" si="71"/>
        <v/>
      </c>
      <c r="N852" s="872" t="str">
        <f t="shared" si="73"/>
        <v/>
      </c>
      <c r="O852" s="872" t="str">
        <f t="shared" si="72"/>
        <v/>
      </c>
    </row>
    <row r="853" spans="3:15" ht="18" hidden="1" customHeight="1">
      <c r="C853" s="879"/>
      <c r="D853" s="993"/>
      <c r="E853" s="996"/>
      <c r="F853" s="994"/>
      <c r="G853" s="849"/>
      <c r="H853" s="868"/>
      <c r="I853" s="642"/>
      <c r="J853" s="862"/>
      <c r="K853" s="872" t="str">
        <f t="shared" si="69"/>
        <v/>
      </c>
      <c r="L853" s="872" t="str">
        <f t="shared" si="70"/>
        <v/>
      </c>
      <c r="M853" s="872" t="str">
        <f t="shared" si="71"/>
        <v/>
      </c>
      <c r="N853" s="872" t="str">
        <f t="shared" si="73"/>
        <v/>
      </c>
      <c r="O853" s="872" t="str">
        <f t="shared" si="72"/>
        <v/>
      </c>
    </row>
    <row r="854" spans="3:15" ht="18" hidden="1" customHeight="1">
      <c r="C854" s="879"/>
      <c r="D854" s="993"/>
      <c r="E854" s="996"/>
      <c r="F854" s="994"/>
      <c r="G854" s="849"/>
      <c r="H854" s="868"/>
      <c r="I854" s="642"/>
      <c r="J854" s="862"/>
      <c r="K854" s="872" t="str">
        <f t="shared" si="69"/>
        <v/>
      </c>
      <c r="L854" s="872" t="str">
        <f t="shared" si="70"/>
        <v/>
      </c>
      <c r="M854" s="872" t="str">
        <f t="shared" si="71"/>
        <v/>
      </c>
      <c r="N854" s="872" t="str">
        <f t="shared" si="73"/>
        <v/>
      </c>
      <c r="O854" s="872" t="str">
        <f t="shared" si="72"/>
        <v/>
      </c>
    </row>
    <row r="855" spans="3:15" ht="18" hidden="1" customHeight="1">
      <c r="C855" s="879"/>
      <c r="D855" s="993"/>
      <c r="E855" s="996"/>
      <c r="F855" s="994"/>
      <c r="G855" s="849"/>
      <c r="H855" s="868"/>
      <c r="I855" s="642"/>
      <c r="J855" s="862"/>
      <c r="K855" s="872" t="str">
        <f t="shared" si="69"/>
        <v/>
      </c>
      <c r="L855" s="872" t="str">
        <f t="shared" si="70"/>
        <v/>
      </c>
      <c r="M855" s="872" t="str">
        <f t="shared" si="71"/>
        <v/>
      </c>
      <c r="N855" s="872" t="str">
        <f t="shared" si="73"/>
        <v/>
      </c>
      <c r="O855" s="872" t="str">
        <f t="shared" si="72"/>
        <v/>
      </c>
    </row>
    <row r="856" spans="3:15" ht="18" hidden="1" customHeight="1">
      <c r="C856" s="879"/>
      <c r="D856" s="993"/>
      <c r="E856" s="996"/>
      <c r="F856" s="994"/>
      <c r="G856" s="849"/>
      <c r="H856" s="868"/>
      <c r="I856" s="642"/>
      <c r="J856" s="862"/>
      <c r="K856" s="872" t="str">
        <f t="shared" si="69"/>
        <v/>
      </c>
      <c r="L856" s="872" t="str">
        <f t="shared" si="70"/>
        <v/>
      </c>
      <c r="M856" s="872" t="str">
        <f t="shared" si="71"/>
        <v/>
      </c>
      <c r="N856" s="872" t="str">
        <f t="shared" si="73"/>
        <v/>
      </c>
      <c r="O856" s="872" t="str">
        <f t="shared" si="72"/>
        <v/>
      </c>
    </row>
    <row r="857" spans="3:15" ht="18" hidden="1" customHeight="1">
      <c r="C857" s="879"/>
      <c r="D857" s="993"/>
      <c r="E857" s="996"/>
      <c r="F857" s="994"/>
      <c r="G857" s="849"/>
      <c r="H857" s="868"/>
      <c r="I857" s="642"/>
      <c r="J857" s="862"/>
      <c r="K857" s="872" t="str">
        <f t="shared" si="69"/>
        <v/>
      </c>
      <c r="L857" s="872" t="str">
        <f t="shared" si="70"/>
        <v/>
      </c>
      <c r="M857" s="872" t="str">
        <f t="shared" si="71"/>
        <v/>
      </c>
      <c r="N857" s="872" t="str">
        <f t="shared" si="73"/>
        <v/>
      </c>
      <c r="O857" s="872" t="str">
        <f t="shared" si="72"/>
        <v/>
      </c>
    </row>
    <row r="858" spans="3:15" ht="18" hidden="1" customHeight="1">
      <c r="C858" s="879"/>
      <c r="D858" s="993"/>
      <c r="E858" s="996"/>
      <c r="F858" s="994"/>
      <c r="G858" s="849"/>
      <c r="H858" s="868"/>
      <c r="I858" s="642"/>
      <c r="J858" s="862"/>
      <c r="K858" s="872" t="str">
        <f t="shared" si="69"/>
        <v/>
      </c>
      <c r="L858" s="872" t="str">
        <f t="shared" si="70"/>
        <v/>
      </c>
      <c r="M858" s="872" t="str">
        <f t="shared" si="71"/>
        <v/>
      </c>
      <c r="N858" s="872" t="str">
        <f t="shared" si="73"/>
        <v/>
      </c>
      <c r="O858" s="872" t="str">
        <f t="shared" si="72"/>
        <v/>
      </c>
    </row>
    <row r="859" spans="3:15" ht="18" hidden="1" customHeight="1">
      <c r="C859" s="879"/>
      <c r="D859" s="993"/>
      <c r="E859" s="996"/>
      <c r="F859" s="994"/>
      <c r="G859" s="849"/>
      <c r="H859" s="868"/>
      <c r="I859" s="642"/>
      <c r="J859" s="862"/>
      <c r="K859" s="872" t="str">
        <f t="shared" si="69"/>
        <v/>
      </c>
      <c r="L859" s="872" t="str">
        <f t="shared" si="70"/>
        <v/>
      </c>
      <c r="M859" s="872" t="str">
        <f t="shared" si="71"/>
        <v/>
      </c>
      <c r="N859" s="872" t="str">
        <f t="shared" si="73"/>
        <v/>
      </c>
      <c r="O859" s="872" t="str">
        <f t="shared" si="72"/>
        <v/>
      </c>
    </row>
    <row r="860" spans="3:15" ht="18" hidden="1" customHeight="1">
      <c r="C860" s="879"/>
      <c r="D860" s="993"/>
      <c r="E860" s="996"/>
      <c r="F860" s="994"/>
      <c r="G860" s="849"/>
      <c r="H860" s="868"/>
      <c r="I860" s="642"/>
      <c r="J860" s="862"/>
      <c r="K860" s="872" t="str">
        <f t="shared" si="69"/>
        <v/>
      </c>
      <c r="L860" s="872" t="str">
        <f t="shared" si="70"/>
        <v/>
      </c>
      <c r="M860" s="872" t="str">
        <f t="shared" si="71"/>
        <v/>
      </c>
      <c r="N860" s="872" t="str">
        <f t="shared" si="73"/>
        <v/>
      </c>
      <c r="O860" s="872" t="str">
        <f t="shared" si="72"/>
        <v/>
      </c>
    </row>
    <row r="861" spans="3:15" ht="18" hidden="1" customHeight="1">
      <c r="C861" s="879"/>
      <c r="D861" s="993"/>
      <c r="E861" s="996"/>
      <c r="F861" s="994"/>
      <c r="G861" s="849"/>
      <c r="H861" s="868"/>
      <c r="I861" s="642"/>
      <c r="J861" s="862"/>
      <c r="K861" s="872" t="str">
        <f t="shared" si="69"/>
        <v/>
      </c>
      <c r="L861" s="872" t="str">
        <f t="shared" si="70"/>
        <v/>
      </c>
      <c r="M861" s="872" t="str">
        <f t="shared" si="71"/>
        <v/>
      </c>
      <c r="N861" s="872" t="str">
        <f t="shared" si="73"/>
        <v/>
      </c>
      <c r="O861" s="872" t="str">
        <f t="shared" si="72"/>
        <v/>
      </c>
    </row>
    <row r="862" spans="3:15" ht="18" hidden="1" customHeight="1">
      <c r="C862" s="879"/>
      <c r="D862" s="993"/>
      <c r="E862" s="996"/>
      <c r="F862" s="994"/>
      <c r="G862" s="849"/>
      <c r="H862" s="868"/>
      <c r="I862" s="642"/>
      <c r="J862" s="862"/>
      <c r="K862" s="872" t="str">
        <f t="shared" si="69"/>
        <v/>
      </c>
      <c r="L862" s="872" t="str">
        <f t="shared" si="70"/>
        <v/>
      </c>
      <c r="M862" s="872" t="str">
        <f t="shared" si="71"/>
        <v/>
      </c>
      <c r="N862" s="872" t="str">
        <f t="shared" si="73"/>
        <v/>
      </c>
      <c r="O862" s="872" t="str">
        <f t="shared" si="72"/>
        <v/>
      </c>
    </row>
    <row r="863" spans="3:15" ht="18" hidden="1" customHeight="1">
      <c r="C863" s="879"/>
      <c r="D863" s="993"/>
      <c r="E863" s="996"/>
      <c r="F863" s="994"/>
      <c r="G863" s="849"/>
      <c r="H863" s="868"/>
      <c r="I863" s="642"/>
      <c r="J863" s="862"/>
      <c r="K863" s="872" t="str">
        <f t="shared" si="69"/>
        <v/>
      </c>
      <c r="L863" s="872" t="str">
        <f t="shared" si="70"/>
        <v/>
      </c>
      <c r="M863" s="872" t="str">
        <f t="shared" si="71"/>
        <v/>
      </c>
      <c r="N863" s="872" t="str">
        <f t="shared" si="73"/>
        <v/>
      </c>
      <c r="O863" s="872" t="str">
        <f t="shared" si="72"/>
        <v/>
      </c>
    </row>
    <row r="864" spans="3:15" ht="18" hidden="1" customHeight="1">
      <c r="C864" s="879"/>
      <c r="D864" s="993"/>
      <c r="E864" s="996"/>
      <c r="F864" s="994"/>
      <c r="G864" s="849"/>
      <c r="H864" s="868"/>
      <c r="I864" s="642"/>
      <c r="J864" s="862"/>
      <c r="K864" s="872" t="str">
        <f t="shared" si="69"/>
        <v/>
      </c>
      <c r="L864" s="872" t="str">
        <f t="shared" si="70"/>
        <v/>
      </c>
      <c r="M864" s="872" t="str">
        <f t="shared" si="71"/>
        <v/>
      </c>
      <c r="N864" s="872" t="str">
        <f t="shared" si="73"/>
        <v/>
      </c>
      <c r="O864" s="872" t="str">
        <f t="shared" si="72"/>
        <v/>
      </c>
    </row>
    <row r="865" spans="3:15" ht="18" hidden="1" customHeight="1">
      <c r="C865" s="879"/>
      <c r="D865" s="993"/>
      <c r="E865" s="996"/>
      <c r="F865" s="994"/>
      <c r="G865" s="849"/>
      <c r="H865" s="868"/>
      <c r="I865" s="642"/>
      <c r="J865" s="862"/>
      <c r="K865" s="872" t="str">
        <f t="shared" si="69"/>
        <v/>
      </c>
      <c r="L865" s="872" t="str">
        <f t="shared" si="70"/>
        <v/>
      </c>
      <c r="M865" s="872" t="str">
        <f t="shared" si="71"/>
        <v/>
      </c>
      <c r="N865" s="872" t="str">
        <f t="shared" si="73"/>
        <v/>
      </c>
      <c r="O865" s="872" t="str">
        <f t="shared" si="72"/>
        <v/>
      </c>
    </row>
    <row r="866" spans="3:15" ht="18" hidden="1" customHeight="1">
      <c r="C866" s="879"/>
      <c r="D866" s="993"/>
      <c r="E866" s="996"/>
      <c r="F866" s="994"/>
      <c r="G866" s="849"/>
      <c r="H866" s="868"/>
      <c r="I866" s="642"/>
      <c r="J866" s="862"/>
      <c r="K866" s="872" t="str">
        <f t="shared" si="69"/>
        <v/>
      </c>
      <c r="L866" s="872" t="str">
        <f t="shared" si="70"/>
        <v/>
      </c>
      <c r="M866" s="872" t="str">
        <f t="shared" si="71"/>
        <v/>
      </c>
      <c r="N866" s="872" t="str">
        <f t="shared" si="73"/>
        <v/>
      </c>
      <c r="O866" s="872" t="str">
        <f t="shared" si="72"/>
        <v/>
      </c>
    </row>
    <row r="867" spans="3:15" ht="18" hidden="1" customHeight="1">
      <c r="C867" s="879"/>
      <c r="D867" s="993"/>
      <c r="E867" s="996"/>
      <c r="F867" s="994"/>
      <c r="G867" s="849"/>
      <c r="H867" s="868"/>
      <c r="I867" s="642"/>
      <c r="J867" s="862"/>
      <c r="K867" s="872" t="str">
        <f t="shared" si="69"/>
        <v/>
      </c>
      <c r="L867" s="872" t="str">
        <f t="shared" si="70"/>
        <v/>
      </c>
      <c r="M867" s="872" t="str">
        <f t="shared" si="71"/>
        <v/>
      </c>
      <c r="N867" s="872" t="str">
        <f t="shared" si="73"/>
        <v/>
      </c>
      <c r="O867" s="872" t="str">
        <f t="shared" si="72"/>
        <v/>
      </c>
    </row>
    <row r="868" spans="3:15" ht="18" hidden="1" customHeight="1">
      <c r="C868" s="879"/>
      <c r="D868" s="993"/>
      <c r="E868" s="996"/>
      <c r="F868" s="994"/>
      <c r="G868" s="849"/>
      <c r="H868" s="868"/>
      <c r="I868" s="642"/>
      <c r="J868" s="862"/>
      <c r="K868" s="872" t="str">
        <f t="shared" si="69"/>
        <v/>
      </c>
      <c r="L868" s="872" t="str">
        <f t="shared" si="70"/>
        <v/>
      </c>
      <c r="M868" s="872" t="str">
        <f t="shared" si="71"/>
        <v/>
      </c>
      <c r="N868" s="872" t="str">
        <f t="shared" si="73"/>
        <v/>
      </c>
      <c r="O868" s="872" t="str">
        <f t="shared" si="72"/>
        <v/>
      </c>
    </row>
    <row r="869" spans="3:15" ht="18" hidden="1" customHeight="1">
      <c r="C869" s="879"/>
      <c r="D869" s="993"/>
      <c r="E869" s="996"/>
      <c r="F869" s="994"/>
      <c r="G869" s="849"/>
      <c r="H869" s="868"/>
      <c r="I869" s="642"/>
      <c r="J869" s="862"/>
      <c r="K869" s="872" t="str">
        <f t="shared" si="69"/>
        <v/>
      </c>
      <c r="L869" s="872" t="str">
        <f t="shared" si="70"/>
        <v/>
      </c>
      <c r="M869" s="872" t="str">
        <f t="shared" si="71"/>
        <v/>
      </c>
      <c r="N869" s="872" t="str">
        <f t="shared" si="73"/>
        <v/>
      </c>
      <c r="O869" s="872" t="str">
        <f t="shared" si="72"/>
        <v/>
      </c>
    </row>
    <row r="870" spans="3:15" ht="18" hidden="1" customHeight="1">
      <c r="C870" s="879"/>
      <c r="D870" s="993"/>
      <c r="E870" s="996"/>
      <c r="F870" s="994"/>
      <c r="G870" s="849"/>
      <c r="H870" s="868"/>
      <c r="I870" s="642"/>
      <c r="J870" s="862"/>
      <c r="K870" s="872" t="str">
        <f t="shared" si="69"/>
        <v/>
      </c>
      <c r="L870" s="872" t="str">
        <f t="shared" si="70"/>
        <v/>
      </c>
      <c r="M870" s="872" t="str">
        <f t="shared" si="71"/>
        <v/>
      </c>
      <c r="N870" s="872" t="str">
        <f t="shared" si="73"/>
        <v/>
      </c>
      <c r="O870" s="872" t="str">
        <f t="shared" si="72"/>
        <v/>
      </c>
    </row>
    <row r="871" spans="3:15" ht="18" hidden="1" customHeight="1">
      <c r="C871" s="879"/>
      <c r="D871" s="993"/>
      <c r="E871" s="996"/>
      <c r="F871" s="994"/>
      <c r="G871" s="849"/>
      <c r="H871" s="868"/>
      <c r="I871" s="642"/>
      <c r="J871" s="862"/>
      <c r="K871" s="872" t="str">
        <f t="shared" ref="K871:K934" si="74">IF(C871="","",IF(E871=G871,"エラー",""))</f>
        <v/>
      </c>
      <c r="L871" s="872" t="str">
        <f t="shared" ref="L871:L934" si="75">IF(C871="","",IF(COUNTIF($H$3213:$H$3236,H871),"","エラー"))</f>
        <v/>
      </c>
      <c r="M871" s="872" t="str">
        <f t="shared" ref="M871:M934" si="76">IF(H871="その他",IF(I871="","エラー",""),IF(H871="外国語(外国語会話も含む)",IF(I871="","エラー",""),""))</f>
        <v/>
      </c>
      <c r="N871" s="872" t="str">
        <f t="shared" si="73"/>
        <v/>
      </c>
      <c r="O871" s="872" t="str">
        <f t="shared" si="72"/>
        <v/>
      </c>
    </row>
    <row r="872" spans="3:15" ht="18" hidden="1" customHeight="1">
      <c r="C872" s="879"/>
      <c r="D872" s="993"/>
      <c r="E872" s="996"/>
      <c r="F872" s="994"/>
      <c r="G872" s="849"/>
      <c r="H872" s="868"/>
      <c r="I872" s="642"/>
      <c r="J872" s="862"/>
      <c r="K872" s="872" t="str">
        <f t="shared" si="74"/>
        <v/>
      </c>
      <c r="L872" s="872" t="str">
        <f t="shared" si="75"/>
        <v/>
      </c>
      <c r="M872" s="872" t="str">
        <f t="shared" si="76"/>
        <v/>
      </c>
      <c r="N872" s="872" t="str">
        <f t="shared" si="73"/>
        <v/>
      </c>
      <c r="O872" s="872" t="str">
        <f t="shared" si="72"/>
        <v/>
      </c>
    </row>
    <row r="873" spans="3:15" ht="18" hidden="1" customHeight="1">
      <c r="C873" s="879"/>
      <c r="D873" s="993"/>
      <c r="E873" s="996"/>
      <c r="F873" s="994"/>
      <c r="G873" s="849"/>
      <c r="H873" s="868"/>
      <c r="I873" s="642"/>
      <c r="J873" s="862"/>
      <c r="K873" s="872" t="str">
        <f t="shared" si="74"/>
        <v/>
      </c>
      <c r="L873" s="872" t="str">
        <f t="shared" si="75"/>
        <v/>
      </c>
      <c r="M873" s="872" t="str">
        <f t="shared" si="76"/>
        <v/>
      </c>
      <c r="N873" s="872" t="str">
        <f t="shared" si="73"/>
        <v/>
      </c>
      <c r="O873" s="872" t="str">
        <f t="shared" si="72"/>
        <v/>
      </c>
    </row>
    <row r="874" spans="3:15" ht="18" hidden="1" customHeight="1">
      <c r="C874" s="879"/>
      <c r="D874" s="993"/>
      <c r="E874" s="996"/>
      <c r="F874" s="994"/>
      <c r="G874" s="849"/>
      <c r="H874" s="868"/>
      <c r="I874" s="642"/>
      <c r="J874" s="862"/>
      <c r="K874" s="872" t="str">
        <f t="shared" si="74"/>
        <v/>
      </c>
      <c r="L874" s="872" t="str">
        <f t="shared" si="75"/>
        <v/>
      </c>
      <c r="M874" s="872" t="str">
        <f t="shared" si="76"/>
        <v/>
      </c>
      <c r="N874" s="872" t="str">
        <f t="shared" si="73"/>
        <v/>
      </c>
      <c r="O874" s="872" t="str">
        <f t="shared" si="72"/>
        <v/>
      </c>
    </row>
    <row r="875" spans="3:15" ht="18" hidden="1" customHeight="1">
      <c r="C875" s="879"/>
      <c r="D875" s="993"/>
      <c r="E875" s="996"/>
      <c r="F875" s="994"/>
      <c r="G875" s="849"/>
      <c r="H875" s="868"/>
      <c r="I875" s="642"/>
      <c r="J875" s="862"/>
      <c r="K875" s="872" t="str">
        <f t="shared" si="74"/>
        <v/>
      </c>
      <c r="L875" s="872" t="str">
        <f t="shared" si="75"/>
        <v/>
      </c>
      <c r="M875" s="872" t="str">
        <f t="shared" si="76"/>
        <v/>
      </c>
      <c r="N875" s="872" t="str">
        <f t="shared" si="73"/>
        <v/>
      </c>
      <c r="O875" s="872" t="str">
        <f t="shared" si="72"/>
        <v/>
      </c>
    </row>
    <row r="876" spans="3:15" ht="18" hidden="1" customHeight="1">
      <c r="C876" s="879"/>
      <c r="D876" s="993"/>
      <c r="E876" s="996"/>
      <c r="F876" s="994"/>
      <c r="G876" s="849"/>
      <c r="H876" s="868"/>
      <c r="I876" s="642"/>
      <c r="J876" s="862"/>
      <c r="K876" s="872" t="str">
        <f t="shared" si="74"/>
        <v/>
      </c>
      <c r="L876" s="872" t="str">
        <f t="shared" si="75"/>
        <v/>
      </c>
      <c r="M876" s="872" t="str">
        <f t="shared" si="76"/>
        <v/>
      </c>
      <c r="N876" s="872" t="str">
        <f t="shared" si="73"/>
        <v/>
      </c>
      <c r="O876" s="872" t="str">
        <f t="shared" si="72"/>
        <v/>
      </c>
    </row>
    <row r="877" spans="3:15" ht="18" hidden="1" customHeight="1">
      <c r="C877" s="879"/>
      <c r="D877" s="993"/>
      <c r="E877" s="996"/>
      <c r="F877" s="994"/>
      <c r="G877" s="849"/>
      <c r="H877" s="868"/>
      <c r="I877" s="642"/>
      <c r="J877" s="862"/>
      <c r="K877" s="872" t="str">
        <f t="shared" si="74"/>
        <v/>
      </c>
      <c r="L877" s="872" t="str">
        <f t="shared" si="75"/>
        <v/>
      </c>
      <c r="M877" s="872" t="str">
        <f t="shared" si="76"/>
        <v/>
      </c>
      <c r="N877" s="872" t="str">
        <f t="shared" si="73"/>
        <v/>
      </c>
      <c r="O877" s="872" t="str">
        <f t="shared" si="72"/>
        <v/>
      </c>
    </row>
    <row r="878" spans="3:15" ht="18" hidden="1" customHeight="1">
      <c r="C878" s="879"/>
      <c r="D878" s="993"/>
      <c r="E878" s="996"/>
      <c r="F878" s="994"/>
      <c r="G878" s="849"/>
      <c r="H878" s="868"/>
      <c r="I878" s="642"/>
      <c r="J878" s="862"/>
      <c r="K878" s="872" t="str">
        <f t="shared" si="74"/>
        <v/>
      </c>
      <c r="L878" s="872" t="str">
        <f t="shared" si="75"/>
        <v/>
      </c>
      <c r="M878" s="872" t="str">
        <f t="shared" si="76"/>
        <v/>
      </c>
      <c r="N878" s="872" t="str">
        <f t="shared" si="73"/>
        <v/>
      </c>
      <c r="O878" s="872" t="str">
        <f t="shared" si="72"/>
        <v/>
      </c>
    </row>
    <row r="879" spans="3:15" ht="18" hidden="1" customHeight="1">
      <c r="C879" s="879"/>
      <c r="D879" s="993"/>
      <c r="E879" s="996"/>
      <c r="F879" s="994"/>
      <c r="G879" s="849"/>
      <c r="H879" s="868"/>
      <c r="I879" s="642"/>
      <c r="J879" s="862"/>
      <c r="K879" s="872" t="str">
        <f t="shared" si="74"/>
        <v/>
      </c>
      <c r="L879" s="872" t="str">
        <f t="shared" si="75"/>
        <v/>
      </c>
      <c r="M879" s="872" t="str">
        <f t="shared" si="76"/>
        <v/>
      </c>
      <c r="N879" s="872" t="str">
        <f t="shared" si="73"/>
        <v/>
      </c>
      <c r="O879" s="872" t="str">
        <f t="shared" si="72"/>
        <v/>
      </c>
    </row>
    <row r="880" spans="3:15" ht="18" hidden="1" customHeight="1">
      <c r="C880" s="879"/>
      <c r="D880" s="993"/>
      <c r="E880" s="996"/>
      <c r="F880" s="994"/>
      <c r="G880" s="849"/>
      <c r="H880" s="868"/>
      <c r="I880" s="642"/>
      <c r="J880" s="862"/>
      <c r="K880" s="872" t="str">
        <f t="shared" si="74"/>
        <v/>
      </c>
      <c r="L880" s="872" t="str">
        <f t="shared" si="75"/>
        <v/>
      </c>
      <c r="M880" s="872" t="str">
        <f t="shared" si="76"/>
        <v/>
      </c>
      <c r="N880" s="872" t="str">
        <f t="shared" si="73"/>
        <v/>
      </c>
      <c r="O880" s="872" t="str">
        <f t="shared" si="72"/>
        <v/>
      </c>
    </row>
    <row r="881" spans="3:15" ht="18" hidden="1" customHeight="1">
      <c r="C881" s="879"/>
      <c r="D881" s="993"/>
      <c r="E881" s="996"/>
      <c r="F881" s="994"/>
      <c r="G881" s="849"/>
      <c r="H881" s="868"/>
      <c r="I881" s="642"/>
      <c r="J881" s="862"/>
      <c r="K881" s="872" t="str">
        <f t="shared" si="74"/>
        <v/>
      </c>
      <c r="L881" s="872" t="str">
        <f t="shared" si="75"/>
        <v/>
      </c>
      <c r="M881" s="872" t="str">
        <f t="shared" si="76"/>
        <v/>
      </c>
      <c r="N881" s="872" t="str">
        <f t="shared" si="73"/>
        <v/>
      </c>
      <c r="O881" s="872" t="str">
        <f t="shared" si="72"/>
        <v/>
      </c>
    </row>
    <row r="882" spans="3:15" ht="18" hidden="1" customHeight="1">
      <c r="C882" s="879"/>
      <c r="D882" s="993"/>
      <c r="E882" s="996"/>
      <c r="F882" s="994"/>
      <c r="G882" s="849"/>
      <c r="H882" s="868"/>
      <c r="I882" s="642"/>
      <c r="J882" s="862"/>
      <c r="K882" s="872" t="str">
        <f t="shared" si="74"/>
        <v/>
      </c>
      <c r="L882" s="872" t="str">
        <f t="shared" si="75"/>
        <v/>
      </c>
      <c r="M882" s="872" t="str">
        <f t="shared" si="76"/>
        <v/>
      </c>
      <c r="N882" s="872" t="str">
        <f t="shared" si="73"/>
        <v/>
      </c>
      <c r="O882" s="872" t="str">
        <f t="shared" si="72"/>
        <v/>
      </c>
    </row>
    <row r="883" spans="3:15" ht="18" hidden="1" customHeight="1">
      <c r="C883" s="879"/>
      <c r="D883" s="993"/>
      <c r="E883" s="996"/>
      <c r="F883" s="994"/>
      <c r="G883" s="849"/>
      <c r="H883" s="868"/>
      <c r="I883" s="642"/>
      <c r="J883" s="862"/>
      <c r="K883" s="872" t="str">
        <f t="shared" si="74"/>
        <v/>
      </c>
      <c r="L883" s="872" t="str">
        <f t="shared" si="75"/>
        <v/>
      </c>
      <c r="M883" s="872" t="str">
        <f t="shared" si="76"/>
        <v/>
      </c>
      <c r="N883" s="872" t="str">
        <f t="shared" si="73"/>
        <v/>
      </c>
      <c r="O883" s="872" t="str">
        <f t="shared" si="72"/>
        <v/>
      </c>
    </row>
    <row r="884" spans="3:15" ht="18" hidden="1" customHeight="1">
      <c r="C884" s="879"/>
      <c r="D884" s="993"/>
      <c r="E884" s="996"/>
      <c r="F884" s="994"/>
      <c r="G884" s="849"/>
      <c r="H884" s="868"/>
      <c r="I884" s="642"/>
      <c r="J884" s="862"/>
      <c r="K884" s="872" t="str">
        <f t="shared" si="74"/>
        <v/>
      </c>
      <c r="L884" s="872" t="str">
        <f t="shared" si="75"/>
        <v/>
      </c>
      <c r="M884" s="872" t="str">
        <f t="shared" si="76"/>
        <v/>
      </c>
      <c r="N884" s="872" t="str">
        <f t="shared" si="73"/>
        <v/>
      </c>
      <c r="O884" s="872" t="str">
        <f t="shared" si="72"/>
        <v/>
      </c>
    </row>
    <row r="885" spans="3:15" ht="18" hidden="1" customHeight="1">
      <c r="C885" s="879"/>
      <c r="D885" s="993"/>
      <c r="E885" s="996"/>
      <c r="F885" s="994"/>
      <c r="G885" s="849"/>
      <c r="H885" s="868"/>
      <c r="I885" s="642"/>
      <c r="J885" s="862"/>
      <c r="K885" s="872" t="str">
        <f t="shared" si="74"/>
        <v/>
      </c>
      <c r="L885" s="872" t="str">
        <f t="shared" si="75"/>
        <v/>
      </c>
      <c r="M885" s="872" t="str">
        <f t="shared" si="76"/>
        <v/>
      </c>
      <c r="N885" s="872" t="str">
        <f t="shared" si="73"/>
        <v/>
      </c>
      <c r="O885" s="872" t="str">
        <f t="shared" si="72"/>
        <v/>
      </c>
    </row>
    <row r="886" spans="3:15" ht="18" hidden="1" customHeight="1">
      <c r="C886" s="879"/>
      <c r="D886" s="993"/>
      <c r="E886" s="996"/>
      <c r="F886" s="994"/>
      <c r="G886" s="849"/>
      <c r="H886" s="868"/>
      <c r="I886" s="642"/>
      <c r="J886" s="862"/>
      <c r="K886" s="872" t="str">
        <f t="shared" si="74"/>
        <v/>
      </c>
      <c r="L886" s="872" t="str">
        <f t="shared" si="75"/>
        <v/>
      </c>
      <c r="M886" s="872" t="str">
        <f t="shared" si="76"/>
        <v/>
      </c>
      <c r="N886" s="872" t="str">
        <f t="shared" si="73"/>
        <v/>
      </c>
      <c r="O886" s="872" t="str">
        <f t="shared" si="72"/>
        <v/>
      </c>
    </row>
    <row r="887" spans="3:15" ht="18" hidden="1" customHeight="1">
      <c r="C887" s="879"/>
      <c r="D887" s="993"/>
      <c r="E887" s="996"/>
      <c r="F887" s="994"/>
      <c r="G887" s="849"/>
      <c r="H887" s="868"/>
      <c r="I887" s="642"/>
      <c r="J887" s="862"/>
      <c r="K887" s="872" t="str">
        <f t="shared" si="74"/>
        <v/>
      </c>
      <c r="L887" s="872" t="str">
        <f t="shared" si="75"/>
        <v/>
      </c>
      <c r="M887" s="872" t="str">
        <f t="shared" si="76"/>
        <v/>
      </c>
      <c r="N887" s="872" t="str">
        <f t="shared" si="73"/>
        <v/>
      </c>
      <c r="O887" s="872" t="str">
        <f t="shared" si="72"/>
        <v/>
      </c>
    </row>
    <row r="888" spans="3:15" ht="18" hidden="1" customHeight="1">
      <c r="C888" s="879"/>
      <c r="D888" s="993"/>
      <c r="E888" s="996"/>
      <c r="F888" s="994"/>
      <c r="G888" s="849"/>
      <c r="H888" s="868"/>
      <c r="I888" s="642"/>
      <c r="J888" s="862"/>
      <c r="K888" s="872" t="str">
        <f t="shared" si="74"/>
        <v/>
      </c>
      <c r="L888" s="872" t="str">
        <f t="shared" si="75"/>
        <v/>
      </c>
      <c r="M888" s="872" t="str">
        <f t="shared" si="76"/>
        <v/>
      </c>
      <c r="N888" s="872" t="str">
        <f t="shared" si="73"/>
        <v/>
      </c>
      <c r="O888" s="872" t="str">
        <f t="shared" si="72"/>
        <v/>
      </c>
    </row>
    <row r="889" spans="3:15" ht="18" hidden="1" customHeight="1">
      <c r="C889" s="879"/>
      <c r="D889" s="993"/>
      <c r="E889" s="996"/>
      <c r="F889" s="994"/>
      <c r="G889" s="849"/>
      <c r="H889" s="868"/>
      <c r="I889" s="642"/>
      <c r="J889" s="862"/>
      <c r="K889" s="872" t="str">
        <f t="shared" si="74"/>
        <v/>
      </c>
      <c r="L889" s="872" t="str">
        <f t="shared" si="75"/>
        <v/>
      </c>
      <c r="M889" s="872" t="str">
        <f t="shared" si="76"/>
        <v/>
      </c>
      <c r="N889" s="872" t="str">
        <f t="shared" si="73"/>
        <v/>
      </c>
      <c r="O889" s="872" t="str">
        <f t="shared" si="72"/>
        <v/>
      </c>
    </row>
    <row r="890" spans="3:15" ht="18" hidden="1" customHeight="1">
      <c r="C890" s="879"/>
      <c r="D890" s="993"/>
      <c r="E890" s="996"/>
      <c r="F890" s="994"/>
      <c r="G890" s="849"/>
      <c r="H890" s="868"/>
      <c r="I890" s="642"/>
      <c r="J890" s="862"/>
      <c r="K890" s="872" t="str">
        <f t="shared" si="74"/>
        <v/>
      </c>
      <c r="L890" s="872" t="str">
        <f t="shared" si="75"/>
        <v/>
      </c>
      <c r="M890" s="872" t="str">
        <f t="shared" si="76"/>
        <v/>
      </c>
      <c r="N890" s="872" t="str">
        <f t="shared" si="73"/>
        <v/>
      </c>
      <c r="O890" s="872" t="str">
        <f t="shared" si="72"/>
        <v/>
      </c>
    </row>
    <row r="891" spans="3:15" ht="18" hidden="1" customHeight="1">
      <c r="C891" s="879"/>
      <c r="D891" s="993"/>
      <c r="E891" s="996"/>
      <c r="F891" s="994"/>
      <c r="G891" s="849"/>
      <c r="H891" s="868"/>
      <c r="I891" s="642"/>
      <c r="J891" s="862"/>
      <c r="K891" s="872" t="str">
        <f t="shared" si="74"/>
        <v/>
      </c>
      <c r="L891" s="872" t="str">
        <f t="shared" si="75"/>
        <v/>
      </c>
      <c r="M891" s="872" t="str">
        <f t="shared" si="76"/>
        <v/>
      </c>
      <c r="N891" s="872" t="str">
        <f t="shared" si="73"/>
        <v/>
      </c>
      <c r="O891" s="872" t="str">
        <f t="shared" si="72"/>
        <v/>
      </c>
    </row>
    <row r="892" spans="3:15" ht="18" hidden="1" customHeight="1">
      <c r="C892" s="879"/>
      <c r="D892" s="993"/>
      <c r="E892" s="996"/>
      <c r="F892" s="994"/>
      <c r="G892" s="849"/>
      <c r="H892" s="868"/>
      <c r="I892" s="642"/>
      <c r="J892" s="862"/>
      <c r="K892" s="872" t="str">
        <f t="shared" si="74"/>
        <v/>
      </c>
      <c r="L892" s="872" t="str">
        <f t="shared" si="75"/>
        <v/>
      </c>
      <c r="M892" s="872" t="str">
        <f t="shared" si="76"/>
        <v/>
      </c>
      <c r="N892" s="872" t="str">
        <f t="shared" si="73"/>
        <v/>
      </c>
      <c r="O892" s="872" t="str">
        <f t="shared" si="72"/>
        <v/>
      </c>
    </row>
    <row r="893" spans="3:15" ht="18" hidden="1" customHeight="1">
      <c r="C893" s="879"/>
      <c r="D893" s="993"/>
      <c r="E893" s="996"/>
      <c r="F893" s="994"/>
      <c r="G893" s="849"/>
      <c r="H893" s="868"/>
      <c r="I893" s="642"/>
      <c r="J893" s="862"/>
      <c r="K893" s="872" t="str">
        <f t="shared" si="74"/>
        <v/>
      </c>
      <c r="L893" s="872" t="str">
        <f t="shared" si="75"/>
        <v/>
      </c>
      <c r="M893" s="872" t="str">
        <f t="shared" si="76"/>
        <v/>
      </c>
      <c r="N893" s="872" t="str">
        <f t="shared" si="73"/>
        <v/>
      </c>
      <c r="O893" s="872" t="str">
        <f t="shared" si="72"/>
        <v/>
      </c>
    </row>
    <row r="894" spans="3:15" ht="18" hidden="1" customHeight="1">
      <c r="C894" s="879"/>
      <c r="D894" s="993"/>
      <c r="E894" s="996"/>
      <c r="F894" s="994"/>
      <c r="G894" s="849"/>
      <c r="H894" s="868"/>
      <c r="I894" s="642"/>
      <c r="J894" s="862"/>
      <c r="K894" s="872" t="str">
        <f t="shared" si="74"/>
        <v/>
      </c>
      <c r="L894" s="872" t="str">
        <f t="shared" si="75"/>
        <v/>
      </c>
      <c r="M894" s="872" t="str">
        <f t="shared" si="76"/>
        <v/>
      </c>
      <c r="N894" s="872" t="str">
        <f t="shared" si="73"/>
        <v/>
      </c>
      <c r="O894" s="872" t="str">
        <f t="shared" si="72"/>
        <v/>
      </c>
    </row>
    <row r="895" spans="3:15" ht="18" hidden="1" customHeight="1">
      <c r="C895" s="879"/>
      <c r="D895" s="993"/>
      <c r="E895" s="996"/>
      <c r="F895" s="994"/>
      <c r="G895" s="849"/>
      <c r="H895" s="868"/>
      <c r="I895" s="642"/>
      <c r="J895" s="862"/>
      <c r="K895" s="872" t="str">
        <f t="shared" si="74"/>
        <v/>
      </c>
      <c r="L895" s="872" t="str">
        <f t="shared" si="75"/>
        <v/>
      </c>
      <c r="M895" s="872" t="str">
        <f t="shared" si="76"/>
        <v/>
      </c>
      <c r="N895" s="872" t="str">
        <f t="shared" si="73"/>
        <v/>
      </c>
      <c r="O895" s="872" t="str">
        <f t="shared" si="72"/>
        <v/>
      </c>
    </row>
    <row r="896" spans="3:15" ht="18" hidden="1" customHeight="1">
      <c r="C896" s="879"/>
      <c r="D896" s="993"/>
      <c r="E896" s="996"/>
      <c r="F896" s="994"/>
      <c r="G896" s="849"/>
      <c r="H896" s="868"/>
      <c r="I896" s="642"/>
      <c r="J896" s="862"/>
      <c r="K896" s="872" t="str">
        <f t="shared" si="74"/>
        <v/>
      </c>
      <c r="L896" s="872" t="str">
        <f t="shared" si="75"/>
        <v/>
      </c>
      <c r="M896" s="872" t="str">
        <f t="shared" si="76"/>
        <v/>
      </c>
      <c r="N896" s="872" t="str">
        <f t="shared" si="73"/>
        <v/>
      </c>
      <c r="O896" s="872" t="str">
        <f t="shared" si="72"/>
        <v/>
      </c>
    </row>
    <row r="897" spans="3:15" ht="18" hidden="1" customHeight="1">
      <c r="C897" s="879"/>
      <c r="D897" s="993"/>
      <c r="E897" s="996"/>
      <c r="F897" s="994"/>
      <c r="G897" s="849"/>
      <c r="H897" s="868"/>
      <c r="I897" s="642"/>
      <c r="J897" s="862"/>
      <c r="K897" s="872" t="str">
        <f t="shared" si="74"/>
        <v/>
      </c>
      <c r="L897" s="872" t="str">
        <f t="shared" si="75"/>
        <v/>
      </c>
      <c r="M897" s="872" t="str">
        <f t="shared" si="76"/>
        <v/>
      </c>
      <c r="N897" s="872" t="str">
        <f t="shared" si="73"/>
        <v/>
      </c>
      <c r="O897" s="872" t="str">
        <f t="shared" si="72"/>
        <v/>
      </c>
    </row>
    <row r="898" spans="3:15" ht="18" hidden="1" customHeight="1">
      <c r="C898" s="879"/>
      <c r="D898" s="993"/>
      <c r="E898" s="996"/>
      <c r="F898" s="994"/>
      <c r="G898" s="849"/>
      <c r="H898" s="868"/>
      <c r="I898" s="642"/>
      <c r="J898" s="862"/>
      <c r="K898" s="872" t="str">
        <f t="shared" si="74"/>
        <v/>
      </c>
      <c r="L898" s="872" t="str">
        <f t="shared" si="75"/>
        <v/>
      </c>
      <c r="M898" s="872" t="str">
        <f t="shared" si="76"/>
        <v/>
      </c>
      <c r="N898" s="872" t="str">
        <f t="shared" si="73"/>
        <v/>
      </c>
      <c r="O898" s="872" t="str">
        <f t="shared" si="72"/>
        <v/>
      </c>
    </row>
    <row r="899" spans="3:15" ht="18" hidden="1" customHeight="1">
      <c r="C899" s="879"/>
      <c r="D899" s="993"/>
      <c r="E899" s="996"/>
      <c r="F899" s="994"/>
      <c r="G899" s="849"/>
      <c r="H899" s="868"/>
      <c r="I899" s="642"/>
      <c r="J899" s="862"/>
      <c r="K899" s="872" t="str">
        <f t="shared" si="74"/>
        <v/>
      </c>
      <c r="L899" s="872" t="str">
        <f t="shared" si="75"/>
        <v/>
      </c>
      <c r="M899" s="872" t="str">
        <f t="shared" si="76"/>
        <v/>
      </c>
      <c r="N899" s="872" t="str">
        <f t="shared" si="73"/>
        <v/>
      </c>
      <c r="O899" s="872" t="str">
        <f t="shared" si="72"/>
        <v/>
      </c>
    </row>
    <row r="900" spans="3:15" ht="18" hidden="1" customHeight="1">
      <c r="C900" s="879"/>
      <c r="D900" s="993"/>
      <c r="E900" s="996"/>
      <c r="F900" s="994"/>
      <c r="G900" s="849"/>
      <c r="H900" s="868"/>
      <c r="I900" s="642"/>
      <c r="J900" s="862"/>
      <c r="K900" s="872" t="str">
        <f t="shared" si="74"/>
        <v/>
      </c>
      <c r="L900" s="872" t="str">
        <f t="shared" si="75"/>
        <v/>
      </c>
      <c r="M900" s="872" t="str">
        <f t="shared" si="76"/>
        <v/>
      </c>
      <c r="N900" s="872" t="str">
        <f t="shared" si="73"/>
        <v/>
      </c>
      <c r="O900" s="872" t="str">
        <f t="shared" si="72"/>
        <v/>
      </c>
    </row>
    <row r="901" spans="3:15" ht="18" hidden="1" customHeight="1">
      <c r="C901" s="879"/>
      <c r="D901" s="993"/>
      <c r="E901" s="996"/>
      <c r="F901" s="994"/>
      <c r="G901" s="849"/>
      <c r="H901" s="868"/>
      <c r="I901" s="642"/>
      <c r="J901" s="862"/>
      <c r="K901" s="872" t="str">
        <f t="shared" si="74"/>
        <v/>
      </c>
      <c r="L901" s="872" t="str">
        <f t="shared" si="75"/>
        <v/>
      </c>
      <c r="M901" s="872" t="str">
        <f t="shared" si="76"/>
        <v/>
      </c>
      <c r="N901" s="872" t="str">
        <f t="shared" si="73"/>
        <v/>
      </c>
      <c r="O901" s="872" t="str">
        <f t="shared" ref="O901:O964" si="77">IF(C901="","",IF(COUNTBLANK(C901:J901)&gt;1,"記入漏れがあります。記入例のとおりデータを入力してください。。",""))</f>
        <v/>
      </c>
    </row>
    <row r="902" spans="3:15" ht="18" hidden="1" customHeight="1">
      <c r="C902" s="879"/>
      <c r="D902" s="993"/>
      <c r="E902" s="996"/>
      <c r="F902" s="994"/>
      <c r="G902" s="849"/>
      <c r="H902" s="868"/>
      <c r="I902" s="642"/>
      <c r="J902" s="862"/>
      <c r="K902" s="872" t="str">
        <f t="shared" si="74"/>
        <v/>
      </c>
      <c r="L902" s="872" t="str">
        <f t="shared" si="75"/>
        <v/>
      </c>
      <c r="M902" s="872" t="str">
        <f t="shared" si="76"/>
        <v/>
      </c>
      <c r="N902" s="872" t="str">
        <f t="shared" ref="N902:N965" si="78">IF(COUNTIF($Y$6:$Y$18,J902),"要確認","")</f>
        <v/>
      </c>
      <c r="O902" s="872" t="str">
        <f t="shared" si="77"/>
        <v/>
      </c>
    </row>
    <row r="903" spans="3:15" ht="18" hidden="1" customHeight="1">
      <c r="C903" s="879"/>
      <c r="D903" s="993"/>
      <c r="E903" s="996"/>
      <c r="F903" s="994"/>
      <c r="G903" s="849"/>
      <c r="H903" s="868"/>
      <c r="I903" s="642"/>
      <c r="J903" s="862"/>
      <c r="K903" s="872" t="str">
        <f t="shared" si="74"/>
        <v/>
      </c>
      <c r="L903" s="872" t="str">
        <f t="shared" si="75"/>
        <v/>
      </c>
      <c r="M903" s="872" t="str">
        <f t="shared" si="76"/>
        <v/>
      </c>
      <c r="N903" s="872" t="str">
        <f t="shared" si="78"/>
        <v/>
      </c>
      <c r="O903" s="872" t="str">
        <f t="shared" si="77"/>
        <v/>
      </c>
    </row>
    <row r="904" spans="3:15" ht="18" hidden="1" customHeight="1">
      <c r="C904" s="879"/>
      <c r="D904" s="993"/>
      <c r="E904" s="996"/>
      <c r="F904" s="994"/>
      <c r="G904" s="849"/>
      <c r="H904" s="868"/>
      <c r="I904" s="642"/>
      <c r="J904" s="862"/>
      <c r="K904" s="872" t="str">
        <f t="shared" si="74"/>
        <v/>
      </c>
      <c r="L904" s="872" t="str">
        <f t="shared" si="75"/>
        <v/>
      </c>
      <c r="M904" s="872" t="str">
        <f t="shared" si="76"/>
        <v/>
      </c>
      <c r="N904" s="872" t="str">
        <f t="shared" si="78"/>
        <v/>
      </c>
      <c r="O904" s="872" t="str">
        <f t="shared" si="77"/>
        <v/>
      </c>
    </row>
    <row r="905" spans="3:15" ht="18" hidden="1" customHeight="1">
      <c r="C905" s="879"/>
      <c r="D905" s="993"/>
      <c r="E905" s="996"/>
      <c r="F905" s="994"/>
      <c r="G905" s="849"/>
      <c r="H905" s="868"/>
      <c r="I905" s="642"/>
      <c r="J905" s="862"/>
      <c r="K905" s="872" t="str">
        <f t="shared" si="74"/>
        <v/>
      </c>
      <c r="L905" s="872" t="str">
        <f t="shared" si="75"/>
        <v/>
      </c>
      <c r="M905" s="872" t="str">
        <f t="shared" si="76"/>
        <v/>
      </c>
      <c r="N905" s="872" t="str">
        <f t="shared" si="78"/>
        <v/>
      </c>
      <c r="O905" s="872" t="str">
        <f t="shared" si="77"/>
        <v/>
      </c>
    </row>
    <row r="906" spans="3:15" ht="18" hidden="1" customHeight="1">
      <c r="C906" s="879"/>
      <c r="D906" s="993"/>
      <c r="E906" s="996"/>
      <c r="F906" s="994"/>
      <c r="G906" s="849"/>
      <c r="H906" s="868"/>
      <c r="I906" s="642"/>
      <c r="J906" s="862"/>
      <c r="K906" s="872" t="str">
        <f t="shared" si="74"/>
        <v/>
      </c>
      <c r="L906" s="872" t="str">
        <f t="shared" si="75"/>
        <v/>
      </c>
      <c r="M906" s="872" t="str">
        <f t="shared" si="76"/>
        <v/>
      </c>
      <c r="N906" s="872" t="str">
        <f t="shared" si="78"/>
        <v/>
      </c>
      <c r="O906" s="872" t="str">
        <f t="shared" si="77"/>
        <v/>
      </c>
    </row>
    <row r="907" spans="3:15" ht="18" hidden="1" customHeight="1">
      <c r="C907" s="879"/>
      <c r="D907" s="993"/>
      <c r="E907" s="996"/>
      <c r="F907" s="994"/>
      <c r="G907" s="849"/>
      <c r="H907" s="868"/>
      <c r="I907" s="642"/>
      <c r="J907" s="862"/>
      <c r="K907" s="872" t="str">
        <f t="shared" si="74"/>
        <v/>
      </c>
      <c r="L907" s="872" t="str">
        <f t="shared" si="75"/>
        <v/>
      </c>
      <c r="M907" s="872" t="str">
        <f t="shared" si="76"/>
        <v/>
      </c>
      <c r="N907" s="872" t="str">
        <f t="shared" si="78"/>
        <v/>
      </c>
      <c r="O907" s="872" t="str">
        <f t="shared" si="77"/>
        <v/>
      </c>
    </row>
    <row r="908" spans="3:15" ht="18" hidden="1" customHeight="1">
      <c r="C908" s="879"/>
      <c r="D908" s="993"/>
      <c r="E908" s="996"/>
      <c r="F908" s="994"/>
      <c r="G908" s="849"/>
      <c r="H908" s="868"/>
      <c r="I908" s="642"/>
      <c r="J908" s="862"/>
      <c r="K908" s="872" t="str">
        <f t="shared" si="74"/>
        <v/>
      </c>
      <c r="L908" s="872" t="str">
        <f t="shared" si="75"/>
        <v/>
      </c>
      <c r="M908" s="872" t="str">
        <f t="shared" si="76"/>
        <v/>
      </c>
      <c r="N908" s="872" t="str">
        <f t="shared" si="78"/>
        <v/>
      </c>
      <c r="O908" s="872" t="str">
        <f t="shared" si="77"/>
        <v/>
      </c>
    </row>
    <row r="909" spans="3:15" ht="18" hidden="1" customHeight="1">
      <c r="C909" s="879"/>
      <c r="D909" s="993"/>
      <c r="E909" s="996"/>
      <c r="F909" s="994"/>
      <c r="G909" s="849"/>
      <c r="H909" s="868"/>
      <c r="I909" s="642"/>
      <c r="J909" s="862"/>
      <c r="K909" s="872" t="str">
        <f t="shared" si="74"/>
        <v/>
      </c>
      <c r="L909" s="872" t="str">
        <f t="shared" si="75"/>
        <v/>
      </c>
      <c r="M909" s="872" t="str">
        <f t="shared" si="76"/>
        <v/>
      </c>
      <c r="N909" s="872" t="str">
        <f t="shared" si="78"/>
        <v/>
      </c>
      <c r="O909" s="872" t="str">
        <f t="shared" si="77"/>
        <v/>
      </c>
    </row>
    <row r="910" spans="3:15" ht="18" hidden="1" customHeight="1">
      <c r="C910" s="879"/>
      <c r="D910" s="993"/>
      <c r="E910" s="996"/>
      <c r="F910" s="994"/>
      <c r="G910" s="849"/>
      <c r="H910" s="868"/>
      <c r="I910" s="642"/>
      <c r="J910" s="862"/>
      <c r="K910" s="872" t="str">
        <f t="shared" si="74"/>
        <v/>
      </c>
      <c r="L910" s="872" t="str">
        <f t="shared" si="75"/>
        <v/>
      </c>
      <c r="M910" s="872" t="str">
        <f t="shared" si="76"/>
        <v/>
      </c>
      <c r="N910" s="872" t="str">
        <f t="shared" si="78"/>
        <v/>
      </c>
      <c r="O910" s="872" t="str">
        <f t="shared" si="77"/>
        <v/>
      </c>
    </row>
    <row r="911" spans="3:15" ht="18" hidden="1" customHeight="1">
      <c r="C911" s="879"/>
      <c r="D911" s="993"/>
      <c r="E911" s="996"/>
      <c r="F911" s="994"/>
      <c r="G911" s="849"/>
      <c r="H911" s="868"/>
      <c r="I911" s="642"/>
      <c r="J911" s="862"/>
      <c r="K911" s="872" t="str">
        <f t="shared" si="74"/>
        <v/>
      </c>
      <c r="L911" s="872" t="str">
        <f t="shared" si="75"/>
        <v/>
      </c>
      <c r="M911" s="872" t="str">
        <f t="shared" si="76"/>
        <v/>
      </c>
      <c r="N911" s="872" t="str">
        <f t="shared" si="78"/>
        <v/>
      </c>
      <c r="O911" s="872" t="str">
        <f t="shared" si="77"/>
        <v/>
      </c>
    </row>
    <row r="912" spans="3:15" ht="18" hidden="1" customHeight="1">
      <c r="C912" s="879"/>
      <c r="D912" s="993"/>
      <c r="E912" s="996"/>
      <c r="F912" s="994"/>
      <c r="G912" s="849"/>
      <c r="H912" s="868"/>
      <c r="I912" s="642"/>
      <c r="J912" s="862"/>
      <c r="K912" s="872" t="str">
        <f t="shared" si="74"/>
        <v/>
      </c>
      <c r="L912" s="872" t="str">
        <f t="shared" si="75"/>
        <v/>
      </c>
      <c r="M912" s="872" t="str">
        <f t="shared" si="76"/>
        <v/>
      </c>
      <c r="N912" s="872" t="str">
        <f t="shared" si="78"/>
        <v/>
      </c>
      <c r="O912" s="872" t="str">
        <f t="shared" si="77"/>
        <v/>
      </c>
    </row>
    <row r="913" spans="3:15" ht="18" hidden="1" customHeight="1">
      <c r="C913" s="879"/>
      <c r="D913" s="993"/>
      <c r="E913" s="996"/>
      <c r="F913" s="994"/>
      <c r="G913" s="849"/>
      <c r="H913" s="868"/>
      <c r="I913" s="642"/>
      <c r="J913" s="862"/>
      <c r="K913" s="872" t="str">
        <f t="shared" si="74"/>
        <v/>
      </c>
      <c r="L913" s="872" t="str">
        <f t="shared" si="75"/>
        <v/>
      </c>
      <c r="M913" s="872" t="str">
        <f t="shared" si="76"/>
        <v/>
      </c>
      <c r="N913" s="872" t="str">
        <f t="shared" si="78"/>
        <v/>
      </c>
      <c r="O913" s="872" t="str">
        <f t="shared" si="77"/>
        <v/>
      </c>
    </row>
    <row r="914" spans="3:15" ht="18" hidden="1" customHeight="1">
      <c r="C914" s="879"/>
      <c r="D914" s="993"/>
      <c r="E914" s="996"/>
      <c r="F914" s="994"/>
      <c r="G914" s="849"/>
      <c r="H914" s="868"/>
      <c r="I914" s="642"/>
      <c r="J914" s="862"/>
      <c r="K914" s="872" t="str">
        <f t="shared" si="74"/>
        <v/>
      </c>
      <c r="L914" s="872" t="str">
        <f t="shared" si="75"/>
        <v/>
      </c>
      <c r="M914" s="872" t="str">
        <f t="shared" si="76"/>
        <v/>
      </c>
      <c r="N914" s="872" t="str">
        <f t="shared" si="78"/>
        <v/>
      </c>
      <c r="O914" s="872" t="str">
        <f t="shared" si="77"/>
        <v/>
      </c>
    </row>
    <row r="915" spans="3:15" ht="18" hidden="1" customHeight="1">
      <c r="C915" s="879"/>
      <c r="D915" s="993"/>
      <c r="E915" s="996"/>
      <c r="F915" s="994"/>
      <c r="G915" s="849"/>
      <c r="H915" s="868"/>
      <c r="I915" s="642"/>
      <c r="J915" s="862"/>
      <c r="K915" s="872" t="str">
        <f t="shared" si="74"/>
        <v/>
      </c>
      <c r="L915" s="872" t="str">
        <f t="shared" si="75"/>
        <v/>
      </c>
      <c r="M915" s="872" t="str">
        <f t="shared" si="76"/>
        <v/>
      </c>
      <c r="N915" s="872" t="str">
        <f t="shared" si="78"/>
        <v/>
      </c>
      <c r="O915" s="872" t="str">
        <f t="shared" si="77"/>
        <v/>
      </c>
    </row>
    <row r="916" spans="3:15" ht="18" hidden="1" customHeight="1">
      <c r="C916" s="879"/>
      <c r="D916" s="993"/>
      <c r="E916" s="996"/>
      <c r="F916" s="994"/>
      <c r="G916" s="849"/>
      <c r="H916" s="868"/>
      <c r="I916" s="642"/>
      <c r="J916" s="862"/>
      <c r="K916" s="872" t="str">
        <f t="shared" si="74"/>
        <v/>
      </c>
      <c r="L916" s="872" t="str">
        <f t="shared" si="75"/>
        <v/>
      </c>
      <c r="M916" s="872" t="str">
        <f t="shared" si="76"/>
        <v/>
      </c>
      <c r="N916" s="872" t="str">
        <f t="shared" si="78"/>
        <v/>
      </c>
      <c r="O916" s="872" t="str">
        <f t="shared" si="77"/>
        <v/>
      </c>
    </row>
    <row r="917" spans="3:15" ht="18" hidden="1" customHeight="1">
      <c r="C917" s="879"/>
      <c r="D917" s="993"/>
      <c r="E917" s="996"/>
      <c r="F917" s="994"/>
      <c r="G917" s="849"/>
      <c r="H917" s="868"/>
      <c r="I917" s="642"/>
      <c r="J917" s="862"/>
      <c r="K917" s="872" t="str">
        <f t="shared" si="74"/>
        <v/>
      </c>
      <c r="L917" s="872" t="str">
        <f t="shared" si="75"/>
        <v/>
      </c>
      <c r="M917" s="872" t="str">
        <f t="shared" si="76"/>
        <v/>
      </c>
      <c r="N917" s="872" t="str">
        <f t="shared" si="78"/>
        <v/>
      </c>
      <c r="O917" s="872" t="str">
        <f t="shared" si="77"/>
        <v/>
      </c>
    </row>
    <row r="918" spans="3:15" ht="18" hidden="1" customHeight="1">
      <c r="C918" s="879"/>
      <c r="D918" s="993"/>
      <c r="E918" s="996"/>
      <c r="F918" s="994"/>
      <c r="G918" s="849"/>
      <c r="H918" s="868"/>
      <c r="I918" s="642"/>
      <c r="J918" s="862"/>
      <c r="K918" s="872" t="str">
        <f t="shared" si="74"/>
        <v/>
      </c>
      <c r="L918" s="872" t="str">
        <f t="shared" si="75"/>
        <v/>
      </c>
      <c r="M918" s="872" t="str">
        <f t="shared" si="76"/>
        <v/>
      </c>
      <c r="N918" s="872" t="str">
        <f t="shared" si="78"/>
        <v/>
      </c>
      <c r="O918" s="872" t="str">
        <f t="shared" si="77"/>
        <v/>
      </c>
    </row>
    <row r="919" spans="3:15" ht="18" hidden="1" customHeight="1">
      <c r="C919" s="879"/>
      <c r="D919" s="993"/>
      <c r="E919" s="996"/>
      <c r="F919" s="994"/>
      <c r="G919" s="849"/>
      <c r="H919" s="868"/>
      <c r="I919" s="642"/>
      <c r="J919" s="862"/>
      <c r="K919" s="872" t="str">
        <f t="shared" si="74"/>
        <v/>
      </c>
      <c r="L919" s="872" t="str">
        <f t="shared" si="75"/>
        <v/>
      </c>
      <c r="M919" s="872" t="str">
        <f t="shared" si="76"/>
        <v/>
      </c>
      <c r="N919" s="872" t="str">
        <f t="shared" si="78"/>
        <v/>
      </c>
      <c r="O919" s="872" t="str">
        <f t="shared" si="77"/>
        <v/>
      </c>
    </row>
    <row r="920" spans="3:15" ht="18" hidden="1" customHeight="1">
      <c r="C920" s="879"/>
      <c r="D920" s="993"/>
      <c r="E920" s="996"/>
      <c r="F920" s="994"/>
      <c r="G920" s="849"/>
      <c r="H920" s="868"/>
      <c r="I920" s="642"/>
      <c r="J920" s="862"/>
      <c r="K920" s="872" t="str">
        <f t="shared" si="74"/>
        <v/>
      </c>
      <c r="L920" s="872" t="str">
        <f t="shared" si="75"/>
        <v/>
      </c>
      <c r="M920" s="872" t="str">
        <f t="shared" si="76"/>
        <v/>
      </c>
      <c r="N920" s="872" t="str">
        <f t="shared" si="78"/>
        <v/>
      </c>
      <c r="O920" s="872" t="str">
        <f t="shared" si="77"/>
        <v/>
      </c>
    </row>
    <row r="921" spans="3:15" ht="18" hidden="1" customHeight="1">
      <c r="C921" s="879"/>
      <c r="D921" s="993"/>
      <c r="E921" s="996"/>
      <c r="F921" s="994"/>
      <c r="G921" s="849"/>
      <c r="H921" s="868"/>
      <c r="I921" s="642"/>
      <c r="J921" s="862"/>
      <c r="K921" s="872" t="str">
        <f t="shared" si="74"/>
        <v/>
      </c>
      <c r="L921" s="872" t="str">
        <f t="shared" si="75"/>
        <v/>
      </c>
      <c r="M921" s="872" t="str">
        <f t="shared" si="76"/>
        <v/>
      </c>
      <c r="N921" s="872" t="str">
        <f t="shared" si="78"/>
        <v/>
      </c>
      <c r="O921" s="872" t="str">
        <f t="shared" si="77"/>
        <v/>
      </c>
    </row>
    <row r="922" spans="3:15" ht="18" hidden="1" customHeight="1">
      <c r="C922" s="879"/>
      <c r="D922" s="993"/>
      <c r="E922" s="996"/>
      <c r="F922" s="994"/>
      <c r="G922" s="849"/>
      <c r="H922" s="868"/>
      <c r="I922" s="642"/>
      <c r="J922" s="862"/>
      <c r="K922" s="872" t="str">
        <f t="shared" si="74"/>
        <v/>
      </c>
      <c r="L922" s="872" t="str">
        <f t="shared" si="75"/>
        <v/>
      </c>
      <c r="M922" s="872" t="str">
        <f t="shared" si="76"/>
        <v/>
      </c>
      <c r="N922" s="872" t="str">
        <f t="shared" si="78"/>
        <v/>
      </c>
      <c r="O922" s="872" t="str">
        <f t="shared" si="77"/>
        <v/>
      </c>
    </row>
    <row r="923" spans="3:15" ht="18" hidden="1" customHeight="1">
      <c r="C923" s="879"/>
      <c r="D923" s="993"/>
      <c r="E923" s="996"/>
      <c r="F923" s="994"/>
      <c r="G923" s="849"/>
      <c r="H923" s="868"/>
      <c r="I923" s="642"/>
      <c r="J923" s="862"/>
      <c r="K923" s="872" t="str">
        <f t="shared" si="74"/>
        <v/>
      </c>
      <c r="L923" s="872" t="str">
        <f t="shared" si="75"/>
        <v/>
      </c>
      <c r="M923" s="872" t="str">
        <f t="shared" si="76"/>
        <v/>
      </c>
      <c r="N923" s="872" t="str">
        <f t="shared" si="78"/>
        <v/>
      </c>
      <c r="O923" s="872" t="str">
        <f t="shared" si="77"/>
        <v/>
      </c>
    </row>
    <row r="924" spans="3:15" ht="18" hidden="1" customHeight="1">
      <c r="C924" s="879"/>
      <c r="D924" s="993"/>
      <c r="E924" s="996"/>
      <c r="F924" s="994"/>
      <c r="G924" s="849"/>
      <c r="H924" s="868"/>
      <c r="I924" s="642"/>
      <c r="J924" s="862"/>
      <c r="K924" s="872" t="str">
        <f t="shared" si="74"/>
        <v/>
      </c>
      <c r="L924" s="872" t="str">
        <f t="shared" si="75"/>
        <v/>
      </c>
      <c r="M924" s="872" t="str">
        <f t="shared" si="76"/>
        <v/>
      </c>
      <c r="N924" s="872" t="str">
        <f t="shared" si="78"/>
        <v/>
      </c>
      <c r="O924" s="872" t="str">
        <f t="shared" si="77"/>
        <v/>
      </c>
    </row>
    <row r="925" spans="3:15" ht="18" hidden="1" customHeight="1">
      <c r="C925" s="879"/>
      <c r="D925" s="993"/>
      <c r="E925" s="996"/>
      <c r="F925" s="994"/>
      <c r="G925" s="849"/>
      <c r="H925" s="868"/>
      <c r="I925" s="642"/>
      <c r="J925" s="862"/>
      <c r="K925" s="872" t="str">
        <f t="shared" si="74"/>
        <v/>
      </c>
      <c r="L925" s="872" t="str">
        <f t="shared" si="75"/>
        <v/>
      </c>
      <c r="M925" s="872" t="str">
        <f t="shared" si="76"/>
        <v/>
      </c>
      <c r="N925" s="872" t="str">
        <f t="shared" si="78"/>
        <v/>
      </c>
      <c r="O925" s="872" t="str">
        <f t="shared" si="77"/>
        <v/>
      </c>
    </row>
    <row r="926" spans="3:15" ht="18" hidden="1" customHeight="1">
      <c r="C926" s="879"/>
      <c r="D926" s="993"/>
      <c r="E926" s="996"/>
      <c r="F926" s="994"/>
      <c r="G926" s="849"/>
      <c r="H926" s="868"/>
      <c r="I926" s="642"/>
      <c r="J926" s="862"/>
      <c r="K926" s="872" t="str">
        <f t="shared" si="74"/>
        <v/>
      </c>
      <c r="L926" s="872" t="str">
        <f t="shared" si="75"/>
        <v/>
      </c>
      <c r="M926" s="872" t="str">
        <f t="shared" si="76"/>
        <v/>
      </c>
      <c r="N926" s="872" t="str">
        <f t="shared" si="78"/>
        <v/>
      </c>
      <c r="O926" s="872" t="str">
        <f t="shared" si="77"/>
        <v/>
      </c>
    </row>
    <row r="927" spans="3:15" ht="18" hidden="1" customHeight="1">
      <c r="C927" s="879"/>
      <c r="D927" s="993"/>
      <c r="E927" s="996"/>
      <c r="F927" s="994"/>
      <c r="G927" s="849"/>
      <c r="H927" s="868"/>
      <c r="I927" s="642"/>
      <c r="J927" s="862"/>
      <c r="K927" s="872" t="str">
        <f t="shared" si="74"/>
        <v/>
      </c>
      <c r="L927" s="872" t="str">
        <f t="shared" si="75"/>
        <v/>
      </c>
      <c r="M927" s="872" t="str">
        <f t="shared" si="76"/>
        <v/>
      </c>
      <c r="N927" s="872" t="str">
        <f t="shared" si="78"/>
        <v/>
      </c>
      <c r="O927" s="872" t="str">
        <f t="shared" si="77"/>
        <v/>
      </c>
    </row>
    <row r="928" spans="3:15" ht="18" hidden="1" customHeight="1">
      <c r="C928" s="879"/>
      <c r="D928" s="993"/>
      <c r="E928" s="996"/>
      <c r="F928" s="994"/>
      <c r="G928" s="849"/>
      <c r="H928" s="868"/>
      <c r="I928" s="642"/>
      <c r="J928" s="862"/>
      <c r="K928" s="872" t="str">
        <f t="shared" si="74"/>
        <v/>
      </c>
      <c r="L928" s="872" t="str">
        <f t="shared" si="75"/>
        <v/>
      </c>
      <c r="M928" s="872" t="str">
        <f t="shared" si="76"/>
        <v/>
      </c>
      <c r="N928" s="872" t="str">
        <f t="shared" si="78"/>
        <v/>
      </c>
      <c r="O928" s="872" t="str">
        <f t="shared" si="77"/>
        <v/>
      </c>
    </row>
    <row r="929" spans="3:15" ht="18" hidden="1" customHeight="1">
      <c r="C929" s="879"/>
      <c r="D929" s="993"/>
      <c r="E929" s="996"/>
      <c r="F929" s="994"/>
      <c r="G929" s="849"/>
      <c r="H929" s="868"/>
      <c r="I929" s="642"/>
      <c r="J929" s="862"/>
      <c r="K929" s="872" t="str">
        <f t="shared" si="74"/>
        <v/>
      </c>
      <c r="L929" s="872" t="str">
        <f t="shared" si="75"/>
        <v/>
      </c>
      <c r="M929" s="872" t="str">
        <f t="shared" si="76"/>
        <v/>
      </c>
      <c r="N929" s="872" t="str">
        <f t="shared" si="78"/>
        <v/>
      </c>
      <c r="O929" s="872" t="str">
        <f t="shared" si="77"/>
        <v/>
      </c>
    </row>
    <row r="930" spans="3:15" ht="18" hidden="1" customHeight="1">
      <c r="C930" s="879"/>
      <c r="D930" s="993"/>
      <c r="E930" s="996"/>
      <c r="F930" s="994"/>
      <c r="G930" s="849"/>
      <c r="H930" s="868"/>
      <c r="I930" s="642"/>
      <c r="J930" s="862"/>
      <c r="K930" s="872" t="str">
        <f t="shared" si="74"/>
        <v/>
      </c>
      <c r="L930" s="872" t="str">
        <f t="shared" si="75"/>
        <v/>
      </c>
      <c r="M930" s="872" t="str">
        <f t="shared" si="76"/>
        <v/>
      </c>
      <c r="N930" s="872" t="str">
        <f t="shared" si="78"/>
        <v/>
      </c>
      <c r="O930" s="872" t="str">
        <f t="shared" si="77"/>
        <v/>
      </c>
    </row>
    <row r="931" spans="3:15" ht="18" hidden="1" customHeight="1">
      <c r="C931" s="879"/>
      <c r="D931" s="993"/>
      <c r="E931" s="996"/>
      <c r="F931" s="994"/>
      <c r="G931" s="849"/>
      <c r="H931" s="868"/>
      <c r="I931" s="642"/>
      <c r="J931" s="862"/>
      <c r="K931" s="872" t="str">
        <f t="shared" si="74"/>
        <v/>
      </c>
      <c r="L931" s="872" t="str">
        <f t="shared" si="75"/>
        <v/>
      </c>
      <c r="M931" s="872" t="str">
        <f t="shared" si="76"/>
        <v/>
      </c>
      <c r="N931" s="872" t="str">
        <f t="shared" si="78"/>
        <v/>
      </c>
      <c r="O931" s="872" t="str">
        <f t="shared" si="77"/>
        <v/>
      </c>
    </row>
    <row r="932" spans="3:15" ht="18" hidden="1" customHeight="1">
      <c r="C932" s="879"/>
      <c r="D932" s="993"/>
      <c r="E932" s="996"/>
      <c r="F932" s="994"/>
      <c r="G932" s="849"/>
      <c r="H932" s="868"/>
      <c r="I932" s="642"/>
      <c r="J932" s="862"/>
      <c r="K932" s="872" t="str">
        <f t="shared" si="74"/>
        <v/>
      </c>
      <c r="L932" s="872" t="str">
        <f t="shared" si="75"/>
        <v/>
      </c>
      <c r="M932" s="872" t="str">
        <f t="shared" si="76"/>
        <v/>
      </c>
      <c r="N932" s="872" t="str">
        <f t="shared" si="78"/>
        <v/>
      </c>
      <c r="O932" s="872" t="str">
        <f t="shared" si="77"/>
        <v/>
      </c>
    </row>
    <row r="933" spans="3:15" ht="18" hidden="1" customHeight="1">
      <c r="C933" s="879"/>
      <c r="D933" s="993"/>
      <c r="E933" s="996"/>
      <c r="F933" s="994"/>
      <c r="G933" s="849"/>
      <c r="H933" s="868"/>
      <c r="I933" s="642"/>
      <c r="J933" s="862"/>
      <c r="K933" s="872" t="str">
        <f t="shared" si="74"/>
        <v/>
      </c>
      <c r="L933" s="872" t="str">
        <f t="shared" si="75"/>
        <v/>
      </c>
      <c r="M933" s="872" t="str">
        <f t="shared" si="76"/>
        <v/>
      </c>
      <c r="N933" s="872" t="str">
        <f t="shared" si="78"/>
        <v/>
      </c>
      <c r="O933" s="872" t="str">
        <f t="shared" si="77"/>
        <v/>
      </c>
    </row>
    <row r="934" spans="3:15" ht="18" hidden="1" customHeight="1">
      <c r="C934" s="879"/>
      <c r="D934" s="993"/>
      <c r="E934" s="996"/>
      <c r="F934" s="994"/>
      <c r="G934" s="849"/>
      <c r="H934" s="868"/>
      <c r="I934" s="642"/>
      <c r="J934" s="862"/>
      <c r="K934" s="872" t="str">
        <f t="shared" si="74"/>
        <v/>
      </c>
      <c r="L934" s="872" t="str">
        <f t="shared" si="75"/>
        <v/>
      </c>
      <c r="M934" s="872" t="str">
        <f t="shared" si="76"/>
        <v/>
      </c>
      <c r="N934" s="872" t="str">
        <f t="shared" si="78"/>
        <v/>
      </c>
      <c r="O934" s="872" t="str">
        <f t="shared" si="77"/>
        <v/>
      </c>
    </row>
    <row r="935" spans="3:15" ht="18" hidden="1" customHeight="1">
      <c r="C935" s="879"/>
      <c r="D935" s="993"/>
      <c r="E935" s="996"/>
      <c r="F935" s="994"/>
      <c r="G935" s="849"/>
      <c r="H935" s="868"/>
      <c r="I935" s="642"/>
      <c r="J935" s="862"/>
      <c r="K935" s="872" t="str">
        <f t="shared" ref="K935:K998" si="79">IF(C935="","",IF(E935=G935,"エラー",""))</f>
        <v/>
      </c>
      <c r="L935" s="872" t="str">
        <f t="shared" ref="L935:L998" si="80">IF(C935="","",IF(COUNTIF($H$3213:$H$3236,H935),"","エラー"))</f>
        <v/>
      </c>
      <c r="M935" s="872" t="str">
        <f t="shared" ref="M935:M998" si="81">IF(H935="その他",IF(I935="","エラー",""),IF(H935="外国語(外国語会話も含む)",IF(I935="","エラー",""),""))</f>
        <v/>
      </c>
      <c r="N935" s="872" t="str">
        <f t="shared" si="78"/>
        <v/>
      </c>
      <c r="O935" s="872" t="str">
        <f t="shared" si="77"/>
        <v/>
      </c>
    </row>
    <row r="936" spans="3:15" ht="18" hidden="1" customHeight="1">
      <c r="C936" s="879"/>
      <c r="D936" s="993"/>
      <c r="E936" s="996"/>
      <c r="F936" s="994"/>
      <c r="G936" s="849"/>
      <c r="H936" s="868"/>
      <c r="I936" s="642"/>
      <c r="J936" s="862"/>
      <c r="K936" s="872" t="str">
        <f t="shared" si="79"/>
        <v/>
      </c>
      <c r="L936" s="872" t="str">
        <f t="shared" si="80"/>
        <v/>
      </c>
      <c r="M936" s="872" t="str">
        <f t="shared" si="81"/>
        <v/>
      </c>
      <c r="N936" s="872" t="str">
        <f t="shared" si="78"/>
        <v/>
      </c>
      <c r="O936" s="872" t="str">
        <f t="shared" si="77"/>
        <v/>
      </c>
    </row>
    <row r="937" spans="3:15" ht="18" hidden="1" customHeight="1">
      <c r="C937" s="879"/>
      <c r="D937" s="993"/>
      <c r="E937" s="996"/>
      <c r="F937" s="994"/>
      <c r="G937" s="849"/>
      <c r="H937" s="868"/>
      <c r="I937" s="642"/>
      <c r="J937" s="862"/>
      <c r="K937" s="872" t="str">
        <f t="shared" si="79"/>
        <v/>
      </c>
      <c r="L937" s="872" t="str">
        <f t="shared" si="80"/>
        <v/>
      </c>
      <c r="M937" s="872" t="str">
        <f t="shared" si="81"/>
        <v/>
      </c>
      <c r="N937" s="872" t="str">
        <f t="shared" si="78"/>
        <v/>
      </c>
      <c r="O937" s="872" t="str">
        <f t="shared" si="77"/>
        <v/>
      </c>
    </row>
    <row r="938" spans="3:15" ht="18" hidden="1" customHeight="1">
      <c r="C938" s="879"/>
      <c r="D938" s="993"/>
      <c r="E938" s="996"/>
      <c r="F938" s="994"/>
      <c r="G938" s="849"/>
      <c r="H938" s="868"/>
      <c r="I938" s="642"/>
      <c r="J938" s="862"/>
      <c r="K938" s="872" t="str">
        <f t="shared" si="79"/>
        <v/>
      </c>
      <c r="L938" s="872" t="str">
        <f t="shared" si="80"/>
        <v/>
      </c>
      <c r="M938" s="872" t="str">
        <f t="shared" si="81"/>
        <v/>
      </c>
      <c r="N938" s="872" t="str">
        <f t="shared" si="78"/>
        <v/>
      </c>
      <c r="O938" s="872" t="str">
        <f t="shared" si="77"/>
        <v/>
      </c>
    </row>
    <row r="939" spans="3:15" ht="18" hidden="1" customHeight="1">
      <c r="C939" s="879"/>
      <c r="D939" s="993"/>
      <c r="E939" s="996"/>
      <c r="F939" s="994"/>
      <c r="G939" s="849"/>
      <c r="H939" s="868"/>
      <c r="I939" s="642"/>
      <c r="J939" s="862"/>
      <c r="K939" s="872" t="str">
        <f t="shared" si="79"/>
        <v/>
      </c>
      <c r="L939" s="872" t="str">
        <f t="shared" si="80"/>
        <v/>
      </c>
      <c r="M939" s="872" t="str">
        <f t="shared" si="81"/>
        <v/>
      </c>
      <c r="N939" s="872" t="str">
        <f t="shared" si="78"/>
        <v/>
      </c>
      <c r="O939" s="872" t="str">
        <f t="shared" si="77"/>
        <v/>
      </c>
    </row>
    <row r="940" spans="3:15" ht="18" hidden="1" customHeight="1">
      <c r="C940" s="879"/>
      <c r="D940" s="993"/>
      <c r="E940" s="996"/>
      <c r="F940" s="994"/>
      <c r="G940" s="849"/>
      <c r="H940" s="868"/>
      <c r="I940" s="642"/>
      <c r="J940" s="862"/>
      <c r="K940" s="872" t="str">
        <f t="shared" si="79"/>
        <v/>
      </c>
      <c r="L940" s="872" t="str">
        <f t="shared" si="80"/>
        <v/>
      </c>
      <c r="M940" s="872" t="str">
        <f t="shared" si="81"/>
        <v/>
      </c>
      <c r="N940" s="872" t="str">
        <f t="shared" si="78"/>
        <v/>
      </c>
      <c r="O940" s="872" t="str">
        <f t="shared" si="77"/>
        <v/>
      </c>
    </row>
    <row r="941" spans="3:15" ht="18" hidden="1" customHeight="1">
      <c r="C941" s="879"/>
      <c r="D941" s="993"/>
      <c r="E941" s="996"/>
      <c r="F941" s="994"/>
      <c r="G941" s="849"/>
      <c r="H941" s="868"/>
      <c r="I941" s="642"/>
      <c r="J941" s="862"/>
      <c r="K941" s="872" t="str">
        <f t="shared" si="79"/>
        <v/>
      </c>
      <c r="L941" s="872" t="str">
        <f t="shared" si="80"/>
        <v/>
      </c>
      <c r="M941" s="872" t="str">
        <f t="shared" si="81"/>
        <v/>
      </c>
      <c r="N941" s="872" t="str">
        <f t="shared" si="78"/>
        <v/>
      </c>
      <c r="O941" s="872" t="str">
        <f t="shared" si="77"/>
        <v/>
      </c>
    </row>
    <row r="942" spans="3:15" ht="18" hidden="1" customHeight="1">
      <c r="C942" s="879"/>
      <c r="D942" s="993"/>
      <c r="E942" s="996"/>
      <c r="F942" s="994"/>
      <c r="G942" s="849"/>
      <c r="H942" s="868"/>
      <c r="I942" s="642"/>
      <c r="J942" s="862"/>
      <c r="K942" s="872" t="str">
        <f t="shared" si="79"/>
        <v/>
      </c>
      <c r="L942" s="872" t="str">
        <f t="shared" si="80"/>
        <v/>
      </c>
      <c r="M942" s="872" t="str">
        <f t="shared" si="81"/>
        <v/>
      </c>
      <c r="N942" s="872" t="str">
        <f t="shared" si="78"/>
        <v/>
      </c>
      <c r="O942" s="872" t="str">
        <f t="shared" si="77"/>
        <v/>
      </c>
    </row>
    <row r="943" spans="3:15" ht="18" hidden="1" customHeight="1">
      <c r="C943" s="879"/>
      <c r="D943" s="993"/>
      <c r="E943" s="996"/>
      <c r="F943" s="994"/>
      <c r="G943" s="849"/>
      <c r="H943" s="868"/>
      <c r="I943" s="642"/>
      <c r="J943" s="862"/>
      <c r="K943" s="872" t="str">
        <f t="shared" si="79"/>
        <v/>
      </c>
      <c r="L943" s="872" t="str">
        <f t="shared" si="80"/>
        <v/>
      </c>
      <c r="M943" s="872" t="str">
        <f t="shared" si="81"/>
        <v/>
      </c>
      <c r="N943" s="872" t="str">
        <f t="shared" si="78"/>
        <v/>
      </c>
      <c r="O943" s="872" t="str">
        <f t="shared" si="77"/>
        <v/>
      </c>
    </row>
    <row r="944" spans="3:15" ht="18" hidden="1" customHeight="1">
      <c r="C944" s="879"/>
      <c r="D944" s="993"/>
      <c r="E944" s="996"/>
      <c r="F944" s="994"/>
      <c r="G944" s="849"/>
      <c r="H944" s="868"/>
      <c r="I944" s="642"/>
      <c r="J944" s="862"/>
      <c r="K944" s="872" t="str">
        <f t="shared" si="79"/>
        <v/>
      </c>
      <c r="L944" s="872" t="str">
        <f t="shared" si="80"/>
        <v/>
      </c>
      <c r="M944" s="872" t="str">
        <f t="shared" si="81"/>
        <v/>
      </c>
      <c r="N944" s="872" t="str">
        <f t="shared" si="78"/>
        <v/>
      </c>
      <c r="O944" s="872" t="str">
        <f t="shared" si="77"/>
        <v/>
      </c>
    </row>
    <row r="945" spans="3:15" ht="18" hidden="1" customHeight="1">
      <c r="C945" s="879"/>
      <c r="D945" s="993"/>
      <c r="E945" s="996"/>
      <c r="F945" s="994"/>
      <c r="G945" s="849"/>
      <c r="H945" s="868"/>
      <c r="I945" s="642"/>
      <c r="J945" s="862"/>
      <c r="K945" s="872" t="str">
        <f t="shared" si="79"/>
        <v/>
      </c>
      <c r="L945" s="872" t="str">
        <f t="shared" si="80"/>
        <v/>
      </c>
      <c r="M945" s="872" t="str">
        <f t="shared" si="81"/>
        <v/>
      </c>
      <c r="N945" s="872" t="str">
        <f t="shared" si="78"/>
        <v/>
      </c>
      <c r="O945" s="872" t="str">
        <f t="shared" si="77"/>
        <v/>
      </c>
    </row>
    <row r="946" spans="3:15" ht="18" hidden="1" customHeight="1">
      <c r="C946" s="879"/>
      <c r="D946" s="993"/>
      <c r="E946" s="996"/>
      <c r="F946" s="994"/>
      <c r="G946" s="849"/>
      <c r="H946" s="868"/>
      <c r="I946" s="642"/>
      <c r="J946" s="862"/>
      <c r="K946" s="872" t="str">
        <f t="shared" si="79"/>
        <v/>
      </c>
      <c r="L946" s="872" t="str">
        <f t="shared" si="80"/>
        <v/>
      </c>
      <c r="M946" s="872" t="str">
        <f t="shared" si="81"/>
        <v/>
      </c>
      <c r="N946" s="872" t="str">
        <f t="shared" si="78"/>
        <v/>
      </c>
      <c r="O946" s="872" t="str">
        <f t="shared" si="77"/>
        <v/>
      </c>
    </row>
    <row r="947" spans="3:15" ht="18" hidden="1" customHeight="1">
      <c r="C947" s="879"/>
      <c r="D947" s="993"/>
      <c r="E947" s="996"/>
      <c r="F947" s="994"/>
      <c r="G947" s="849"/>
      <c r="H947" s="868"/>
      <c r="I947" s="642"/>
      <c r="J947" s="862"/>
      <c r="K947" s="872" t="str">
        <f t="shared" si="79"/>
        <v/>
      </c>
      <c r="L947" s="872" t="str">
        <f t="shared" si="80"/>
        <v/>
      </c>
      <c r="M947" s="872" t="str">
        <f t="shared" si="81"/>
        <v/>
      </c>
      <c r="N947" s="872" t="str">
        <f t="shared" si="78"/>
        <v/>
      </c>
      <c r="O947" s="872" t="str">
        <f t="shared" si="77"/>
        <v/>
      </c>
    </row>
    <row r="948" spans="3:15" ht="18" hidden="1" customHeight="1">
      <c r="C948" s="879"/>
      <c r="D948" s="993"/>
      <c r="E948" s="996"/>
      <c r="F948" s="994"/>
      <c r="G948" s="849"/>
      <c r="H948" s="868"/>
      <c r="I948" s="642"/>
      <c r="J948" s="862"/>
      <c r="K948" s="872" t="str">
        <f t="shared" si="79"/>
        <v/>
      </c>
      <c r="L948" s="872" t="str">
        <f t="shared" si="80"/>
        <v/>
      </c>
      <c r="M948" s="872" t="str">
        <f t="shared" si="81"/>
        <v/>
      </c>
      <c r="N948" s="872" t="str">
        <f t="shared" si="78"/>
        <v/>
      </c>
      <c r="O948" s="872" t="str">
        <f t="shared" si="77"/>
        <v/>
      </c>
    </row>
    <row r="949" spans="3:15" ht="18" hidden="1" customHeight="1">
      <c r="C949" s="879"/>
      <c r="D949" s="993"/>
      <c r="E949" s="996"/>
      <c r="F949" s="994"/>
      <c r="G949" s="849"/>
      <c r="H949" s="868"/>
      <c r="I949" s="642"/>
      <c r="J949" s="862"/>
      <c r="K949" s="872" t="str">
        <f t="shared" si="79"/>
        <v/>
      </c>
      <c r="L949" s="872" t="str">
        <f t="shared" si="80"/>
        <v/>
      </c>
      <c r="M949" s="872" t="str">
        <f t="shared" si="81"/>
        <v/>
      </c>
      <c r="N949" s="872" t="str">
        <f t="shared" si="78"/>
        <v/>
      </c>
      <c r="O949" s="872" t="str">
        <f t="shared" si="77"/>
        <v/>
      </c>
    </row>
    <row r="950" spans="3:15" ht="18" hidden="1" customHeight="1">
      <c r="C950" s="879"/>
      <c r="D950" s="993"/>
      <c r="E950" s="996"/>
      <c r="F950" s="994"/>
      <c r="G950" s="849"/>
      <c r="H950" s="868"/>
      <c r="I950" s="642"/>
      <c r="J950" s="862"/>
      <c r="K950" s="872" t="str">
        <f t="shared" si="79"/>
        <v/>
      </c>
      <c r="L950" s="872" t="str">
        <f t="shared" si="80"/>
        <v/>
      </c>
      <c r="M950" s="872" t="str">
        <f t="shared" si="81"/>
        <v/>
      </c>
      <c r="N950" s="872" t="str">
        <f t="shared" si="78"/>
        <v/>
      </c>
      <c r="O950" s="872" t="str">
        <f t="shared" si="77"/>
        <v/>
      </c>
    </row>
    <row r="951" spans="3:15" ht="18" hidden="1" customHeight="1">
      <c r="C951" s="879"/>
      <c r="D951" s="993"/>
      <c r="E951" s="996"/>
      <c r="F951" s="994"/>
      <c r="G951" s="849"/>
      <c r="H951" s="868"/>
      <c r="I951" s="642"/>
      <c r="J951" s="862"/>
      <c r="K951" s="872" t="str">
        <f t="shared" si="79"/>
        <v/>
      </c>
      <c r="L951" s="872" t="str">
        <f t="shared" si="80"/>
        <v/>
      </c>
      <c r="M951" s="872" t="str">
        <f t="shared" si="81"/>
        <v/>
      </c>
      <c r="N951" s="872" t="str">
        <f t="shared" si="78"/>
        <v/>
      </c>
      <c r="O951" s="872" t="str">
        <f t="shared" si="77"/>
        <v/>
      </c>
    </row>
    <row r="952" spans="3:15" ht="18" hidden="1" customHeight="1">
      <c r="C952" s="879"/>
      <c r="D952" s="993"/>
      <c r="E952" s="996"/>
      <c r="F952" s="994"/>
      <c r="G952" s="849"/>
      <c r="H952" s="868"/>
      <c r="I952" s="642"/>
      <c r="J952" s="862"/>
      <c r="K952" s="872" t="str">
        <f t="shared" si="79"/>
        <v/>
      </c>
      <c r="L952" s="872" t="str">
        <f t="shared" si="80"/>
        <v/>
      </c>
      <c r="M952" s="872" t="str">
        <f t="shared" si="81"/>
        <v/>
      </c>
      <c r="N952" s="872" t="str">
        <f t="shared" si="78"/>
        <v/>
      </c>
      <c r="O952" s="872" t="str">
        <f t="shared" si="77"/>
        <v/>
      </c>
    </row>
    <row r="953" spans="3:15" ht="18" hidden="1" customHeight="1">
      <c r="C953" s="879"/>
      <c r="D953" s="993"/>
      <c r="E953" s="996"/>
      <c r="F953" s="994"/>
      <c r="G953" s="849"/>
      <c r="H953" s="868"/>
      <c r="I953" s="642"/>
      <c r="J953" s="862"/>
      <c r="K953" s="872" t="str">
        <f t="shared" si="79"/>
        <v/>
      </c>
      <c r="L953" s="872" t="str">
        <f t="shared" si="80"/>
        <v/>
      </c>
      <c r="M953" s="872" t="str">
        <f t="shared" si="81"/>
        <v/>
      </c>
      <c r="N953" s="872" t="str">
        <f t="shared" si="78"/>
        <v/>
      </c>
      <c r="O953" s="872" t="str">
        <f t="shared" si="77"/>
        <v/>
      </c>
    </row>
    <row r="954" spans="3:15" ht="18" hidden="1" customHeight="1">
      <c r="C954" s="879"/>
      <c r="D954" s="993"/>
      <c r="E954" s="996"/>
      <c r="F954" s="994"/>
      <c r="G954" s="849"/>
      <c r="H954" s="868"/>
      <c r="I954" s="642"/>
      <c r="J954" s="862"/>
      <c r="K954" s="872" t="str">
        <f t="shared" si="79"/>
        <v/>
      </c>
      <c r="L954" s="872" t="str">
        <f t="shared" si="80"/>
        <v/>
      </c>
      <c r="M954" s="872" t="str">
        <f t="shared" si="81"/>
        <v/>
      </c>
      <c r="N954" s="872" t="str">
        <f t="shared" si="78"/>
        <v/>
      </c>
      <c r="O954" s="872" t="str">
        <f t="shared" si="77"/>
        <v/>
      </c>
    </row>
    <row r="955" spans="3:15" ht="18" hidden="1" customHeight="1">
      <c r="C955" s="879"/>
      <c r="D955" s="993"/>
      <c r="E955" s="996"/>
      <c r="F955" s="994"/>
      <c r="G955" s="849"/>
      <c r="H955" s="868"/>
      <c r="I955" s="642"/>
      <c r="J955" s="862"/>
      <c r="K955" s="872" t="str">
        <f t="shared" si="79"/>
        <v/>
      </c>
      <c r="L955" s="872" t="str">
        <f t="shared" si="80"/>
        <v/>
      </c>
      <c r="M955" s="872" t="str">
        <f t="shared" si="81"/>
        <v/>
      </c>
      <c r="N955" s="872" t="str">
        <f t="shared" si="78"/>
        <v/>
      </c>
      <c r="O955" s="872" t="str">
        <f t="shared" si="77"/>
        <v/>
      </c>
    </row>
    <row r="956" spans="3:15" ht="18" hidden="1" customHeight="1">
      <c r="C956" s="879"/>
      <c r="D956" s="993"/>
      <c r="E956" s="996"/>
      <c r="F956" s="994"/>
      <c r="G956" s="849"/>
      <c r="H956" s="868"/>
      <c r="I956" s="642"/>
      <c r="J956" s="862"/>
      <c r="K956" s="872" t="str">
        <f t="shared" si="79"/>
        <v/>
      </c>
      <c r="L956" s="872" t="str">
        <f t="shared" si="80"/>
        <v/>
      </c>
      <c r="M956" s="872" t="str">
        <f t="shared" si="81"/>
        <v/>
      </c>
      <c r="N956" s="872" t="str">
        <f t="shared" si="78"/>
        <v/>
      </c>
      <c r="O956" s="872" t="str">
        <f t="shared" si="77"/>
        <v/>
      </c>
    </row>
    <row r="957" spans="3:15" ht="18" hidden="1" customHeight="1">
      <c r="C957" s="879"/>
      <c r="D957" s="993"/>
      <c r="E957" s="996"/>
      <c r="F957" s="994"/>
      <c r="G957" s="849"/>
      <c r="H957" s="868"/>
      <c r="I957" s="642"/>
      <c r="J957" s="862"/>
      <c r="K957" s="872" t="str">
        <f t="shared" si="79"/>
        <v/>
      </c>
      <c r="L957" s="872" t="str">
        <f t="shared" si="80"/>
        <v/>
      </c>
      <c r="M957" s="872" t="str">
        <f t="shared" si="81"/>
        <v/>
      </c>
      <c r="N957" s="872" t="str">
        <f t="shared" si="78"/>
        <v/>
      </c>
      <c r="O957" s="872" t="str">
        <f t="shared" si="77"/>
        <v/>
      </c>
    </row>
    <row r="958" spans="3:15" ht="18" hidden="1" customHeight="1">
      <c r="C958" s="879"/>
      <c r="D958" s="993"/>
      <c r="E958" s="996"/>
      <c r="F958" s="994"/>
      <c r="G958" s="849"/>
      <c r="H958" s="868"/>
      <c r="I958" s="642"/>
      <c r="J958" s="862"/>
      <c r="K958" s="872" t="str">
        <f t="shared" si="79"/>
        <v/>
      </c>
      <c r="L958" s="872" t="str">
        <f t="shared" si="80"/>
        <v/>
      </c>
      <c r="M958" s="872" t="str">
        <f t="shared" si="81"/>
        <v/>
      </c>
      <c r="N958" s="872" t="str">
        <f t="shared" si="78"/>
        <v/>
      </c>
      <c r="O958" s="872" t="str">
        <f t="shared" si="77"/>
        <v/>
      </c>
    </row>
    <row r="959" spans="3:15" ht="18" hidden="1" customHeight="1">
      <c r="C959" s="879"/>
      <c r="D959" s="993"/>
      <c r="E959" s="996"/>
      <c r="F959" s="994"/>
      <c r="G959" s="849"/>
      <c r="H959" s="868"/>
      <c r="I959" s="642"/>
      <c r="J959" s="862"/>
      <c r="K959" s="872" t="str">
        <f t="shared" si="79"/>
        <v/>
      </c>
      <c r="L959" s="872" t="str">
        <f t="shared" si="80"/>
        <v/>
      </c>
      <c r="M959" s="872" t="str">
        <f t="shared" si="81"/>
        <v/>
      </c>
      <c r="N959" s="872" t="str">
        <f t="shared" si="78"/>
        <v/>
      </c>
      <c r="O959" s="872" t="str">
        <f t="shared" si="77"/>
        <v/>
      </c>
    </row>
    <row r="960" spans="3:15" ht="18" hidden="1" customHeight="1">
      <c r="C960" s="879"/>
      <c r="D960" s="993"/>
      <c r="E960" s="996"/>
      <c r="F960" s="994"/>
      <c r="G960" s="849"/>
      <c r="H960" s="868"/>
      <c r="I960" s="642"/>
      <c r="J960" s="862"/>
      <c r="K960" s="872" t="str">
        <f t="shared" si="79"/>
        <v/>
      </c>
      <c r="L960" s="872" t="str">
        <f t="shared" si="80"/>
        <v/>
      </c>
      <c r="M960" s="872" t="str">
        <f t="shared" si="81"/>
        <v/>
      </c>
      <c r="N960" s="872" t="str">
        <f t="shared" si="78"/>
        <v/>
      </c>
      <c r="O960" s="872" t="str">
        <f t="shared" si="77"/>
        <v/>
      </c>
    </row>
    <row r="961" spans="3:15" ht="18" hidden="1" customHeight="1">
      <c r="C961" s="879"/>
      <c r="D961" s="993"/>
      <c r="E961" s="996"/>
      <c r="F961" s="994"/>
      <c r="G961" s="849"/>
      <c r="H961" s="868"/>
      <c r="I961" s="642"/>
      <c r="J961" s="862"/>
      <c r="K961" s="872" t="str">
        <f t="shared" si="79"/>
        <v/>
      </c>
      <c r="L961" s="872" t="str">
        <f t="shared" si="80"/>
        <v/>
      </c>
      <c r="M961" s="872" t="str">
        <f t="shared" si="81"/>
        <v/>
      </c>
      <c r="N961" s="872" t="str">
        <f t="shared" si="78"/>
        <v/>
      </c>
      <c r="O961" s="872" t="str">
        <f t="shared" si="77"/>
        <v/>
      </c>
    </row>
    <row r="962" spans="3:15" ht="18" hidden="1" customHeight="1">
      <c r="C962" s="879"/>
      <c r="D962" s="993"/>
      <c r="E962" s="996"/>
      <c r="F962" s="994"/>
      <c r="G962" s="849"/>
      <c r="H962" s="868"/>
      <c r="I962" s="642"/>
      <c r="J962" s="862"/>
      <c r="K962" s="872" t="str">
        <f t="shared" si="79"/>
        <v/>
      </c>
      <c r="L962" s="872" t="str">
        <f t="shared" si="80"/>
        <v/>
      </c>
      <c r="M962" s="872" t="str">
        <f t="shared" si="81"/>
        <v/>
      </c>
      <c r="N962" s="872" t="str">
        <f t="shared" si="78"/>
        <v/>
      </c>
      <c r="O962" s="872" t="str">
        <f t="shared" si="77"/>
        <v/>
      </c>
    </row>
    <row r="963" spans="3:15" ht="18" hidden="1" customHeight="1">
      <c r="C963" s="879"/>
      <c r="D963" s="993"/>
      <c r="E963" s="996"/>
      <c r="F963" s="994"/>
      <c r="G963" s="849"/>
      <c r="H963" s="868"/>
      <c r="I963" s="642"/>
      <c r="J963" s="862"/>
      <c r="K963" s="872" t="str">
        <f t="shared" si="79"/>
        <v/>
      </c>
      <c r="L963" s="872" t="str">
        <f t="shared" si="80"/>
        <v/>
      </c>
      <c r="M963" s="872" t="str">
        <f t="shared" si="81"/>
        <v/>
      </c>
      <c r="N963" s="872" t="str">
        <f t="shared" si="78"/>
        <v/>
      </c>
      <c r="O963" s="872" t="str">
        <f t="shared" si="77"/>
        <v/>
      </c>
    </row>
    <row r="964" spans="3:15" ht="18" hidden="1" customHeight="1">
      <c r="C964" s="879"/>
      <c r="D964" s="993"/>
      <c r="E964" s="996"/>
      <c r="F964" s="994"/>
      <c r="G964" s="849"/>
      <c r="H964" s="868"/>
      <c r="I964" s="642"/>
      <c r="J964" s="862"/>
      <c r="K964" s="872" t="str">
        <f t="shared" si="79"/>
        <v/>
      </c>
      <c r="L964" s="872" t="str">
        <f t="shared" si="80"/>
        <v/>
      </c>
      <c r="M964" s="872" t="str">
        <f t="shared" si="81"/>
        <v/>
      </c>
      <c r="N964" s="872" t="str">
        <f t="shared" si="78"/>
        <v/>
      </c>
      <c r="O964" s="872" t="str">
        <f t="shared" si="77"/>
        <v/>
      </c>
    </row>
    <row r="965" spans="3:15" ht="18" hidden="1" customHeight="1">
      <c r="C965" s="879"/>
      <c r="D965" s="993"/>
      <c r="E965" s="996"/>
      <c r="F965" s="994"/>
      <c r="G965" s="849"/>
      <c r="H965" s="868"/>
      <c r="I965" s="642"/>
      <c r="J965" s="862"/>
      <c r="K965" s="872" t="str">
        <f t="shared" si="79"/>
        <v/>
      </c>
      <c r="L965" s="872" t="str">
        <f t="shared" si="80"/>
        <v/>
      </c>
      <c r="M965" s="872" t="str">
        <f t="shared" si="81"/>
        <v/>
      </c>
      <c r="N965" s="872" t="str">
        <f t="shared" si="78"/>
        <v/>
      </c>
      <c r="O965" s="872" t="str">
        <f t="shared" ref="O965:O1028" si="82">IF(C965="","",IF(COUNTBLANK(C965:J965)&gt;1,"記入漏れがあります。記入例のとおりデータを入力してください。。",""))</f>
        <v/>
      </c>
    </row>
    <row r="966" spans="3:15" ht="18" hidden="1" customHeight="1">
      <c r="C966" s="879"/>
      <c r="D966" s="993"/>
      <c r="E966" s="996"/>
      <c r="F966" s="994"/>
      <c r="G966" s="849"/>
      <c r="H966" s="868"/>
      <c r="I966" s="642"/>
      <c r="J966" s="862"/>
      <c r="K966" s="872" t="str">
        <f t="shared" si="79"/>
        <v/>
      </c>
      <c r="L966" s="872" t="str">
        <f t="shared" si="80"/>
        <v/>
      </c>
      <c r="M966" s="872" t="str">
        <f t="shared" si="81"/>
        <v/>
      </c>
      <c r="N966" s="872" t="str">
        <f t="shared" ref="N966:N1029" si="83">IF(COUNTIF($Y$6:$Y$18,J966),"要確認","")</f>
        <v/>
      </c>
      <c r="O966" s="872" t="str">
        <f t="shared" si="82"/>
        <v/>
      </c>
    </row>
    <row r="967" spans="3:15" ht="18" hidden="1" customHeight="1">
      <c r="C967" s="879"/>
      <c r="D967" s="993"/>
      <c r="E967" s="996"/>
      <c r="F967" s="994"/>
      <c r="G967" s="849"/>
      <c r="H967" s="868"/>
      <c r="I967" s="642"/>
      <c r="J967" s="862"/>
      <c r="K967" s="872" t="str">
        <f t="shared" si="79"/>
        <v/>
      </c>
      <c r="L967" s="872" t="str">
        <f t="shared" si="80"/>
        <v/>
      </c>
      <c r="M967" s="872" t="str">
        <f t="shared" si="81"/>
        <v/>
      </c>
      <c r="N967" s="872" t="str">
        <f t="shared" si="83"/>
        <v/>
      </c>
      <c r="O967" s="872" t="str">
        <f t="shared" si="82"/>
        <v/>
      </c>
    </row>
    <row r="968" spans="3:15" ht="18" hidden="1" customHeight="1">
      <c r="C968" s="879"/>
      <c r="D968" s="993"/>
      <c r="E968" s="996"/>
      <c r="F968" s="994"/>
      <c r="G968" s="849"/>
      <c r="H968" s="868"/>
      <c r="I968" s="642"/>
      <c r="J968" s="862"/>
      <c r="K968" s="872" t="str">
        <f t="shared" si="79"/>
        <v/>
      </c>
      <c r="L968" s="872" t="str">
        <f t="shared" si="80"/>
        <v/>
      </c>
      <c r="M968" s="872" t="str">
        <f t="shared" si="81"/>
        <v/>
      </c>
      <c r="N968" s="872" t="str">
        <f t="shared" si="83"/>
        <v/>
      </c>
      <c r="O968" s="872" t="str">
        <f t="shared" si="82"/>
        <v/>
      </c>
    </row>
    <row r="969" spans="3:15" ht="18" hidden="1" customHeight="1">
      <c r="C969" s="879"/>
      <c r="D969" s="993"/>
      <c r="E969" s="996"/>
      <c r="F969" s="994"/>
      <c r="G969" s="849"/>
      <c r="H969" s="868"/>
      <c r="I969" s="642"/>
      <c r="J969" s="862"/>
      <c r="K969" s="872" t="str">
        <f t="shared" si="79"/>
        <v/>
      </c>
      <c r="L969" s="872" t="str">
        <f t="shared" si="80"/>
        <v/>
      </c>
      <c r="M969" s="872" t="str">
        <f t="shared" si="81"/>
        <v/>
      </c>
      <c r="N969" s="872" t="str">
        <f t="shared" si="83"/>
        <v/>
      </c>
      <c r="O969" s="872" t="str">
        <f t="shared" si="82"/>
        <v/>
      </c>
    </row>
    <row r="970" spans="3:15" ht="18" hidden="1" customHeight="1">
      <c r="C970" s="879"/>
      <c r="D970" s="993"/>
      <c r="E970" s="996"/>
      <c r="F970" s="994"/>
      <c r="G970" s="849"/>
      <c r="H970" s="868"/>
      <c r="I970" s="642"/>
      <c r="J970" s="862"/>
      <c r="K970" s="872" t="str">
        <f t="shared" si="79"/>
        <v/>
      </c>
      <c r="L970" s="872" t="str">
        <f t="shared" si="80"/>
        <v/>
      </c>
      <c r="M970" s="872" t="str">
        <f t="shared" si="81"/>
        <v/>
      </c>
      <c r="N970" s="872" t="str">
        <f t="shared" si="83"/>
        <v/>
      </c>
      <c r="O970" s="872" t="str">
        <f t="shared" si="82"/>
        <v/>
      </c>
    </row>
    <row r="971" spans="3:15" ht="18" hidden="1" customHeight="1">
      <c r="C971" s="879"/>
      <c r="D971" s="993"/>
      <c r="E971" s="996"/>
      <c r="F971" s="994"/>
      <c r="G971" s="849"/>
      <c r="H971" s="868"/>
      <c r="I971" s="642"/>
      <c r="J971" s="862"/>
      <c r="K971" s="872" t="str">
        <f t="shared" si="79"/>
        <v/>
      </c>
      <c r="L971" s="872" t="str">
        <f t="shared" si="80"/>
        <v/>
      </c>
      <c r="M971" s="872" t="str">
        <f t="shared" si="81"/>
        <v/>
      </c>
      <c r="N971" s="872" t="str">
        <f t="shared" si="83"/>
        <v/>
      </c>
      <c r="O971" s="872" t="str">
        <f t="shared" si="82"/>
        <v/>
      </c>
    </row>
    <row r="972" spans="3:15" ht="18" hidden="1" customHeight="1">
      <c r="C972" s="879"/>
      <c r="D972" s="993"/>
      <c r="E972" s="996"/>
      <c r="F972" s="994"/>
      <c r="G972" s="849"/>
      <c r="H972" s="868"/>
      <c r="I972" s="642"/>
      <c r="J972" s="862"/>
      <c r="K972" s="872" t="str">
        <f t="shared" si="79"/>
        <v/>
      </c>
      <c r="L972" s="872" t="str">
        <f t="shared" si="80"/>
        <v/>
      </c>
      <c r="M972" s="872" t="str">
        <f t="shared" si="81"/>
        <v/>
      </c>
      <c r="N972" s="872" t="str">
        <f t="shared" si="83"/>
        <v/>
      </c>
      <c r="O972" s="872" t="str">
        <f t="shared" si="82"/>
        <v/>
      </c>
    </row>
    <row r="973" spans="3:15" ht="18" hidden="1" customHeight="1">
      <c r="C973" s="879"/>
      <c r="D973" s="993"/>
      <c r="E973" s="996"/>
      <c r="F973" s="994"/>
      <c r="G973" s="849"/>
      <c r="H973" s="868"/>
      <c r="I973" s="642"/>
      <c r="J973" s="862"/>
      <c r="K973" s="872" t="str">
        <f t="shared" si="79"/>
        <v/>
      </c>
      <c r="L973" s="872" t="str">
        <f t="shared" si="80"/>
        <v/>
      </c>
      <c r="M973" s="872" t="str">
        <f t="shared" si="81"/>
        <v/>
      </c>
      <c r="N973" s="872" t="str">
        <f t="shared" si="83"/>
        <v/>
      </c>
      <c r="O973" s="872" t="str">
        <f t="shared" si="82"/>
        <v/>
      </c>
    </row>
    <row r="974" spans="3:15" ht="18" hidden="1" customHeight="1">
      <c r="C974" s="879"/>
      <c r="D974" s="993"/>
      <c r="E974" s="996"/>
      <c r="F974" s="994"/>
      <c r="G974" s="849"/>
      <c r="H974" s="868"/>
      <c r="I974" s="642"/>
      <c r="J974" s="862"/>
      <c r="K974" s="872" t="str">
        <f t="shared" si="79"/>
        <v/>
      </c>
      <c r="L974" s="872" t="str">
        <f t="shared" si="80"/>
        <v/>
      </c>
      <c r="M974" s="872" t="str">
        <f t="shared" si="81"/>
        <v/>
      </c>
      <c r="N974" s="872" t="str">
        <f t="shared" si="83"/>
        <v/>
      </c>
      <c r="O974" s="872" t="str">
        <f t="shared" si="82"/>
        <v/>
      </c>
    </row>
    <row r="975" spans="3:15" ht="18" hidden="1" customHeight="1">
      <c r="C975" s="879"/>
      <c r="D975" s="993"/>
      <c r="E975" s="996"/>
      <c r="F975" s="994"/>
      <c r="G975" s="849"/>
      <c r="H975" s="868"/>
      <c r="I975" s="642"/>
      <c r="J975" s="862"/>
      <c r="K975" s="872" t="str">
        <f t="shared" si="79"/>
        <v/>
      </c>
      <c r="L975" s="872" t="str">
        <f t="shared" si="80"/>
        <v/>
      </c>
      <c r="M975" s="872" t="str">
        <f t="shared" si="81"/>
        <v/>
      </c>
      <c r="N975" s="872" t="str">
        <f t="shared" si="83"/>
        <v/>
      </c>
      <c r="O975" s="872" t="str">
        <f t="shared" si="82"/>
        <v/>
      </c>
    </row>
    <row r="976" spans="3:15" ht="18" hidden="1" customHeight="1">
      <c r="C976" s="879"/>
      <c r="D976" s="993"/>
      <c r="E976" s="996"/>
      <c r="F976" s="994"/>
      <c r="G976" s="849"/>
      <c r="H976" s="868"/>
      <c r="I976" s="642"/>
      <c r="J976" s="862"/>
      <c r="K976" s="872" t="str">
        <f t="shared" si="79"/>
        <v/>
      </c>
      <c r="L976" s="872" t="str">
        <f t="shared" si="80"/>
        <v/>
      </c>
      <c r="M976" s="872" t="str">
        <f t="shared" si="81"/>
        <v/>
      </c>
      <c r="N976" s="872" t="str">
        <f t="shared" si="83"/>
        <v/>
      </c>
      <c r="O976" s="872" t="str">
        <f t="shared" si="82"/>
        <v/>
      </c>
    </row>
    <row r="977" spans="3:15" ht="18" hidden="1" customHeight="1">
      <c r="C977" s="879"/>
      <c r="D977" s="993"/>
      <c r="E977" s="996"/>
      <c r="F977" s="994"/>
      <c r="G977" s="849"/>
      <c r="H977" s="868"/>
      <c r="I977" s="642"/>
      <c r="J977" s="862"/>
      <c r="K977" s="872" t="str">
        <f t="shared" si="79"/>
        <v/>
      </c>
      <c r="L977" s="872" t="str">
        <f t="shared" si="80"/>
        <v/>
      </c>
      <c r="M977" s="872" t="str">
        <f t="shared" si="81"/>
        <v/>
      </c>
      <c r="N977" s="872" t="str">
        <f t="shared" si="83"/>
        <v/>
      </c>
      <c r="O977" s="872" t="str">
        <f t="shared" si="82"/>
        <v/>
      </c>
    </row>
    <row r="978" spans="3:15" ht="18" hidden="1" customHeight="1">
      <c r="C978" s="879"/>
      <c r="D978" s="993"/>
      <c r="E978" s="996"/>
      <c r="F978" s="994"/>
      <c r="G978" s="849"/>
      <c r="H978" s="868"/>
      <c r="I978" s="642"/>
      <c r="J978" s="862"/>
      <c r="K978" s="872" t="str">
        <f t="shared" si="79"/>
        <v/>
      </c>
      <c r="L978" s="872" t="str">
        <f t="shared" si="80"/>
        <v/>
      </c>
      <c r="M978" s="872" t="str">
        <f t="shared" si="81"/>
        <v/>
      </c>
      <c r="N978" s="872" t="str">
        <f t="shared" si="83"/>
        <v/>
      </c>
      <c r="O978" s="872" t="str">
        <f t="shared" si="82"/>
        <v/>
      </c>
    </row>
    <row r="979" spans="3:15" ht="18" hidden="1" customHeight="1">
      <c r="C979" s="879"/>
      <c r="D979" s="993"/>
      <c r="E979" s="996"/>
      <c r="F979" s="994"/>
      <c r="G979" s="849"/>
      <c r="H979" s="868"/>
      <c r="I979" s="642"/>
      <c r="J979" s="862"/>
      <c r="K979" s="872" t="str">
        <f t="shared" si="79"/>
        <v/>
      </c>
      <c r="L979" s="872" t="str">
        <f t="shared" si="80"/>
        <v/>
      </c>
      <c r="M979" s="872" t="str">
        <f t="shared" si="81"/>
        <v/>
      </c>
      <c r="N979" s="872" t="str">
        <f t="shared" si="83"/>
        <v/>
      </c>
      <c r="O979" s="872" t="str">
        <f t="shared" si="82"/>
        <v/>
      </c>
    </row>
    <row r="980" spans="3:15" ht="18" hidden="1" customHeight="1">
      <c r="C980" s="879"/>
      <c r="D980" s="993"/>
      <c r="E980" s="996"/>
      <c r="F980" s="994"/>
      <c r="G980" s="849"/>
      <c r="H980" s="868"/>
      <c r="I980" s="642"/>
      <c r="J980" s="862"/>
      <c r="K980" s="872" t="str">
        <f t="shared" si="79"/>
        <v/>
      </c>
      <c r="L980" s="872" t="str">
        <f t="shared" si="80"/>
        <v/>
      </c>
      <c r="M980" s="872" t="str">
        <f t="shared" si="81"/>
        <v/>
      </c>
      <c r="N980" s="872" t="str">
        <f t="shared" si="83"/>
        <v/>
      </c>
      <c r="O980" s="872" t="str">
        <f t="shared" si="82"/>
        <v/>
      </c>
    </row>
    <row r="981" spans="3:15" ht="18" hidden="1" customHeight="1">
      <c r="C981" s="879"/>
      <c r="D981" s="993"/>
      <c r="E981" s="996"/>
      <c r="F981" s="994"/>
      <c r="G981" s="849"/>
      <c r="H981" s="868"/>
      <c r="I981" s="642"/>
      <c r="J981" s="862"/>
      <c r="K981" s="872" t="str">
        <f t="shared" si="79"/>
        <v/>
      </c>
      <c r="L981" s="872" t="str">
        <f t="shared" si="80"/>
        <v/>
      </c>
      <c r="M981" s="872" t="str">
        <f t="shared" si="81"/>
        <v/>
      </c>
      <c r="N981" s="872" t="str">
        <f t="shared" si="83"/>
        <v/>
      </c>
      <c r="O981" s="872" t="str">
        <f t="shared" si="82"/>
        <v/>
      </c>
    </row>
    <row r="982" spans="3:15" ht="18" hidden="1" customHeight="1">
      <c r="C982" s="879"/>
      <c r="D982" s="993"/>
      <c r="E982" s="996"/>
      <c r="F982" s="994"/>
      <c r="G982" s="849"/>
      <c r="H982" s="868"/>
      <c r="I982" s="642"/>
      <c r="J982" s="862"/>
      <c r="K982" s="872" t="str">
        <f t="shared" si="79"/>
        <v/>
      </c>
      <c r="L982" s="872" t="str">
        <f t="shared" si="80"/>
        <v/>
      </c>
      <c r="M982" s="872" t="str">
        <f t="shared" si="81"/>
        <v/>
      </c>
      <c r="N982" s="872" t="str">
        <f t="shared" si="83"/>
        <v/>
      </c>
      <c r="O982" s="872" t="str">
        <f t="shared" si="82"/>
        <v/>
      </c>
    </row>
    <row r="983" spans="3:15" ht="18" hidden="1" customHeight="1">
      <c r="C983" s="879"/>
      <c r="D983" s="993"/>
      <c r="E983" s="996"/>
      <c r="F983" s="994"/>
      <c r="G983" s="849"/>
      <c r="H983" s="868"/>
      <c r="I983" s="642"/>
      <c r="J983" s="862"/>
      <c r="K983" s="872" t="str">
        <f t="shared" si="79"/>
        <v/>
      </c>
      <c r="L983" s="872" t="str">
        <f t="shared" si="80"/>
        <v/>
      </c>
      <c r="M983" s="872" t="str">
        <f t="shared" si="81"/>
        <v/>
      </c>
      <c r="N983" s="872" t="str">
        <f t="shared" si="83"/>
        <v/>
      </c>
      <c r="O983" s="872" t="str">
        <f t="shared" si="82"/>
        <v/>
      </c>
    </row>
    <row r="984" spans="3:15" ht="18" hidden="1" customHeight="1">
      <c r="C984" s="879"/>
      <c r="D984" s="993"/>
      <c r="E984" s="996"/>
      <c r="F984" s="994"/>
      <c r="G984" s="849"/>
      <c r="H984" s="868"/>
      <c r="I984" s="642"/>
      <c r="J984" s="862"/>
      <c r="K984" s="872" t="str">
        <f t="shared" si="79"/>
        <v/>
      </c>
      <c r="L984" s="872" t="str">
        <f t="shared" si="80"/>
        <v/>
      </c>
      <c r="M984" s="872" t="str">
        <f t="shared" si="81"/>
        <v/>
      </c>
      <c r="N984" s="872" t="str">
        <f t="shared" si="83"/>
        <v/>
      </c>
      <c r="O984" s="872" t="str">
        <f t="shared" si="82"/>
        <v/>
      </c>
    </row>
    <row r="985" spans="3:15" ht="18" hidden="1" customHeight="1">
      <c r="C985" s="879"/>
      <c r="D985" s="993"/>
      <c r="E985" s="996"/>
      <c r="F985" s="994"/>
      <c r="G985" s="849"/>
      <c r="H985" s="868"/>
      <c r="I985" s="642"/>
      <c r="J985" s="862"/>
      <c r="K985" s="872" t="str">
        <f t="shared" si="79"/>
        <v/>
      </c>
      <c r="L985" s="872" t="str">
        <f t="shared" si="80"/>
        <v/>
      </c>
      <c r="M985" s="872" t="str">
        <f t="shared" si="81"/>
        <v/>
      </c>
      <c r="N985" s="872" t="str">
        <f t="shared" si="83"/>
        <v/>
      </c>
      <c r="O985" s="872" t="str">
        <f t="shared" si="82"/>
        <v/>
      </c>
    </row>
    <row r="986" spans="3:15" ht="18" hidden="1" customHeight="1">
      <c r="C986" s="879"/>
      <c r="D986" s="993"/>
      <c r="E986" s="996"/>
      <c r="F986" s="994"/>
      <c r="G986" s="849"/>
      <c r="H986" s="868"/>
      <c r="I986" s="642"/>
      <c r="J986" s="862"/>
      <c r="K986" s="872" t="str">
        <f t="shared" si="79"/>
        <v/>
      </c>
      <c r="L986" s="872" t="str">
        <f t="shared" si="80"/>
        <v/>
      </c>
      <c r="M986" s="872" t="str">
        <f t="shared" si="81"/>
        <v/>
      </c>
      <c r="N986" s="872" t="str">
        <f t="shared" si="83"/>
        <v/>
      </c>
      <c r="O986" s="872" t="str">
        <f t="shared" si="82"/>
        <v/>
      </c>
    </row>
    <row r="987" spans="3:15" ht="18" hidden="1" customHeight="1">
      <c r="C987" s="879"/>
      <c r="D987" s="993"/>
      <c r="E987" s="996"/>
      <c r="F987" s="994"/>
      <c r="G987" s="849"/>
      <c r="H987" s="868"/>
      <c r="I987" s="642"/>
      <c r="J987" s="862"/>
      <c r="K987" s="872" t="str">
        <f t="shared" si="79"/>
        <v/>
      </c>
      <c r="L987" s="872" t="str">
        <f t="shared" si="80"/>
        <v/>
      </c>
      <c r="M987" s="872" t="str">
        <f t="shared" si="81"/>
        <v/>
      </c>
      <c r="N987" s="872" t="str">
        <f t="shared" si="83"/>
        <v/>
      </c>
      <c r="O987" s="872" t="str">
        <f t="shared" si="82"/>
        <v/>
      </c>
    </row>
    <row r="988" spans="3:15" ht="18" hidden="1" customHeight="1">
      <c r="C988" s="879"/>
      <c r="D988" s="993"/>
      <c r="E988" s="996"/>
      <c r="F988" s="994"/>
      <c r="G988" s="849"/>
      <c r="H988" s="868"/>
      <c r="I988" s="642"/>
      <c r="J988" s="862"/>
      <c r="K988" s="872" t="str">
        <f t="shared" si="79"/>
        <v/>
      </c>
      <c r="L988" s="872" t="str">
        <f t="shared" si="80"/>
        <v/>
      </c>
      <c r="M988" s="872" t="str">
        <f t="shared" si="81"/>
        <v/>
      </c>
      <c r="N988" s="872" t="str">
        <f t="shared" si="83"/>
        <v/>
      </c>
      <c r="O988" s="872" t="str">
        <f t="shared" si="82"/>
        <v/>
      </c>
    </row>
    <row r="989" spans="3:15" ht="18" hidden="1" customHeight="1">
      <c r="C989" s="879"/>
      <c r="D989" s="993"/>
      <c r="E989" s="996"/>
      <c r="F989" s="994"/>
      <c r="G989" s="849"/>
      <c r="H989" s="868"/>
      <c r="I989" s="642"/>
      <c r="J989" s="862"/>
      <c r="K989" s="872" t="str">
        <f t="shared" si="79"/>
        <v/>
      </c>
      <c r="L989" s="872" t="str">
        <f t="shared" si="80"/>
        <v/>
      </c>
      <c r="M989" s="872" t="str">
        <f t="shared" si="81"/>
        <v/>
      </c>
      <c r="N989" s="872" t="str">
        <f t="shared" si="83"/>
        <v/>
      </c>
      <c r="O989" s="872" t="str">
        <f t="shared" si="82"/>
        <v/>
      </c>
    </row>
    <row r="990" spans="3:15" ht="18" hidden="1" customHeight="1">
      <c r="C990" s="879"/>
      <c r="D990" s="993"/>
      <c r="E990" s="996"/>
      <c r="F990" s="994"/>
      <c r="G990" s="849"/>
      <c r="H990" s="868"/>
      <c r="I990" s="642"/>
      <c r="J990" s="862"/>
      <c r="K990" s="872" t="str">
        <f t="shared" si="79"/>
        <v/>
      </c>
      <c r="L990" s="872" t="str">
        <f t="shared" si="80"/>
        <v/>
      </c>
      <c r="M990" s="872" t="str">
        <f t="shared" si="81"/>
        <v/>
      </c>
      <c r="N990" s="872" t="str">
        <f t="shared" si="83"/>
        <v/>
      </c>
      <c r="O990" s="872" t="str">
        <f t="shared" si="82"/>
        <v/>
      </c>
    </row>
    <row r="991" spans="3:15" ht="18" hidden="1" customHeight="1">
      <c r="C991" s="879"/>
      <c r="D991" s="993"/>
      <c r="E991" s="996"/>
      <c r="F991" s="994"/>
      <c r="G991" s="849"/>
      <c r="H991" s="868"/>
      <c r="I991" s="642"/>
      <c r="J991" s="862"/>
      <c r="K991" s="872" t="str">
        <f t="shared" si="79"/>
        <v/>
      </c>
      <c r="L991" s="872" t="str">
        <f t="shared" si="80"/>
        <v/>
      </c>
      <c r="M991" s="872" t="str">
        <f t="shared" si="81"/>
        <v/>
      </c>
      <c r="N991" s="872" t="str">
        <f t="shared" si="83"/>
        <v/>
      </c>
      <c r="O991" s="872" t="str">
        <f t="shared" si="82"/>
        <v/>
      </c>
    </row>
    <row r="992" spans="3:15" ht="18" hidden="1" customHeight="1">
      <c r="C992" s="879"/>
      <c r="D992" s="993"/>
      <c r="E992" s="996"/>
      <c r="F992" s="994"/>
      <c r="G992" s="849"/>
      <c r="H992" s="868"/>
      <c r="I992" s="642"/>
      <c r="J992" s="862"/>
      <c r="K992" s="872" t="str">
        <f t="shared" si="79"/>
        <v/>
      </c>
      <c r="L992" s="872" t="str">
        <f t="shared" si="80"/>
        <v/>
      </c>
      <c r="M992" s="872" t="str">
        <f t="shared" si="81"/>
        <v/>
      </c>
      <c r="N992" s="872" t="str">
        <f t="shared" si="83"/>
        <v/>
      </c>
      <c r="O992" s="872" t="str">
        <f t="shared" si="82"/>
        <v/>
      </c>
    </row>
    <row r="993" spans="3:15" ht="18" hidden="1" customHeight="1">
      <c r="C993" s="879"/>
      <c r="D993" s="993"/>
      <c r="E993" s="996"/>
      <c r="F993" s="994"/>
      <c r="G993" s="849"/>
      <c r="H993" s="868"/>
      <c r="I993" s="642"/>
      <c r="J993" s="862"/>
      <c r="K993" s="872" t="str">
        <f t="shared" si="79"/>
        <v/>
      </c>
      <c r="L993" s="872" t="str">
        <f t="shared" si="80"/>
        <v/>
      </c>
      <c r="M993" s="872" t="str">
        <f t="shared" si="81"/>
        <v/>
      </c>
      <c r="N993" s="872" t="str">
        <f t="shared" si="83"/>
        <v/>
      </c>
      <c r="O993" s="872" t="str">
        <f t="shared" si="82"/>
        <v/>
      </c>
    </row>
    <row r="994" spans="3:15" ht="18" hidden="1" customHeight="1">
      <c r="C994" s="879"/>
      <c r="D994" s="993"/>
      <c r="E994" s="996"/>
      <c r="F994" s="994"/>
      <c r="G994" s="849"/>
      <c r="H994" s="868"/>
      <c r="I994" s="642"/>
      <c r="J994" s="862"/>
      <c r="K994" s="872" t="str">
        <f t="shared" si="79"/>
        <v/>
      </c>
      <c r="L994" s="872" t="str">
        <f t="shared" si="80"/>
        <v/>
      </c>
      <c r="M994" s="872" t="str">
        <f t="shared" si="81"/>
        <v/>
      </c>
      <c r="N994" s="872" t="str">
        <f t="shared" si="83"/>
        <v/>
      </c>
      <c r="O994" s="872" t="str">
        <f t="shared" si="82"/>
        <v/>
      </c>
    </row>
    <row r="995" spans="3:15" ht="18" hidden="1" customHeight="1">
      <c r="C995" s="879"/>
      <c r="D995" s="993"/>
      <c r="E995" s="996"/>
      <c r="F995" s="994"/>
      <c r="G995" s="849"/>
      <c r="H995" s="868"/>
      <c r="I995" s="642"/>
      <c r="J995" s="862"/>
      <c r="K995" s="872" t="str">
        <f t="shared" si="79"/>
        <v/>
      </c>
      <c r="L995" s="872" t="str">
        <f t="shared" si="80"/>
        <v/>
      </c>
      <c r="M995" s="872" t="str">
        <f t="shared" si="81"/>
        <v/>
      </c>
      <c r="N995" s="872" t="str">
        <f t="shared" si="83"/>
        <v/>
      </c>
      <c r="O995" s="872" t="str">
        <f t="shared" si="82"/>
        <v/>
      </c>
    </row>
    <row r="996" spans="3:15" ht="18" hidden="1" customHeight="1">
      <c r="C996" s="879"/>
      <c r="D996" s="993"/>
      <c r="E996" s="996"/>
      <c r="F996" s="994"/>
      <c r="G996" s="849"/>
      <c r="H996" s="868"/>
      <c r="I996" s="642"/>
      <c r="J996" s="862"/>
      <c r="K996" s="872" t="str">
        <f t="shared" si="79"/>
        <v/>
      </c>
      <c r="L996" s="872" t="str">
        <f t="shared" si="80"/>
        <v/>
      </c>
      <c r="M996" s="872" t="str">
        <f t="shared" si="81"/>
        <v/>
      </c>
      <c r="N996" s="872" t="str">
        <f t="shared" si="83"/>
        <v/>
      </c>
      <c r="O996" s="872" t="str">
        <f t="shared" si="82"/>
        <v/>
      </c>
    </row>
    <row r="997" spans="3:15" ht="18" hidden="1" customHeight="1">
      <c r="C997" s="879"/>
      <c r="D997" s="993"/>
      <c r="E997" s="996"/>
      <c r="F997" s="994"/>
      <c r="G997" s="849"/>
      <c r="H997" s="868"/>
      <c r="I997" s="642"/>
      <c r="J997" s="862"/>
      <c r="K997" s="872" t="str">
        <f t="shared" si="79"/>
        <v/>
      </c>
      <c r="L997" s="872" t="str">
        <f t="shared" si="80"/>
        <v/>
      </c>
      <c r="M997" s="872" t="str">
        <f t="shared" si="81"/>
        <v/>
      </c>
      <c r="N997" s="872" t="str">
        <f t="shared" si="83"/>
        <v/>
      </c>
      <c r="O997" s="872" t="str">
        <f t="shared" si="82"/>
        <v/>
      </c>
    </row>
    <row r="998" spans="3:15" ht="18" hidden="1" customHeight="1">
      <c r="C998" s="879"/>
      <c r="D998" s="993"/>
      <c r="E998" s="996"/>
      <c r="F998" s="994"/>
      <c r="G998" s="849"/>
      <c r="H998" s="868"/>
      <c r="I998" s="642"/>
      <c r="J998" s="862"/>
      <c r="K998" s="872" t="str">
        <f t="shared" si="79"/>
        <v/>
      </c>
      <c r="L998" s="872" t="str">
        <f t="shared" si="80"/>
        <v/>
      </c>
      <c r="M998" s="872" t="str">
        <f t="shared" si="81"/>
        <v/>
      </c>
      <c r="N998" s="872" t="str">
        <f t="shared" si="83"/>
        <v/>
      </c>
      <c r="O998" s="872" t="str">
        <f t="shared" si="82"/>
        <v/>
      </c>
    </row>
    <row r="999" spans="3:15" ht="18" hidden="1" customHeight="1">
      <c r="C999" s="879"/>
      <c r="D999" s="993"/>
      <c r="E999" s="996"/>
      <c r="F999" s="994"/>
      <c r="G999" s="849"/>
      <c r="H999" s="868"/>
      <c r="I999" s="642"/>
      <c r="J999" s="862"/>
      <c r="K999" s="872" t="str">
        <f t="shared" ref="K999:K1062" si="84">IF(C999="","",IF(E999=G999,"エラー",""))</f>
        <v/>
      </c>
      <c r="L999" s="872" t="str">
        <f t="shared" ref="L999:L1062" si="85">IF(C999="","",IF(COUNTIF($H$3213:$H$3236,H999),"","エラー"))</f>
        <v/>
      </c>
      <c r="M999" s="872" t="str">
        <f t="shared" ref="M999:M1062" si="86">IF(H999="その他",IF(I999="","エラー",""),IF(H999="外国語(外国語会話も含む)",IF(I999="","エラー",""),""))</f>
        <v/>
      </c>
      <c r="N999" s="872" t="str">
        <f t="shared" si="83"/>
        <v/>
      </c>
      <c r="O999" s="872" t="str">
        <f t="shared" si="82"/>
        <v/>
      </c>
    </row>
    <row r="1000" spans="3:15" ht="18" customHeight="1">
      <c r="C1000" s="879"/>
      <c r="D1000" s="993"/>
      <c r="E1000" s="996"/>
      <c r="F1000" s="994"/>
      <c r="G1000" s="849"/>
      <c r="H1000" s="868"/>
      <c r="I1000" s="642"/>
      <c r="J1000" s="862"/>
      <c r="K1000" s="872" t="str">
        <f t="shared" si="84"/>
        <v/>
      </c>
      <c r="L1000" s="872" t="str">
        <f t="shared" si="85"/>
        <v/>
      </c>
      <c r="M1000" s="872" t="str">
        <f t="shared" si="86"/>
        <v/>
      </c>
      <c r="N1000" s="872" t="str">
        <f t="shared" si="83"/>
        <v/>
      </c>
      <c r="O1000" s="872" t="str">
        <f t="shared" si="82"/>
        <v/>
      </c>
    </row>
    <row r="1001" spans="3:15" ht="18" hidden="1" customHeight="1">
      <c r="C1001" s="879"/>
      <c r="D1001" s="993"/>
      <c r="E1001" s="996"/>
      <c r="F1001" s="994"/>
      <c r="G1001" s="849"/>
      <c r="H1001" s="868"/>
      <c r="I1001" s="642"/>
      <c r="J1001" s="862"/>
      <c r="K1001" s="872" t="str">
        <f t="shared" si="84"/>
        <v/>
      </c>
      <c r="L1001" s="872" t="str">
        <f t="shared" si="85"/>
        <v/>
      </c>
      <c r="M1001" s="872" t="str">
        <f t="shared" si="86"/>
        <v/>
      </c>
      <c r="N1001" s="872" t="str">
        <f t="shared" si="83"/>
        <v/>
      </c>
      <c r="O1001" s="872" t="str">
        <f t="shared" si="82"/>
        <v/>
      </c>
    </row>
    <row r="1002" spans="3:15" ht="18" hidden="1" customHeight="1">
      <c r="C1002" s="879"/>
      <c r="D1002" s="993"/>
      <c r="E1002" s="996"/>
      <c r="F1002" s="994"/>
      <c r="G1002" s="849"/>
      <c r="H1002" s="868"/>
      <c r="I1002" s="642"/>
      <c r="J1002" s="862"/>
      <c r="K1002" s="872" t="str">
        <f t="shared" si="84"/>
        <v/>
      </c>
      <c r="L1002" s="872" t="str">
        <f t="shared" si="85"/>
        <v/>
      </c>
      <c r="M1002" s="872" t="str">
        <f t="shared" si="86"/>
        <v/>
      </c>
      <c r="N1002" s="872" t="str">
        <f t="shared" si="83"/>
        <v/>
      </c>
      <c r="O1002" s="872" t="str">
        <f t="shared" si="82"/>
        <v/>
      </c>
    </row>
    <row r="1003" spans="3:15" ht="18" hidden="1" customHeight="1">
      <c r="C1003" s="879"/>
      <c r="D1003" s="993"/>
      <c r="E1003" s="996"/>
      <c r="F1003" s="994"/>
      <c r="G1003" s="849"/>
      <c r="H1003" s="868"/>
      <c r="I1003" s="642"/>
      <c r="J1003" s="862"/>
      <c r="K1003" s="872" t="str">
        <f t="shared" si="84"/>
        <v/>
      </c>
      <c r="L1003" s="872" t="str">
        <f t="shared" si="85"/>
        <v/>
      </c>
      <c r="M1003" s="872" t="str">
        <f t="shared" si="86"/>
        <v/>
      </c>
      <c r="N1003" s="872" t="str">
        <f t="shared" si="83"/>
        <v/>
      </c>
      <c r="O1003" s="872" t="str">
        <f t="shared" si="82"/>
        <v/>
      </c>
    </row>
    <row r="1004" spans="3:15" ht="18" hidden="1" customHeight="1">
      <c r="C1004" s="879"/>
      <c r="D1004" s="993"/>
      <c r="E1004" s="996"/>
      <c r="F1004" s="994"/>
      <c r="G1004" s="849"/>
      <c r="H1004" s="868"/>
      <c r="I1004" s="642"/>
      <c r="J1004" s="862"/>
      <c r="K1004" s="872" t="str">
        <f t="shared" si="84"/>
        <v/>
      </c>
      <c r="L1004" s="872" t="str">
        <f t="shared" si="85"/>
        <v/>
      </c>
      <c r="M1004" s="872" t="str">
        <f t="shared" si="86"/>
        <v/>
      </c>
      <c r="N1004" s="872" t="str">
        <f t="shared" si="83"/>
        <v/>
      </c>
      <c r="O1004" s="872" t="str">
        <f t="shared" si="82"/>
        <v/>
      </c>
    </row>
    <row r="1005" spans="3:15" ht="18" hidden="1" customHeight="1">
      <c r="C1005" s="879"/>
      <c r="D1005" s="993"/>
      <c r="E1005" s="996"/>
      <c r="F1005" s="994"/>
      <c r="G1005" s="849"/>
      <c r="H1005" s="868"/>
      <c r="I1005" s="642"/>
      <c r="J1005" s="862"/>
      <c r="K1005" s="872" t="str">
        <f t="shared" si="84"/>
        <v/>
      </c>
      <c r="L1005" s="872" t="str">
        <f t="shared" si="85"/>
        <v/>
      </c>
      <c r="M1005" s="872" t="str">
        <f t="shared" si="86"/>
        <v/>
      </c>
      <c r="N1005" s="872" t="str">
        <f t="shared" si="83"/>
        <v/>
      </c>
      <c r="O1005" s="872" t="str">
        <f t="shared" si="82"/>
        <v/>
      </c>
    </row>
    <row r="1006" spans="3:15" ht="18" hidden="1" customHeight="1">
      <c r="C1006" s="879"/>
      <c r="D1006" s="993"/>
      <c r="E1006" s="996"/>
      <c r="F1006" s="994"/>
      <c r="G1006" s="849"/>
      <c r="H1006" s="868"/>
      <c r="I1006" s="642"/>
      <c r="J1006" s="862"/>
      <c r="K1006" s="872" t="str">
        <f t="shared" si="84"/>
        <v/>
      </c>
      <c r="L1006" s="872" t="str">
        <f t="shared" si="85"/>
        <v/>
      </c>
      <c r="M1006" s="872" t="str">
        <f t="shared" si="86"/>
        <v/>
      </c>
      <c r="N1006" s="872" t="str">
        <f t="shared" si="83"/>
        <v/>
      </c>
      <c r="O1006" s="872" t="str">
        <f t="shared" si="82"/>
        <v/>
      </c>
    </row>
    <row r="1007" spans="3:15" ht="18" hidden="1" customHeight="1">
      <c r="C1007" s="879"/>
      <c r="D1007" s="993"/>
      <c r="E1007" s="996"/>
      <c r="F1007" s="994"/>
      <c r="G1007" s="849"/>
      <c r="H1007" s="868"/>
      <c r="I1007" s="642"/>
      <c r="J1007" s="862"/>
      <c r="K1007" s="872" t="str">
        <f t="shared" si="84"/>
        <v/>
      </c>
      <c r="L1007" s="872" t="str">
        <f t="shared" si="85"/>
        <v/>
      </c>
      <c r="M1007" s="872" t="str">
        <f t="shared" si="86"/>
        <v/>
      </c>
      <c r="N1007" s="872" t="str">
        <f t="shared" si="83"/>
        <v/>
      </c>
      <c r="O1007" s="872" t="str">
        <f t="shared" si="82"/>
        <v/>
      </c>
    </row>
    <row r="1008" spans="3:15" ht="18" hidden="1" customHeight="1">
      <c r="C1008" s="879"/>
      <c r="D1008" s="993"/>
      <c r="E1008" s="996"/>
      <c r="F1008" s="994"/>
      <c r="G1008" s="849"/>
      <c r="H1008" s="868"/>
      <c r="I1008" s="642"/>
      <c r="J1008" s="862"/>
      <c r="K1008" s="872" t="str">
        <f t="shared" si="84"/>
        <v/>
      </c>
      <c r="L1008" s="872" t="str">
        <f t="shared" si="85"/>
        <v/>
      </c>
      <c r="M1008" s="872" t="str">
        <f t="shared" si="86"/>
        <v/>
      </c>
      <c r="N1008" s="872" t="str">
        <f t="shared" si="83"/>
        <v/>
      </c>
      <c r="O1008" s="872" t="str">
        <f t="shared" si="82"/>
        <v/>
      </c>
    </row>
    <row r="1009" spans="3:15" ht="18" hidden="1" customHeight="1">
      <c r="C1009" s="879"/>
      <c r="D1009" s="993"/>
      <c r="E1009" s="996"/>
      <c r="F1009" s="994"/>
      <c r="G1009" s="849"/>
      <c r="H1009" s="868"/>
      <c r="I1009" s="642"/>
      <c r="J1009" s="862"/>
      <c r="K1009" s="872" t="str">
        <f t="shared" si="84"/>
        <v/>
      </c>
      <c r="L1009" s="872" t="str">
        <f t="shared" si="85"/>
        <v/>
      </c>
      <c r="M1009" s="872" t="str">
        <f t="shared" si="86"/>
        <v/>
      </c>
      <c r="N1009" s="872" t="str">
        <f t="shared" si="83"/>
        <v/>
      </c>
      <c r="O1009" s="872" t="str">
        <f t="shared" si="82"/>
        <v/>
      </c>
    </row>
    <row r="1010" spans="3:15" ht="18" hidden="1" customHeight="1">
      <c r="C1010" s="879"/>
      <c r="D1010" s="993"/>
      <c r="E1010" s="996"/>
      <c r="F1010" s="994"/>
      <c r="G1010" s="849"/>
      <c r="H1010" s="868"/>
      <c r="I1010" s="642"/>
      <c r="J1010" s="862"/>
      <c r="K1010" s="872" t="str">
        <f t="shared" si="84"/>
        <v/>
      </c>
      <c r="L1010" s="872" t="str">
        <f t="shared" si="85"/>
        <v/>
      </c>
      <c r="M1010" s="872" t="str">
        <f t="shared" si="86"/>
        <v/>
      </c>
      <c r="N1010" s="872" t="str">
        <f t="shared" si="83"/>
        <v/>
      </c>
      <c r="O1010" s="872" t="str">
        <f t="shared" si="82"/>
        <v/>
      </c>
    </row>
    <row r="1011" spans="3:15" ht="18" hidden="1" customHeight="1">
      <c r="C1011" s="879"/>
      <c r="D1011" s="993"/>
      <c r="E1011" s="996"/>
      <c r="F1011" s="994"/>
      <c r="G1011" s="849"/>
      <c r="H1011" s="868"/>
      <c r="I1011" s="642"/>
      <c r="J1011" s="862"/>
      <c r="K1011" s="872" t="str">
        <f t="shared" si="84"/>
        <v/>
      </c>
      <c r="L1011" s="872" t="str">
        <f t="shared" si="85"/>
        <v/>
      </c>
      <c r="M1011" s="872" t="str">
        <f t="shared" si="86"/>
        <v/>
      </c>
      <c r="N1011" s="872" t="str">
        <f t="shared" si="83"/>
        <v/>
      </c>
      <c r="O1011" s="872" t="str">
        <f t="shared" si="82"/>
        <v/>
      </c>
    </row>
    <row r="1012" spans="3:15" ht="18" hidden="1" customHeight="1">
      <c r="C1012" s="879"/>
      <c r="D1012" s="993"/>
      <c r="E1012" s="996"/>
      <c r="F1012" s="994"/>
      <c r="G1012" s="849"/>
      <c r="H1012" s="868"/>
      <c r="I1012" s="642"/>
      <c r="J1012" s="862"/>
      <c r="K1012" s="872" t="str">
        <f t="shared" si="84"/>
        <v/>
      </c>
      <c r="L1012" s="872" t="str">
        <f t="shared" si="85"/>
        <v/>
      </c>
      <c r="M1012" s="872" t="str">
        <f t="shared" si="86"/>
        <v/>
      </c>
      <c r="N1012" s="872" t="str">
        <f t="shared" si="83"/>
        <v/>
      </c>
      <c r="O1012" s="872" t="str">
        <f t="shared" si="82"/>
        <v/>
      </c>
    </row>
    <row r="1013" spans="3:15" ht="18" hidden="1" customHeight="1">
      <c r="C1013" s="879"/>
      <c r="D1013" s="993"/>
      <c r="E1013" s="996"/>
      <c r="F1013" s="994"/>
      <c r="G1013" s="849"/>
      <c r="H1013" s="868"/>
      <c r="I1013" s="642"/>
      <c r="J1013" s="862"/>
      <c r="K1013" s="872" t="str">
        <f t="shared" si="84"/>
        <v/>
      </c>
      <c r="L1013" s="872" t="str">
        <f t="shared" si="85"/>
        <v/>
      </c>
      <c r="M1013" s="872" t="str">
        <f t="shared" si="86"/>
        <v/>
      </c>
      <c r="N1013" s="872" t="str">
        <f t="shared" si="83"/>
        <v/>
      </c>
      <c r="O1013" s="872" t="str">
        <f t="shared" si="82"/>
        <v/>
      </c>
    </row>
    <row r="1014" spans="3:15" ht="18" hidden="1" customHeight="1">
      <c r="C1014" s="879"/>
      <c r="D1014" s="993"/>
      <c r="E1014" s="996"/>
      <c r="F1014" s="994"/>
      <c r="G1014" s="849"/>
      <c r="H1014" s="868"/>
      <c r="I1014" s="642"/>
      <c r="J1014" s="862"/>
      <c r="K1014" s="872" t="str">
        <f t="shared" si="84"/>
        <v/>
      </c>
      <c r="L1014" s="872" t="str">
        <f t="shared" si="85"/>
        <v/>
      </c>
      <c r="M1014" s="872" t="str">
        <f t="shared" si="86"/>
        <v/>
      </c>
      <c r="N1014" s="872" t="str">
        <f t="shared" si="83"/>
        <v/>
      </c>
      <c r="O1014" s="872" t="str">
        <f t="shared" si="82"/>
        <v/>
      </c>
    </row>
    <row r="1015" spans="3:15" ht="18" hidden="1" customHeight="1">
      <c r="C1015" s="879"/>
      <c r="D1015" s="993"/>
      <c r="E1015" s="996"/>
      <c r="F1015" s="994"/>
      <c r="G1015" s="849"/>
      <c r="H1015" s="868"/>
      <c r="I1015" s="642"/>
      <c r="J1015" s="862"/>
      <c r="K1015" s="872" t="str">
        <f t="shared" si="84"/>
        <v/>
      </c>
      <c r="L1015" s="872" t="str">
        <f t="shared" si="85"/>
        <v/>
      </c>
      <c r="M1015" s="872" t="str">
        <f t="shared" si="86"/>
        <v/>
      </c>
      <c r="N1015" s="872" t="str">
        <f t="shared" si="83"/>
        <v/>
      </c>
      <c r="O1015" s="872" t="str">
        <f t="shared" si="82"/>
        <v/>
      </c>
    </row>
    <row r="1016" spans="3:15" ht="18" hidden="1" customHeight="1">
      <c r="C1016" s="879"/>
      <c r="D1016" s="993"/>
      <c r="E1016" s="996"/>
      <c r="F1016" s="994"/>
      <c r="G1016" s="849"/>
      <c r="H1016" s="868"/>
      <c r="I1016" s="642"/>
      <c r="J1016" s="862"/>
      <c r="K1016" s="872" t="str">
        <f t="shared" si="84"/>
        <v/>
      </c>
      <c r="L1016" s="872" t="str">
        <f t="shared" si="85"/>
        <v/>
      </c>
      <c r="M1016" s="872" t="str">
        <f t="shared" si="86"/>
        <v/>
      </c>
      <c r="N1016" s="872" t="str">
        <f t="shared" si="83"/>
        <v/>
      </c>
      <c r="O1016" s="872" t="str">
        <f t="shared" si="82"/>
        <v/>
      </c>
    </row>
    <row r="1017" spans="3:15" ht="18" hidden="1" customHeight="1">
      <c r="C1017" s="879"/>
      <c r="D1017" s="993"/>
      <c r="E1017" s="996"/>
      <c r="F1017" s="994"/>
      <c r="G1017" s="849"/>
      <c r="H1017" s="868"/>
      <c r="I1017" s="642"/>
      <c r="J1017" s="862"/>
      <c r="K1017" s="872" t="str">
        <f t="shared" si="84"/>
        <v/>
      </c>
      <c r="L1017" s="872" t="str">
        <f t="shared" si="85"/>
        <v/>
      </c>
      <c r="M1017" s="872" t="str">
        <f t="shared" si="86"/>
        <v/>
      </c>
      <c r="N1017" s="872" t="str">
        <f t="shared" si="83"/>
        <v/>
      </c>
      <c r="O1017" s="872" t="str">
        <f t="shared" si="82"/>
        <v/>
      </c>
    </row>
    <row r="1018" spans="3:15" ht="18" hidden="1" customHeight="1">
      <c r="C1018" s="879"/>
      <c r="D1018" s="993"/>
      <c r="E1018" s="996"/>
      <c r="F1018" s="994"/>
      <c r="G1018" s="849"/>
      <c r="H1018" s="868"/>
      <c r="I1018" s="642"/>
      <c r="J1018" s="862"/>
      <c r="K1018" s="872" t="str">
        <f t="shared" si="84"/>
        <v/>
      </c>
      <c r="L1018" s="872" t="str">
        <f t="shared" si="85"/>
        <v/>
      </c>
      <c r="M1018" s="872" t="str">
        <f t="shared" si="86"/>
        <v/>
      </c>
      <c r="N1018" s="872" t="str">
        <f t="shared" si="83"/>
        <v/>
      </c>
      <c r="O1018" s="872" t="str">
        <f t="shared" si="82"/>
        <v/>
      </c>
    </row>
    <row r="1019" spans="3:15" ht="18" hidden="1" customHeight="1">
      <c r="C1019" s="879"/>
      <c r="D1019" s="993"/>
      <c r="E1019" s="996"/>
      <c r="F1019" s="994"/>
      <c r="G1019" s="849"/>
      <c r="H1019" s="868"/>
      <c r="I1019" s="642"/>
      <c r="J1019" s="862"/>
      <c r="K1019" s="872" t="str">
        <f t="shared" si="84"/>
        <v/>
      </c>
      <c r="L1019" s="872" t="str">
        <f t="shared" si="85"/>
        <v/>
      </c>
      <c r="M1019" s="872" t="str">
        <f t="shared" si="86"/>
        <v/>
      </c>
      <c r="N1019" s="872" t="str">
        <f t="shared" si="83"/>
        <v/>
      </c>
      <c r="O1019" s="872" t="str">
        <f t="shared" si="82"/>
        <v/>
      </c>
    </row>
    <row r="1020" spans="3:15" ht="18" hidden="1" customHeight="1">
      <c r="C1020" s="879"/>
      <c r="D1020" s="993"/>
      <c r="E1020" s="996"/>
      <c r="F1020" s="994"/>
      <c r="G1020" s="849"/>
      <c r="H1020" s="868"/>
      <c r="I1020" s="642"/>
      <c r="J1020" s="862"/>
      <c r="K1020" s="872" t="str">
        <f t="shared" si="84"/>
        <v/>
      </c>
      <c r="L1020" s="872" t="str">
        <f t="shared" si="85"/>
        <v/>
      </c>
      <c r="M1020" s="872" t="str">
        <f t="shared" si="86"/>
        <v/>
      </c>
      <c r="N1020" s="872" t="str">
        <f t="shared" si="83"/>
        <v/>
      </c>
      <c r="O1020" s="872" t="str">
        <f t="shared" si="82"/>
        <v/>
      </c>
    </row>
    <row r="1021" spans="3:15" ht="18" hidden="1" customHeight="1">
      <c r="C1021" s="879"/>
      <c r="D1021" s="993"/>
      <c r="E1021" s="996"/>
      <c r="F1021" s="994"/>
      <c r="G1021" s="849"/>
      <c r="H1021" s="868"/>
      <c r="I1021" s="642"/>
      <c r="J1021" s="862"/>
      <c r="K1021" s="872" t="str">
        <f t="shared" si="84"/>
        <v/>
      </c>
      <c r="L1021" s="872" t="str">
        <f t="shared" si="85"/>
        <v/>
      </c>
      <c r="M1021" s="872" t="str">
        <f t="shared" si="86"/>
        <v/>
      </c>
      <c r="N1021" s="872" t="str">
        <f t="shared" si="83"/>
        <v/>
      </c>
      <c r="O1021" s="872" t="str">
        <f t="shared" si="82"/>
        <v/>
      </c>
    </row>
    <row r="1022" spans="3:15" ht="18" hidden="1" customHeight="1">
      <c r="C1022" s="879"/>
      <c r="D1022" s="993"/>
      <c r="E1022" s="996"/>
      <c r="F1022" s="994"/>
      <c r="G1022" s="849"/>
      <c r="H1022" s="868"/>
      <c r="I1022" s="642"/>
      <c r="J1022" s="862"/>
      <c r="K1022" s="872" t="str">
        <f t="shared" si="84"/>
        <v/>
      </c>
      <c r="L1022" s="872" t="str">
        <f t="shared" si="85"/>
        <v/>
      </c>
      <c r="M1022" s="872" t="str">
        <f t="shared" si="86"/>
        <v/>
      </c>
      <c r="N1022" s="872" t="str">
        <f t="shared" si="83"/>
        <v/>
      </c>
      <c r="O1022" s="872" t="str">
        <f t="shared" si="82"/>
        <v/>
      </c>
    </row>
    <row r="1023" spans="3:15" ht="18" hidden="1" customHeight="1">
      <c r="C1023" s="879"/>
      <c r="D1023" s="993"/>
      <c r="E1023" s="996"/>
      <c r="F1023" s="994"/>
      <c r="G1023" s="849"/>
      <c r="H1023" s="868"/>
      <c r="I1023" s="642"/>
      <c r="J1023" s="862"/>
      <c r="K1023" s="872" t="str">
        <f t="shared" si="84"/>
        <v/>
      </c>
      <c r="L1023" s="872" t="str">
        <f t="shared" si="85"/>
        <v/>
      </c>
      <c r="M1023" s="872" t="str">
        <f t="shared" si="86"/>
        <v/>
      </c>
      <c r="N1023" s="872" t="str">
        <f t="shared" si="83"/>
        <v/>
      </c>
      <c r="O1023" s="872" t="str">
        <f t="shared" si="82"/>
        <v/>
      </c>
    </row>
    <row r="1024" spans="3:15" ht="18" hidden="1" customHeight="1">
      <c r="C1024" s="879"/>
      <c r="D1024" s="993"/>
      <c r="E1024" s="996"/>
      <c r="F1024" s="994"/>
      <c r="G1024" s="849"/>
      <c r="H1024" s="868"/>
      <c r="I1024" s="642"/>
      <c r="J1024" s="862"/>
      <c r="K1024" s="872" t="str">
        <f t="shared" si="84"/>
        <v/>
      </c>
      <c r="L1024" s="872" t="str">
        <f t="shared" si="85"/>
        <v/>
      </c>
      <c r="M1024" s="872" t="str">
        <f t="shared" si="86"/>
        <v/>
      </c>
      <c r="N1024" s="872" t="str">
        <f t="shared" si="83"/>
        <v/>
      </c>
      <c r="O1024" s="872" t="str">
        <f t="shared" si="82"/>
        <v/>
      </c>
    </row>
    <row r="1025" spans="3:15" ht="18" hidden="1" customHeight="1">
      <c r="C1025" s="879"/>
      <c r="D1025" s="993"/>
      <c r="E1025" s="996"/>
      <c r="F1025" s="994"/>
      <c r="G1025" s="849"/>
      <c r="H1025" s="868"/>
      <c r="I1025" s="642"/>
      <c r="J1025" s="862"/>
      <c r="K1025" s="872" t="str">
        <f t="shared" si="84"/>
        <v/>
      </c>
      <c r="L1025" s="872" t="str">
        <f t="shared" si="85"/>
        <v/>
      </c>
      <c r="M1025" s="872" t="str">
        <f t="shared" si="86"/>
        <v/>
      </c>
      <c r="N1025" s="872" t="str">
        <f t="shared" si="83"/>
        <v/>
      </c>
      <c r="O1025" s="872" t="str">
        <f t="shared" si="82"/>
        <v/>
      </c>
    </row>
    <row r="1026" spans="3:15" ht="18" hidden="1" customHeight="1">
      <c r="C1026" s="879"/>
      <c r="D1026" s="993"/>
      <c r="E1026" s="996"/>
      <c r="F1026" s="994"/>
      <c r="G1026" s="849"/>
      <c r="H1026" s="868"/>
      <c r="I1026" s="642"/>
      <c r="J1026" s="862"/>
      <c r="K1026" s="872" t="str">
        <f t="shared" si="84"/>
        <v/>
      </c>
      <c r="L1026" s="872" t="str">
        <f t="shared" si="85"/>
        <v/>
      </c>
      <c r="M1026" s="872" t="str">
        <f t="shared" si="86"/>
        <v/>
      </c>
      <c r="N1026" s="872" t="str">
        <f t="shared" si="83"/>
        <v/>
      </c>
      <c r="O1026" s="872" t="str">
        <f t="shared" si="82"/>
        <v/>
      </c>
    </row>
    <row r="1027" spans="3:15" ht="18" hidden="1" customHeight="1">
      <c r="C1027" s="879"/>
      <c r="D1027" s="993"/>
      <c r="E1027" s="996"/>
      <c r="F1027" s="994"/>
      <c r="G1027" s="849"/>
      <c r="H1027" s="868"/>
      <c r="I1027" s="642"/>
      <c r="J1027" s="862"/>
      <c r="K1027" s="872" t="str">
        <f t="shared" si="84"/>
        <v/>
      </c>
      <c r="L1027" s="872" t="str">
        <f t="shared" si="85"/>
        <v/>
      </c>
      <c r="M1027" s="872" t="str">
        <f t="shared" si="86"/>
        <v/>
      </c>
      <c r="N1027" s="872" t="str">
        <f t="shared" si="83"/>
        <v/>
      </c>
      <c r="O1027" s="872" t="str">
        <f t="shared" si="82"/>
        <v/>
      </c>
    </row>
    <row r="1028" spans="3:15" ht="18" hidden="1" customHeight="1">
      <c r="C1028" s="879"/>
      <c r="D1028" s="993"/>
      <c r="E1028" s="996"/>
      <c r="F1028" s="994"/>
      <c r="G1028" s="849"/>
      <c r="H1028" s="868"/>
      <c r="I1028" s="642"/>
      <c r="J1028" s="862"/>
      <c r="K1028" s="872" t="str">
        <f t="shared" si="84"/>
        <v/>
      </c>
      <c r="L1028" s="872" t="str">
        <f t="shared" si="85"/>
        <v/>
      </c>
      <c r="M1028" s="872" t="str">
        <f t="shared" si="86"/>
        <v/>
      </c>
      <c r="N1028" s="872" t="str">
        <f t="shared" si="83"/>
        <v/>
      </c>
      <c r="O1028" s="872" t="str">
        <f t="shared" si="82"/>
        <v/>
      </c>
    </row>
    <row r="1029" spans="3:15" ht="18" hidden="1" customHeight="1">
      <c r="C1029" s="879"/>
      <c r="D1029" s="993"/>
      <c r="E1029" s="996"/>
      <c r="F1029" s="994"/>
      <c r="G1029" s="849"/>
      <c r="H1029" s="868"/>
      <c r="I1029" s="642"/>
      <c r="J1029" s="862"/>
      <c r="K1029" s="872" t="str">
        <f t="shared" si="84"/>
        <v/>
      </c>
      <c r="L1029" s="872" t="str">
        <f t="shared" si="85"/>
        <v/>
      </c>
      <c r="M1029" s="872" t="str">
        <f t="shared" si="86"/>
        <v/>
      </c>
      <c r="N1029" s="872" t="str">
        <f t="shared" si="83"/>
        <v/>
      </c>
      <c r="O1029" s="872" t="str">
        <f t="shared" ref="O1029:O1092" si="87">IF(C1029="","",IF(COUNTBLANK(C1029:J1029)&gt;1,"記入漏れがあります。記入例のとおりデータを入力してください。。",""))</f>
        <v/>
      </c>
    </row>
    <row r="1030" spans="3:15" ht="18" hidden="1" customHeight="1">
      <c r="C1030" s="879"/>
      <c r="D1030" s="993"/>
      <c r="E1030" s="996"/>
      <c r="F1030" s="994"/>
      <c r="G1030" s="849"/>
      <c r="H1030" s="868"/>
      <c r="I1030" s="642"/>
      <c r="J1030" s="862"/>
      <c r="K1030" s="872" t="str">
        <f t="shared" si="84"/>
        <v/>
      </c>
      <c r="L1030" s="872" t="str">
        <f t="shared" si="85"/>
        <v/>
      </c>
      <c r="M1030" s="872" t="str">
        <f t="shared" si="86"/>
        <v/>
      </c>
      <c r="N1030" s="872" t="str">
        <f t="shared" ref="N1030:N1093" si="88">IF(COUNTIF($Y$6:$Y$18,J1030),"要確認","")</f>
        <v/>
      </c>
      <c r="O1030" s="872" t="str">
        <f t="shared" si="87"/>
        <v/>
      </c>
    </row>
    <row r="1031" spans="3:15" ht="18" hidden="1" customHeight="1">
      <c r="C1031" s="879"/>
      <c r="D1031" s="993"/>
      <c r="E1031" s="996"/>
      <c r="F1031" s="994"/>
      <c r="G1031" s="849"/>
      <c r="H1031" s="868"/>
      <c r="I1031" s="642"/>
      <c r="J1031" s="862"/>
      <c r="K1031" s="872" t="str">
        <f t="shared" si="84"/>
        <v/>
      </c>
      <c r="L1031" s="872" t="str">
        <f t="shared" si="85"/>
        <v/>
      </c>
      <c r="M1031" s="872" t="str">
        <f t="shared" si="86"/>
        <v/>
      </c>
      <c r="N1031" s="872" t="str">
        <f t="shared" si="88"/>
        <v/>
      </c>
      <c r="O1031" s="872" t="str">
        <f t="shared" si="87"/>
        <v/>
      </c>
    </row>
    <row r="1032" spans="3:15" ht="18" hidden="1" customHeight="1">
      <c r="C1032" s="879"/>
      <c r="D1032" s="993"/>
      <c r="E1032" s="996"/>
      <c r="F1032" s="994"/>
      <c r="G1032" s="849"/>
      <c r="H1032" s="868"/>
      <c r="I1032" s="642"/>
      <c r="J1032" s="862"/>
      <c r="K1032" s="872" t="str">
        <f t="shared" si="84"/>
        <v/>
      </c>
      <c r="L1032" s="872" t="str">
        <f t="shared" si="85"/>
        <v/>
      </c>
      <c r="M1032" s="872" t="str">
        <f t="shared" si="86"/>
        <v/>
      </c>
      <c r="N1032" s="872" t="str">
        <f t="shared" si="88"/>
        <v/>
      </c>
      <c r="O1032" s="872" t="str">
        <f t="shared" si="87"/>
        <v/>
      </c>
    </row>
    <row r="1033" spans="3:15" ht="18" hidden="1" customHeight="1">
      <c r="C1033" s="879"/>
      <c r="D1033" s="993"/>
      <c r="E1033" s="996"/>
      <c r="F1033" s="994"/>
      <c r="G1033" s="849"/>
      <c r="H1033" s="868"/>
      <c r="I1033" s="642"/>
      <c r="J1033" s="862"/>
      <c r="K1033" s="872" t="str">
        <f t="shared" si="84"/>
        <v/>
      </c>
      <c r="L1033" s="872" t="str">
        <f t="shared" si="85"/>
        <v/>
      </c>
      <c r="M1033" s="872" t="str">
        <f t="shared" si="86"/>
        <v/>
      </c>
      <c r="N1033" s="872" t="str">
        <f t="shared" si="88"/>
        <v/>
      </c>
      <c r="O1033" s="872" t="str">
        <f t="shared" si="87"/>
        <v/>
      </c>
    </row>
    <row r="1034" spans="3:15" ht="18" hidden="1" customHeight="1">
      <c r="C1034" s="879"/>
      <c r="D1034" s="993"/>
      <c r="E1034" s="996"/>
      <c r="F1034" s="994"/>
      <c r="G1034" s="849"/>
      <c r="H1034" s="868"/>
      <c r="I1034" s="642"/>
      <c r="J1034" s="862"/>
      <c r="K1034" s="872" t="str">
        <f t="shared" si="84"/>
        <v/>
      </c>
      <c r="L1034" s="872" t="str">
        <f t="shared" si="85"/>
        <v/>
      </c>
      <c r="M1034" s="872" t="str">
        <f t="shared" si="86"/>
        <v/>
      </c>
      <c r="N1034" s="872" t="str">
        <f t="shared" si="88"/>
        <v/>
      </c>
      <c r="O1034" s="872" t="str">
        <f t="shared" si="87"/>
        <v/>
      </c>
    </row>
    <row r="1035" spans="3:15" ht="18" hidden="1" customHeight="1">
      <c r="C1035" s="879"/>
      <c r="D1035" s="993"/>
      <c r="E1035" s="996"/>
      <c r="F1035" s="994"/>
      <c r="G1035" s="849"/>
      <c r="H1035" s="868"/>
      <c r="I1035" s="642"/>
      <c r="J1035" s="862"/>
      <c r="K1035" s="872" t="str">
        <f t="shared" si="84"/>
        <v/>
      </c>
      <c r="L1035" s="872" t="str">
        <f t="shared" si="85"/>
        <v/>
      </c>
      <c r="M1035" s="872" t="str">
        <f t="shared" si="86"/>
        <v/>
      </c>
      <c r="N1035" s="872" t="str">
        <f t="shared" si="88"/>
        <v/>
      </c>
      <c r="O1035" s="872" t="str">
        <f t="shared" si="87"/>
        <v/>
      </c>
    </row>
    <row r="1036" spans="3:15" ht="18" hidden="1" customHeight="1">
      <c r="C1036" s="879"/>
      <c r="D1036" s="993"/>
      <c r="E1036" s="996"/>
      <c r="F1036" s="994"/>
      <c r="G1036" s="849"/>
      <c r="H1036" s="868"/>
      <c r="I1036" s="642"/>
      <c r="J1036" s="862"/>
      <c r="K1036" s="872" t="str">
        <f t="shared" si="84"/>
        <v/>
      </c>
      <c r="L1036" s="872" t="str">
        <f t="shared" si="85"/>
        <v/>
      </c>
      <c r="M1036" s="872" t="str">
        <f t="shared" si="86"/>
        <v/>
      </c>
      <c r="N1036" s="872" t="str">
        <f t="shared" si="88"/>
        <v/>
      </c>
      <c r="O1036" s="872" t="str">
        <f t="shared" si="87"/>
        <v/>
      </c>
    </row>
    <row r="1037" spans="3:15" ht="18" hidden="1" customHeight="1">
      <c r="C1037" s="879"/>
      <c r="D1037" s="993"/>
      <c r="E1037" s="996"/>
      <c r="F1037" s="994"/>
      <c r="G1037" s="849"/>
      <c r="H1037" s="868"/>
      <c r="I1037" s="642"/>
      <c r="J1037" s="862"/>
      <c r="K1037" s="872" t="str">
        <f t="shared" si="84"/>
        <v/>
      </c>
      <c r="L1037" s="872" t="str">
        <f t="shared" si="85"/>
        <v/>
      </c>
      <c r="M1037" s="872" t="str">
        <f t="shared" si="86"/>
        <v/>
      </c>
      <c r="N1037" s="872" t="str">
        <f t="shared" si="88"/>
        <v/>
      </c>
      <c r="O1037" s="872" t="str">
        <f t="shared" si="87"/>
        <v/>
      </c>
    </row>
    <row r="1038" spans="3:15" ht="18" hidden="1" customHeight="1">
      <c r="C1038" s="879"/>
      <c r="D1038" s="993"/>
      <c r="E1038" s="996"/>
      <c r="F1038" s="994"/>
      <c r="G1038" s="849"/>
      <c r="H1038" s="868"/>
      <c r="I1038" s="642"/>
      <c r="J1038" s="862"/>
      <c r="K1038" s="872" t="str">
        <f t="shared" si="84"/>
        <v/>
      </c>
      <c r="L1038" s="872" t="str">
        <f t="shared" si="85"/>
        <v/>
      </c>
      <c r="M1038" s="872" t="str">
        <f t="shared" si="86"/>
        <v/>
      </c>
      <c r="N1038" s="872" t="str">
        <f t="shared" si="88"/>
        <v/>
      </c>
      <c r="O1038" s="872" t="str">
        <f t="shared" si="87"/>
        <v/>
      </c>
    </row>
    <row r="1039" spans="3:15" ht="18" hidden="1" customHeight="1">
      <c r="C1039" s="879"/>
      <c r="D1039" s="993"/>
      <c r="E1039" s="996"/>
      <c r="F1039" s="994"/>
      <c r="G1039" s="849"/>
      <c r="H1039" s="868"/>
      <c r="I1039" s="642"/>
      <c r="J1039" s="862"/>
      <c r="K1039" s="872" t="str">
        <f t="shared" si="84"/>
        <v/>
      </c>
      <c r="L1039" s="872" t="str">
        <f t="shared" si="85"/>
        <v/>
      </c>
      <c r="M1039" s="872" t="str">
        <f t="shared" si="86"/>
        <v/>
      </c>
      <c r="N1039" s="872" t="str">
        <f t="shared" si="88"/>
        <v/>
      </c>
      <c r="O1039" s="872" t="str">
        <f t="shared" si="87"/>
        <v/>
      </c>
    </row>
    <row r="1040" spans="3:15" ht="18" hidden="1" customHeight="1">
      <c r="C1040" s="879"/>
      <c r="D1040" s="993"/>
      <c r="E1040" s="996"/>
      <c r="F1040" s="994"/>
      <c r="G1040" s="849"/>
      <c r="H1040" s="868"/>
      <c r="I1040" s="642"/>
      <c r="J1040" s="862"/>
      <c r="K1040" s="872" t="str">
        <f t="shared" si="84"/>
        <v/>
      </c>
      <c r="L1040" s="872" t="str">
        <f t="shared" si="85"/>
        <v/>
      </c>
      <c r="M1040" s="872" t="str">
        <f t="shared" si="86"/>
        <v/>
      </c>
      <c r="N1040" s="872" t="str">
        <f t="shared" si="88"/>
        <v/>
      </c>
      <c r="O1040" s="872" t="str">
        <f t="shared" si="87"/>
        <v/>
      </c>
    </row>
    <row r="1041" spans="3:15" ht="18" hidden="1" customHeight="1">
      <c r="C1041" s="879"/>
      <c r="D1041" s="993"/>
      <c r="E1041" s="996"/>
      <c r="F1041" s="994"/>
      <c r="G1041" s="849"/>
      <c r="H1041" s="868"/>
      <c r="I1041" s="642"/>
      <c r="J1041" s="862"/>
      <c r="K1041" s="872" t="str">
        <f t="shared" si="84"/>
        <v/>
      </c>
      <c r="L1041" s="872" t="str">
        <f t="shared" si="85"/>
        <v/>
      </c>
      <c r="M1041" s="872" t="str">
        <f t="shared" si="86"/>
        <v/>
      </c>
      <c r="N1041" s="872" t="str">
        <f t="shared" si="88"/>
        <v/>
      </c>
      <c r="O1041" s="872" t="str">
        <f t="shared" si="87"/>
        <v/>
      </c>
    </row>
    <row r="1042" spans="3:15" ht="18" hidden="1" customHeight="1">
      <c r="C1042" s="879"/>
      <c r="D1042" s="993"/>
      <c r="E1042" s="996"/>
      <c r="F1042" s="994"/>
      <c r="G1042" s="849"/>
      <c r="H1042" s="868"/>
      <c r="I1042" s="642"/>
      <c r="J1042" s="862"/>
      <c r="K1042" s="872" t="str">
        <f t="shared" si="84"/>
        <v/>
      </c>
      <c r="L1042" s="872" t="str">
        <f t="shared" si="85"/>
        <v/>
      </c>
      <c r="M1042" s="872" t="str">
        <f t="shared" si="86"/>
        <v/>
      </c>
      <c r="N1042" s="872" t="str">
        <f t="shared" si="88"/>
        <v/>
      </c>
      <c r="O1042" s="872" t="str">
        <f t="shared" si="87"/>
        <v/>
      </c>
    </row>
    <row r="1043" spans="3:15" ht="18" hidden="1" customHeight="1">
      <c r="C1043" s="879"/>
      <c r="D1043" s="993"/>
      <c r="E1043" s="996"/>
      <c r="F1043" s="994"/>
      <c r="G1043" s="849"/>
      <c r="H1043" s="868"/>
      <c r="I1043" s="642"/>
      <c r="J1043" s="862"/>
      <c r="K1043" s="872" t="str">
        <f t="shared" si="84"/>
        <v/>
      </c>
      <c r="L1043" s="872" t="str">
        <f t="shared" si="85"/>
        <v/>
      </c>
      <c r="M1043" s="872" t="str">
        <f t="shared" si="86"/>
        <v/>
      </c>
      <c r="N1043" s="872" t="str">
        <f t="shared" si="88"/>
        <v/>
      </c>
      <c r="O1043" s="872" t="str">
        <f t="shared" si="87"/>
        <v/>
      </c>
    </row>
    <row r="1044" spans="3:15" ht="18" hidden="1" customHeight="1">
      <c r="C1044" s="879"/>
      <c r="D1044" s="993"/>
      <c r="E1044" s="996"/>
      <c r="F1044" s="994"/>
      <c r="G1044" s="849"/>
      <c r="H1044" s="868"/>
      <c r="I1044" s="642"/>
      <c r="J1044" s="862"/>
      <c r="K1044" s="872" t="str">
        <f t="shared" si="84"/>
        <v/>
      </c>
      <c r="L1044" s="872" t="str">
        <f t="shared" si="85"/>
        <v/>
      </c>
      <c r="M1044" s="872" t="str">
        <f t="shared" si="86"/>
        <v/>
      </c>
      <c r="N1044" s="872" t="str">
        <f t="shared" si="88"/>
        <v/>
      </c>
      <c r="O1044" s="872" t="str">
        <f t="shared" si="87"/>
        <v/>
      </c>
    </row>
    <row r="1045" spans="3:15" ht="18" hidden="1" customHeight="1">
      <c r="C1045" s="879"/>
      <c r="D1045" s="993"/>
      <c r="E1045" s="996"/>
      <c r="F1045" s="994"/>
      <c r="G1045" s="849"/>
      <c r="H1045" s="868"/>
      <c r="I1045" s="642"/>
      <c r="J1045" s="862"/>
      <c r="K1045" s="872" t="str">
        <f t="shared" si="84"/>
        <v/>
      </c>
      <c r="L1045" s="872" t="str">
        <f t="shared" si="85"/>
        <v/>
      </c>
      <c r="M1045" s="872" t="str">
        <f t="shared" si="86"/>
        <v/>
      </c>
      <c r="N1045" s="872" t="str">
        <f t="shared" si="88"/>
        <v/>
      </c>
      <c r="O1045" s="872" t="str">
        <f t="shared" si="87"/>
        <v/>
      </c>
    </row>
    <row r="1046" spans="3:15" ht="18" hidden="1" customHeight="1">
      <c r="C1046" s="879"/>
      <c r="D1046" s="993"/>
      <c r="E1046" s="996"/>
      <c r="F1046" s="994"/>
      <c r="G1046" s="849"/>
      <c r="H1046" s="868"/>
      <c r="I1046" s="642"/>
      <c r="J1046" s="862"/>
      <c r="K1046" s="872" t="str">
        <f t="shared" si="84"/>
        <v/>
      </c>
      <c r="L1046" s="872" t="str">
        <f t="shared" si="85"/>
        <v/>
      </c>
      <c r="M1046" s="872" t="str">
        <f t="shared" si="86"/>
        <v/>
      </c>
      <c r="N1046" s="872" t="str">
        <f t="shared" si="88"/>
        <v/>
      </c>
      <c r="O1046" s="872" t="str">
        <f t="shared" si="87"/>
        <v/>
      </c>
    </row>
    <row r="1047" spans="3:15" ht="18" hidden="1" customHeight="1">
      <c r="C1047" s="879"/>
      <c r="D1047" s="993"/>
      <c r="E1047" s="996"/>
      <c r="F1047" s="994"/>
      <c r="G1047" s="849"/>
      <c r="H1047" s="868"/>
      <c r="I1047" s="642"/>
      <c r="J1047" s="862"/>
      <c r="K1047" s="872" t="str">
        <f t="shared" si="84"/>
        <v/>
      </c>
      <c r="L1047" s="872" t="str">
        <f t="shared" si="85"/>
        <v/>
      </c>
      <c r="M1047" s="872" t="str">
        <f t="shared" si="86"/>
        <v/>
      </c>
      <c r="N1047" s="872" t="str">
        <f t="shared" si="88"/>
        <v/>
      </c>
      <c r="O1047" s="872" t="str">
        <f t="shared" si="87"/>
        <v/>
      </c>
    </row>
    <row r="1048" spans="3:15" ht="18" hidden="1" customHeight="1">
      <c r="C1048" s="879"/>
      <c r="D1048" s="993"/>
      <c r="E1048" s="996"/>
      <c r="F1048" s="994"/>
      <c r="G1048" s="849"/>
      <c r="H1048" s="868"/>
      <c r="I1048" s="642"/>
      <c r="J1048" s="862"/>
      <c r="K1048" s="872" t="str">
        <f t="shared" si="84"/>
        <v/>
      </c>
      <c r="L1048" s="872" t="str">
        <f t="shared" si="85"/>
        <v/>
      </c>
      <c r="M1048" s="872" t="str">
        <f t="shared" si="86"/>
        <v/>
      </c>
      <c r="N1048" s="872" t="str">
        <f t="shared" si="88"/>
        <v/>
      </c>
      <c r="O1048" s="872" t="str">
        <f t="shared" si="87"/>
        <v/>
      </c>
    </row>
    <row r="1049" spans="3:15" ht="18" hidden="1" customHeight="1">
      <c r="C1049" s="879"/>
      <c r="D1049" s="993"/>
      <c r="E1049" s="996"/>
      <c r="F1049" s="994"/>
      <c r="G1049" s="849"/>
      <c r="H1049" s="868"/>
      <c r="I1049" s="642"/>
      <c r="J1049" s="862"/>
      <c r="K1049" s="872" t="str">
        <f t="shared" si="84"/>
        <v/>
      </c>
      <c r="L1049" s="872" t="str">
        <f t="shared" si="85"/>
        <v/>
      </c>
      <c r="M1049" s="872" t="str">
        <f t="shared" si="86"/>
        <v/>
      </c>
      <c r="N1049" s="872" t="str">
        <f t="shared" si="88"/>
        <v/>
      </c>
      <c r="O1049" s="872" t="str">
        <f t="shared" si="87"/>
        <v/>
      </c>
    </row>
    <row r="1050" spans="3:15" ht="18" hidden="1" customHeight="1">
      <c r="C1050" s="879"/>
      <c r="D1050" s="993"/>
      <c r="E1050" s="996"/>
      <c r="F1050" s="994"/>
      <c r="G1050" s="849"/>
      <c r="H1050" s="868"/>
      <c r="I1050" s="642"/>
      <c r="J1050" s="862"/>
      <c r="K1050" s="872" t="str">
        <f t="shared" si="84"/>
        <v/>
      </c>
      <c r="L1050" s="872" t="str">
        <f t="shared" si="85"/>
        <v/>
      </c>
      <c r="M1050" s="872" t="str">
        <f t="shared" si="86"/>
        <v/>
      </c>
      <c r="N1050" s="872" t="str">
        <f t="shared" si="88"/>
        <v/>
      </c>
      <c r="O1050" s="872" t="str">
        <f t="shared" si="87"/>
        <v/>
      </c>
    </row>
    <row r="1051" spans="3:15" ht="18" hidden="1" customHeight="1">
      <c r="C1051" s="879"/>
      <c r="D1051" s="993"/>
      <c r="E1051" s="996"/>
      <c r="F1051" s="994"/>
      <c r="G1051" s="849"/>
      <c r="H1051" s="868"/>
      <c r="I1051" s="642"/>
      <c r="J1051" s="862"/>
      <c r="K1051" s="872" t="str">
        <f t="shared" si="84"/>
        <v/>
      </c>
      <c r="L1051" s="872" t="str">
        <f t="shared" si="85"/>
        <v/>
      </c>
      <c r="M1051" s="872" t="str">
        <f t="shared" si="86"/>
        <v/>
      </c>
      <c r="N1051" s="872" t="str">
        <f t="shared" si="88"/>
        <v/>
      </c>
      <c r="O1051" s="872" t="str">
        <f t="shared" si="87"/>
        <v/>
      </c>
    </row>
    <row r="1052" spans="3:15" ht="18" hidden="1" customHeight="1">
      <c r="C1052" s="879"/>
      <c r="D1052" s="993"/>
      <c r="E1052" s="996"/>
      <c r="F1052" s="994"/>
      <c r="G1052" s="849"/>
      <c r="H1052" s="868"/>
      <c r="I1052" s="642"/>
      <c r="J1052" s="862"/>
      <c r="K1052" s="872" t="str">
        <f t="shared" si="84"/>
        <v/>
      </c>
      <c r="L1052" s="872" t="str">
        <f t="shared" si="85"/>
        <v/>
      </c>
      <c r="M1052" s="872" t="str">
        <f t="shared" si="86"/>
        <v/>
      </c>
      <c r="N1052" s="872" t="str">
        <f t="shared" si="88"/>
        <v/>
      </c>
      <c r="O1052" s="872" t="str">
        <f t="shared" si="87"/>
        <v/>
      </c>
    </row>
    <row r="1053" spans="3:15" ht="18" hidden="1" customHeight="1">
      <c r="C1053" s="879"/>
      <c r="D1053" s="993"/>
      <c r="E1053" s="996"/>
      <c r="F1053" s="994"/>
      <c r="G1053" s="849"/>
      <c r="H1053" s="868"/>
      <c r="I1053" s="642"/>
      <c r="J1053" s="862"/>
      <c r="K1053" s="872" t="str">
        <f t="shared" si="84"/>
        <v/>
      </c>
      <c r="L1053" s="872" t="str">
        <f t="shared" si="85"/>
        <v/>
      </c>
      <c r="M1053" s="872" t="str">
        <f t="shared" si="86"/>
        <v/>
      </c>
      <c r="N1053" s="872" t="str">
        <f t="shared" si="88"/>
        <v/>
      </c>
      <c r="O1053" s="872" t="str">
        <f t="shared" si="87"/>
        <v/>
      </c>
    </row>
    <row r="1054" spans="3:15" ht="18" hidden="1" customHeight="1">
      <c r="C1054" s="879"/>
      <c r="D1054" s="993"/>
      <c r="E1054" s="996"/>
      <c r="F1054" s="994"/>
      <c r="G1054" s="849"/>
      <c r="H1054" s="868"/>
      <c r="I1054" s="642"/>
      <c r="J1054" s="862"/>
      <c r="K1054" s="872" t="str">
        <f t="shared" si="84"/>
        <v/>
      </c>
      <c r="L1054" s="872" t="str">
        <f t="shared" si="85"/>
        <v/>
      </c>
      <c r="M1054" s="872" t="str">
        <f t="shared" si="86"/>
        <v/>
      </c>
      <c r="N1054" s="872" t="str">
        <f t="shared" si="88"/>
        <v/>
      </c>
      <c r="O1054" s="872" t="str">
        <f t="shared" si="87"/>
        <v/>
      </c>
    </row>
    <row r="1055" spans="3:15" ht="18" hidden="1" customHeight="1">
      <c r="C1055" s="879"/>
      <c r="D1055" s="993"/>
      <c r="E1055" s="996"/>
      <c r="F1055" s="994"/>
      <c r="G1055" s="849"/>
      <c r="H1055" s="868"/>
      <c r="I1055" s="642"/>
      <c r="J1055" s="862"/>
      <c r="K1055" s="872" t="str">
        <f t="shared" si="84"/>
        <v/>
      </c>
      <c r="L1055" s="872" t="str">
        <f t="shared" si="85"/>
        <v/>
      </c>
      <c r="M1055" s="872" t="str">
        <f t="shared" si="86"/>
        <v/>
      </c>
      <c r="N1055" s="872" t="str">
        <f t="shared" si="88"/>
        <v/>
      </c>
      <c r="O1055" s="872" t="str">
        <f t="shared" si="87"/>
        <v/>
      </c>
    </row>
    <row r="1056" spans="3:15" ht="18" hidden="1" customHeight="1">
      <c r="C1056" s="879"/>
      <c r="D1056" s="993"/>
      <c r="E1056" s="996"/>
      <c r="F1056" s="994"/>
      <c r="G1056" s="849"/>
      <c r="H1056" s="868"/>
      <c r="I1056" s="642"/>
      <c r="J1056" s="862"/>
      <c r="K1056" s="872" t="str">
        <f t="shared" si="84"/>
        <v/>
      </c>
      <c r="L1056" s="872" t="str">
        <f t="shared" si="85"/>
        <v/>
      </c>
      <c r="M1056" s="872" t="str">
        <f t="shared" si="86"/>
        <v/>
      </c>
      <c r="N1056" s="872" t="str">
        <f t="shared" si="88"/>
        <v/>
      </c>
      <c r="O1056" s="872" t="str">
        <f t="shared" si="87"/>
        <v/>
      </c>
    </row>
    <row r="1057" spans="3:15" ht="18" hidden="1" customHeight="1">
      <c r="C1057" s="879"/>
      <c r="D1057" s="993"/>
      <c r="E1057" s="996"/>
      <c r="F1057" s="994"/>
      <c r="G1057" s="849"/>
      <c r="H1057" s="868"/>
      <c r="I1057" s="642"/>
      <c r="J1057" s="862"/>
      <c r="K1057" s="872" t="str">
        <f t="shared" si="84"/>
        <v/>
      </c>
      <c r="L1057" s="872" t="str">
        <f t="shared" si="85"/>
        <v/>
      </c>
      <c r="M1057" s="872" t="str">
        <f t="shared" si="86"/>
        <v/>
      </c>
      <c r="N1057" s="872" t="str">
        <f t="shared" si="88"/>
        <v/>
      </c>
      <c r="O1057" s="872" t="str">
        <f t="shared" si="87"/>
        <v/>
      </c>
    </row>
    <row r="1058" spans="3:15" ht="18" hidden="1" customHeight="1">
      <c r="C1058" s="879"/>
      <c r="D1058" s="993"/>
      <c r="E1058" s="996"/>
      <c r="F1058" s="994"/>
      <c r="G1058" s="849"/>
      <c r="H1058" s="868"/>
      <c r="I1058" s="642"/>
      <c r="J1058" s="862"/>
      <c r="K1058" s="872" t="str">
        <f t="shared" si="84"/>
        <v/>
      </c>
      <c r="L1058" s="872" t="str">
        <f t="shared" si="85"/>
        <v/>
      </c>
      <c r="M1058" s="872" t="str">
        <f t="shared" si="86"/>
        <v/>
      </c>
      <c r="N1058" s="872" t="str">
        <f t="shared" si="88"/>
        <v/>
      </c>
      <c r="O1058" s="872" t="str">
        <f t="shared" si="87"/>
        <v/>
      </c>
    </row>
    <row r="1059" spans="3:15" ht="18" hidden="1" customHeight="1">
      <c r="C1059" s="879"/>
      <c r="D1059" s="993"/>
      <c r="E1059" s="996"/>
      <c r="F1059" s="994"/>
      <c r="G1059" s="849"/>
      <c r="H1059" s="868"/>
      <c r="I1059" s="642"/>
      <c r="J1059" s="862"/>
      <c r="K1059" s="872" t="str">
        <f t="shared" si="84"/>
        <v/>
      </c>
      <c r="L1059" s="872" t="str">
        <f t="shared" si="85"/>
        <v/>
      </c>
      <c r="M1059" s="872" t="str">
        <f t="shared" si="86"/>
        <v/>
      </c>
      <c r="N1059" s="872" t="str">
        <f t="shared" si="88"/>
        <v/>
      </c>
      <c r="O1059" s="872" t="str">
        <f t="shared" si="87"/>
        <v/>
      </c>
    </row>
    <row r="1060" spans="3:15" ht="18" hidden="1" customHeight="1">
      <c r="C1060" s="879"/>
      <c r="D1060" s="993"/>
      <c r="E1060" s="996"/>
      <c r="F1060" s="994"/>
      <c r="G1060" s="849"/>
      <c r="H1060" s="868"/>
      <c r="I1060" s="642"/>
      <c r="J1060" s="862"/>
      <c r="K1060" s="872" t="str">
        <f t="shared" si="84"/>
        <v/>
      </c>
      <c r="L1060" s="872" t="str">
        <f t="shared" si="85"/>
        <v/>
      </c>
      <c r="M1060" s="872" t="str">
        <f t="shared" si="86"/>
        <v/>
      </c>
      <c r="N1060" s="872" t="str">
        <f t="shared" si="88"/>
        <v/>
      </c>
      <c r="O1060" s="872" t="str">
        <f t="shared" si="87"/>
        <v/>
      </c>
    </row>
    <row r="1061" spans="3:15" ht="18" hidden="1" customHeight="1">
      <c r="C1061" s="879"/>
      <c r="D1061" s="993"/>
      <c r="E1061" s="996"/>
      <c r="F1061" s="994"/>
      <c r="G1061" s="849"/>
      <c r="H1061" s="868"/>
      <c r="I1061" s="642"/>
      <c r="J1061" s="862"/>
      <c r="K1061" s="872" t="str">
        <f t="shared" si="84"/>
        <v/>
      </c>
      <c r="L1061" s="872" t="str">
        <f t="shared" si="85"/>
        <v/>
      </c>
      <c r="M1061" s="872" t="str">
        <f t="shared" si="86"/>
        <v/>
      </c>
      <c r="N1061" s="872" t="str">
        <f t="shared" si="88"/>
        <v/>
      </c>
      <c r="O1061" s="872" t="str">
        <f t="shared" si="87"/>
        <v/>
      </c>
    </row>
    <row r="1062" spans="3:15" ht="18" hidden="1" customHeight="1">
      <c r="C1062" s="879"/>
      <c r="D1062" s="993"/>
      <c r="E1062" s="996"/>
      <c r="F1062" s="994"/>
      <c r="G1062" s="849"/>
      <c r="H1062" s="868"/>
      <c r="I1062" s="642"/>
      <c r="J1062" s="862"/>
      <c r="K1062" s="872" t="str">
        <f t="shared" si="84"/>
        <v/>
      </c>
      <c r="L1062" s="872" t="str">
        <f t="shared" si="85"/>
        <v/>
      </c>
      <c r="M1062" s="872" t="str">
        <f t="shared" si="86"/>
        <v/>
      </c>
      <c r="N1062" s="872" t="str">
        <f t="shared" si="88"/>
        <v/>
      </c>
      <c r="O1062" s="872" t="str">
        <f t="shared" si="87"/>
        <v/>
      </c>
    </row>
    <row r="1063" spans="3:15" ht="18" hidden="1" customHeight="1">
      <c r="C1063" s="879"/>
      <c r="D1063" s="993"/>
      <c r="E1063" s="996"/>
      <c r="F1063" s="994"/>
      <c r="G1063" s="849"/>
      <c r="H1063" s="868"/>
      <c r="I1063" s="642"/>
      <c r="J1063" s="862"/>
      <c r="K1063" s="872" t="str">
        <f t="shared" ref="K1063:K1126" si="89">IF(C1063="","",IF(E1063=G1063,"エラー",""))</f>
        <v/>
      </c>
      <c r="L1063" s="872" t="str">
        <f t="shared" ref="L1063:L1126" si="90">IF(C1063="","",IF(COUNTIF($H$3213:$H$3236,H1063),"","エラー"))</f>
        <v/>
      </c>
      <c r="M1063" s="872" t="str">
        <f t="shared" ref="M1063:M1126" si="91">IF(H1063="その他",IF(I1063="","エラー",""),IF(H1063="外国語(外国語会話も含む)",IF(I1063="","エラー",""),""))</f>
        <v/>
      </c>
      <c r="N1063" s="872" t="str">
        <f t="shared" si="88"/>
        <v/>
      </c>
      <c r="O1063" s="872" t="str">
        <f t="shared" si="87"/>
        <v/>
      </c>
    </row>
    <row r="1064" spans="3:15" ht="18" hidden="1" customHeight="1">
      <c r="C1064" s="879"/>
      <c r="D1064" s="993"/>
      <c r="E1064" s="996"/>
      <c r="F1064" s="994"/>
      <c r="G1064" s="849"/>
      <c r="H1064" s="868"/>
      <c r="I1064" s="642"/>
      <c r="J1064" s="862"/>
      <c r="K1064" s="872" t="str">
        <f t="shared" si="89"/>
        <v/>
      </c>
      <c r="L1064" s="872" t="str">
        <f t="shared" si="90"/>
        <v/>
      </c>
      <c r="M1064" s="872" t="str">
        <f t="shared" si="91"/>
        <v/>
      </c>
      <c r="N1064" s="872" t="str">
        <f t="shared" si="88"/>
        <v/>
      </c>
      <c r="O1064" s="872" t="str">
        <f t="shared" si="87"/>
        <v/>
      </c>
    </row>
    <row r="1065" spans="3:15" ht="18" hidden="1" customHeight="1">
      <c r="C1065" s="879"/>
      <c r="D1065" s="993"/>
      <c r="E1065" s="996"/>
      <c r="F1065" s="994"/>
      <c r="G1065" s="849"/>
      <c r="H1065" s="868"/>
      <c r="I1065" s="642"/>
      <c r="J1065" s="862"/>
      <c r="K1065" s="872" t="str">
        <f t="shared" si="89"/>
        <v/>
      </c>
      <c r="L1065" s="872" t="str">
        <f t="shared" si="90"/>
        <v/>
      </c>
      <c r="M1065" s="872" t="str">
        <f t="shared" si="91"/>
        <v/>
      </c>
      <c r="N1065" s="872" t="str">
        <f t="shared" si="88"/>
        <v/>
      </c>
      <c r="O1065" s="872" t="str">
        <f t="shared" si="87"/>
        <v/>
      </c>
    </row>
    <row r="1066" spans="3:15" ht="18" hidden="1" customHeight="1">
      <c r="C1066" s="879"/>
      <c r="D1066" s="993"/>
      <c r="E1066" s="996"/>
      <c r="F1066" s="994"/>
      <c r="G1066" s="849"/>
      <c r="H1066" s="868"/>
      <c r="I1066" s="642"/>
      <c r="J1066" s="862"/>
      <c r="K1066" s="872" t="str">
        <f t="shared" si="89"/>
        <v/>
      </c>
      <c r="L1066" s="872" t="str">
        <f t="shared" si="90"/>
        <v/>
      </c>
      <c r="M1066" s="872" t="str">
        <f t="shared" si="91"/>
        <v/>
      </c>
      <c r="N1066" s="872" t="str">
        <f t="shared" si="88"/>
        <v/>
      </c>
      <c r="O1066" s="872" t="str">
        <f t="shared" si="87"/>
        <v/>
      </c>
    </row>
    <row r="1067" spans="3:15" ht="18" hidden="1" customHeight="1">
      <c r="C1067" s="879"/>
      <c r="D1067" s="993"/>
      <c r="E1067" s="996"/>
      <c r="F1067" s="994"/>
      <c r="G1067" s="849"/>
      <c r="H1067" s="868"/>
      <c r="I1067" s="642"/>
      <c r="J1067" s="862"/>
      <c r="K1067" s="872" t="str">
        <f t="shared" si="89"/>
        <v/>
      </c>
      <c r="L1067" s="872" t="str">
        <f t="shared" si="90"/>
        <v/>
      </c>
      <c r="M1067" s="872" t="str">
        <f t="shared" si="91"/>
        <v/>
      </c>
      <c r="N1067" s="872" t="str">
        <f t="shared" si="88"/>
        <v/>
      </c>
      <c r="O1067" s="872" t="str">
        <f t="shared" si="87"/>
        <v/>
      </c>
    </row>
    <row r="1068" spans="3:15" ht="18" hidden="1" customHeight="1">
      <c r="C1068" s="879"/>
      <c r="D1068" s="993"/>
      <c r="E1068" s="996"/>
      <c r="F1068" s="994"/>
      <c r="G1068" s="849"/>
      <c r="H1068" s="868"/>
      <c r="I1068" s="642"/>
      <c r="J1068" s="862"/>
      <c r="K1068" s="872" t="str">
        <f t="shared" si="89"/>
        <v/>
      </c>
      <c r="L1068" s="872" t="str">
        <f t="shared" si="90"/>
        <v/>
      </c>
      <c r="M1068" s="872" t="str">
        <f t="shared" si="91"/>
        <v/>
      </c>
      <c r="N1068" s="872" t="str">
        <f t="shared" si="88"/>
        <v/>
      </c>
      <c r="O1068" s="872" t="str">
        <f t="shared" si="87"/>
        <v/>
      </c>
    </row>
    <row r="1069" spans="3:15" ht="18" hidden="1" customHeight="1">
      <c r="C1069" s="879"/>
      <c r="D1069" s="993"/>
      <c r="E1069" s="996"/>
      <c r="F1069" s="994"/>
      <c r="G1069" s="849"/>
      <c r="H1069" s="868"/>
      <c r="I1069" s="642"/>
      <c r="J1069" s="862"/>
      <c r="K1069" s="872" t="str">
        <f t="shared" si="89"/>
        <v/>
      </c>
      <c r="L1069" s="872" t="str">
        <f t="shared" si="90"/>
        <v/>
      </c>
      <c r="M1069" s="872" t="str">
        <f t="shared" si="91"/>
        <v/>
      </c>
      <c r="N1069" s="872" t="str">
        <f t="shared" si="88"/>
        <v/>
      </c>
      <c r="O1069" s="872" t="str">
        <f t="shared" si="87"/>
        <v/>
      </c>
    </row>
    <row r="1070" spans="3:15" ht="18" hidden="1" customHeight="1">
      <c r="C1070" s="879"/>
      <c r="D1070" s="993"/>
      <c r="E1070" s="996"/>
      <c r="F1070" s="994"/>
      <c r="G1070" s="849"/>
      <c r="H1070" s="868"/>
      <c r="I1070" s="642"/>
      <c r="J1070" s="862"/>
      <c r="K1070" s="872" t="str">
        <f t="shared" si="89"/>
        <v/>
      </c>
      <c r="L1070" s="872" t="str">
        <f t="shared" si="90"/>
        <v/>
      </c>
      <c r="M1070" s="872" t="str">
        <f t="shared" si="91"/>
        <v/>
      </c>
      <c r="N1070" s="872" t="str">
        <f t="shared" si="88"/>
        <v/>
      </c>
      <c r="O1070" s="872" t="str">
        <f t="shared" si="87"/>
        <v/>
      </c>
    </row>
    <row r="1071" spans="3:15" ht="18" hidden="1" customHeight="1">
      <c r="C1071" s="879"/>
      <c r="D1071" s="993"/>
      <c r="E1071" s="996"/>
      <c r="F1071" s="994"/>
      <c r="G1071" s="849"/>
      <c r="H1071" s="868"/>
      <c r="I1071" s="642"/>
      <c r="J1071" s="862"/>
      <c r="K1071" s="872" t="str">
        <f t="shared" si="89"/>
        <v/>
      </c>
      <c r="L1071" s="872" t="str">
        <f t="shared" si="90"/>
        <v/>
      </c>
      <c r="M1071" s="872" t="str">
        <f t="shared" si="91"/>
        <v/>
      </c>
      <c r="N1071" s="872" t="str">
        <f t="shared" si="88"/>
        <v/>
      </c>
      <c r="O1071" s="872" t="str">
        <f t="shared" si="87"/>
        <v/>
      </c>
    </row>
    <row r="1072" spans="3:15" ht="18" hidden="1" customHeight="1">
      <c r="C1072" s="879"/>
      <c r="D1072" s="993"/>
      <c r="E1072" s="996"/>
      <c r="F1072" s="994"/>
      <c r="G1072" s="849"/>
      <c r="H1072" s="868"/>
      <c r="I1072" s="642"/>
      <c r="J1072" s="862"/>
      <c r="K1072" s="872" t="str">
        <f t="shared" si="89"/>
        <v/>
      </c>
      <c r="L1072" s="872" t="str">
        <f t="shared" si="90"/>
        <v/>
      </c>
      <c r="M1072" s="872" t="str">
        <f t="shared" si="91"/>
        <v/>
      </c>
      <c r="N1072" s="872" t="str">
        <f t="shared" si="88"/>
        <v/>
      </c>
      <c r="O1072" s="872" t="str">
        <f t="shared" si="87"/>
        <v/>
      </c>
    </row>
    <row r="1073" spans="3:15" ht="18" hidden="1" customHeight="1">
      <c r="C1073" s="879"/>
      <c r="D1073" s="993"/>
      <c r="E1073" s="996"/>
      <c r="F1073" s="994"/>
      <c r="G1073" s="849"/>
      <c r="H1073" s="868"/>
      <c r="I1073" s="642"/>
      <c r="J1073" s="862"/>
      <c r="K1073" s="872" t="str">
        <f t="shared" si="89"/>
        <v/>
      </c>
      <c r="L1073" s="872" t="str">
        <f t="shared" si="90"/>
        <v/>
      </c>
      <c r="M1073" s="872" t="str">
        <f t="shared" si="91"/>
        <v/>
      </c>
      <c r="N1073" s="872" t="str">
        <f t="shared" si="88"/>
        <v/>
      </c>
      <c r="O1073" s="872" t="str">
        <f t="shared" si="87"/>
        <v/>
      </c>
    </row>
    <row r="1074" spans="3:15" ht="18" hidden="1" customHeight="1">
      <c r="C1074" s="879"/>
      <c r="D1074" s="993"/>
      <c r="E1074" s="996"/>
      <c r="F1074" s="994"/>
      <c r="G1074" s="849"/>
      <c r="H1074" s="868"/>
      <c r="I1074" s="642"/>
      <c r="J1074" s="862"/>
      <c r="K1074" s="872" t="str">
        <f t="shared" si="89"/>
        <v/>
      </c>
      <c r="L1074" s="872" t="str">
        <f t="shared" si="90"/>
        <v/>
      </c>
      <c r="M1074" s="872" t="str">
        <f t="shared" si="91"/>
        <v/>
      </c>
      <c r="N1074" s="872" t="str">
        <f t="shared" si="88"/>
        <v/>
      </c>
      <c r="O1074" s="872" t="str">
        <f t="shared" si="87"/>
        <v/>
      </c>
    </row>
    <row r="1075" spans="3:15" ht="18" hidden="1" customHeight="1">
      <c r="C1075" s="879"/>
      <c r="D1075" s="993"/>
      <c r="E1075" s="996"/>
      <c r="F1075" s="994"/>
      <c r="G1075" s="849"/>
      <c r="H1075" s="868"/>
      <c r="I1075" s="642"/>
      <c r="J1075" s="862"/>
      <c r="K1075" s="872" t="str">
        <f t="shared" si="89"/>
        <v/>
      </c>
      <c r="L1075" s="872" t="str">
        <f t="shared" si="90"/>
        <v/>
      </c>
      <c r="M1075" s="872" t="str">
        <f t="shared" si="91"/>
        <v/>
      </c>
      <c r="N1075" s="872" t="str">
        <f t="shared" si="88"/>
        <v/>
      </c>
      <c r="O1075" s="872" t="str">
        <f t="shared" si="87"/>
        <v/>
      </c>
    </row>
    <row r="1076" spans="3:15" ht="18" hidden="1" customHeight="1">
      <c r="C1076" s="879"/>
      <c r="D1076" s="993"/>
      <c r="E1076" s="996"/>
      <c r="F1076" s="994"/>
      <c r="G1076" s="849"/>
      <c r="H1076" s="868"/>
      <c r="I1076" s="642"/>
      <c r="J1076" s="862"/>
      <c r="K1076" s="872" t="str">
        <f t="shared" si="89"/>
        <v/>
      </c>
      <c r="L1076" s="872" t="str">
        <f t="shared" si="90"/>
        <v/>
      </c>
      <c r="M1076" s="872" t="str">
        <f t="shared" si="91"/>
        <v/>
      </c>
      <c r="N1076" s="872" t="str">
        <f t="shared" si="88"/>
        <v/>
      </c>
      <c r="O1076" s="872" t="str">
        <f t="shared" si="87"/>
        <v/>
      </c>
    </row>
    <row r="1077" spans="3:15" ht="18" hidden="1" customHeight="1">
      <c r="C1077" s="879"/>
      <c r="D1077" s="993"/>
      <c r="E1077" s="996"/>
      <c r="F1077" s="994"/>
      <c r="G1077" s="849"/>
      <c r="H1077" s="868"/>
      <c r="I1077" s="642"/>
      <c r="J1077" s="862"/>
      <c r="K1077" s="872" t="str">
        <f t="shared" si="89"/>
        <v/>
      </c>
      <c r="L1077" s="872" t="str">
        <f t="shared" si="90"/>
        <v/>
      </c>
      <c r="M1077" s="872" t="str">
        <f t="shared" si="91"/>
        <v/>
      </c>
      <c r="N1077" s="872" t="str">
        <f t="shared" si="88"/>
        <v/>
      </c>
      <c r="O1077" s="872" t="str">
        <f t="shared" si="87"/>
        <v/>
      </c>
    </row>
    <row r="1078" spans="3:15" ht="18" hidden="1" customHeight="1">
      <c r="C1078" s="879"/>
      <c r="D1078" s="993"/>
      <c r="E1078" s="996"/>
      <c r="F1078" s="994"/>
      <c r="G1078" s="849"/>
      <c r="H1078" s="868"/>
      <c r="I1078" s="642"/>
      <c r="J1078" s="862"/>
      <c r="K1078" s="872" t="str">
        <f t="shared" si="89"/>
        <v/>
      </c>
      <c r="L1078" s="872" t="str">
        <f t="shared" si="90"/>
        <v/>
      </c>
      <c r="M1078" s="872" t="str">
        <f t="shared" si="91"/>
        <v/>
      </c>
      <c r="N1078" s="872" t="str">
        <f t="shared" si="88"/>
        <v/>
      </c>
      <c r="O1078" s="872" t="str">
        <f t="shared" si="87"/>
        <v/>
      </c>
    </row>
    <row r="1079" spans="3:15" ht="18" hidden="1" customHeight="1">
      <c r="C1079" s="879"/>
      <c r="D1079" s="993"/>
      <c r="E1079" s="996"/>
      <c r="F1079" s="994"/>
      <c r="G1079" s="849"/>
      <c r="H1079" s="868"/>
      <c r="I1079" s="642"/>
      <c r="J1079" s="862"/>
      <c r="K1079" s="872" t="str">
        <f t="shared" si="89"/>
        <v/>
      </c>
      <c r="L1079" s="872" t="str">
        <f t="shared" si="90"/>
        <v/>
      </c>
      <c r="M1079" s="872" t="str">
        <f t="shared" si="91"/>
        <v/>
      </c>
      <c r="N1079" s="872" t="str">
        <f t="shared" si="88"/>
        <v/>
      </c>
      <c r="O1079" s="872" t="str">
        <f t="shared" si="87"/>
        <v/>
      </c>
    </row>
    <row r="1080" spans="3:15" ht="18" hidden="1" customHeight="1">
      <c r="C1080" s="879"/>
      <c r="D1080" s="993"/>
      <c r="E1080" s="996"/>
      <c r="F1080" s="994"/>
      <c r="G1080" s="849"/>
      <c r="H1080" s="868"/>
      <c r="I1080" s="642"/>
      <c r="J1080" s="862"/>
      <c r="K1080" s="872" t="str">
        <f t="shared" si="89"/>
        <v/>
      </c>
      <c r="L1080" s="872" t="str">
        <f t="shared" si="90"/>
        <v/>
      </c>
      <c r="M1080" s="872" t="str">
        <f t="shared" si="91"/>
        <v/>
      </c>
      <c r="N1080" s="872" t="str">
        <f t="shared" si="88"/>
        <v/>
      </c>
      <c r="O1080" s="872" t="str">
        <f t="shared" si="87"/>
        <v/>
      </c>
    </row>
    <row r="1081" spans="3:15" ht="18" hidden="1" customHeight="1">
      <c r="C1081" s="879"/>
      <c r="D1081" s="993"/>
      <c r="E1081" s="996"/>
      <c r="F1081" s="994"/>
      <c r="G1081" s="849"/>
      <c r="H1081" s="868"/>
      <c r="I1081" s="642"/>
      <c r="J1081" s="862"/>
      <c r="K1081" s="872" t="str">
        <f t="shared" si="89"/>
        <v/>
      </c>
      <c r="L1081" s="872" t="str">
        <f t="shared" si="90"/>
        <v/>
      </c>
      <c r="M1081" s="872" t="str">
        <f t="shared" si="91"/>
        <v/>
      </c>
      <c r="N1081" s="872" t="str">
        <f t="shared" si="88"/>
        <v/>
      </c>
      <c r="O1081" s="872" t="str">
        <f t="shared" si="87"/>
        <v/>
      </c>
    </row>
    <row r="1082" spans="3:15" ht="18" hidden="1" customHeight="1">
      <c r="C1082" s="879"/>
      <c r="D1082" s="993"/>
      <c r="E1082" s="996"/>
      <c r="F1082" s="994"/>
      <c r="G1082" s="849"/>
      <c r="H1082" s="868"/>
      <c r="I1082" s="642"/>
      <c r="J1082" s="862"/>
      <c r="K1082" s="872" t="str">
        <f t="shared" si="89"/>
        <v/>
      </c>
      <c r="L1082" s="872" t="str">
        <f t="shared" si="90"/>
        <v/>
      </c>
      <c r="M1082" s="872" t="str">
        <f t="shared" si="91"/>
        <v/>
      </c>
      <c r="N1082" s="872" t="str">
        <f t="shared" si="88"/>
        <v/>
      </c>
      <c r="O1082" s="872" t="str">
        <f t="shared" si="87"/>
        <v/>
      </c>
    </row>
    <row r="1083" spans="3:15" ht="18" hidden="1" customHeight="1">
      <c r="C1083" s="879"/>
      <c r="D1083" s="993"/>
      <c r="E1083" s="996"/>
      <c r="F1083" s="994"/>
      <c r="G1083" s="849"/>
      <c r="H1083" s="868"/>
      <c r="I1083" s="642"/>
      <c r="J1083" s="862"/>
      <c r="K1083" s="872" t="str">
        <f t="shared" si="89"/>
        <v/>
      </c>
      <c r="L1083" s="872" t="str">
        <f t="shared" si="90"/>
        <v/>
      </c>
      <c r="M1083" s="872" t="str">
        <f t="shared" si="91"/>
        <v/>
      </c>
      <c r="N1083" s="872" t="str">
        <f t="shared" si="88"/>
        <v/>
      </c>
      <c r="O1083" s="872" t="str">
        <f t="shared" si="87"/>
        <v/>
      </c>
    </row>
    <row r="1084" spans="3:15" ht="18" hidden="1" customHeight="1">
      <c r="C1084" s="879"/>
      <c r="D1084" s="993"/>
      <c r="E1084" s="996"/>
      <c r="F1084" s="994"/>
      <c r="G1084" s="849"/>
      <c r="H1084" s="868"/>
      <c r="I1084" s="642"/>
      <c r="J1084" s="862"/>
      <c r="K1084" s="872" t="str">
        <f t="shared" si="89"/>
        <v/>
      </c>
      <c r="L1084" s="872" t="str">
        <f t="shared" si="90"/>
        <v/>
      </c>
      <c r="M1084" s="872" t="str">
        <f t="shared" si="91"/>
        <v/>
      </c>
      <c r="N1084" s="872" t="str">
        <f t="shared" si="88"/>
        <v/>
      </c>
      <c r="O1084" s="872" t="str">
        <f t="shared" si="87"/>
        <v/>
      </c>
    </row>
    <row r="1085" spans="3:15" ht="18" hidden="1" customHeight="1">
      <c r="C1085" s="879"/>
      <c r="D1085" s="993"/>
      <c r="E1085" s="996"/>
      <c r="F1085" s="994"/>
      <c r="G1085" s="849"/>
      <c r="H1085" s="868"/>
      <c r="I1085" s="642"/>
      <c r="J1085" s="862"/>
      <c r="K1085" s="872" t="str">
        <f t="shared" si="89"/>
        <v/>
      </c>
      <c r="L1085" s="872" t="str">
        <f t="shared" si="90"/>
        <v/>
      </c>
      <c r="M1085" s="872" t="str">
        <f t="shared" si="91"/>
        <v/>
      </c>
      <c r="N1085" s="872" t="str">
        <f t="shared" si="88"/>
        <v/>
      </c>
      <c r="O1085" s="872" t="str">
        <f t="shared" si="87"/>
        <v/>
      </c>
    </row>
    <row r="1086" spans="3:15" ht="18" hidden="1" customHeight="1">
      <c r="C1086" s="879"/>
      <c r="D1086" s="993"/>
      <c r="E1086" s="996"/>
      <c r="F1086" s="994"/>
      <c r="G1086" s="849"/>
      <c r="H1086" s="868"/>
      <c r="I1086" s="642"/>
      <c r="J1086" s="862"/>
      <c r="K1086" s="872" t="str">
        <f t="shared" si="89"/>
        <v/>
      </c>
      <c r="L1086" s="872" t="str">
        <f t="shared" si="90"/>
        <v/>
      </c>
      <c r="M1086" s="872" t="str">
        <f t="shared" si="91"/>
        <v/>
      </c>
      <c r="N1086" s="872" t="str">
        <f t="shared" si="88"/>
        <v/>
      </c>
      <c r="O1086" s="872" t="str">
        <f t="shared" si="87"/>
        <v/>
      </c>
    </row>
    <row r="1087" spans="3:15" ht="18" hidden="1" customHeight="1">
      <c r="C1087" s="879"/>
      <c r="D1087" s="993"/>
      <c r="E1087" s="996"/>
      <c r="F1087" s="994"/>
      <c r="G1087" s="849"/>
      <c r="H1087" s="868"/>
      <c r="I1087" s="642"/>
      <c r="J1087" s="862"/>
      <c r="K1087" s="872" t="str">
        <f t="shared" si="89"/>
        <v/>
      </c>
      <c r="L1087" s="872" t="str">
        <f t="shared" si="90"/>
        <v/>
      </c>
      <c r="M1087" s="872" t="str">
        <f t="shared" si="91"/>
        <v/>
      </c>
      <c r="N1087" s="872" t="str">
        <f t="shared" si="88"/>
        <v/>
      </c>
      <c r="O1087" s="872" t="str">
        <f t="shared" si="87"/>
        <v/>
      </c>
    </row>
    <row r="1088" spans="3:15" ht="18" hidden="1" customHeight="1">
      <c r="C1088" s="879"/>
      <c r="D1088" s="993"/>
      <c r="E1088" s="996"/>
      <c r="F1088" s="994"/>
      <c r="G1088" s="849"/>
      <c r="H1088" s="868"/>
      <c r="I1088" s="642"/>
      <c r="J1088" s="862"/>
      <c r="K1088" s="872" t="str">
        <f t="shared" si="89"/>
        <v/>
      </c>
      <c r="L1088" s="872" t="str">
        <f t="shared" si="90"/>
        <v/>
      </c>
      <c r="M1088" s="872" t="str">
        <f t="shared" si="91"/>
        <v/>
      </c>
      <c r="N1088" s="872" t="str">
        <f t="shared" si="88"/>
        <v/>
      </c>
      <c r="O1088" s="872" t="str">
        <f t="shared" si="87"/>
        <v/>
      </c>
    </row>
    <row r="1089" spans="3:15" ht="18" hidden="1" customHeight="1">
      <c r="C1089" s="879"/>
      <c r="D1089" s="993"/>
      <c r="E1089" s="996"/>
      <c r="F1089" s="994"/>
      <c r="G1089" s="849"/>
      <c r="H1089" s="868"/>
      <c r="I1089" s="642"/>
      <c r="J1089" s="862"/>
      <c r="K1089" s="872" t="str">
        <f t="shared" si="89"/>
        <v/>
      </c>
      <c r="L1089" s="872" t="str">
        <f t="shared" si="90"/>
        <v/>
      </c>
      <c r="M1089" s="872" t="str">
        <f t="shared" si="91"/>
        <v/>
      </c>
      <c r="N1089" s="872" t="str">
        <f t="shared" si="88"/>
        <v/>
      </c>
      <c r="O1089" s="872" t="str">
        <f t="shared" si="87"/>
        <v/>
      </c>
    </row>
    <row r="1090" spans="3:15" ht="18" hidden="1" customHeight="1">
      <c r="C1090" s="879"/>
      <c r="D1090" s="993"/>
      <c r="E1090" s="996"/>
      <c r="F1090" s="994"/>
      <c r="G1090" s="849"/>
      <c r="H1090" s="868"/>
      <c r="I1090" s="642"/>
      <c r="J1090" s="862"/>
      <c r="K1090" s="872" t="str">
        <f t="shared" si="89"/>
        <v/>
      </c>
      <c r="L1090" s="872" t="str">
        <f t="shared" si="90"/>
        <v/>
      </c>
      <c r="M1090" s="872" t="str">
        <f t="shared" si="91"/>
        <v/>
      </c>
      <c r="N1090" s="872" t="str">
        <f t="shared" si="88"/>
        <v/>
      </c>
      <c r="O1090" s="872" t="str">
        <f t="shared" si="87"/>
        <v/>
      </c>
    </row>
    <row r="1091" spans="3:15" ht="18" hidden="1" customHeight="1">
      <c r="C1091" s="879"/>
      <c r="D1091" s="993"/>
      <c r="E1091" s="996"/>
      <c r="F1091" s="994"/>
      <c r="G1091" s="849"/>
      <c r="H1091" s="868"/>
      <c r="I1091" s="642"/>
      <c r="J1091" s="862"/>
      <c r="K1091" s="872" t="str">
        <f t="shared" si="89"/>
        <v/>
      </c>
      <c r="L1091" s="872" t="str">
        <f t="shared" si="90"/>
        <v/>
      </c>
      <c r="M1091" s="872" t="str">
        <f t="shared" si="91"/>
        <v/>
      </c>
      <c r="N1091" s="872" t="str">
        <f t="shared" si="88"/>
        <v/>
      </c>
      <c r="O1091" s="872" t="str">
        <f t="shared" si="87"/>
        <v/>
      </c>
    </row>
    <row r="1092" spans="3:15" ht="18" hidden="1" customHeight="1">
      <c r="C1092" s="879"/>
      <c r="D1092" s="993"/>
      <c r="E1092" s="996"/>
      <c r="F1092" s="994"/>
      <c r="G1092" s="849"/>
      <c r="H1092" s="868"/>
      <c r="I1092" s="642"/>
      <c r="J1092" s="862"/>
      <c r="K1092" s="872" t="str">
        <f t="shared" si="89"/>
        <v/>
      </c>
      <c r="L1092" s="872" t="str">
        <f t="shared" si="90"/>
        <v/>
      </c>
      <c r="M1092" s="872" t="str">
        <f t="shared" si="91"/>
        <v/>
      </c>
      <c r="N1092" s="872" t="str">
        <f t="shared" si="88"/>
        <v/>
      </c>
      <c r="O1092" s="872" t="str">
        <f t="shared" si="87"/>
        <v/>
      </c>
    </row>
    <row r="1093" spans="3:15" ht="18" hidden="1" customHeight="1">
      <c r="C1093" s="879"/>
      <c r="D1093" s="993"/>
      <c r="E1093" s="996"/>
      <c r="F1093" s="994"/>
      <c r="G1093" s="849"/>
      <c r="H1093" s="868"/>
      <c r="I1093" s="642"/>
      <c r="J1093" s="862"/>
      <c r="K1093" s="872" t="str">
        <f t="shared" si="89"/>
        <v/>
      </c>
      <c r="L1093" s="872" t="str">
        <f t="shared" si="90"/>
        <v/>
      </c>
      <c r="M1093" s="872" t="str">
        <f t="shared" si="91"/>
        <v/>
      </c>
      <c r="N1093" s="872" t="str">
        <f t="shared" si="88"/>
        <v/>
      </c>
      <c r="O1093" s="872" t="str">
        <f t="shared" ref="O1093:O1156" si="92">IF(C1093="","",IF(COUNTBLANK(C1093:J1093)&gt;1,"記入漏れがあります。記入例のとおりデータを入力してください。。",""))</f>
        <v/>
      </c>
    </row>
    <row r="1094" spans="3:15" ht="18" hidden="1" customHeight="1">
      <c r="C1094" s="879"/>
      <c r="D1094" s="993"/>
      <c r="E1094" s="996"/>
      <c r="F1094" s="994"/>
      <c r="G1094" s="849"/>
      <c r="H1094" s="868"/>
      <c r="I1094" s="642"/>
      <c r="J1094" s="862"/>
      <c r="K1094" s="872" t="str">
        <f t="shared" si="89"/>
        <v/>
      </c>
      <c r="L1094" s="872" t="str">
        <f t="shared" si="90"/>
        <v/>
      </c>
      <c r="M1094" s="872" t="str">
        <f t="shared" si="91"/>
        <v/>
      </c>
      <c r="N1094" s="872" t="str">
        <f t="shared" ref="N1094:N1157" si="93">IF(COUNTIF($Y$6:$Y$18,J1094),"要確認","")</f>
        <v/>
      </c>
      <c r="O1094" s="872" t="str">
        <f t="shared" si="92"/>
        <v/>
      </c>
    </row>
    <row r="1095" spans="3:15" ht="18" hidden="1" customHeight="1">
      <c r="C1095" s="879"/>
      <c r="D1095" s="993"/>
      <c r="E1095" s="996"/>
      <c r="F1095" s="994"/>
      <c r="G1095" s="849"/>
      <c r="H1095" s="868"/>
      <c r="I1095" s="642"/>
      <c r="J1095" s="862"/>
      <c r="K1095" s="872" t="str">
        <f t="shared" si="89"/>
        <v/>
      </c>
      <c r="L1095" s="872" t="str">
        <f t="shared" si="90"/>
        <v/>
      </c>
      <c r="M1095" s="872" t="str">
        <f t="shared" si="91"/>
        <v/>
      </c>
      <c r="N1095" s="872" t="str">
        <f t="shared" si="93"/>
        <v/>
      </c>
      <c r="O1095" s="872" t="str">
        <f t="shared" si="92"/>
        <v/>
      </c>
    </row>
    <row r="1096" spans="3:15" ht="18" hidden="1" customHeight="1">
      <c r="C1096" s="879"/>
      <c r="D1096" s="993"/>
      <c r="E1096" s="996"/>
      <c r="F1096" s="994"/>
      <c r="G1096" s="849"/>
      <c r="H1096" s="868"/>
      <c r="I1096" s="642"/>
      <c r="J1096" s="862"/>
      <c r="K1096" s="872" t="str">
        <f t="shared" si="89"/>
        <v/>
      </c>
      <c r="L1096" s="872" t="str">
        <f t="shared" si="90"/>
        <v/>
      </c>
      <c r="M1096" s="872" t="str">
        <f t="shared" si="91"/>
        <v/>
      </c>
      <c r="N1096" s="872" t="str">
        <f t="shared" si="93"/>
        <v/>
      </c>
      <c r="O1096" s="872" t="str">
        <f t="shared" si="92"/>
        <v/>
      </c>
    </row>
    <row r="1097" spans="3:15" ht="18" hidden="1" customHeight="1">
      <c r="C1097" s="879"/>
      <c r="D1097" s="993"/>
      <c r="E1097" s="996"/>
      <c r="F1097" s="994"/>
      <c r="G1097" s="849"/>
      <c r="H1097" s="868"/>
      <c r="I1097" s="642"/>
      <c r="J1097" s="862"/>
      <c r="K1097" s="872" t="str">
        <f t="shared" si="89"/>
        <v/>
      </c>
      <c r="L1097" s="872" t="str">
        <f t="shared" si="90"/>
        <v/>
      </c>
      <c r="M1097" s="872" t="str">
        <f t="shared" si="91"/>
        <v/>
      </c>
      <c r="N1097" s="872" t="str">
        <f t="shared" si="93"/>
        <v/>
      </c>
      <c r="O1097" s="872" t="str">
        <f t="shared" si="92"/>
        <v/>
      </c>
    </row>
    <row r="1098" spans="3:15" ht="18" hidden="1" customHeight="1">
      <c r="C1098" s="879"/>
      <c r="D1098" s="993"/>
      <c r="E1098" s="996"/>
      <c r="F1098" s="994"/>
      <c r="G1098" s="849"/>
      <c r="H1098" s="868"/>
      <c r="I1098" s="642"/>
      <c r="J1098" s="862"/>
      <c r="K1098" s="872" t="str">
        <f t="shared" si="89"/>
        <v/>
      </c>
      <c r="L1098" s="872" t="str">
        <f t="shared" si="90"/>
        <v/>
      </c>
      <c r="M1098" s="872" t="str">
        <f t="shared" si="91"/>
        <v/>
      </c>
      <c r="N1098" s="872" t="str">
        <f t="shared" si="93"/>
        <v/>
      </c>
      <c r="O1098" s="872" t="str">
        <f t="shared" si="92"/>
        <v/>
      </c>
    </row>
    <row r="1099" spans="3:15" ht="18" hidden="1" customHeight="1">
      <c r="C1099" s="879"/>
      <c r="D1099" s="993"/>
      <c r="E1099" s="996"/>
      <c r="F1099" s="994"/>
      <c r="G1099" s="849"/>
      <c r="H1099" s="868"/>
      <c r="I1099" s="642"/>
      <c r="J1099" s="862"/>
      <c r="K1099" s="872" t="str">
        <f t="shared" si="89"/>
        <v/>
      </c>
      <c r="L1099" s="872" t="str">
        <f t="shared" si="90"/>
        <v/>
      </c>
      <c r="M1099" s="872" t="str">
        <f t="shared" si="91"/>
        <v/>
      </c>
      <c r="N1099" s="872" t="str">
        <f t="shared" si="93"/>
        <v/>
      </c>
      <c r="O1099" s="872" t="str">
        <f t="shared" si="92"/>
        <v/>
      </c>
    </row>
    <row r="1100" spans="3:15" ht="18" hidden="1" customHeight="1">
      <c r="C1100" s="879"/>
      <c r="D1100" s="993"/>
      <c r="E1100" s="996"/>
      <c r="F1100" s="994"/>
      <c r="G1100" s="849"/>
      <c r="H1100" s="868"/>
      <c r="I1100" s="642"/>
      <c r="J1100" s="862"/>
      <c r="K1100" s="872" t="str">
        <f t="shared" si="89"/>
        <v/>
      </c>
      <c r="L1100" s="872" t="str">
        <f t="shared" si="90"/>
        <v/>
      </c>
      <c r="M1100" s="872" t="str">
        <f t="shared" si="91"/>
        <v/>
      </c>
      <c r="N1100" s="872" t="str">
        <f t="shared" si="93"/>
        <v/>
      </c>
      <c r="O1100" s="872" t="str">
        <f t="shared" si="92"/>
        <v/>
      </c>
    </row>
    <row r="1101" spans="3:15" ht="18" hidden="1" customHeight="1">
      <c r="C1101" s="879"/>
      <c r="D1101" s="993"/>
      <c r="E1101" s="996"/>
      <c r="F1101" s="994"/>
      <c r="G1101" s="849"/>
      <c r="H1101" s="868"/>
      <c r="I1101" s="642"/>
      <c r="J1101" s="862"/>
      <c r="K1101" s="872" t="str">
        <f t="shared" si="89"/>
        <v/>
      </c>
      <c r="L1101" s="872" t="str">
        <f t="shared" si="90"/>
        <v/>
      </c>
      <c r="M1101" s="872" t="str">
        <f t="shared" si="91"/>
        <v/>
      </c>
      <c r="N1101" s="872" t="str">
        <f t="shared" si="93"/>
        <v/>
      </c>
      <c r="O1101" s="872" t="str">
        <f t="shared" si="92"/>
        <v/>
      </c>
    </row>
    <row r="1102" spans="3:15" ht="18" hidden="1" customHeight="1">
      <c r="C1102" s="879"/>
      <c r="D1102" s="993"/>
      <c r="E1102" s="996"/>
      <c r="F1102" s="994"/>
      <c r="G1102" s="849"/>
      <c r="H1102" s="868"/>
      <c r="I1102" s="642"/>
      <c r="J1102" s="862"/>
      <c r="K1102" s="872" t="str">
        <f t="shared" si="89"/>
        <v/>
      </c>
      <c r="L1102" s="872" t="str">
        <f t="shared" si="90"/>
        <v/>
      </c>
      <c r="M1102" s="872" t="str">
        <f t="shared" si="91"/>
        <v/>
      </c>
      <c r="N1102" s="872" t="str">
        <f t="shared" si="93"/>
        <v/>
      </c>
      <c r="O1102" s="872" t="str">
        <f t="shared" si="92"/>
        <v/>
      </c>
    </row>
    <row r="1103" spans="3:15" ht="18" hidden="1" customHeight="1">
      <c r="C1103" s="879"/>
      <c r="D1103" s="993"/>
      <c r="E1103" s="996"/>
      <c r="F1103" s="994"/>
      <c r="G1103" s="849"/>
      <c r="H1103" s="868"/>
      <c r="I1103" s="642"/>
      <c r="J1103" s="862"/>
      <c r="K1103" s="872" t="str">
        <f t="shared" si="89"/>
        <v/>
      </c>
      <c r="L1103" s="872" t="str">
        <f t="shared" si="90"/>
        <v/>
      </c>
      <c r="M1103" s="872" t="str">
        <f t="shared" si="91"/>
        <v/>
      </c>
      <c r="N1103" s="872" t="str">
        <f t="shared" si="93"/>
        <v/>
      </c>
      <c r="O1103" s="872" t="str">
        <f t="shared" si="92"/>
        <v/>
      </c>
    </row>
    <row r="1104" spans="3:15" ht="18" hidden="1" customHeight="1">
      <c r="C1104" s="879"/>
      <c r="D1104" s="993"/>
      <c r="E1104" s="996"/>
      <c r="F1104" s="994"/>
      <c r="G1104" s="849"/>
      <c r="H1104" s="868"/>
      <c r="I1104" s="642"/>
      <c r="J1104" s="862"/>
      <c r="K1104" s="872" t="str">
        <f t="shared" si="89"/>
        <v/>
      </c>
      <c r="L1104" s="872" t="str">
        <f t="shared" si="90"/>
        <v/>
      </c>
      <c r="M1104" s="872" t="str">
        <f t="shared" si="91"/>
        <v/>
      </c>
      <c r="N1104" s="872" t="str">
        <f t="shared" si="93"/>
        <v/>
      </c>
      <c r="O1104" s="872" t="str">
        <f t="shared" si="92"/>
        <v/>
      </c>
    </row>
    <row r="1105" spans="3:15" ht="18" hidden="1" customHeight="1">
      <c r="C1105" s="879"/>
      <c r="D1105" s="993"/>
      <c r="E1105" s="996"/>
      <c r="F1105" s="994"/>
      <c r="G1105" s="849"/>
      <c r="H1105" s="868"/>
      <c r="I1105" s="642"/>
      <c r="J1105" s="862"/>
      <c r="K1105" s="872" t="str">
        <f t="shared" si="89"/>
        <v/>
      </c>
      <c r="L1105" s="872" t="str">
        <f t="shared" si="90"/>
        <v/>
      </c>
      <c r="M1105" s="872" t="str">
        <f t="shared" si="91"/>
        <v/>
      </c>
      <c r="N1105" s="872" t="str">
        <f t="shared" si="93"/>
        <v/>
      </c>
      <c r="O1105" s="872" t="str">
        <f t="shared" si="92"/>
        <v/>
      </c>
    </row>
    <row r="1106" spans="3:15" ht="18" hidden="1" customHeight="1">
      <c r="C1106" s="879"/>
      <c r="D1106" s="993"/>
      <c r="E1106" s="996"/>
      <c r="F1106" s="994"/>
      <c r="G1106" s="849"/>
      <c r="H1106" s="868"/>
      <c r="I1106" s="642"/>
      <c r="J1106" s="862"/>
      <c r="K1106" s="872" t="str">
        <f t="shared" si="89"/>
        <v/>
      </c>
      <c r="L1106" s="872" t="str">
        <f t="shared" si="90"/>
        <v/>
      </c>
      <c r="M1106" s="872" t="str">
        <f t="shared" si="91"/>
        <v/>
      </c>
      <c r="N1106" s="872" t="str">
        <f t="shared" si="93"/>
        <v/>
      </c>
      <c r="O1106" s="872" t="str">
        <f t="shared" si="92"/>
        <v/>
      </c>
    </row>
    <row r="1107" spans="3:15" ht="18" hidden="1" customHeight="1">
      <c r="C1107" s="879"/>
      <c r="D1107" s="993"/>
      <c r="E1107" s="996"/>
      <c r="F1107" s="994"/>
      <c r="G1107" s="849"/>
      <c r="H1107" s="868"/>
      <c r="I1107" s="642"/>
      <c r="J1107" s="862"/>
      <c r="K1107" s="872" t="str">
        <f t="shared" si="89"/>
        <v/>
      </c>
      <c r="L1107" s="872" t="str">
        <f t="shared" si="90"/>
        <v/>
      </c>
      <c r="M1107" s="872" t="str">
        <f t="shared" si="91"/>
        <v/>
      </c>
      <c r="N1107" s="872" t="str">
        <f t="shared" si="93"/>
        <v/>
      </c>
      <c r="O1107" s="872" t="str">
        <f t="shared" si="92"/>
        <v/>
      </c>
    </row>
    <row r="1108" spans="3:15" ht="18" hidden="1" customHeight="1">
      <c r="C1108" s="879"/>
      <c r="D1108" s="993"/>
      <c r="E1108" s="996"/>
      <c r="F1108" s="994"/>
      <c r="G1108" s="849"/>
      <c r="H1108" s="868"/>
      <c r="I1108" s="642"/>
      <c r="J1108" s="862"/>
      <c r="K1108" s="872" t="str">
        <f t="shared" si="89"/>
        <v/>
      </c>
      <c r="L1108" s="872" t="str">
        <f t="shared" si="90"/>
        <v/>
      </c>
      <c r="M1108" s="872" t="str">
        <f t="shared" si="91"/>
        <v/>
      </c>
      <c r="N1108" s="872" t="str">
        <f t="shared" si="93"/>
        <v/>
      </c>
      <c r="O1108" s="872" t="str">
        <f t="shared" si="92"/>
        <v/>
      </c>
    </row>
    <row r="1109" spans="3:15" ht="18" hidden="1" customHeight="1">
      <c r="C1109" s="879"/>
      <c r="D1109" s="993"/>
      <c r="E1109" s="996"/>
      <c r="F1109" s="994"/>
      <c r="G1109" s="849"/>
      <c r="H1109" s="868"/>
      <c r="I1109" s="642"/>
      <c r="J1109" s="862"/>
      <c r="K1109" s="872" t="str">
        <f t="shared" si="89"/>
        <v/>
      </c>
      <c r="L1109" s="872" t="str">
        <f t="shared" si="90"/>
        <v/>
      </c>
      <c r="M1109" s="872" t="str">
        <f t="shared" si="91"/>
        <v/>
      </c>
      <c r="N1109" s="872" t="str">
        <f t="shared" si="93"/>
        <v/>
      </c>
      <c r="O1109" s="872" t="str">
        <f t="shared" si="92"/>
        <v/>
      </c>
    </row>
    <row r="1110" spans="3:15" ht="18" hidden="1" customHeight="1">
      <c r="C1110" s="879"/>
      <c r="D1110" s="993"/>
      <c r="E1110" s="996"/>
      <c r="F1110" s="994"/>
      <c r="G1110" s="849"/>
      <c r="H1110" s="868"/>
      <c r="I1110" s="642"/>
      <c r="J1110" s="862"/>
      <c r="K1110" s="872" t="str">
        <f t="shared" si="89"/>
        <v/>
      </c>
      <c r="L1110" s="872" t="str">
        <f t="shared" si="90"/>
        <v/>
      </c>
      <c r="M1110" s="872" t="str">
        <f t="shared" si="91"/>
        <v/>
      </c>
      <c r="N1110" s="872" t="str">
        <f t="shared" si="93"/>
        <v/>
      </c>
      <c r="O1110" s="872" t="str">
        <f t="shared" si="92"/>
        <v/>
      </c>
    </row>
    <row r="1111" spans="3:15" ht="18" hidden="1" customHeight="1">
      <c r="C1111" s="879"/>
      <c r="D1111" s="993"/>
      <c r="E1111" s="996"/>
      <c r="F1111" s="994"/>
      <c r="G1111" s="849"/>
      <c r="H1111" s="868"/>
      <c r="I1111" s="642"/>
      <c r="J1111" s="862"/>
      <c r="K1111" s="872" t="str">
        <f t="shared" si="89"/>
        <v/>
      </c>
      <c r="L1111" s="872" t="str">
        <f t="shared" si="90"/>
        <v/>
      </c>
      <c r="M1111" s="872" t="str">
        <f t="shared" si="91"/>
        <v/>
      </c>
      <c r="N1111" s="872" t="str">
        <f t="shared" si="93"/>
        <v/>
      </c>
      <c r="O1111" s="872" t="str">
        <f t="shared" si="92"/>
        <v/>
      </c>
    </row>
    <row r="1112" spans="3:15" ht="18" hidden="1" customHeight="1">
      <c r="C1112" s="879"/>
      <c r="D1112" s="993"/>
      <c r="E1112" s="996"/>
      <c r="F1112" s="994"/>
      <c r="G1112" s="849"/>
      <c r="H1112" s="868"/>
      <c r="I1112" s="642"/>
      <c r="J1112" s="862"/>
      <c r="K1112" s="872" t="str">
        <f t="shared" si="89"/>
        <v/>
      </c>
      <c r="L1112" s="872" t="str">
        <f t="shared" si="90"/>
        <v/>
      </c>
      <c r="M1112" s="872" t="str">
        <f t="shared" si="91"/>
        <v/>
      </c>
      <c r="N1112" s="872" t="str">
        <f t="shared" si="93"/>
        <v/>
      </c>
      <c r="O1112" s="872" t="str">
        <f t="shared" si="92"/>
        <v/>
      </c>
    </row>
    <row r="1113" spans="3:15" ht="18" hidden="1" customHeight="1">
      <c r="C1113" s="879"/>
      <c r="D1113" s="993"/>
      <c r="E1113" s="996"/>
      <c r="F1113" s="994"/>
      <c r="G1113" s="849"/>
      <c r="H1113" s="868"/>
      <c r="I1113" s="642"/>
      <c r="J1113" s="862"/>
      <c r="K1113" s="872" t="str">
        <f t="shared" si="89"/>
        <v/>
      </c>
      <c r="L1113" s="872" t="str">
        <f t="shared" si="90"/>
        <v/>
      </c>
      <c r="M1113" s="872" t="str">
        <f t="shared" si="91"/>
        <v/>
      </c>
      <c r="N1113" s="872" t="str">
        <f t="shared" si="93"/>
        <v/>
      </c>
      <c r="O1113" s="872" t="str">
        <f t="shared" si="92"/>
        <v/>
      </c>
    </row>
    <row r="1114" spans="3:15" ht="18" hidden="1" customHeight="1">
      <c r="C1114" s="879"/>
      <c r="D1114" s="993"/>
      <c r="E1114" s="996"/>
      <c r="F1114" s="994"/>
      <c r="G1114" s="849"/>
      <c r="H1114" s="868"/>
      <c r="I1114" s="642"/>
      <c r="J1114" s="862"/>
      <c r="K1114" s="872" t="str">
        <f t="shared" si="89"/>
        <v/>
      </c>
      <c r="L1114" s="872" t="str">
        <f t="shared" si="90"/>
        <v/>
      </c>
      <c r="M1114" s="872" t="str">
        <f t="shared" si="91"/>
        <v/>
      </c>
      <c r="N1114" s="872" t="str">
        <f t="shared" si="93"/>
        <v/>
      </c>
      <c r="O1114" s="872" t="str">
        <f t="shared" si="92"/>
        <v/>
      </c>
    </row>
    <row r="1115" spans="3:15" ht="18" hidden="1" customHeight="1">
      <c r="C1115" s="879"/>
      <c r="D1115" s="993"/>
      <c r="E1115" s="996"/>
      <c r="F1115" s="994"/>
      <c r="G1115" s="849"/>
      <c r="H1115" s="868"/>
      <c r="I1115" s="642"/>
      <c r="J1115" s="862"/>
      <c r="K1115" s="872" t="str">
        <f t="shared" si="89"/>
        <v/>
      </c>
      <c r="L1115" s="872" t="str">
        <f t="shared" si="90"/>
        <v/>
      </c>
      <c r="M1115" s="872" t="str">
        <f t="shared" si="91"/>
        <v/>
      </c>
      <c r="N1115" s="872" t="str">
        <f t="shared" si="93"/>
        <v/>
      </c>
      <c r="O1115" s="872" t="str">
        <f t="shared" si="92"/>
        <v/>
      </c>
    </row>
    <row r="1116" spans="3:15" ht="18" hidden="1" customHeight="1">
      <c r="C1116" s="879"/>
      <c r="D1116" s="993"/>
      <c r="E1116" s="996"/>
      <c r="F1116" s="994"/>
      <c r="G1116" s="849"/>
      <c r="H1116" s="868"/>
      <c r="I1116" s="642"/>
      <c r="J1116" s="862"/>
      <c r="K1116" s="872" t="str">
        <f t="shared" si="89"/>
        <v/>
      </c>
      <c r="L1116" s="872" t="str">
        <f t="shared" si="90"/>
        <v/>
      </c>
      <c r="M1116" s="872" t="str">
        <f t="shared" si="91"/>
        <v/>
      </c>
      <c r="N1116" s="872" t="str">
        <f t="shared" si="93"/>
        <v/>
      </c>
      <c r="O1116" s="872" t="str">
        <f t="shared" si="92"/>
        <v/>
      </c>
    </row>
    <row r="1117" spans="3:15" ht="18" hidden="1" customHeight="1">
      <c r="C1117" s="879"/>
      <c r="D1117" s="993"/>
      <c r="E1117" s="996"/>
      <c r="F1117" s="994"/>
      <c r="G1117" s="849"/>
      <c r="H1117" s="868"/>
      <c r="I1117" s="642"/>
      <c r="J1117" s="862"/>
      <c r="K1117" s="872" t="str">
        <f t="shared" si="89"/>
        <v/>
      </c>
      <c r="L1117" s="872" t="str">
        <f t="shared" si="90"/>
        <v/>
      </c>
      <c r="M1117" s="872" t="str">
        <f t="shared" si="91"/>
        <v/>
      </c>
      <c r="N1117" s="872" t="str">
        <f t="shared" si="93"/>
        <v/>
      </c>
      <c r="O1117" s="872" t="str">
        <f t="shared" si="92"/>
        <v/>
      </c>
    </row>
    <row r="1118" spans="3:15" ht="18" hidden="1" customHeight="1">
      <c r="C1118" s="879"/>
      <c r="D1118" s="993"/>
      <c r="E1118" s="996"/>
      <c r="F1118" s="994"/>
      <c r="G1118" s="849"/>
      <c r="H1118" s="868"/>
      <c r="I1118" s="642"/>
      <c r="J1118" s="862"/>
      <c r="K1118" s="872" t="str">
        <f t="shared" si="89"/>
        <v/>
      </c>
      <c r="L1118" s="872" t="str">
        <f t="shared" si="90"/>
        <v/>
      </c>
      <c r="M1118" s="872" t="str">
        <f t="shared" si="91"/>
        <v/>
      </c>
      <c r="N1118" s="872" t="str">
        <f t="shared" si="93"/>
        <v/>
      </c>
      <c r="O1118" s="872" t="str">
        <f t="shared" si="92"/>
        <v/>
      </c>
    </row>
    <row r="1119" spans="3:15" ht="18" hidden="1" customHeight="1">
      <c r="C1119" s="879"/>
      <c r="D1119" s="993"/>
      <c r="E1119" s="996"/>
      <c r="F1119" s="994"/>
      <c r="G1119" s="849"/>
      <c r="H1119" s="868"/>
      <c r="I1119" s="642"/>
      <c r="J1119" s="862"/>
      <c r="K1119" s="872" t="str">
        <f t="shared" si="89"/>
        <v/>
      </c>
      <c r="L1119" s="872" t="str">
        <f t="shared" si="90"/>
        <v/>
      </c>
      <c r="M1119" s="872" t="str">
        <f t="shared" si="91"/>
        <v/>
      </c>
      <c r="N1119" s="872" t="str">
        <f t="shared" si="93"/>
        <v/>
      </c>
      <c r="O1119" s="872" t="str">
        <f t="shared" si="92"/>
        <v/>
      </c>
    </row>
    <row r="1120" spans="3:15" ht="18" hidden="1" customHeight="1">
      <c r="C1120" s="879"/>
      <c r="D1120" s="993"/>
      <c r="E1120" s="996"/>
      <c r="F1120" s="994"/>
      <c r="G1120" s="849"/>
      <c r="H1120" s="868"/>
      <c r="I1120" s="642"/>
      <c r="J1120" s="862"/>
      <c r="K1120" s="872" t="str">
        <f t="shared" si="89"/>
        <v/>
      </c>
      <c r="L1120" s="872" t="str">
        <f t="shared" si="90"/>
        <v/>
      </c>
      <c r="M1120" s="872" t="str">
        <f t="shared" si="91"/>
        <v/>
      </c>
      <c r="N1120" s="872" t="str">
        <f t="shared" si="93"/>
        <v/>
      </c>
      <c r="O1120" s="872" t="str">
        <f t="shared" si="92"/>
        <v/>
      </c>
    </row>
    <row r="1121" spans="3:15" ht="18" hidden="1" customHeight="1">
      <c r="C1121" s="879"/>
      <c r="D1121" s="993"/>
      <c r="E1121" s="996"/>
      <c r="F1121" s="994"/>
      <c r="G1121" s="849"/>
      <c r="H1121" s="868"/>
      <c r="I1121" s="642"/>
      <c r="J1121" s="862"/>
      <c r="K1121" s="872" t="str">
        <f t="shared" si="89"/>
        <v/>
      </c>
      <c r="L1121" s="872" t="str">
        <f t="shared" si="90"/>
        <v/>
      </c>
      <c r="M1121" s="872" t="str">
        <f t="shared" si="91"/>
        <v/>
      </c>
      <c r="N1121" s="872" t="str">
        <f t="shared" si="93"/>
        <v/>
      </c>
      <c r="O1121" s="872" t="str">
        <f t="shared" si="92"/>
        <v/>
      </c>
    </row>
    <row r="1122" spans="3:15" ht="18" hidden="1" customHeight="1">
      <c r="C1122" s="879"/>
      <c r="D1122" s="993"/>
      <c r="E1122" s="996"/>
      <c r="F1122" s="994"/>
      <c r="G1122" s="849"/>
      <c r="H1122" s="868"/>
      <c r="I1122" s="642"/>
      <c r="J1122" s="862"/>
      <c r="K1122" s="872" t="str">
        <f t="shared" si="89"/>
        <v/>
      </c>
      <c r="L1122" s="872" t="str">
        <f t="shared" si="90"/>
        <v/>
      </c>
      <c r="M1122" s="872" t="str">
        <f t="shared" si="91"/>
        <v/>
      </c>
      <c r="N1122" s="872" t="str">
        <f t="shared" si="93"/>
        <v/>
      </c>
      <c r="O1122" s="872" t="str">
        <f t="shared" si="92"/>
        <v/>
      </c>
    </row>
    <row r="1123" spans="3:15" ht="18" hidden="1" customHeight="1">
      <c r="C1123" s="879"/>
      <c r="D1123" s="993"/>
      <c r="E1123" s="996"/>
      <c r="F1123" s="994"/>
      <c r="G1123" s="849"/>
      <c r="H1123" s="868"/>
      <c r="I1123" s="642"/>
      <c r="J1123" s="862"/>
      <c r="K1123" s="872" t="str">
        <f t="shared" si="89"/>
        <v/>
      </c>
      <c r="L1123" s="872" t="str">
        <f t="shared" si="90"/>
        <v/>
      </c>
      <c r="M1123" s="872" t="str">
        <f t="shared" si="91"/>
        <v/>
      </c>
      <c r="N1123" s="872" t="str">
        <f t="shared" si="93"/>
        <v/>
      </c>
      <c r="O1123" s="872" t="str">
        <f t="shared" si="92"/>
        <v/>
      </c>
    </row>
    <row r="1124" spans="3:15" ht="18" hidden="1" customHeight="1">
      <c r="C1124" s="879"/>
      <c r="D1124" s="993"/>
      <c r="E1124" s="996"/>
      <c r="F1124" s="994"/>
      <c r="G1124" s="849"/>
      <c r="H1124" s="868"/>
      <c r="I1124" s="642"/>
      <c r="J1124" s="862"/>
      <c r="K1124" s="872" t="str">
        <f t="shared" si="89"/>
        <v/>
      </c>
      <c r="L1124" s="872" t="str">
        <f t="shared" si="90"/>
        <v/>
      </c>
      <c r="M1124" s="872" t="str">
        <f t="shared" si="91"/>
        <v/>
      </c>
      <c r="N1124" s="872" t="str">
        <f t="shared" si="93"/>
        <v/>
      </c>
      <c r="O1124" s="872" t="str">
        <f t="shared" si="92"/>
        <v/>
      </c>
    </row>
    <row r="1125" spans="3:15" ht="18" hidden="1" customHeight="1">
      <c r="C1125" s="879"/>
      <c r="D1125" s="993"/>
      <c r="E1125" s="996"/>
      <c r="F1125" s="994"/>
      <c r="G1125" s="849"/>
      <c r="H1125" s="868"/>
      <c r="I1125" s="642"/>
      <c r="J1125" s="862"/>
      <c r="K1125" s="872" t="str">
        <f t="shared" si="89"/>
        <v/>
      </c>
      <c r="L1125" s="872" t="str">
        <f t="shared" si="90"/>
        <v/>
      </c>
      <c r="M1125" s="872" t="str">
        <f t="shared" si="91"/>
        <v/>
      </c>
      <c r="N1125" s="872" t="str">
        <f t="shared" si="93"/>
        <v/>
      </c>
      <c r="O1125" s="872" t="str">
        <f t="shared" si="92"/>
        <v/>
      </c>
    </row>
    <row r="1126" spans="3:15" ht="18" hidden="1" customHeight="1">
      <c r="C1126" s="879"/>
      <c r="D1126" s="993"/>
      <c r="E1126" s="996"/>
      <c r="F1126" s="994"/>
      <c r="G1126" s="849"/>
      <c r="H1126" s="868"/>
      <c r="I1126" s="642"/>
      <c r="J1126" s="862"/>
      <c r="K1126" s="872" t="str">
        <f t="shared" si="89"/>
        <v/>
      </c>
      <c r="L1126" s="872" t="str">
        <f t="shared" si="90"/>
        <v/>
      </c>
      <c r="M1126" s="872" t="str">
        <f t="shared" si="91"/>
        <v/>
      </c>
      <c r="N1126" s="872" t="str">
        <f t="shared" si="93"/>
        <v/>
      </c>
      <c r="O1126" s="872" t="str">
        <f t="shared" si="92"/>
        <v/>
      </c>
    </row>
    <row r="1127" spans="3:15" ht="18" hidden="1" customHeight="1">
      <c r="C1127" s="879"/>
      <c r="D1127" s="993"/>
      <c r="E1127" s="996"/>
      <c r="F1127" s="994"/>
      <c r="G1127" s="849"/>
      <c r="H1127" s="868"/>
      <c r="I1127" s="642"/>
      <c r="J1127" s="862"/>
      <c r="K1127" s="872" t="str">
        <f t="shared" ref="K1127:K1190" si="94">IF(C1127="","",IF(E1127=G1127,"エラー",""))</f>
        <v/>
      </c>
      <c r="L1127" s="872" t="str">
        <f t="shared" ref="L1127:L1190" si="95">IF(C1127="","",IF(COUNTIF($H$3213:$H$3236,H1127),"","エラー"))</f>
        <v/>
      </c>
      <c r="M1127" s="872" t="str">
        <f t="shared" ref="M1127:M1190" si="96">IF(H1127="その他",IF(I1127="","エラー",""),IF(H1127="外国語(外国語会話も含む)",IF(I1127="","エラー",""),""))</f>
        <v/>
      </c>
      <c r="N1127" s="872" t="str">
        <f t="shared" si="93"/>
        <v/>
      </c>
      <c r="O1127" s="872" t="str">
        <f t="shared" si="92"/>
        <v/>
      </c>
    </row>
    <row r="1128" spans="3:15" ht="18" hidden="1" customHeight="1">
      <c r="C1128" s="879"/>
      <c r="D1128" s="993"/>
      <c r="E1128" s="996"/>
      <c r="F1128" s="994"/>
      <c r="G1128" s="849"/>
      <c r="H1128" s="868"/>
      <c r="I1128" s="642"/>
      <c r="J1128" s="862"/>
      <c r="K1128" s="872" t="str">
        <f t="shared" si="94"/>
        <v/>
      </c>
      <c r="L1128" s="872" t="str">
        <f t="shared" si="95"/>
        <v/>
      </c>
      <c r="M1128" s="872" t="str">
        <f t="shared" si="96"/>
        <v/>
      </c>
      <c r="N1128" s="872" t="str">
        <f t="shared" si="93"/>
        <v/>
      </c>
      <c r="O1128" s="872" t="str">
        <f t="shared" si="92"/>
        <v/>
      </c>
    </row>
    <row r="1129" spans="3:15" ht="18" hidden="1" customHeight="1">
      <c r="C1129" s="879"/>
      <c r="D1129" s="993"/>
      <c r="E1129" s="996"/>
      <c r="F1129" s="994"/>
      <c r="G1129" s="849"/>
      <c r="H1129" s="868"/>
      <c r="I1129" s="642"/>
      <c r="J1129" s="862"/>
      <c r="K1129" s="872" t="str">
        <f t="shared" si="94"/>
        <v/>
      </c>
      <c r="L1129" s="872" t="str">
        <f t="shared" si="95"/>
        <v/>
      </c>
      <c r="M1129" s="872" t="str">
        <f t="shared" si="96"/>
        <v/>
      </c>
      <c r="N1129" s="872" t="str">
        <f t="shared" si="93"/>
        <v/>
      </c>
      <c r="O1129" s="872" t="str">
        <f t="shared" si="92"/>
        <v/>
      </c>
    </row>
    <row r="1130" spans="3:15" ht="18" hidden="1" customHeight="1">
      <c r="C1130" s="879"/>
      <c r="D1130" s="993"/>
      <c r="E1130" s="996"/>
      <c r="F1130" s="994"/>
      <c r="G1130" s="849"/>
      <c r="H1130" s="868"/>
      <c r="I1130" s="642"/>
      <c r="J1130" s="862"/>
      <c r="K1130" s="872" t="str">
        <f t="shared" si="94"/>
        <v/>
      </c>
      <c r="L1130" s="872" t="str">
        <f t="shared" si="95"/>
        <v/>
      </c>
      <c r="M1130" s="872" t="str">
        <f t="shared" si="96"/>
        <v/>
      </c>
      <c r="N1130" s="872" t="str">
        <f t="shared" si="93"/>
        <v/>
      </c>
      <c r="O1130" s="872" t="str">
        <f t="shared" si="92"/>
        <v/>
      </c>
    </row>
    <row r="1131" spans="3:15" ht="18" hidden="1" customHeight="1">
      <c r="C1131" s="879"/>
      <c r="D1131" s="993"/>
      <c r="E1131" s="996"/>
      <c r="F1131" s="994"/>
      <c r="G1131" s="849"/>
      <c r="H1131" s="868"/>
      <c r="I1131" s="642"/>
      <c r="J1131" s="862"/>
      <c r="K1131" s="872" t="str">
        <f t="shared" si="94"/>
        <v/>
      </c>
      <c r="L1131" s="872" t="str">
        <f t="shared" si="95"/>
        <v/>
      </c>
      <c r="M1131" s="872" t="str">
        <f t="shared" si="96"/>
        <v/>
      </c>
      <c r="N1131" s="872" t="str">
        <f t="shared" si="93"/>
        <v/>
      </c>
      <c r="O1131" s="872" t="str">
        <f t="shared" si="92"/>
        <v/>
      </c>
    </row>
    <row r="1132" spans="3:15" ht="18" hidden="1" customHeight="1">
      <c r="C1132" s="879"/>
      <c r="D1132" s="993"/>
      <c r="E1132" s="996"/>
      <c r="F1132" s="994"/>
      <c r="G1132" s="849"/>
      <c r="H1132" s="868"/>
      <c r="I1132" s="642"/>
      <c r="J1132" s="862"/>
      <c r="K1132" s="872" t="str">
        <f t="shared" si="94"/>
        <v/>
      </c>
      <c r="L1132" s="872" t="str">
        <f t="shared" si="95"/>
        <v/>
      </c>
      <c r="M1132" s="872" t="str">
        <f t="shared" si="96"/>
        <v/>
      </c>
      <c r="N1132" s="872" t="str">
        <f t="shared" si="93"/>
        <v/>
      </c>
      <c r="O1132" s="872" t="str">
        <f t="shared" si="92"/>
        <v/>
      </c>
    </row>
    <row r="1133" spans="3:15" ht="18" hidden="1" customHeight="1">
      <c r="C1133" s="879"/>
      <c r="D1133" s="993"/>
      <c r="E1133" s="996"/>
      <c r="F1133" s="994"/>
      <c r="G1133" s="849"/>
      <c r="H1133" s="868"/>
      <c r="I1133" s="642"/>
      <c r="J1133" s="862"/>
      <c r="K1133" s="872" t="str">
        <f t="shared" si="94"/>
        <v/>
      </c>
      <c r="L1133" s="872" t="str">
        <f t="shared" si="95"/>
        <v/>
      </c>
      <c r="M1133" s="872" t="str">
        <f t="shared" si="96"/>
        <v/>
      </c>
      <c r="N1133" s="872" t="str">
        <f t="shared" si="93"/>
        <v/>
      </c>
      <c r="O1133" s="872" t="str">
        <f t="shared" si="92"/>
        <v/>
      </c>
    </row>
    <row r="1134" spans="3:15" ht="18" hidden="1" customHeight="1">
      <c r="C1134" s="879"/>
      <c r="D1134" s="993"/>
      <c r="E1134" s="996"/>
      <c r="F1134" s="994"/>
      <c r="G1134" s="849"/>
      <c r="H1134" s="868"/>
      <c r="I1134" s="642"/>
      <c r="J1134" s="862"/>
      <c r="K1134" s="872" t="str">
        <f t="shared" si="94"/>
        <v/>
      </c>
      <c r="L1134" s="872" t="str">
        <f t="shared" si="95"/>
        <v/>
      </c>
      <c r="M1134" s="872" t="str">
        <f t="shared" si="96"/>
        <v/>
      </c>
      <c r="N1134" s="872" t="str">
        <f t="shared" si="93"/>
        <v/>
      </c>
      <c r="O1134" s="872" t="str">
        <f t="shared" si="92"/>
        <v/>
      </c>
    </row>
    <row r="1135" spans="3:15" ht="18" hidden="1" customHeight="1">
      <c r="C1135" s="879"/>
      <c r="D1135" s="993"/>
      <c r="E1135" s="996"/>
      <c r="F1135" s="994"/>
      <c r="G1135" s="849"/>
      <c r="H1135" s="868"/>
      <c r="I1135" s="642"/>
      <c r="J1135" s="862"/>
      <c r="K1135" s="872" t="str">
        <f t="shared" si="94"/>
        <v/>
      </c>
      <c r="L1135" s="872" t="str">
        <f t="shared" si="95"/>
        <v/>
      </c>
      <c r="M1135" s="872" t="str">
        <f t="shared" si="96"/>
        <v/>
      </c>
      <c r="N1135" s="872" t="str">
        <f t="shared" si="93"/>
        <v/>
      </c>
      <c r="O1135" s="872" t="str">
        <f t="shared" si="92"/>
        <v/>
      </c>
    </row>
    <row r="1136" spans="3:15" ht="18" hidden="1" customHeight="1">
      <c r="C1136" s="879"/>
      <c r="D1136" s="993"/>
      <c r="E1136" s="996"/>
      <c r="F1136" s="994"/>
      <c r="G1136" s="849"/>
      <c r="H1136" s="868"/>
      <c r="I1136" s="642"/>
      <c r="J1136" s="862"/>
      <c r="K1136" s="872" t="str">
        <f t="shared" si="94"/>
        <v/>
      </c>
      <c r="L1136" s="872" t="str">
        <f t="shared" si="95"/>
        <v/>
      </c>
      <c r="M1136" s="872" t="str">
        <f t="shared" si="96"/>
        <v/>
      </c>
      <c r="N1136" s="872" t="str">
        <f t="shared" si="93"/>
        <v/>
      </c>
      <c r="O1136" s="872" t="str">
        <f t="shared" si="92"/>
        <v/>
      </c>
    </row>
    <row r="1137" spans="3:15" ht="18" hidden="1" customHeight="1">
      <c r="C1137" s="879"/>
      <c r="D1137" s="993"/>
      <c r="E1137" s="996"/>
      <c r="F1137" s="994"/>
      <c r="G1137" s="849"/>
      <c r="H1137" s="868"/>
      <c r="I1137" s="642"/>
      <c r="J1137" s="862"/>
      <c r="K1137" s="872" t="str">
        <f t="shared" si="94"/>
        <v/>
      </c>
      <c r="L1137" s="872" t="str">
        <f t="shared" si="95"/>
        <v/>
      </c>
      <c r="M1137" s="872" t="str">
        <f t="shared" si="96"/>
        <v/>
      </c>
      <c r="N1137" s="872" t="str">
        <f t="shared" si="93"/>
        <v/>
      </c>
      <c r="O1137" s="872" t="str">
        <f t="shared" si="92"/>
        <v/>
      </c>
    </row>
    <row r="1138" spans="3:15" ht="18" hidden="1" customHeight="1">
      <c r="C1138" s="879"/>
      <c r="D1138" s="993"/>
      <c r="E1138" s="996"/>
      <c r="F1138" s="994"/>
      <c r="G1138" s="849"/>
      <c r="H1138" s="868"/>
      <c r="I1138" s="642"/>
      <c r="J1138" s="862"/>
      <c r="K1138" s="872" t="str">
        <f t="shared" si="94"/>
        <v/>
      </c>
      <c r="L1138" s="872" t="str">
        <f t="shared" si="95"/>
        <v/>
      </c>
      <c r="M1138" s="872" t="str">
        <f t="shared" si="96"/>
        <v/>
      </c>
      <c r="N1138" s="872" t="str">
        <f t="shared" si="93"/>
        <v/>
      </c>
      <c r="O1138" s="872" t="str">
        <f t="shared" si="92"/>
        <v/>
      </c>
    </row>
    <row r="1139" spans="3:15" ht="18" hidden="1" customHeight="1">
      <c r="C1139" s="879"/>
      <c r="D1139" s="993"/>
      <c r="E1139" s="996"/>
      <c r="F1139" s="994"/>
      <c r="G1139" s="849"/>
      <c r="H1139" s="868"/>
      <c r="I1139" s="642"/>
      <c r="J1139" s="862"/>
      <c r="K1139" s="872" t="str">
        <f t="shared" si="94"/>
        <v/>
      </c>
      <c r="L1139" s="872" t="str">
        <f t="shared" si="95"/>
        <v/>
      </c>
      <c r="M1139" s="872" t="str">
        <f t="shared" si="96"/>
        <v/>
      </c>
      <c r="N1139" s="872" t="str">
        <f t="shared" si="93"/>
        <v/>
      </c>
      <c r="O1139" s="872" t="str">
        <f t="shared" si="92"/>
        <v/>
      </c>
    </row>
    <row r="1140" spans="3:15" ht="18" hidden="1" customHeight="1">
      <c r="C1140" s="879"/>
      <c r="D1140" s="993"/>
      <c r="E1140" s="996"/>
      <c r="F1140" s="994"/>
      <c r="G1140" s="849"/>
      <c r="H1140" s="868"/>
      <c r="I1140" s="642"/>
      <c r="J1140" s="862"/>
      <c r="K1140" s="872" t="str">
        <f t="shared" si="94"/>
        <v/>
      </c>
      <c r="L1140" s="872" t="str">
        <f t="shared" si="95"/>
        <v/>
      </c>
      <c r="M1140" s="872" t="str">
        <f t="shared" si="96"/>
        <v/>
      </c>
      <c r="N1140" s="872" t="str">
        <f t="shared" si="93"/>
        <v/>
      </c>
      <c r="O1140" s="872" t="str">
        <f t="shared" si="92"/>
        <v/>
      </c>
    </row>
    <row r="1141" spans="3:15" ht="18" hidden="1" customHeight="1">
      <c r="C1141" s="879"/>
      <c r="D1141" s="993"/>
      <c r="E1141" s="996"/>
      <c r="F1141" s="994"/>
      <c r="G1141" s="849"/>
      <c r="H1141" s="868"/>
      <c r="I1141" s="642"/>
      <c r="J1141" s="862"/>
      <c r="K1141" s="872" t="str">
        <f t="shared" si="94"/>
        <v/>
      </c>
      <c r="L1141" s="872" t="str">
        <f t="shared" si="95"/>
        <v/>
      </c>
      <c r="M1141" s="872" t="str">
        <f t="shared" si="96"/>
        <v/>
      </c>
      <c r="N1141" s="872" t="str">
        <f t="shared" si="93"/>
        <v/>
      </c>
      <c r="O1141" s="872" t="str">
        <f t="shared" si="92"/>
        <v/>
      </c>
    </row>
    <row r="1142" spans="3:15" ht="18" hidden="1" customHeight="1">
      <c r="C1142" s="879"/>
      <c r="D1142" s="993"/>
      <c r="E1142" s="996"/>
      <c r="F1142" s="994"/>
      <c r="G1142" s="849"/>
      <c r="H1142" s="868"/>
      <c r="I1142" s="642"/>
      <c r="J1142" s="862"/>
      <c r="K1142" s="872" t="str">
        <f t="shared" si="94"/>
        <v/>
      </c>
      <c r="L1142" s="872" t="str">
        <f t="shared" si="95"/>
        <v/>
      </c>
      <c r="M1142" s="872" t="str">
        <f t="shared" si="96"/>
        <v/>
      </c>
      <c r="N1142" s="872" t="str">
        <f t="shared" si="93"/>
        <v/>
      </c>
      <c r="O1142" s="872" t="str">
        <f t="shared" si="92"/>
        <v/>
      </c>
    </row>
    <row r="1143" spans="3:15" ht="18" hidden="1" customHeight="1">
      <c r="C1143" s="879"/>
      <c r="D1143" s="993"/>
      <c r="E1143" s="996"/>
      <c r="F1143" s="994"/>
      <c r="G1143" s="849"/>
      <c r="H1143" s="868"/>
      <c r="I1143" s="642"/>
      <c r="J1143" s="862"/>
      <c r="K1143" s="872" t="str">
        <f t="shared" si="94"/>
        <v/>
      </c>
      <c r="L1143" s="872" t="str">
        <f t="shared" si="95"/>
        <v/>
      </c>
      <c r="M1143" s="872" t="str">
        <f t="shared" si="96"/>
        <v/>
      </c>
      <c r="N1143" s="872" t="str">
        <f t="shared" si="93"/>
        <v/>
      </c>
      <c r="O1143" s="872" t="str">
        <f t="shared" si="92"/>
        <v/>
      </c>
    </row>
    <row r="1144" spans="3:15" ht="18" hidden="1" customHeight="1">
      <c r="C1144" s="879"/>
      <c r="D1144" s="993"/>
      <c r="E1144" s="996"/>
      <c r="F1144" s="994"/>
      <c r="G1144" s="849"/>
      <c r="H1144" s="868"/>
      <c r="I1144" s="642"/>
      <c r="J1144" s="862"/>
      <c r="K1144" s="872" t="str">
        <f t="shared" si="94"/>
        <v/>
      </c>
      <c r="L1144" s="872" t="str">
        <f t="shared" si="95"/>
        <v/>
      </c>
      <c r="M1144" s="872" t="str">
        <f t="shared" si="96"/>
        <v/>
      </c>
      <c r="N1144" s="872" t="str">
        <f t="shared" si="93"/>
        <v/>
      </c>
      <c r="O1144" s="872" t="str">
        <f t="shared" si="92"/>
        <v/>
      </c>
    </row>
    <row r="1145" spans="3:15" ht="18" hidden="1" customHeight="1">
      <c r="C1145" s="879"/>
      <c r="D1145" s="993"/>
      <c r="E1145" s="996"/>
      <c r="F1145" s="994"/>
      <c r="G1145" s="849"/>
      <c r="H1145" s="868"/>
      <c r="I1145" s="642"/>
      <c r="J1145" s="862"/>
      <c r="K1145" s="872" t="str">
        <f t="shared" si="94"/>
        <v/>
      </c>
      <c r="L1145" s="872" t="str">
        <f t="shared" si="95"/>
        <v/>
      </c>
      <c r="M1145" s="872" t="str">
        <f t="shared" si="96"/>
        <v/>
      </c>
      <c r="N1145" s="872" t="str">
        <f t="shared" si="93"/>
        <v/>
      </c>
      <c r="O1145" s="872" t="str">
        <f t="shared" si="92"/>
        <v/>
      </c>
    </row>
    <row r="1146" spans="3:15" ht="18" hidden="1" customHeight="1">
      <c r="C1146" s="879"/>
      <c r="D1146" s="993"/>
      <c r="E1146" s="996"/>
      <c r="F1146" s="994"/>
      <c r="G1146" s="849"/>
      <c r="H1146" s="868"/>
      <c r="I1146" s="642"/>
      <c r="J1146" s="862"/>
      <c r="K1146" s="872" t="str">
        <f t="shared" si="94"/>
        <v/>
      </c>
      <c r="L1146" s="872" t="str">
        <f t="shared" si="95"/>
        <v/>
      </c>
      <c r="M1146" s="872" t="str">
        <f t="shared" si="96"/>
        <v/>
      </c>
      <c r="N1146" s="872" t="str">
        <f t="shared" si="93"/>
        <v/>
      </c>
      <c r="O1146" s="872" t="str">
        <f t="shared" si="92"/>
        <v/>
      </c>
    </row>
    <row r="1147" spans="3:15" ht="18" hidden="1" customHeight="1">
      <c r="C1147" s="879"/>
      <c r="D1147" s="993"/>
      <c r="E1147" s="996"/>
      <c r="F1147" s="994"/>
      <c r="G1147" s="849"/>
      <c r="H1147" s="868"/>
      <c r="I1147" s="642"/>
      <c r="J1147" s="862"/>
      <c r="K1147" s="872" t="str">
        <f t="shared" si="94"/>
        <v/>
      </c>
      <c r="L1147" s="872" t="str">
        <f t="shared" si="95"/>
        <v/>
      </c>
      <c r="M1147" s="872" t="str">
        <f t="shared" si="96"/>
        <v/>
      </c>
      <c r="N1147" s="872" t="str">
        <f t="shared" si="93"/>
        <v/>
      </c>
      <c r="O1147" s="872" t="str">
        <f t="shared" si="92"/>
        <v/>
      </c>
    </row>
    <row r="1148" spans="3:15" ht="18" hidden="1" customHeight="1">
      <c r="C1148" s="879"/>
      <c r="D1148" s="993"/>
      <c r="E1148" s="996"/>
      <c r="F1148" s="994"/>
      <c r="G1148" s="849"/>
      <c r="H1148" s="868"/>
      <c r="I1148" s="642"/>
      <c r="J1148" s="862"/>
      <c r="K1148" s="872" t="str">
        <f t="shared" si="94"/>
        <v/>
      </c>
      <c r="L1148" s="872" t="str">
        <f t="shared" si="95"/>
        <v/>
      </c>
      <c r="M1148" s="872" t="str">
        <f t="shared" si="96"/>
        <v/>
      </c>
      <c r="N1148" s="872" t="str">
        <f t="shared" si="93"/>
        <v/>
      </c>
      <c r="O1148" s="872" t="str">
        <f t="shared" si="92"/>
        <v/>
      </c>
    </row>
    <row r="1149" spans="3:15" ht="18" hidden="1" customHeight="1">
      <c r="C1149" s="879"/>
      <c r="D1149" s="993"/>
      <c r="E1149" s="996"/>
      <c r="F1149" s="994"/>
      <c r="G1149" s="849"/>
      <c r="H1149" s="868"/>
      <c r="I1149" s="642"/>
      <c r="J1149" s="862"/>
      <c r="K1149" s="872" t="str">
        <f t="shared" si="94"/>
        <v/>
      </c>
      <c r="L1149" s="872" t="str">
        <f t="shared" si="95"/>
        <v/>
      </c>
      <c r="M1149" s="872" t="str">
        <f t="shared" si="96"/>
        <v/>
      </c>
      <c r="N1149" s="872" t="str">
        <f t="shared" si="93"/>
        <v/>
      </c>
      <c r="O1149" s="872" t="str">
        <f t="shared" si="92"/>
        <v/>
      </c>
    </row>
    <row r="1150" spans="3:15" ht="18" hidden="1" customHeight="1">
      <c r="C1150" s="879"/>
      <c r="D1150" s="993"/>
      <c r="E1150" s="996"/>
      <c r="F1150" s="994"/>
      <c r="G1150" s="849"/>
      <c r="H1150" s="868"/>
      <c r="I1150" s="642"/>
      <c r="J1150" s="862"/>
      <c r="K1150" s="872" t="str">
        <f t="shared" si="94"/>
        <v/>
      </c>
      <c r="L1150" s="872" t="str">
        <f t="shared" si="95"/>
        <v/>
      </c>
      <c r="M1150" s="872" t="str">
        <f t="shared" si="96"/>
        <v/>
      </c>
      <c r="N1150" s="872" t="str">
        <f t="shared" si="93"/>
        <v/>
      </c>
      <c r="O1150" s="872" t="str">
        <f t="shared" si="92"/>
        <v/>
      </c>
    </row>
    <row r="1151" spans="3:15" ht="18" hidden="1" customHeight="1">
      <c r="C1151" s="879"/>
      <c r="D1151" s="993"/>
      <c r="E1151" s="996"/>
      <c r="F1151" s="994"/>
      <c r="G1151" s="849"/>
      <c r="H1151" s="868"/>
      <c r="I1151" s="642"/>
      <c r="J1151" s="862"/>
      <c r="K1151" s="872" t="str">
        <f t="shared" si="94"/>
        <v/>
      </c>
      <c r="L1151" s="872" t="str">
        <f t="shared" si="95"/>
        <v/>
      </c>
      <c r="M1151" s="872" t="str">
        <f t="shared" si="96"/>
        <v/>
      </c>
      <c r="N1151" s="872" t="str">
        <f t="shared" si="93"/>
        <v/>
      </c>
      <c r="O1151" s="872" t="str">
        <f t="shared" si="92"/>
        <v/>
      </c>
    </row>
    <row r="1152" spans="3:15" ht="18" hidden="1" customHeight="1">
      <c r="C1152" s="879"/>
      <c r="D1152" s="993"/>
      <c r="E1152" s="996"/>
      <c r="F1152" s="994"/>
      <c r="G1152" s="849"/>
      <c r="H1152" s="868"/>
      <c r="I1152" s="642"/>
      <c r="J1152" s="862"/>
      <c r="K1152" s="872" t="str">
        <f t="shared" si="94"/>
        <v/>
      </c>
      <c r="L1152" s="872" t="str">
        <f t="shared" si="95"/>
        <v/>
      </c>
      <c r="M1152" s="872" t="str">
        <f t="shared" si="96"/>
        <v/>
      </c>
      <c r="N1152" s="872" t="str">
        <f t="shared" si="93"/>
        <v/>
      </c>
      <c r="O1152" s="872" t="str">
        <f t="shared" si="92"/>
        <v/>
      </c>
    </row>
    <row r="1153" spans="3:15" ht="18" hidden="1" customHeight="1">
      <c r="C1153" s="879"/>
      <c r="D1153" s="993"/>
      <c r="E1153" s="996"/>
      <c r="F1153" s="994"/>
      <c r="G1153" s="849"/>
      <c r="H1153" s="868"/>
      <c r="I1153" s="642"/>
      <c r="J1153" s="862"/>
      <c r="K1153" s="872" t="str">
        <f t="shared" si="94"/>
        <v/>
      </c>
      <c r="L1153" s="872" t="str">
        <f t="shared" si="95"/>
        <v/>
      </c>
      <c r="M1153" s="872" t="str">
        <f t="shared" si="96"/>
        <v/>
      </c>
      <c r="N1153" s="872" t="str">
        <f t="shared" si="93"/>
        <v/>
      </c>
      <c r="O1153" s="872" t="str">
        <f t="shared" si="92"/>
        <v/>
      </c>
    </row>
    <row r="1154" spans="3:15" ht="18" hidden="1" customHeight="1">
      <c r="C1154" s="879"/>
      <c r="D1154" s="993"/>
      <c r="E1154" s="996"/>
      <c r="F1154" s="994"/>
      <c r="G1154" s="849"/>
      <c r="H1154" s="868"/>
      <c r="I1154" s="642"/>
      <c r="J1154" s="862"/>
      <c r="K1154" s="872" t="str">
        <f t="shared" si="94"/>
        <v/>
      </c>
      <c r="L1154" s="872" t="str">
        <f t="shared" si="95"/>
        <v/>
      </c>
      <c r="M1154" s="872" t="str">
        <f t="shared" si="96"/>
        <v/>
      </c>
      <c r="N1154" s="872" t="str">
        <f t="shared" si="93"/>
        <v/>
      </c>
      <c r="O1154" s="872" t="str">
        <f t="shared" si="92"/>
        <v/>
      </c>
    </row>
    <row r="1155" spans="3:15" ht="18" hidden="1" customHeight="1">
      <c r="C1155" s="879"/>
      <c r="D1155" s="993"/>
      <c r="E1155" s="996"/>
      <c r="F1155" s="994"/>
      <c r="G1155" s="849"/>
      <c r="H1155" s="868"/>
      <c r="I1155" s="642"/>
      <c r="J1155" s="862"/>
      <c r="K1155" s="872" t="str">
        <f t="shared" si="94"/>
        <v/>
      </c>
      <c r="L1155" s="872" t="str">
        <f t="shared" si="95"/>
        <v/>
      </c>
      <c r="M1155" s="872" t="str">
        <f t="shared" si="96"/>
        <v/>
      </c>
      <c r="N1155" s="872" t="str">
        <f t="shared" si="93"/>
        <v/>
      </c>
      <c r="O1155" s="872" t="str">
        <f t="shared" si="92"/>
        <v/>
      </c>
    </row>
    <row r="1156" spans="3:15" ht="18" hidden="1" customHeight="1">
      <c r="C1156" s="879"/>
      <c r="D1156" s="993"/>
      <c r="E1156" s="996"/>
      <c r="F1156" s="994"/>
      <c r="G1156" s="849"/>
      <c r="H1156" s="868"/>
      <c r="I1156" s="642"/>
      <c r="J1156" s="862"/>
      <c r="K1156" s="872" t="str">
        <f t="shared" si="94"/>
        <v/>
      </c>
      <c r="L1156" s="872" t="str">
        <f t="shared" si="95"/>
        <v/>
      </c>
      <c r="M1156" s="872" t="str">
        <f t="shared" si="96"/>
        <v/>
      </c>
      <c r="N1156" s="872" t="str">
        <f t="shared" si="93"/>
        <v/>
      </c>
      <c r="O1156" s="872" t="str">
        <f t="shared" si="92"/>
        <v/>
      </c>
    </row>
    <row r="1157" spans="3:15" ht="18" hidden="1" customHeight="1">
      <c r="C1157" s="879"/>
      <c r="D1157" s="993"/>
      <c r="E1157" s="996"/>
      <c r="F1157" s="994"/>
      <c r="G1157" s="849"/>
      <c r="H1157" s="868"/>
      <c r="I1157" s="642"/>
      <c r="J1157" s="862"/>
      <c r="K1157" s="872" t="str">
        <f t="shared" si="94"/>
        <v/>
      </c>
      <c r="L1157" s="872" t="str">
        <f t="shared" si="95"/>
        <v/>
      </c>
      <c r="M1157" s="872" t="str">
        <f t="shared" si="96"/>
        <v/>
      </c>
      <c r="N1157" s="872" t="str">
        <f t="shared" si="93"/>
        <v/>
      </c>
      <c r="O1157" s="872" t="str">
        <f t="shared" ref="O1157:O1220" si="97">IF(C1157="","",IF(COUNTBLANK(C1157:J1157)&gt;1,"記入漏れがあります。記入例のとおりデータを入力してください。。",""))</f>
        <v/>
      </c>
    </row>
    <row r="1158" spans="3:15" ht="18" hidden="1" customHeight="1">
      <c r="C1158" s="879"/>
      <c r="D1158" s="993"/>
      <c r="E1158" s="996"/>
      <c r="F1158" s="994"/>
      <c r="G1158" s="849"/>
      <c r="H1158" s="868"/>
      <c r="I1158" s="642"/>
      <c r="J1158" s="862"/>
      <c r="K1158" s="872" t="str">
        <f t="shared" si="94"/>
        <v/>
      </c>
      <c r="L1158" s="872" t="str">
        <f t="shared" si="95"/>
        <v/>
      </c>
      <c r="M1158" s="872" t="str">
        <f t="shared" si="96"/>
        <v/>
      </c>
      <c r="N1158" s="872" t="str">
        <f t="shared" ref="N1158:N1221" si="98">IF(COUNTIF($Y$6:$Y$18,J1158),"要確認","")</f>
        <v/>
      </c>
      <c r="O1158" s="872" t="str">
        <f t="shared" si="97"/>
        <v/>
      </c>
    </row>
    <row r="1159" spans="3:15" ht="18" hidden="1" customHeight="1">
      <c r="C1159" s="879"/>
      <c r="D1159" s="993"/>
      <c r="E1159" s="996"/>
      <c r="F1159" s="994"/>
      <c r="G1159" s="849"/>
      <c r="H1159" s="868"/>
      <c r="I1159" s="642"/>
      <c r="J1159" s="862"/>
      <c r="K1159" s="872" t="str">
        <f t="shared" si="94"/>
        <v/>
      </c>
      <c r="L1159" s="872" t="str">
        <f t="shared" si="95"/>
        <v/>
      </c>
      <c r="M1159" s="872" t="str">
        <f t="shared" si="96"/>
        <v/>
      </c>
      <c r="N1159" s="872" t="str">
        <f t="shared" si="98"/>
        <v/>
      </c>
      <c r="O1159" s="872" t="str">
        <f t="shared" si="97"/>
        <v/>
      </c>
    </row>
    <row r="1160" spans="3:15" ht="18" hidden="1" customHeight="1">
      <c r="C1160" s="879"/>
      <c r="D1160" s="993"/>
      <c r="E1160" s="996"/>
      <c r="F1160" s="994"/>
      <c r="G1160" s="849"/>
      <c r="H1160" s="868"/>
      <c r="I1160" s="642"/>
      <c r="J1160" s="862"/>
      <c r="K1160" s="872" t="str">
        <f t="shared" si="94"/>
        <v/>
      </c>
      <c r="L1160" s="872" t="str">
        <f t="shared" si="95"/>
        <v/>
      </c>
      <c r="M1160" s="872" t="str">
        <f t="shared" si="96"/>
        <v/>
      </c>
      <c r="N1160" s="872" t="str">
        <f t="shared" si="98"/>
        <v/>
      </c>
      <c r="O1160" s="872" t="str">
        <f t="shared" si="97"/>
        <v/>
      </c>
    </row>
    <row r="1161" spans="3:15" ht="18" hidden="1" customHeight="1">
      <c r="C1161" s="879"/>
      <c r="D1161" s="993"/>
      <c r="E1161" s="996"/>
      <c r="F1161" s="994"/>
      <c r="G1161" s="849"/>
      <c r="H1161" s="868"/>
      <c r="I1161" s="642"/>
      <c r="J1161" s="862"/>
      <c r="K1161" s="872" t="str">
        <f t="shared" si="94"/>
        <v/>
      </c>
      <c r="L1161" s="872" t="str">
        <f t="shared" si="95"/>
        <v/>
      </c>
      <c r="M1161" s="872" t="str">
        <f t="shared" si="96"/>
        <v/>
      </c>
      <c r="N1161" s="872" t="str">
        <f t="shared" si="98"/>
        <v/>
      </c>
      <c r="O1161" s="872" t="str">
        <f t="shared" si="97"/>
        <v/>
      </c>
    </row>
    <row r="1162" spans="3:15" ht="18" hidden="1" customHeight="1">
      <c r="C1162" s="879"/>
      <c r="D1162" s="993"/>
      <c r="E1162" s="996"/>
      <c r="F1162" s="994"/>
      <c r="G1162" s="849"/>
      <c r="H1162" s="868"/>
      <c r="I1162" s="642"/>
      <c r="J1162" s="862"/>
      <c r="K1162" s="872" t="str">
        <f t="shared" si="94"/>
        <v/>
      </c>
      <c r="L1162" s="872" t="str">
        <f t="shared" si="95"/>
        <v/>
      </c>
      <c r="M1162" s="872" t="str">
        <f t="shared" si="96"/>
        <v/>
      </c>
      <c r="N1162" s="872" t="str">
        <f t="shared" si="98"/>
        <v/>
      </c>
      <c r="O1162" s="872" t="str">
        <f t="shared" si="97"/>
        <v/>
      </c>
    </row>
    <row r="1163" spans="3:15" ht="18" hidden="1" customHeight="1">
      <c r="C1163" s="879"/>
      <c r="D1163" s="993"/>
      <c r="E1163" s="996"/>
      <c r="F1163" s="994"/>
      <c r="G1163" s="849"/>
      <c r="H1163" s="868"/>
      <c r="I1163" s="642"/>
      <c r="J1163" s="862"/>
      <c r="K1163" s="872" t="str">
        <f t="shared" si="94"/>
        <v/>
      </c>
      <c r="L1163" s="872" t="str">
        <f t="shared" si="95"/>
        <v/>
      </c>
      <c r="M1163" s="872" t="str">
        <f t="shared" si="96"/>
        <v/>
      </c>
      <c r="N1163" s="872" t="str">
        <f t="shared" si="98"/>
        <v/>
      </c>
      <c r="O1163" s="872" t="str">
        <f t="shared" si="97"/>
        <v/>
      </c>
    </row>
    <row r="1164" spans="3:15" ht="18" hidden="1" customHeight="1">
      <c r="C1164" s="879"/>
      <c r="D1164" s="993"/>
      <c r="E1164" s="996"/>
      <c r="F1164" s="994"/>
      <c r="G1164" s="849"/>
      <c r="H1164" s="868"/>
      <c r="I1164" s="642"/>
      <c r="J1164" s="862"/>
      <c r="K1164" s="872" t="str">
        <f t="shared" si="94"/>
        <v/>
      </c>
      <c r="L1164" s="872" t="str">
        <f t="shared" si="95"/>
        <v/>
      </c>
      <c r="M1164" s="872" t="str">
        <f t="shared" si="96"/>
        <v/>
      </c>
      <c r="N1164" s="872" t="str">
        <f t="shared" si="98"/>
        <v/>
      </c>
      <c r="O1164" s="872" t="str">
        <f t="shared" si="97"/>
        <v/>
      </c>
    </row>
    <row r="1165" spans="3:15" ht="18" hidden="1" customHeight="1">
      <c r="C1165" s="879"/>
      <c r="D1165" s="993"/>
      <c r="E1165" s="996"/>
      <c r="F1165" s="994"/>
      <c r="G1165" s="849"/>
      <c r="H1165" s="868"/>
      <c r="I1165" s="642"/>
      <c r="J1165" s="862"/>
      <c r="K1165" s="872" t="str">
        <f t="shared" si="94"/>
        <v/>
      </c>
      <c r="L1165" s="872" t="str">
        <f t="shared" si="95"/>
        <v/>
      </c>
      <c r="M1165" s="872" t="str">
        <f t="shared" si="96"/>
        <v/>
      </c>
      <c r="N1165" s="872" t="str">
        <f t="shared" si="98"/>
        <v/>
      </c>
      <c r="O1165" s="872" t="str">
        <f t="shared" si="97"/>
        <v/>
      </c>
    </row>
    <row r="1166" spans="3:15" ht="18" hidden="1" customHeight="1">
      <c r="C1166" s="879"/>
      <c r="D1166" s="993"/>
      <c r="E1166" s="996"/>
      <c r="F1166" s="994"/>
      <c r="G1166" s="849"/>
      <c r="H1166" s="868"/>
      <c r="I1166" s="642"/>
      <c r="J1166" s="862"/>
      <c r="K1166" s="872" t="str">
        <f t="shared" si="94"/>
        <v/>
      </c>
      <c r="L1166" s="872" t="str">
        <f t="shared" si="95"/>
        <v/>
      </c>
      <c r="M1166" s="872" t="str">
        <f t="shared" si="96"/>
        <v/>
      </c>
      <c r="N1166" s="872" t="str">
        <f t="shared" si="98"/>
        <v/>
      </c>
      <c r="O1166" s="872" t="str">
        <f t="shared" si="97"/>
        <v/>
      </c>
    </row>
    <row r="1167" spans="3:15" ht="18" hidden="1" customHeight="1">
      <c r="C1167" s="879"/>
      <c r="D1167" s="993"/>
      <c r="E1167" s="996"/>
      <c r="F1167" s="994"/>
      <c r="G1167" s="849"/>
      <c r="H1167" s="868"/>
      <c r="I1167" s="642"/>
      <c r="J1167" s="862"/>
      <c r="K1167" s="872" t="str">
        <f t="shared" si="94"/>
        <v/>
      </c>
      <c r="L1167" s="872" t="str">
        <f t="shared" si="95"/>
        <v/>
      </c>
      <c r="M1167" s="872" t="str">
        <f t="shared" si="96"/>
        <v/>
      </c>
      <c r="N1167" s="872" t="str">
        <f t="shared" si="98"/>
        <v/>
      </c>
      <c r="O1167" s="872" t="str">
        <f t="shared" si="97"/>
        <v/>
      </c>
    </row>
    <row r="1168" spans="3:15" ht="18" hidden="1" customHeight="1">
      <c r="C1168" s="879"/>
      <c r="D1168" s="993"/>
      <c r="E1168" s="996"/>
      <c r="F1168" s="994"/>
      <c r="G1168" s="849"/>
      <c r="H1168" s="868"/>
      <c r="I1168" s="642"/>
      <c r="J1168" s="862"/>
      <c r="K1168" s="872" t="str">
        <f t="shared" si="94"/>
        <v/>
      </c>
      <c r="L1168" s="872" t="str">
        <f t="shared" si="95"/>
        <v/>
      </c>
      <c r="M1168" s="872" t="str">
        <f t="shared" si="96"/>
        <v/>
      </c>
      <c r="N1168" s="872" t="str">
        <f t="shared" si="98"/>
        <v/>
      </c>
      <c r="O1168" s="872" t="str">
        <f t="shared" si="97"/>
        <v/>
      </c>
    </row>
    <row r="1169" spans="3:15" ht="18" hidden="1" customHeight="1">
      <c r="C1169" s="879"/>
      <c r="D1169" s="993"/>
      <c r="E1169" s="996"/>
      <c r="F1169" s="994"/>
      <c r="G1169" s="849"/>
      <c r="H1169" s="868"/>
      <c r="I1169" s="642"/>
      <c r="J1169" s="862"/>
      <c r="K1169" s="872" t="str">
        <f t="shared" si="94"/>
        <v/>
      </c>
      <c r="L1169" s="872" t="str">
        <f t="shared" si="95"/>
        <v/>
      </c>
      <c r="M1169" s="872" t="str">
        <f t="shared" si="96"/>
        <v/>
      </c>
      <c r="N1169" s="872" t="str">
        <f t="shared" si="98"/>
        <v/>
      </c>
      <c r="O1169" s="872" t="str">
        <f t="shared" si="97"/>
        <v/>
      </c>
    </row>
    <row r="1170" spans="3:15" ht="18" hidden="1" customHeight="1">
      <c r="C1170" s="879"/>
      <c r="D1170" s="993"/>
      <c r="E1170" s="996"/>
      <c r="F1170" s="994"/>
      <c r="G1170" s="849"/>
      <c r="H1170" s="868"/>
      <c r="I1170" s="642"/>
      <c r="J1170" s="862"/>
      <c r="K1170" s="872" t="str">
        <f t="shared" si="94"/>
        <v/>
      </c>
      <c r="L1170" s="872" t="str">
        <f t="shared" si="95"/>
        <v/>
      </c>
      <c r="M1170" s="872" t="str">
        <f t="shared" si="96"/>
        <v/>
      </c>
      <c r="N1170" s="872" t="str">
        <f t="shared" si="98"/>
        <v/>
      </c>
      <c r="O1170" s="872" t="str">
        <f t="shared" si="97"/>
        <v/>
      </c>
    </row>
    <row r="1171" spans="3:15" ht="18" hidden="1" customHeight="1">
      <c r="C1171" s="879"/>
      <c r="D1171" s="993"/>
      <c r="E1171" s="996"/>
      <c r="F1171" s="994"/>
      <c r="G1171" s="849"/>
      <c r="H1171" s="868"/>
      <c r="I1171" s="642"/>
      <c r="J1171" s="862"/>
      <c r="K1171" s="872" t="str">
        <f t="shared" si="94"/>
        <v/>
      </c>
      <c r="L1171" s="872" t="str">
        <f t="shared" si="95"/>
        <v/>
      </c>
      <c r="M1171" s="872" t="str">
        <f t="shared" si="96"/>
        <v/>
      </c>
      <c r="N1171" s="872" t="str">
        <f t="shared" si="98"/>
        <v/>
      </c>
      <c r="O1171" s="872" t="str">
        <f t="shared" si="97"/>
        <v/>
      </c>
    </row>
    <row r="1172" spans="3:15" ht="18" hidden="1" customHeight="1">
      <c r="C1172" s="879"/>
      <c r="D1172" s="993"/>
      <c r="E1172" s="996"/>
      <c r="F1172" s="994"/>
      <c r="G1172" s="849"/>
      <c r="H1172" s="868"/>
      <c r="I1172" s="642"/>
      <c r="J1172" s="862"/>
      <c r="K1172" s="872" t="str">
        <f t="shared" si="94"/>
        <v/>
      </c>
      <c r="L1172" s="872" t="str">
        <f t="shared" si="95"/>
        <v/>
      </c>
      <c r="M1172" s="872" t="str">
        <f t="shared" si="96"/>
        <v/>
      </c>
      <c r="N1172" s="872" t="str">
        <f t="shared" si="98"/>
        <v/>
      </c>
      <c r="O1172" s="872" t="str">
        <f t="shared" si="97"/>
        <v/>
      </c>
    </row>
    <row r="1173" spans="3:15" ht="18" hidden="1" customHeight="1">
      <c r="C1173" s="879"/>
      <c r="D1173" s="993"/>
      <c r="E1173" s="996"/>
      <c r="F1173" s="994"/>
      <c r="G1173" s="849"/>
      <c r="H1173" s="868"/>
      <c r="I1173" s="642"/>
      <c r="J1173" s="862"/>
      <c r="K1173" s="872" t="str">
        <f t="shared" si="94"/>
        <v/>
      </c>
      <c r="L1173" s="872" t="str">
        <f t="shared" si="95"/>
        <v/>
      </c>
      <c r="M1173" s="872" t="str">
        <f t="shared" si="96"/>
        <v/>
      </c>
      <c r="N1173" s="872" t="str">
        <f t="shared" si="98"/>
        <v/>
      </c>
      <c r="O1173" s="872" t="str">
        <f t="shared" si="97"/>
        <v/>
      </c>
    </row>
    <row r="1174" spans="3:15" ht="18" hidden="1" customHeight="1">
      <c r="C1174" s="879"/>
      <c r="D1174" s="993"/>
      <c r="E1174" s="996"/>
      <c r="F1174" s="994"/>
      <c r="G1174" s="849"/>
      <c r="H1174" s="868"/>
      <c r="I1174" s="642"/>
      <c r="J1174" s="862"/>
      <c r="K1174" s="872" t="str">
        <f t="shared" si="94"/>
        <v/>
      </c>
      <c r="L1174" s="872" t="str">
        <f t="shared" si="95"/>
        <v/>
      </c>
      <c r="M1174" s="872" t="str">
        <f t="shared" si="96"/>
        <v/>
      </c>
      <c r="N1174" s="872" t="str">
        <f t="shared" si="98"/>
        <v/>
      </c>
      <c r="O1174" s="872" t="str">
        <f t="shared" si="97"/>
        <v/>
      </c>
    </row>
    <row r="1175" spans="3:15" ht="18" hidden="1" customHeight="1">
      <c r="C1175" s="879"/>
      <c r="D1175" s="993"/>
      <c r="E1175" s="996"/>
      <c r="F1175" s="994"/>
      <c r="G1175" s="849"/>
      <c r="H1175" s="868"/>
      <c r="I1175" s="642"/>
      <c r="J1175" s="862"/>
      <c r="K1175" s="872" t="str">
        <f t="shared" si="94"/>
        <v/>
      </c>
      <c r="L1175" s="872" t="str">
        <f t="shared" si="95"/>
        <v/>
      </c>
      <c r="M1175" s="872" t="str">
        <f t="shared" si="96"/>
        <v/>
      </c>
      <c r="N1175" s="872" t="str">
        <f t="shared" si="98"/>
        <v/>
      </c>
      <c r="O1175" s="872" t="str">
        <f t="shared" si="97"/>
        <v/>
      </c>
    </row>
    <row r="1176" spans="3:15" ht="18" hidden="1" customHeight="1">
      <c r="C1176" s="879"/>
      <c r="D1176" s="993"/>
      <c r="E1176" s="996"/>
      <c r="F1176" s="994"/>
      <c r="G1176" s="849"/>
      <c r="H1176" s="868"/>
      <c r="I1176" s="642"/>
      <c r="J1176" s="862"/>
      <c r="K1176" s="872" t="str">
        <f t="shared" si="94"/>
        <v/>
      </c>
      <c r="L1176" s="872" t="str">
        <f t="shared" si="95"/>
        <v/>
      </c>
      <c r="M1176" s="872" t="str">
        <f t="shared" si="96"/>
        <v/>
      </c>
      <c r="N1176" s="872" t="str">
        <f t="shared" si="98"/>
        <v/>
      </c>
      <c r="O1176" s="872" t="str">
        <f t="shared" si="97"/>
        <v/>
      </c>
    </row>
    <row r="1177" spans="3:15" ht="18" hidden="1" customHeight="1">
      <c r="C1177" s="879"/>
      <c r="D1177" s="993"/>
      <c r="E1177" s="996"/>
      <c r="F1177" s="994"/>
      <c r="G1177" s="849"/>
      <c r="H1177" s="868"/>
      <c r="I1177" s="642"/>
      <c r="J1177" s="862"/>
      <c r="K1177" s="872" t="str">
        <f t="shared" si="94"/>
        <v/>
      </c>
      <c r="L1177" s="872" t="str">
        <f t="shared" si="95"/>
        <v/>
      </c>
      <c r="M1177" s="872" t="str">
        <f t="shared" si="96"/>
        <v/>
      </c>
      <c r="N1177" s="872" t="str">
        <f t="shared" si="98"/>
        <v/>
      </c>
      <c r="O1177" s="872" t="str">
        <f t="shared" si="97"/>
        <v/>
      </c>
    </row>
    <row r="1178" spans="3:15" ht="18" hidden="1" customHeight="1">
      <c r="C1178" s="879"/>
      <c r="D1178" s="993"/>
      <c r="E1178" s="996"/>
      <c r="F1178" s="994"/>
      <c r="G1178" s="849"/>
      <c r="H1178" s="868"/>
      <c r="I1178" s="642"/>
      <c r="J1178" s="862"/>
      <c r="K1178" s="872" t="str">
        <f t="shared" si="94"/>
        <v/>
      </c>
      <c r="L1178" s="872" t="str">
        <f t="shared" si="95"/>
        <v/>
      </c>
      <c r="M1178" s="872" t="str">
        <f t="shared" si="96"/>
        <v/>
      </c>
      <c r="N1178" s="872" t="str">
        <f t="shared" si="98"/>
        <v/>
      </c>
      <c r="O1178" s="872" t="str">
        <f t="shared" si="97"/>
        <v/>
      </c>
    </row>
    <row r="1179" spans="3:15" ht="18" hidden="1" customHeight="1">
      <c r="C1179" s="879"/>
      <c r="D1179" s="993"/>
      <c r="E1179" s="996"/>
      <c r="F1179" s="994"/>
      <c r="G1179" s="849"/>
      <c r="H1179" s="868"/>
      <c r="I1179" s="642"/>
      <c r="J1179" s="862"/>
      <c r="K1179" s="872" t="str">
        <f t="shared" si="94"/>
        <v/>
      </c>
      <c r="L1179" s="872" t="str">
        <f t="shared" si="95"/>
        <v/>
      </c>
      <c r="M1179" s="872" t="str">
        <f t="shared" si="96"/>
        <v/>
      </c>
      <c r="N1179" s="872" t="str">
        <f t="shared" si="98"/>
        <v/>
      </c>
      <c r="O1179" s="872" t="str">
        <f t="shared" si="97"/>
        <v/>
      </c>
    </row>
    <row r="1180" spans="3:15" ht="18" hidden="1" customHeight="1">
      <c r="C1180" s="879"/>
      <c r="D1180" s="993"/>
      <c r="E1180" s="996"/>
      <c r="F1180" s="994"/>
      <c r="G1180" s="849"/>
      <c r="H1180" s="868"/>
      <c r="I1180" s="642"/>
      <c r="J1180" s="862"/>
      <c r="K1180" s="872" t="str">
        <f t="shared" si="94"/>
        <v/>
      </c>
      <c r="L1180" s="872" t="str">
        <f t="shared" si="95"/>
        <v/>
      </c>
      <c r="M1180" s="872" t="str">
        <f t="shared" si="96"/>
        <v/>
      </c>
      <c r="N1180" s="872" t="str">
        <f t="shared" si="98"/>
        <v/>
      </c>
      <c r="O1180" s="872" t="str">
        <f t="shared" si="97"/>
        <v/>
      </c>
    </row>
    <row r="1181" spans="3:15" ht="18" hidden="1" customHeight="1">
      <c r="C1181" s="879"/>
      <c r="D1181" s="993"/>
      <c r="E1181" s="996"/>
      <c r="F1181" s="994"/>
      <c r="G1181" s="849"/>
      <c r="H1181" s="868"/>
      <c r="I1181" s="642"/>
      <c r="J1181" s="862"/>
      <c r="K1181" s="872" t="str">
        <f t="shared" si="94"/>
        <v/>
      </c>
      <c r="L1181" s="872" t="str">
        <f t="shared" si="95"/>
        <v/>
      </c>
      <c r="M1181" s="872" t="str">
        <f t="shared" si="96"/>
        <v/>
      </c>
      <c r="N1181" s="872" t="str">
        <f t="shared" si="98"/>
        <v/>
      </c>
      <c r="O1181" s="872" t="str">
        <f t="shared" si="97"/>
        <v/>
      </c>
    </row>
    <row r="1182" spans="3:15" ht="18" hidden="1" customHeight="1">
      <c r="C1182" s="879"/>
      <c r="D1182" s="993"/>
      <c r="E1182" s="996"/>
      <c r="F1182" s="994"/>
      <c r="G1182" s="849"/>
      <c r="H1182" s="868"/>
      <c r="I1182" s="642"/>
      <c r="J1182" s="862"/>
      <c r="K1182" s="872" t="str">
        <f t="shared" si="94"/>
        <v/>
      </c>
      <c r="L1182" s="872" t="str">
        <f t="shared" si="95"/>
        <v/>
      </c>
      <c r="M1182" s="872" t="str">
        <f t="shared" si="96"/>
        <v/>
      </c>
      <c r="N1182" s="872" t="str">
        <f t="shared" si="98"/>
        <v/>
      </c>
      <c r="O1182" s="872" t="str">
        <f t="shared" si="97"/>
        <v/>
      </c>
    </row>
    <row r="1183" spans="3:15" ht="18" hidden="1" customHeight="1">
      <c r="C1183" s="879"/>
      <c r="D1183" s="993"/>
      <c r="E1183" s="996"/>
      <c r="F1183" s="994"/>
      <c r="G1183" s="849"/>
      <c r="H1183" s="868"/>
      <c r="I1183" s="642"/>
      <c r="J1183" s="862"/>
      <c r="K1183" s="872" t="str">
        <f t="shared" si="94"/>
        <v/>
      </c>
      <c r="L1183" s="872" t="str">
        <f t="shared" si="95"/>
        <v/>
      </c>
      <c r="M1183" s="872" t="str">
        <f t="shared" si="96"/>
        <v/>
      </c>
      <c r="N1183" s="872" t="str">
        <f t="shared" si="98"/>
        <v/>
      </c>
      <c r="O1183" s="872" t="str">
        <f t="shared" si="97"/>
        <v/>
      </c>
    </row>
    <row r="1184" spans="3:15" ht="18" hidden="1" customHeight="1">
      <c r="C1184" s="879"/>
      <c r="D1184" s="993"/>
      <c r="E1184" s="996"/>
      <c r="F1184" s="994"/>
      <c r="G1184" s="849"/>
      <c r="H1184" s="868"/>
      <c r="I1184" s="642"/>
      <c r="J1184" s="862"/>
      <c r="K1184" s="872" t="str">
        <f t="shared" si="94"/>
        <v/>
      </c>
      <c r="L1184" s="872" t="str">
        <f t="shared" si="95"/>
        <v/>
      </c>
      <c r="M1184" s="872" t="str">
        <f t="shared" si="96"/>
        <v/>
      </c>
      <c r="N1184" s="872" t="str">
        <f t="shared" si="98"/>
        <v/>
      </c>
      <c r="O1184" s="872" t="str">
        <f t="shared" si="97"/>
        <v/>
      </c>
    </row>
    <row r="1185" spans="3:15" ht="18" hidden="1" customHeight="1">
      <c r="C1185" s="879"/>
      <c r="D1185" s="993"/>
      <c r="E1185" s="996"/>
      <c r="F1185" s="994"/>
      <c r="G1185" s="849"/>
      <c r="H1185" s="868"/>
      <c r="I1185" s="642"/>
      <c r="J1185" s="862"/>
      <c r="K1185" s="872" t="str">
        <f t="shared" si="94"/>
        <v/>
      </c>
      <c r="L1185" s="872" t="str">
        <f t="shared" si="95"/>
        <v/>
      </c>
      <c r="M1185" s="872" t="str">
        <f t="shared" si="96"/>
        <v/>
      </c>
      <c r="N1185" s="872" t="str">
        <f t="shared" si="98"/>
        <v/>
      </c>
      <c r="O1185" s="872" t="str">
        <f t="shared" si="97"/>
        <v/>
      </c>
    </row>
    <row r="1186" spans="3:15" ht="18" hidden="1" customHeight="1">
      <c r="C1186" s="879"/>
      <c r="D1186" s="993"/>
      <c r="E1186" s="996"/>
      <c r="F1186" s="994"/>
      <c r="G1186" s="849"/>
      <c r="H1186" s="868"/>
      <c r="I1186" s="642"/>
      <c r="J1186" s="862"/>
      <c r="K1186" s="872" t="str">
        <f t="shared" si="94"/>
        <v/>
      </c>
      <c r="L1186" s="872" t="str">
        <f t="shared" si="95"/>
        <v/>
      </c>
      <c r="M1186" s="872" t="str">
        <f t="shared" si="96"/>
        <v/>
      </c>
      <c r="N1186" s="872" t="str">
        <f t="shared" si="98"/>
        <v/>
      </c>
      <c r="O1186" s="872" t="str">
        <f t="shared" si="97"/>
        <v/>
      </c>
    </row>
    <row r="1187" spans="3:15" ht="18" hidden="1" customHeight="1">
      <c r="C1187" s="879"/>
      <c r="D1187" s="993"/>
      <c r="E1187" s="996"/>
      <c r="F1187" s="994"/>
      <c r="G1187" s="849"/>
      <c r="H1187" s="868"/>
      <c r="I1187" s="642"/>
      <c r="J1187" s="862"/>
      <c r="K1187" s="872" t="str">
        <f t="shared" si="94"/>
        <v/>
      </c>
      <c r="L1187" s="872" t="str">
        <f t="shared" si="95"/>
        <v/>
      </c>
      <c r="M1187" s="872" t="str">
        <f t="shared" si="96"/>
        <v/>
      </c>
      <c r="N1187" s="872" t="str">
        <f t="shared" si="98"/>
        <v/>
      </c>
      <c r="O1187" s="872" t="str">
        <f t="shared" si="97"/>
        <v/>
      </c>
    </row>
    <row r="1188" spans="3:15" ht="18" hidden="1" customHeight="1">
      <c r="C1188" s="879"/>
      <c r="D1188" s="993"/>
      <c r="E1188" s="996"/>
      <c r="F1188" s="994"/>
      <c r="G1188" s="849"/>
      <c r="H1188" s="868"/>
      <c r="I1188" s="642"/>
      <c r="J1188" s="862"/>
      <c r="K1188" s="872" t="str">
        <f t="shared" si="94"/>
        <v/>
      </c>
      <c r="L1188" s="872" t="str">
        <f t="shared" si="95"/>
        <v/>
      </c>
      <c r="M1188" s="872" t="str">
        <f t="shared" si="96"/>
        <v/>
      </c>
      <c r="N1188" s="872" t="str">
        <f t="shared" si="98"/>
        <v/>
      </c>
      <c r="O1188" s="872" t="str">
        <f t="shared" si="97"/>
        <v/>
      </c>
    </row>
    <row r="1189" spans="3:15" ht="18" hidden="1" customHeight="1">
      <c r="C1189" s="879"/>
      <c r="D1189" s="993"/>
      <c r="E1189" s="996"/>
      <c r="F1189" s="994"/>
      <c r="G1189" s="849"/>
      <c r="H1189" s="868"/>
      <c r="I1189" s="642"/>
      <c r="J1189" s="862"/>
      <c r="K1189" s="872" t="str">
        <f t="shared" si="94"/>
        <v/>
      </c>
      <c r="L1189" s="872" t="str">
        <f t="shared" si="95"/>
        <v/>
      </c>
      <c r="M1189" s="872" t="str">
        <f t="shared" si="96"/>
        <v/>
      </c>
      <c r="N1189" s="872" t="str">
        <f t="shared" si="98"/>
        <v/>
      </c>
      <c r="O1189" s="872" t="str">
        <f t="shared" si="97"/>
        <v/>
      </c>
    </row>
    <row r="1190" spans="3:15" ht="18" hidden="1" customHeight="1">
      <c r="C1190" s="879"/>
      <c r="D1190" s="993"/>
      <c r="E1190" s="996"/>
      <c r="F1190" s="994"/>
      <c r="G1190" s="849"/>
      <c r="H1190" s="868"/>
      <c r="I1190" s="642"/>
      <c r="J1190" s="862"/>
      <c r="K1190" s="872" t="str">
        <f t="shared" si="94"/>
        <v/>
      </c>
      <c r="L1190" s="872" t="str">
        <f t="shared" si="95"/>
        <v/>
      </c>
      <c r="M1190" s="872" t="str">
        <f t="shared" si="96"/>
        <v/>
      </c>
      <c r="N1190" s="872" t="str">
        <f t="shared" si="98"/>
        <v/>
      </c>
      <c r="O1190" s="872" t="str">
        <f t="shared" si="97"/>
        <v/>
      </c>
    </row>
    <row r="1191" spans="3:15" ht="18" hidden="1" customHeight="1">
      <c r="C1191" s="879"/>
      <c r="D1191" s="993"/>
      <c r="E1191" s="996"/>
      <c r="F1191" s="994"/>
      <c r="G1191" s="849"/>
      <c r="H1191" s="868"/>
      <c r="I1191" s="642"/>
      <c r="J1191" s="862"/>
      <c r="K1191" s="872" t="str">
        <f t="shared" ref="K1191:K1254" si="99">IF(C1191="","",IF(E1191=G1191,"エラー",""))</f>
        <v/>
      </c>
      <c r="L1191" s="872" t="str">
        <f t="shared" ref="L1191:L1254" si="100">IF(C1191="","",IF(COUNTIF($H$3213:$H$3236,H1191),"","エラー"))</f>
        <v/>
      </c>
      <c r="M1191" s="872" t="str">
        <f t="shared" ref="M1191:M1254" si="101">IF(H1191="その他",IF(I1191="","エラー",""),IF(H1191="外国語(外国語会話も含む)",IF(I1191="","エラー",""),""))</f>
        <v/>
      </c>
      <c r="N1191" s="872" t="str">
        <f t="shared" si="98"/>
        <v/>
      </c>
      <c r="O1191" s="872" t="str">
        <f t="shared" si="97"/>
        <v/>
      </c>
    </row>
    <row r="1192" spans="3:15" ht="18" hidden="1" customHeight="1">
      <c r="C1192" s="879"/>
      <c r="D1192" s="993"/>
      <c r="E1192" s="996"/>
      <c r="F1192" s="994"/>
      <c r="G1192" s="849"/>
      <c r="H1192" s="868"/>
      <c r="I1192" s="642"/>
      <c r="J1192" s="862"/>
      <c r="K1192" s="872" t="str">
        <f t="shared" si="99"/>
        <v/>
      </c>
      <c r="L1192" s="872" t="str">
        <f t="shared" si="100"/>
        <v/>
      </c>
      <c r="M1192" s="872" t="str">
        <f t="shared" si="101"/>
        <v/>
      </c>
      <c r="N1192" s="872" t="str">
        <f t="shared" si="98"/>
        <v/>
      </c>
      <c r="O1192" s="872" t="str">
        <f t="shared" si="97"/>
        <v/>
      </c>
    </row>
    <row r="1193" spans="3:15" ht="18" hidden="1" customHeight="1">
      <c r="C1193" s="879"/>
      <c r="D1193" s="993"/>
      <c r="E1193" s="996"/>
      <c r="F1193" s="994"/>
      <c r="G1193" s="849"/>
      <c r="H1193" s="868"/>
      <c r="I1193" s="642"/>
      <c r="J1193" s="862"/>
      <c r="K1193" s="872" t="str">
        <f t="shared" si="99"/>
        <v/>
      </c>
      <c r="L1193" s="872" t="str">
        <f t="shared" si="100"/>
        <v/>
      </c>
      <c r="M1193" s="872" t="str">
        <f t="shared" si="101"/>
        <v/>
      </c>
      <c r="N1193" s="872" t="str">
        <f t="shared" si="98"/>
        <v/>
      </c>
      <c r="O1193" s="872" t="str">
        <f t="shared" si="97"/>
        <v/>
      </c>
    </row>
    <row r="1194" spans="3:15" ht="18" hidden="1" customHeight="1">
      <c r="C1194" s="879"/>
      <c r="D1194" s="993"/>
      <c r="E1194" s="996"/>
      <c r="F1194" s="994"/>
      <c r="G1194" s="849"/>
      <c r="H1194" s="868"/>
      <c r="I1194" s="642"/>
      <c r="J1194" s="862"/>
      <c r="K1194" s="872" t="str">
        <f t="shared" si="99"/>
        <v/>
      </c>
      <c r="L1194" s="872" t="str">
        <f t="shared" si="100"/>
        <v/>
      </c>
      <c r="M1194" s="872" t="str">
        <f t="shared" si="101"/>
        <v/>
      </c>
      <c r="N1194" s="872" t="str">
        <f t="shared" si="98"/>
        <v/>
      </c>
      <c r="O1194" s="872" t="str">
        <f t="shared" si="97"/>
        <v/>
      </c>
    </row>
    <row r="1195" spans="3:15" ht="18" hidden="1" customHeight="1">
      <c r="C1195" s="879"/>
      <c r="D1195" s="993"/>
      <c r="E1195" s="996"/>
      <c r="F1195" s="994"/>
      <c r="G1195" s="849"/>
      <c r="H1195" s="868"/>
      <c r="I1195" s="642"/>
      <c r="J1195" s="862"/>
      <c r="K1195" s="872" t="str">
        <f t="shared" si="99"/>
        <v/>
      </c>
      <c r="L1195" s="872" t="str">
        <f t="shared" si="100"/>
        <v/>
      </c>
      <c r="M1195" s="872" t="str">
        <f t="shared" si="101"/>
        <v/>
      </c>
      <c r="N1195" s="872" t="str">
        <f t="shared" si="98"/>
        <v/>
      </c>
      <c r="O1195" s="872" t="str">
        <f t="shared" si="97"/>
        <v/>
      </c>
    </row>
    <row r="1196" spans="3:15" ht="18" hidden="1" customHeight="1">
      <c r="C1196" s="879"/>
      <c r="D1196" s="993"/>
      <c r="E1196" s="996"/>
      <c r="F1196" s="994"/>
      <c r="G1196" s="849"/>
      <c r="H1196" s="868"/>
      <c r="I1196" s="642"/>
      <c r="J1196" s="862"/>
      <c r="K1196" s="872" t="str">
        <f t="shared" si="99"/>
        <v/>
      </c>
      <c r="L1196" s="872" t="str">
        <f t="shared" si="100"/>
        <v/>
      </c>
      <c r="M1196" s="872" t="str">
        <f t="shared" si="101"/>
        <v/>
      </c>
      <c r="N1196" s="872" t="str">
        <f t="shared" si="98"/>
        <v/>
      </c>
      <c r="O1196" s="872" t="str">
        <f t="shared" si="97"/>
        <v/>
      </c>
    </row>
    <row r="1197" spans="3:15" ht="18" hidden="1" customHeight="1">
      <c r="C1197" s="879"/>
      <c r="D1197" s="993"/>
      <c r="E1197" s="996"/>
      <c r="F1197" s="994"/>
      <c r="G1197" s="849"/>
      <c r="H1197" s="868"/>
      <c r="I1197" s="642"/>
      <c r="J1197" s="862"/>
      <c r="K1197" s="872" t="str">
        <f t="shared" si="99"/>
        <v/>
      </c>
      <c r="L1197" s="872" t="str">
        <f t="shared" si="100"/>
        <v/>
      </c>
      <c r="M1197" s="872" t="str">
        <f t="shared" si="101"/>
        <v/>
      </c>
      <c r="N1197" s="872" t="str">
        <f t="shared" si="98"/>
        <v/>
      </c>
      <c r="O1197" s="872" t="str">
        <f t="shared" si="97"/>
        <v/>
      </c>
    </row>
    <row r="1198" spans="3:15" ht="18" hidden="1" customHeight="1">
      <c r="C1198" s="879"/>
      <c r="D1198" s="993"/>
      <c r="E1198" s="996"/>
      <c r="F1198" s="994"/>
      <c r="G1198" s="849"/>
      <c r="H1198" s="868"/>
      <c r="I1198" s="642"/>
      <c r="J1198" s="862"/>
      <c r="K1198" s="872" t="str">
        <f t="shared" si="99"/>
        <v/>
      </c>
      <c r="L1198" s="872" t="str">
        <f t="shared" si="100"/>
        <v/>
      </c>
      <c r="M1198" s="872" t="str">
        <f t="shared" si="101"/>
        <v/>
      </c>
      <c r="N1198" s="872" t="str">
        <f t="shared" si="98"/>
        <v/>
      </c>
      <c r="O1198" s="872" t="str">
        <f t="shared" si="97"/>
        <v/>
      </c>
    </row>
    <row r="1199" spans="3:15" ht="18" hidden="1" customHeight="1">
      <c r="C1199" s="879"/>
      <c r="D1199" s="993"/>
      <c r="E1199" s="996"/>
      <c r="F1199" s="994"/>
      <c r="G1199" s="849"/>
      <c r="H1199" s="868"/>
      <c r="I1199" s="642"/>
      <c r="J1199" s="862"/>
      <c r="K1199" s="872" t="str">
        <f t="shared" si="99"/>
        <v/>
      </c>
      <c r="L1199" s="872" t="str">
        <f t="shared" si="100"/>
        <v/>
      </c>
      <c r="M1199" s="872" t="str">
        <f t="shared" si="101"/>
        <v/>
      </c>
      <c r="N1199" s="872" t="str">
        <f t="shared" si="98"/>
        <v/>
      </c>
      <c r="O1199" s="872" t="str">
        <f t="shared" si="97"/>
        <v/>
      </c>
    </row>
    <row r="1200" spans="3:15" ht="18" hidden="1" customHeight="1">
      <c r="C1200" s="879"/>
      <c r="D1200" s="993"/>
      <c r="E1200" s="996"/>
      <c r="F1200" s="994"/>
      <c r="G1200" s="849"/>
      <c r="H1200" s="868"/>
      <c r="I1200" s="642"/>
      <c r="J1200" s="862"/>
      <c r="K1200" s="872" t="str">
        <f t="shared" si="99"/>
        <v/>
      </c>
      <c r="L1200" s="872" t="str">
        <f t="shared" si="100"/>
        <v/>
      </c>
      <c r="M1200" s="872" t="str">
        <f t="shared" si="101"/>
        <v/>
      </c>
      <c r="N1200" s="872" t="str">
        <f t="shared" si="98"/>
        <v/>
      </c>
      <c r="O1200" s="872" t="str">
        <f t="shared" si="97"/>
        <v/>
      </c>
    </row>
    <row r="1201" spans="3:15" ht="18" hidden="1" customHeight="1">
      <c r="C1201" s="879"/>
      <c r="D1201" s="993"/>
      <c r="E1201" s="996"/>
      <c r="F1201" s="994"/>
      <c r="G1201" s="849"/>
      <c r="H1201" s="868"/>
      <c r="I1201" s="642"/>
      <c r="J1201" s="862"/>
      <c r="K1201" s="872" t="str">
        <f t="shared" si="99"/>
        <v/>
      </c>
      <c r="L1201" s="872" t="str">
        <f t="shared" si="100"/>
        <v/>
      </c>
      <c r="M1201" s="872" t="str">
        <f t="shared" si="101"/>
        <v/>
      </c>
      <c r="N1201" s="872" t="str">
        <f t="shared" si="98"/>
        <v/>
      </c>
      <c r="O1201" s="872" t="str">
        <f t="shared" si="97"/>
        <v/>
      </c>
    </row>
    <row r="1202" spans="3:15" ht="18" hidden="1" customHeight="1">
      <c r="C1202" s="879"/>
      <c r="D1202" s="993"/>
      <c r="E1202" s="996"/>
      <c r="F1202" s="994"/>
      <c r="G1202" s="849"/>
      <c r="H1202" s="868"/>
      <c r="I1202" s="642"/>
      <c r="J1202" s="862"/>
      <c r="K1202" s="872" t="str">
        <f t="shared" si="99"/>
        <v/>
      </c>
      <c r="L1202" s="872" t="str">
        <f t="shared" si="100"/>
        <v/>
      </c>
      <c r="M1202" s="872" t="str">
        <f t="shared" si="101"/>
        <v/>
      </c>
      <c r="N1202" s="872" t="str">
        <f t="shared" si="98"/>
        <v/>
      </c>
      <c r="O1202" s="872" t="str">
        <f t="shared" si="97"/>
        <v/>
      </c>
    </row>
    <row r="1203" spans="3:15" ht="18" hidden="1" customHeight="1">
      <c r="C1203" s="879"/>
      <c r="D1203" s="993"/>
      <c r="E1203" s="996"/>
      <c r="F1203" s="994"/>
      <c r="G1203" s="849"/>
      <c r="H1203" s="868"/>
      <c r="I1203" s="642"/>
      <c r="J1203" s="862"/>
      <c r="K1203" s="872" t="str">
        <f t="shared" si="99"/>
        <v/>
      </c>
      <c r="L1203" s="872" t="str">
        <f t="shared" si="100"/>
        <v/>
      </c>
      <c r="M1203" s="872" t="str">
        <f t="shared" si="101"/>
        <v/>
      </c>
      <c r="N1203" s="872" t="str">
        <f t="shared" si="98"/>
        <v/>
      </c>
      <c r="O1203" s="872" t="str">
        <f t="shared" si="97"/>
        <v/>
      </c>
    </row>
    <row r="1204" spans="3:15" ht="18" hidden="1" customHeight="1">
      <c r="C1204" s="879"/>
      <c r="D1204" s="993"/>
      <c r="E1204" s="996"/>
      <c r="F1204" s="994"/>
      <c r="G1204" s="849"/>
      <c r="H1204" s="868"/>
      <c r="I1204" s="642"/>
      <c r="J1204" s="862"/>
      <c r="K1204" s="872" t="str">
        <f t="shared" si="99"/>
        <v/>
      </c>
      <c r="L1204" s="872" t="str">
        <f t="shared" si="100"/>
        <v/>
      </c>
      <c r="M1204" s="872" t="str">
        <f t="shared" si="101"/>
        <v/>
      </c>
      <c r="N1204" s="872" t="str">
        <f t="shared" si="98"/>
        <v/>
      </c>
      <c r="O1204" s="872" t="str">
        <f t="shared" si="97"/>
        <v/>
      </c>
    </row>
    <row r="1205" spans="3:15" ht="18" hidden="1" customHeight="1">
      <c r="C1205" s="879"/>
      <c r="D1205" s="993"/>
      <c r="E1205" s="996"/>
      <c r="F1205" s="994"/>
      <c r="G1205" s="849"/>
      <c r="H1205" s="868"/>
      <c r="I1205" s="642"/>
      <c r="J1205" s="862"/>
      <c r="K1205" s="872" t="str">
        <f t="shared" si="99"/>
        <v/>
      </c>
      <c r="L1205" s="872" t="str">
        <f t="shared" si="100"/>
        <v/>
      </c>
      <c r="M1205" s="872" t="str">
        <f t="shared" si="101"/>
        <v/>
      </c>
      <c r="N1205" s="872" t="str">
        <f t="shared" si="98"/>
        <v/>
      </c>
      <c r="O1205" s="872" t="str">
        <f t="shared" si="97"/>
        <v/>
      </c>
    </row>
    <row r="1206" spans="3:15" ht="18" hidden="1" customHeight="1">
      <c r="C1206" s="879"/>
      <c r="D1206" s="993"/>
      <c r="E1206" s="996"/>
      <c r="F1206" s="994"/>
      <c r="G1206" s="849"/>
      <c r="H1206" s="868"/>
      <c r="I1206" s="642"/>
      <c r="J1206" s="862"/>
      <c r="K1206" s="872" t="str">
        <f t="shared" si="99"/>
        <v/>
      </c>
      <c r="L1206" s="872" t="str">
        <f t="shared" si="100"/>
        <v/>
      </c>
      <c r="M1206" s="872" t="str">
        <f t="shared" si="101"/>
        <v/>
      </c>
      <c r="N1206" s="872" t="str">
        <f t="shared" si="98"/>
        <v/>
      </c>
      <c r="O1206" s="872" t="str">
        <f t="shared" si="97"/>
        <v/>
      </c>
    </row>
    <row r="1207" spans="3:15" ht="18" hidden="1" customHeight="1">
      <c r="C1207" s="879"/>
      <c r="D1207" s="993"/>
      <c r="E1207" s="996"/>
      <c r="F1207" s="994"/>
      <c r="G1207" s="849"/>
      <c r="H1207" s="868"/>
      <c r="I1207" s="642"/>
      <c r="J1207" s="862"/>
      <c r="K1207" s="872" t="str">
        <f t="shared" si="99"/>
        <v/>
      </c>
      <c r="L1207" s="872" t="str">
        <f t="shared" si="100"/>
        <v/>
      </c>
      <c r="M1207" s="872" t="str">
        <f t="shared" si="101"/>
        <v/>
      </c>
      <c r="N1207" s="872" t="str">
        <f t="shared" si="98"/>
        <v/>
      </c>
      <c r="O1207" s="872" t="str">
        <f t="shared" si="97"/>
        <v/>
      </c>
    </row>
    <row r="1208" spans="3:15" ht="18" hidden="1" customHeight="1">
      <c r="C1208" s="879"/>
      <c r="D1208" s="993"/>
      <c r="E1208" s="996"/>
      <c r="F1208" s="994"/>
      <c r="G1208" s="849"/>
      <c r="H1208" s="868"/>
      <c r="I1208" s="642"/>
      <c r="J1208" s="862"/>
      <c r="K1208" s="872" t="str">
        <f t="shared" si="99"/>
        <v/>
      </c>
      <c r="L1208" s="872" t="str">
        <f t="shared" si="100"/>
        <v/>
      </c>
      <c r="M1208" s="872" t="str">
        <f t="shared" si="101"/>
        <v/>
      </c>
      <c r="N1208" s="872" t="str">
        <f t="shared" si="98"/>
        <v/>
      </c>
      <c r="O1208" s="872" t="str">
        <f t="shared" si="97"/>
        <v/>
      </c>
    </row>
    <row r="1209" spans="3:15" ht="18" hidden="1" customHeight="1">
      <c r="C1209" s="879"/>
      <c r="D1209" s="993"/>
      <c r="E1209" s="996"/>
      <c r="F1209" s="994"/>
      <c r="G1209" s="849"/>
      <c r="H1209" s="868"/>
      <c r="I1209" s="642"/>
      <c r="J1209" s="862"/>
      <c r="K1209" s="872" t="str">
        <f t="shared" si="99"/>
        <v/>
      </c>
      <c r="L1209" s="872" t="str">
        <f t="shared" si="100"/>
        <v/>
      </c>
      <c r="M1209" s="872" t="str">
        <f t="shared" si="101"/>
        <v/>
      </c>
      <c r="N1209" s="872" t="str">
        <f t="shared" si="98"/>
        <v/>
      </c>
      <c r="O1209" s="872" t="str">
        <f t="shared" si="97"/>
        <v/>
      </c>
    </row>
    <row r="1210" spans="3:15" ht="18" hidden="1" customHeight="1">
      <c r="C1210" s="879"/>
      <c r="D1210" s="993"/>
      <c r="E1210" s="996"/>
      <c r="F1210" s="994"/>
      <c r="G1210" s="849"/>
      <c r="H1210" s="868"/>
      <c r="I1210" s="642"/>
      <c r="J1210" s="862"/>
      <c r="K1210" s="872" t="str">
        <f t="shared" si="99"/>
        <v/>
      </c>
      <c r="L1210" s="872" t="str">
        <f t="shared" si="100"/>
        <v/>
      </c>
      <c r="M1210" s="872" t="str">
        <f t="shared" si="101"/>
        <v/>
      </c>
      <c r="N1210" s="872" t="str">
        <f t="shared" si="98"/>
        <v/>
      </c>
      <c r="O1210" s="872" t="str">
        <f t="shared" si="97"/>
        <v/>
      </c>
    </row>
    <row r="1211" spans="3:15" ht="18" hidden="1" customHeight="1">
      <c r="C1211" s="879"/>
      <c r="D1211" s="993"/>
      <c r="E1211" s="996"/>
      <c r="F1211" s="994"/>
      <c r="G1211" s="849"/>
      <c r="H1211" s="868"/>
      <c r="I1211" s="642"/>
      <c r="J1211" s="862"/>
      <c r="K1211" s="872" t="str">
        <f t="shared" si="99"/>
        <v/>
      </c>
      <c r="L1211" s="872" t="str">
        <f t="shared" si="100"/>
        <v/>
      </c>
      <c r="M1211" s="872" t="str">
        <f t="shared" si="101"/>
        <v/>
      </c>
      <c r="N1211" s="872" t="str">
        <f t="shared" si="98"/>
        <v/>
      </c>
      <c r="O1211" s="872" t="str">
        <f t="shared" si="97"/>
        <v/>
      </c>
    </row>
    <row r="1212" spans="3:15" ht="18" hidden="1" customHeight="1">
      <c r="C1212" s="879"/>
      <c r="D1212" s="993"/>
      <c r="E1212" s="996"/>
      <c r="F1212" s="994"/>
      <c r="G1212" s="849"/>
      <c r="H1212" s="868"/>
      <c r="I1212" s="642"/>
      <c r="J1212" s="862"/>
      <c r="K1212" s="872" t="str">
        <f t="shared" si="99"/>
        <v/>
      </c>
      <c r="L1212" s="872" t="str">
        <f t="shared" si="100"/>
        <v/>
      </c>
      <c r="M1212" s="872" t="str">
        <f t="shared" si="101"/>
        <v/>
      </c>
      <c r="N1212" s="872" t="str">
        <f t="shared" si="98"/>
        <v/>
      </c>
      <c r="O1212" s="872" t="str">
        <f t="shared" si="97"/>
        <v/>
      </c>
    </row>
    <row r="1213" spans="3:15" ht="18" hidden="1" customHeight="1">
      <c r="C1213" s="879"/>
      <c r="D1213" s="993"/>
      <c r="E1213" s="996"/>
      <c r="F1213" s="994"/>
      <c r="G1213" s="849"/>
      <c r="H1213" s="868"/>
      <c r="I1213" s="642"/>
      <c r="J1213" s="862"/>
      <c r="K1213" s="872" t="str">
        <f t="shared" si="99"/>
        <v/>
      </c>
      <c r="L1213" s="872" t="str">
        <f t="shared" si="100"/>
        <v/>
      </c>
      <c r="M1213" s="872" t="str">
        <f t="shared" si="101"/>
        <v/>
      </c>
      <c r="N1213" s="872" t="str">
        <f t="shared" si="98"/>
        <v/>
      </c>
      <c r="O1213" s="872" t="str">
        <f t="shared" si="97"/>
        <v/>
      </c>
    </row>
    <row r="1214" spans="3:15" ht="18" hidden="1" customHeight="1">
      <c r="C1214" s="879"/>
      <c r="D1214" s="993"/>
      <c r="E1214" s="996"/>
      <c r="F1214" s="994"/>
      <c r="G1214" s="849"/>
      <c r="H1214" s="868"/>
      <c r="I1214" s="642"/>
      <c r="J1214" s="862"/>
      <c r="K1214" s="872" t="str">
        <f t="shared" si="99"/>
        <v/>
      </c>
      <c r="L1214" s="872" t="str">
        <f t="shared" si="100"/>
        <v/>
      </c>
      <c r="M1214" s="872" t="str">
        <f t="shared" si="101"/>
        <v/>
      </c>
      <c r="N1214" s="872" t="str">
        <f t="shared" si="98"/>
        <v/>
      </c>
      <c r="O1214" s="872" t="str">
        <f t="shared" si="97"/>
        <v/>
      </c>
    </row>
    <row r="1215" spans="3:15" ht="18" hidden="1" customHeight="1">
      <c r="C1215" s="879"/>
      <c r="D1215" s="993"/>
      <c r="E1215" s="996"/>
      <c r="F1215" s="994"/>
      <c r="G1215" s="849"/>
      <c r="H1215" s="868"/>
      <c r="I1215" s="642"/>
      <c r="J1215" s="862"/>
      <c r="K1215" s="872" t="str">
        <f t="shared" si="99"/>
        <v/>
      </c>
      <c r="L1215" s="872" t="str">
        <f t="shared" si="100"/>
        <v/>
      </c>
      <c r="M1215" s="872" t="str">
        <f t="shared" si="101"/>
        <v/>
      </c>
      <c r="N1215" s="872" t="str">
        <f t="shared" si="98"/>
        <v/>
      </c>
      <c r="O1215" s="872" t="str">
        <f t="shared" si="97"/>
        <v/>
      </c>
    </row>
    <row r="1216" spans="3:15" ht="18" hidden="1" customHeight="1">
      <c r="C1216" s="879"/>
      <c r="D1216" s="993"/>
      <c r="E1216" s="996"/>
      <c r="F1216" s="994"/>
      <c r="G1216" s="849"/>
      <c r="H1216" s="868"/>
      <c r="I1216" s="642"/>
      <c r="J1216" s="862"/>
      <c r="K1216" s="872" t="str">
        <f t="shared" si="99"/>
        <v/>
      </c>
      <c r="L1216" s="872" t="str">
        <f t="shared" si="100"/>
        <v/>
      </c>
      <c r="M1216" s="872" t="str">
        <f t="shared" si="101"/>
        <v/>
      </c>
      <c r="N1216" s="872" t="str">
        <f t="shared" si="98"/>
        <v/>
      </c>
      <c r="O1216" s="872" t="str">
        <f t="shared" si="97"/>
        <v/>
      </c>
    </row>
    <row r="1217" spans="3:15" ht="18" hidden="1" customHeight="1">
      <c r="C1217" s="879"/>
      <c r="D1217" s="993"/>
      <c r="E1217" s="996"/>
      <c r="F1217" s="994"/>
      <c r="G1217" s="849"/>
      <c r="H1217" s="868"/>
      <c r="I1217" s="642"/>
      <c r="J1217" s="862"/>
      <c r="K1217" s="872" t="str">
        <f t="shared" si="99"/>
        <v/>
      </c>
      <c r="L1217" s="872" t="str">
        <f t="shared" si="100"/>
        <v/>
      </c>
      <c r="M1217" s="872" t="str">
        <f t="shared" si="101"/>
        <v/>
      </c>
      <c r="N1217" s="872" t="str">
        <f t="shared" si="98"/>
        <v/>
      </c>
      <c r="O1217" s="872" t="str">
        <f t="shared" si="97"/>
        <v/>
      </c>
    </row>
    <row r="1218" spans="3:15" ht="18" hidden="1" customHeight="1">
      <c r="C1218" s="879"/>
      <c r="D1218" s="993"/>
      <c r="E1218" s="996"/>
      <c r="F1218" s="994"/>
      <c r="G1218" s="849"/>
      <c r="H1218" s="868"/>
      <c r="I1218" s="642"/>
      <c r="J1218" s="862"/>
      <c r="K1218" s="872" t="str">
        <f t="shared" si="99"/>
        <v/>
      </c>
      <c r="L1218" s="872" t="str">
        <f t="shared" si="100"/>
        <v/>
      </c>
      <c r="M1218" s="872" t="str">
        <f t="shared" si="101"/>
        <v/>
      </c>
      <c r="N1218" s="872" t="str">
        <f t="shared" si="98"/>
        <v/>
      </c>
      <c r="O1218" s="872" t="str">
        <f t="shared" si="97"/>
        <v/>
      </c>
    </row>
    <row r="1219" spans="3:15" ht="18" hidden="1" customHeight="1">
      <c r="C1219" s="879"/>
      <c r="D1219" s="993"/>
      <c r="E1219" s="996"/>
      <c r="F1219" s="994"/>
      <c r="G1219" s="849"/>
      <c r="H1219" s="868"/>
      <c r="I1219" s="642"/>
      <c r="J1219" s="862"/>
      <c r="K1219" s="872" t="str">
        <f t="shared" si="99"/>
        <v/>
      </c>
      <c r="L1219" s="872" t="str">
        <f t="shared" si="100"/>
        <v/>
      </c>
      <c r="M1219" s="872" t="str">
        <f t="shared" si="101"/>
        <v/>
      </c>
      <c r="N1219" s="872" t="str">
        <f t="shared" si="98"/>
        <v/>
      </c>
      <c r="O1219" s="872" t="str">
        <f t="shared" si="97"/>
        <v/>
      </c>
    </row>
    <row r="1220" spans="3:15" ht="18" hidden="1" customHeight="1">
      <c r="C1220" s="879"/>
      <c r="D1220" s="993"/>
      <c r="E1220" s="996"/>
      <c r="F1220" s="994"/>
      <c r="G1220" s="849"/>
      <c r="H1220" s="868"/>
      <c r="I1220" s="642"/>
      <c r="J1220" s="862"/>
      <c r="K1220" s="872" t="str">
        <f t="shared" si="99"/>
        <v/>
      </c>
      <c r="L1220" s="872" t="str">
        <f t="shared" si="100"/>
        <v/>
      </c>
      <c r="M1220" s="872" t="str">
        <f t="shared" si="101"/>
        <v/>
      </c>
      <c r="N1220" s="872" t="str">
        <f t="shared" si="98"/>
        <v/>
      </c>
      <c r="O1220" s="872" t="str">
        <f t="shared" si="97"/>
        <v/>
      </c>
    </row>
    <row r="1221" spans="3:15" ht="18" hidden="1" customHeight="1">
      <c r="C1221" s="879"/>
      <c r="D1221" s="993"/>
      <c r="E1221" s="996"/>
      <c r="F1221" s="994"/>
      <c r="G1221" s="849"/>
      <c r="H1221" s="868"/>
      <c r="I1221" s="642"/>
      <c r="J1221" s="862"/>
      <c r="K1221" s="872" t="str">
        <f t="shared" si="99"/>
        <v/>
      </c>
      <c r="L1221" s="872" t="str">
        <f t="shared" si="100"/>
        <v/>
      </c>
      <c r="M1221" s="872" t="str">
        <f t="shared" si="101"/>
        <v/>
      </c>
      <c r="N1221" s="872" t="str">
        <f t="shared" si="98"/>
        <v/>
      </c>
      <c r="O1221" s="872" t="str">
        <f t="shared" ref="O1221:O1284" si="102">IF(C1221="","",IF(COUNTBLANK(C1221:J1221)&gt;1,"記入漏れがあります。記入例のとおりデータを入力してください。。",""))</f>
        <v/>
      </c>
    </row>
    <row r="1222" spans="3:15" ht="18" hidden="1" customHeight="1">
      <c r="C1222" s="879"/>
      <c r="D1222" s="993"/>
      <c r="E1222" s="996"/>
      <c r="F1222" s="994"/>
      <c r="G1222" s="849"/>
      <c r="H1222" s="868"/>
      <c r="I1222" s="642"/>
      <c r="J1222" s="862"/>
      <c r="K1222" s="872" t="str">
        <f t="shared" si="99"/>
        <v/>
      </c>
      <c r="L1222" s="872" t="str">
        <f t="shared" si="100"/>
        <v/>
      </c>
      <c r="M1222" s="872" t="str">
        <f t="shared" si="101"/>
        <v/>
      </c>
      <c r="N1222" s="872" t="str">
        <f t="shared" ref="N1222:N1285" si="103">IF(COUNTIF($Y$6:$Y$18,J1222),"要確認","")</f>
        <v/>
      </c>
      <c r="O1222" s="872" t="str">
        <f t="shared" si="102"/>
        <v/>
      </c>
    </row>
    <row r="1223" spans="3:15" ht="18" hidden="1" customHeight="1">
      <c r="C1223" s="879"/>
      <c r="D1223" s="993"/>
      <c r="E1223" s="996"/>
      <c r="F1223" s="994"/>
      <c r="G1223" s="849"/>
      <c r="H1223" s="868"/>
      <c r="I1223" s="642"/>
      <c r="J1223" s="862"/>
      <c r="K1223" s="872" t="str">
        <f t="shared" si="99"/>
        <v/>
      </c>
      <c r="L1223" s="872" t="str">
        <f t="shared" si="100"/>
        <v/>
      </c>
      <c r="M1223" s="872" t="str">
        <f t="shared" si="101"/>
        <v/>
      </c>
      <c r="N1223" s="872" t="str">
        <f t="shared" si="103"/>
        <v/>
      </c>
      <c r="O1223" s="872" t="str">
        <f t="shared" si="102"/>
        <v/>
      </c>
    </row>
    <row r="1224" spans="3:15" ht="18" hidden="1" customHeight="1">
      <c r="C1224" s="879"/>
      <c r="D1224" s="993"/>
      <c r="E1224" s="996"/>
      <c r="F1224" s="994"/>
      <c r="G1224" s="849"/>
      <c r="H1224" s="868"/>
      <c r="I1224" s="642"/>
      <c r="J1224" s="862"/>
      <c r="K1224" s="872" t="str">
        <f t="shared" si="99"/>
        <v/>
      </c>
      <c r="L1224" s="872" t="str">
        <f t="shared" si="100"/>
        <v/>
      </c>
      <c r="M1224" s="872" t="str">
        <f t="shared" si="101"/>
        <v/>
      </c>
      <c r="N1224" s="872" t="str">
        <f t="shared" si="103"/>
        <v/>
      </c>
      <c r="O1224" s="872" t="str">
        <f t="shared" si="102"/>
        <v/>
      </c>
    </row>
    <row r="1225" spans="3:15" ht="18" hidden="1" customHeight="1">
      <c r="C1225" s="879"/>
      <c r="D1225" s="993"/>
      <c r="E1225" s="996"/>
      <c r="F1225" s="994"/>
      <c r="G1225" s="849"/>
      <c r="H1225" s="868"/>
      <c r="I1225" s="642"/>
      <c r="J1225" s="862"/>
      <c r="K1225" s="872" t="str">
        <f t="shared" si="99"/>
        <v/>
      </c>
      <c r="L1225" s="872" t="str">
        <f t="shared" si="100"/>
        <v/>
      </c>
      <c r="M1225" s="872" t="str">
        <f t="shared" si="101"/>
        <v/>
      </c>
      <c r="N1225" s="872" t="str">
        <f t="shared" si="103"/>
        <v/>
      </c>
      <c r="O1225" s="872" t="str">
        <f t="shared" si="102"/>
        <v/>
      </c>
    </row>
    <row r="1226" spans="3:15" ht="18" hidden="1" customHeight="1">
      <c r="C1226" s="879"/>
      <c r="D1226" s="993"/>
      <c r="E1226" s="996"/>
      <c r="F1226" s="994"/>
      <c r="G1226" s="849"/>
      <c r="H1226" s="868"/>
      <c r="I1226" s="642"/>
      <c r="J1226" s="862"/>
      <c r="K1226" s="872" t="str">
        <f t="shared" si="99"/>
        <v/>
      </c>
      <c r="L1226" s="872" t="str">
        <f t="shared" si="100"/>
        <v/>
      </c>
      <c r="M1226" s="872" t="str">
        <f t="shared" si="101"/>
        <v/>
      </c>
      <c r="N1226" s="872" t="str">
        <f t="shared" si="103"/>
        <v/>
      </c>
      <c r="O1226" s="872" t="str">
        <f t="shared" si="102"/>
        <v/>
      </c>
    </row>
    <row r="1227" spans="3:15" ht="18" hidden="1" customHeight="1">
      <c r="C1227" s="879"/>
      <c r="D1227" s="993"/>
      <c r="E1227" s="996"/>
      <c r="F1227" s="994"/>
      <c r="G1227" s="849"/>
      <c r="H1227" s="868"/>
      <c r="I1227" s="642"/>
      <c r="J1227" s="862"/>
      <c r="K1227" s="872" t="str">
        <f t="shared" si="99"/>
        <v/>
      </c>
      <c r="L1227" s="872" t="str">
        <f t="shared" si="100"/>
        <v/>
      </c>
      <c r="M1227" s="872" t="str">
        <f t="shared" si="101"/>
        <v/>
      </c>
      <c r="N1227" s="872" t="str">
        <f t="shared" si="103"/>
        <v/>
      </c>
      <c r="O1227" s="872" t="str">
        <f t="shared" si="102"/>
        <v/>
      </c>
    </row>
    <row r="1228" spans="3:15" ht="18" hidden="1" customHeight="1">
      <c r="C1228" s="879"/>
      <c r="D1228" s="993"/>
      <c r="E1228" s="996"/>
      <c r="F1228" s="994"/>
      <c r="G1228" s="849"/>
      <c r="H1228" s="868"/>
      <c r="I1228" s="642"/>
      <c r="J1228" s="862"/>
      <c r="K1228" s="872" t="str">
        <f t="shared" si="99"/>
        <v/>
      </c>
      <c r="L1228" s="872" t="str">
        <f t="shared" si="100"/>
        <v/>
      </c>
      <c r="M1228" s="872" t="str">
        <f t="shared" si="101"/>
        <v/>
      </c>
      <c r="N1228" s="872" t="str">
        <f t="shared" si="103"/>
        <v/>
      </c>
      <c r="O1228" s="872" t="str">
        <f t="shared" si="102"/>
        <v/>
      </c>
    </row>
    <row r="1229" spans="3:15" ht="18" hidden="1" customHeight="1">
      <c r="C1229" s="879"/>
      <c r="D1229" s="993"/>
      <c r="E1229" s="996"/>
      <c r="F1229" s="994"/>
      <c r="G1229" s="849"/>
      <c r="H1229" s="868"/>
      <c r="I1229" s="642"/>
      <c r="J1229" s="862"/>
      <c r="K1229" s="872" t="str">
        <f t="shared" si="99"/>
        <v/>
      </c>
      <c r="L1229" s="872" t="str">
        <f t="shared" si="100"/>
        <v/>
      </c>
      <c r="M1229" s="872" t="str">
        <f t="shared" si="101"/>
        <v/>
      </c>
      <c r="N1229" s="872" t="str">
        <f t="shared" si="103"/>
        <v/>
      </c>
      <c r="O1229" s="872" t="str">
        <f t="shared" si="102"/>
        <v/>
      </c>
    </row>
    <row r="1230" spans="3:15" ht="18" hidden="1" customHeight="1">
      <c r="C1230" s="879"/>
      <c r="D1230" s="993"/>
      <c r="E1230" s="996"/>
      <c r="F1230" s="994"/>
      <c r="G1230" s="849"/>
      <c r="H1230" s="868"/>
      <c r="I1230" s="642"/>
      <c r="J1230" s="862"/>
      <c r="K1230" s="872" t="str">
        <f t="shared" si="99"/>
        <v/>
      </c>
      <c r="L1230" s="872" t="str">
        <f t="shared" si="100"/>
        <v/>
      </c>
      <c r="M1230" s="872" t="str">
        <f t="shared" si="101"/>
        <v/>
      </c>
      <c r="N1230" s="872" t="str">
        <f t="shared" si="103"/>
        <v/>
      </c>
      <c r="O1230" s="872" t="str">
        <f t="shared" si="102"/>
        <v/>
      </c>
    </row>
    <row r="1231" spans="3:15" ht="18" hidden="1" customHeight="1">
      <c r="C1231" s="879"/>
      <c r="D1231" s="993"/>
      <c r="E1231" s="996"/>
      <c r="F1231" s="994"/>
      <c r="G1231" s="849"/>
      <c r="H1231" s="868"/>
      <c r="I1231" s="642"/>
      <c r="J1231" s="862"/>
      <c r="K1231" s="872" t="str">
        <f t="shared" si="99"/>
        <v/>
      </c>
      <c r="L1231" s="872" t="str">
        <f t="shared" si="100"/>
        <v/>
      </c>
      <c r="M1231" s="872" t="str">
        <f t="shared" si="101"/>
        <v/>
      </c>
      <c r="N1231" s="872" t="str">
        <f t="shared" si="103"/>
        <v/>
      </c>
      <c r="O1231" s="872" t="str">
        <f t="shared" si="102"/>
        <v/>
      </c>
    </row>
    <row r="1232" spans="3:15" ht="18" hidden="1" customHeight="1">
      <c r="C1232" s="879"/>
      <c r="D1232" s="993"/>
      <c r="E1232" s="996"/>
      <c r="F1232" s="994"/>
      <c r="G1232" s="849"/>
      <c r="H1232" s="868"/>
      <c r="I1232" s="642"/>
      <c r="J1232" s="862"/>
      <c r="K1232" s="872" t="str">
        <f t="shared" si="99"/>
        <v/>
      </c>
      <c r="L1232" s="872" t="str">
        <f t="shared" si="100"/>
        <v/>
      </c>
      <c r="M1232" s="872" t="str">
        <f t="shared" si="101"/>
        <v/>
      </c>
      <c r="N1232" s="872" t="str">
        <f t="shared" si="103"/>
        <v/>
      </c>
      <c r="O1232" s="872" t="str">
        <f t="shared" si="102"/>
        <v/>
      </c>
    </row>
    <row r="1233" spans="3:15" ht="18" hidden="1" customHeight="1">
      <c r="C1233" s="879"/>
      <c r="D1233" s="993"/>
      <c r="E1233" s="996"/>
      <c r="F1233" s="994"/>
      <c r="G1233" s="849"/>
      <c r="H1233" s="868"/>
      <c r="I1233" s="642"/>
      <c r="J1233" s="862"/>
      <c r="K1233" s="872" t="str">
        <f t="shared" si="99"/>
        <v/>
      </c>
      <c r="L1233" s="872" t="str">
        <f t="shared" si="100"/>
        <v/>
      </c>
      <c r="M1233" s="872" t="str">
        <f t="shared" si="101"/>
        <v/>
      </c>
      <c r="N1233" s="872" t="str">
        <f t="shared" si="103"/>
        <v/>
      </c>
      <c r="O1233" s="872" t="str">
        <f t="shared" si="102"/>
        <v/>
      </c>
    </row>
    <row r="1234" spans="3:15" ht="18" hidden="1" customHeight="1">
      <c r="C1234" s="879"/>
      <c r="D1234" s="993"/>
      <c r="E1234" s="996"/>
      <c r="F1234" s="994"/>
      <c r="G1234" s="849"/>
      <c r="H1234" s="868"/>
      <c r="I1234" s="642"/>
      <c r="J1234" s="862"/>
      <c r="K1234" s="872" t="str">
        <f t="shared" si="99"/>
        <v/>
      </c>
      <c r="L1234" s="872" t="str">
        <f t="shared" si="100"/>
        <v/>
      </c>
      <c r="M1234" s="872" t="str">
        <f t="shared" si="101"/>
        <v/>
      </c>
      <c r="N1234" s="872" t="str">
        <f t="shared" si="103"/>
        <v/>
      </c>
      <c r="O1234" s="872" t="str">
        <f t="shared" si="102"/>
        <v/>
      </c>
    </row>
    <row r="1235" spans="3:15" ht="18" hidden="1" customHeight="1">
      <c r="C1235" s="879"/>
      <c r="D1235" s="993"/>
      <c r="E1235" s="996"/>
      <c r="F1235" s="994"/>
      <c r="G1235" s="849"/>
      <c r="H1235" s="868"/>
      <c r="I1235" s="642"/>
      <c r="J1235" s="862"/>
      <c r="K1235" s="872" t="str">
        <f t="shared" si="99"/>
        <v/>
      </c>
      <c r="L1235" s="872" t="str">
        <f t="shared" si="100"/>
        <v/>
      </c>
      <c r="M1235" s="872" t="str">
        <f t="shared" si="101"/>
        <v/>
      </c>
      <c r="N1235" s="872" t="str">
        <f t="shared" si="103"/>
        <v/>
      </c>
      <c r="O1235" s="872" t="str">
        <f t="shared" si="102"/>
        <v/>
      </c>
    </row>
    <row r="1236" spans="3:15" ht="18" hidden="1" customHeight="1">
      <c r="C1236" s="879"/>
      <c r="D1236" s="993"/>
      <c r="E1236" s="996"/>
      <c r="F1236" s="994"/>
      <c r="G1236" s="849"/>
      <c r="H1236" s="868"/>
      <c r="I1236" s="642"/>
      <c r="J1236" s="862"/>
      <c r="K1236" s="872" t="str">
        <f t="shared" si="99"/>
        <v/>
      </c>
      <c r="L1236" s="872" t="str">
        <f t="shared" si="100"/>
        <v/>
      </c>
      <c r="M1236" s="872" t="str">
        <f t="shared" si="101"/>
        <v/>
      </c>
      <c r="N1236" s="872" t="str">
        <f t="shared" si="103"/>
        <v/>
      </c>
      <c r="O1236" s="872" t="str">
        <f t="shared" si="102"/>
        <v/>
      </c>
    </row>
    <row r="1237" spans="3:15" ht="18" hidden="1" customHeight="1">
      <c r="C1237" s="879"/>
      <c r="D1237" s="993"/>
      <c r="E1237" s="996"/>
      <c r="F1237" s="994"/>
      <c r="G1237" s="849"/>
      <c r="H1237" s="868"/>
      <c r="I1237" s="642"/>
      <c r="J1237" s="862"/>
      <c r="K1237" s="872" t="str">
        <f t="shared" si="99"/>
        <v/>
      </c>
      <c r="L1237" s="872" t="str">
        <f t="shared" si="100"/>
        <v/>
      </c>
      <c r="M1237" s="872" t="str">
        <f t="shared" si="101"/>
        <v/>
      </c>
      <c r="N1237" s="872" t="str">
        <f t="shared" si="103"/>
        <v/>
      </c>
      <c r="O1237" s="872" t="str">
        <f t="shared" si="102"/>
        <v/>
      </c>
    </row>
    <row r="1238" spans="3:15" ht="18" hidden="1" customHeight="1">
      <c r="C1238" s="879"/>
      <c r="D1238" s="993"/>
      <c r="E1238" s="996"/>
      <c r="F1238" s="994"/>
      <c r="G1238" s="849"/>
      <c r="H1238" s="868"/>
      <c r="I1238" s="642"/>
      <c r="J1238" s="862"/>
      <c r="K1238" s="872" t="str">
        <f t="shared" si="99"/>
        <v/>
      </c>
      <c r="L1238" s="872" t="str">
        <f t="shared" si="100"/>
        <v/>
      </c>
      <c r="M1238" s="872" t="str">
        <f t="shared" si="101"/>
        <v/>
      </c>
      <c r="N1238" s="872" t="str">
        <f t="shared" si="103"/>
        <v/>
      </c>
      <c r="O1238" s="872" t="str">
        <f t="shared" si="102"/>
        <v/>
      </c>
    </row>
    <row r="1239" spans="3:15" ht="18" hidden="1" customHeight="1">
      <c r="C1239" s="879"/>
      <c r="D1239" s="993"/>
      <c r="E1239" s="996"/>
      <c r="F1239" s="994"/>
      <c r="G1239" s="849"/>
      <c r="H1239" s="868"/>
      <c r="I1239" s="642"/>
      <c r="J1239" s="862"/>
      <c r="K1239" s="872" t="str">
        <f t="shared" si="99"/>
        <v/>
      </c>
      <c r="L1239" s="872" t="str">
        <f t="shared" si="100"/>
        <v/>
      </c>
      <c r="M1239" s="872" t="str">
        <f t="shared" si="101"/>
        <v/>
      </c>
      <c r="N1239" s="872" t="str">
        <f t="shared" si="103"/>
        <v/>
      </c>
      <c r="O1239" s="872" t="str">
        <f t="shared" si="102"/>
        <v/>
      </c>
    </row>
    <row r="1240" spans="3:15" ht="18" hidden="1" customHeight="1">
      <c r="C1240" s="879"/>
      <c r="D1240" s="993"/>
      <c r="E1240" s="996"/>
      <c r="F1240" s="994"/>
      <c r="G1240" s="849"/>
      <c r="H1240" s="868"/>
      <c r="I1240" s="642"/>
      <c r="J1240" s="862"/>
      <c r="K1240" s="872" t="str">
        <f t="shared" si="99"/>
        <v/>
      </c>
      <c r="L1240" s="872" t="str">
        <f t="shared" si="100"/>
        <v/>
      </c>
      <c r="M1240" s="872" t="str">
        <f t="shared" si="101"/>
        <v/>
      </c>
      <c r="N1240" s="872" t="str">
        <f t="shared" si="103"/>
        <v/>
      </c>
      <c r="O1240" s="872" t="str">
        <f t="shared" si="102"/>
        <v/>
      </c>
    </row>
    <row r="1241" spans="3:15" ht="18" hidden="1" customHeight="1">
      <c r="C1241" s="879"/>
      <c r="D1241" s="993"/>
      <c r="E1241" s="996"/>
      <c r="F1241" s="994"/>
      <c r="G1241" s="849"/>
      <c r="H1241" s="868"/>
      <c r="I1241" s="642"/>
      <c r="J1241" s="862"/>
      <c r="K1241" s="872" t="str">
        <f t="shared" si="99"/>
        <v/>
      </c>
      <c r="L1241" s="872" t="str">
        <f t="shared" si="100"/>
        <v/>
      </c>
      <c r="M1241" s="872" t="str">
        <f t="shared" si="101"/>
        <v/>
      </c>
      <c r="N1241" s="872" t="str">
        <f t="shared" si="103"/>
        <v/>
      </c>
      <c r="O1241" s="872" t="str">
        <f t="shared" si="102"/>
        <v/>
      </c>
    </row>
    <row r="1242" spans="3:15" ht="18" hidden="1" customHeight="1">
      <c r="C1242" s="879"/>
      <c r="D1242" s="993"/>
      <c r="E1242" s="996"/>
      <c r="F1242" s="994"/>
      <c r="G1242" s="849"/>
      <c r="H1242" s="868"/>
      <c r="I1242" s="642"/>
      <c r="J1242" s="862"/>
      <c r="K1242" s="872" t="str">
        <f t="shared" si="99"/>
        <v/>
      </c>
      <c r="L1242" s="872" t="str">
        <f t="shared" si="100"/>
        <v/>
      </c>
      <c r="M1242" s="872" t="str">
        <f t="shared" si="101"/>
        <v/>
      </c>
      <c r="N1242" s="872" t="str">
        <f t="shared" si="103"/>
        <v/>
      </c>
      <c r="O1242" s="872" t="str">
        <f t="shared" si="102"/>
        <v/>
      </c>
    </row>
    <row r="1243" spans="3:15" ht="18" hidden="1" customHeight="1">
      <c r="C1243" s="879"/>
      <c r="D1243" s="993"/>
      <c r="E1243" s="996"/>
      <c r="F1243" s="994"/>
      <c r="G1243" s="849"/>
      <c r="H1243" s="868"/>
      <c r="I1243" s="642"/>
      <c r="J1243" s="862"/>
      <c r="K1243" s="872" t="str">
        <f t="shared" si="99"/>
        <v/>
      </c>
      <c r="L1243" s="872" t="str">
        <f t="shared" si="100"/>
        <v/>
      </c>
      <c r="M1243" s="872" t="str">
        <f t="shared" si="101"/>
        <v/>
      </c>
      <c r="N1243" s="872" t="str">
        <f t="shared" si="103"/>
        <v/>
      </c>
      <c r="O1243" s="872" t="str">
        <f t="shared" si="102"/>
        <v/>
      </c>
    </row>
    <row r="1244" spans="3:15" ht="18" hidden="1" customHeight="1">
      <c r="C1244" s="879"/>
      <c r="D1244" s="993"/>
      <c r="E1244" s="996"/>
      <c r="F1244" s="994"/>
      <c r="G1244" s="849"/>
      <c r="H1244" s="868"/>
      <c r="I1244" s="642"/>
      <c r="J1244" s="862"/>
      <c r="K1244" s="872" t="str">
        <f t="shared" si="99"/>
        <v/>
      </c>
      <c r="L1244" s="872" t="str">
        <f t="shared" si="100"/>
        <v/>
      </c>
      <c r="M1244" s="872" t="str">
        <f t="shared" si="101"/>
        <v/>
      </c>
      <c r="N1244" s="872" t="str">
        <f t="shared" si="103"/>
        <v/>
      </c>
      <c r="O1244" s="872" t="str">
        <f t="shared" si="102"/>
        <v/>
      </c>
    </row>
    <row r="1245" spans="3:15" ht="18" hidden="1" customHeight="1">
      <c r="C1245" s="879"/>
      <c r="D1245" s="993"/>
      <c r="E1245" s="996"/>
      <c r="F1245" s="994"/>
      <c r="G1245" s="849"/>
      <c r="H1245" s="868"/>
      <c r="I1245" s="642"/>
      <c r="J1245" s="862"/>
      <c r="K1245" s="872" t="str">
        <f t="shared" si="99"/>
        <v/>
      </c>
      <c r="L1245" s="872" t="str">
        <f t="shared" si="100"/>
        <v/>
      </c>
      <c r="M1245" s="872" t="str">
        <f t="shared" si="101"/>
        <v/>
      </c>
      <c r="N1245" s="872" t="str">
        <f t="shared" si="103"/>
        <v/>
      </c>
      <c r="O1245" s="872" t="str">
        <f t="shared" si="102"/>
        <v/>
      </c>
    </row>
    <row r="1246" spans="3:15" ht="18" hidden="1" customHeight="1">
      <c r="C1246" s="879"/>
      <c r="D1246" s="993"/>
      <c r="E1246" s="996"/>
      <c r="F1246" s="994"/>
      <c r="G1246" s="849"/>
      <c r="H1246" s="868"/>
      <c r="I1246" s="642"/>
      <c r="J1246" s="862"/>
      <c r="K1246" s="872" t="str">
        <f t="shared" si="99"/>
        <v/>
      </c>
      <c r="L1246" s="872" t="str">
        <f t="shared" si="100"/>
        <v/>
      </c>
      <c r="M1246" s="872" t="str">
        <f t="shared" si="101"/>
        <v/>
      </c>
      <c r="N1246" s="872" t="str">
        <f t="shared" si="103"/>
        <v/>
      </c>
      <c r="O1246" s="872" t="str">
        <f t="shared" si="102"/>
        <v/>
      </c>
    </row>
    <row r="1247" spans="3:15" ht="18" hidden="1" customHeight="1">
      <c r="C1247" s="879"/>
      <c r="D1247" s="993"/>
      <c r="E1247" s="996"/>
      <c r="F1247" s="994"/>
      <c r="G1247" s="849"/>
      <c r="H1247" s="868"/>
      <c r="I1247" s="642"/>
      <c r="J1247" s="862"/>
      <c r="K1247" s="872" t="str">
        <f t="shared" si="99"/>
        <v/>
      </c>
      <c r="L1247" s="872" t="str">
        <f t="shared" si="100"/>
        <v/>
      </c>
      <c r="M1247" s="872" t="str">
        <f t="shared" si="101"/>
        <v/>
      </c>
      <c r="N1247" s="872" t="str">
        <f t="shared" si="103"/>
        <v/>
      </c>
      <c r="O1247" s="872" t="str">
        <f t="shared" si="102"/>
        <v/>
      </c>
    </row>
    <row r="1248" spans="3:15" ht="18" hidden="1" customHeight="1">
      <c r="C1248" s="879"/>
      <c r="D1248" s="993"/>
      <c r="E1248" s="996"/>
      <c r="F1248" s="994"/>
      <c r="G1248" s="849"/>
      <c r="H1248" s="868"/>
      <c r="I1248" s="642"/>
      <c r="J1248" s="862"/>
      <c r="K1248" s="872" t="str">
        <f t="shared" si="99"/>
        <v/>
      </c>
      <c r="L1248" s="872" t="str">
        <f t="shared" si="100"/>
        <v/>
      </c>
      <c r="M1248" s="872" t="str">
        <f t="shared" si="101"/>
        <v/>
      </c>
      <c r="N1248" s="872" t="str">
        <f t="shared" si="103"/>
        <v/>
      </c>
      <c r="O1248" s="872" t="str">
        <f t="shared" si="102"/>
        <v/>
      </c>
    </row>
    <row r="1249" spans="3:15" ht="18" hidden="1" customHeight="1">
      <c r="C1249" s="879"/>
      <c r="D1249" s="993"/>
      <c r="E1249" s="996"/>
      <c r="F1249" s="994"/>
      <c r="G1249" s="849"/>
      <c r="H1249" s="868"/>
      <c r="I1249" s="642"/>
      <c r="J1249" s="862"/>
      <c r="K1249" s="872" t="str">
        <f t="shared" si="99"/>
        <v/>
      </c>
      <c r="L1249" s="872" t="str">
        <f t="shared" si="100"/>
        <v/>
      </c>
      <c r="M1249" s="872" t="str">
        <f t="shared" si="101"/>
        <v/>
      </c>
      <c r="N1249" s="872" t="str">
        <f t="shared" si="103"/>
        <v/>
      </c>
      <c r="O1249" s="872" t="str">
        <f t="shared" si="102"/>
        <v/>
      </c>
    </row>
    <row r="1250" spans="3:15" ht="18" hidden="1" customHeight="1">
      <c r="C1250" s="879"/>
      <c r="D1250" s="993"/>
      <c r="E1250" s="996"/>
      <c r="F1250" s="994"/>
      <c r="G1250" s="849"/>
      <c r="H1250" s="868"/>
      <c r="I1250" s="642"/>
      <c r="J1250" s="862"/>
      <c r="K1250" s="872" t="str">
        <f t="shared" si="99"/>
        <v/>
      </c>
      <c r="L1250" s="872" t="str">
        <f t="shared" si="100"/>
        <v/>
      </c>
      <c r="M1250" s="872" t="str">
        <f t="shared" si="101"/>
        <v/>
      </c>
      <c r="N1250" s="872" t="str">
        <f t="shared" si="103"/>
        <v/>
      </c>
      <c r="O1250" s="872" t="str">
        <f t="shared" si="102"/>
        <v/>
      </c>
    </row>
    <row r="1251" spans="3:15" ht="18" hidden="1" customHeight="1">
      <c r="C1251" s="879"/>
      <c r="D1251" s="993"/>
      <c r="E1251" s="996"/>
      <c r="F1251" s="994"/>
      <c r="G1251" s="849"/>
      <c r="H1251" s="868"/>
      <c r="I1251" s="642"/>
      <c r="J1251" s="862"/>
      <c r="K1251" s="872" t="str">
        <f t="shared" si="99"/>
        <v/>
      </c>
      <c r="L1251" s="872" t="str">
        <f t="shared" si="100"/>
        <v/>
      </c>
      <c r="M1251" s="872" t="str">
        <f t="shared" si="101"/>
        <v/>
      </c>
      <c r="N1251" s="872" t="str">
        <f t="shared" si="103"/>
        <v/>
      </c>
      <c r="O1251" s="872" t="str">
        <f t="shared" si="102"/>
        <v/>
      </c>
    </row>
    <row r="1252" spans="3:15" ht="18" hidden="1" customHeight="1">
      <c r="C1252" s="879"/>
      <c r="D1252" s="993"/>
      <c r="E1252" s="996"/>
      <c r="F1252" s="994"/>
      <c r="G1252" s="849"/>
      <c r="H1252" s="868"/>
      <c r="I1252" s="642"/>
      <c r="J1252" s="862"/>
      <c r="K1252" s="872" t="str">
        <f t="shared" si="99"/>
        <v/>
      </c>
      <c r="L1252" s="872" t="str">
        <f t="shared" si="100"/>
        <v/>
      </c>
      <c r="M1252" s="872" t="str">
        <f t="shared" si="101"/>
        <v/>
      </c>
      <c r="N1252" s="872" t="str">
        <f t="shared" si="103"/>
        <v/>
      </c>
      <c r="O1252" s="872" t="str">
        <f t="shared" si="102"/>
        <v/>
      </c>
    </row>
    <row r="1253" spans="3:15" ht="18" hidden="1" customHeight="1">
      <c r="C1253" s="879"/>
      <c r="D1253" s="993"/>
      <c r="E1253" s="996"/>
      <c r="F1253" s="994"/>
      <c r="G1253" s="849"/>
      <c r="H1253" s="868"/>
      <c r="I1253" s="642"/>
      <c r="J1253" s="862"/>
      <c r="K1253" s="872" t="str">
        <f t="shared" si="99"/>
        <v/>
      </c>
      <c r="L1253" s="872" t="str">
        <f t="shared" si="100"/>
        <v/>
      </c>
      <c r="M1253" s="872" t="str">
        <f t="shared" si="101"/>
        <v/>
      </c>
      <c r="N1253" s="872" t="str">
        <f t="shared" si="103"/>
        <v/>
      </c>
      <c r="O1253" s="872" t="str">
        <f t="shared" si="102"/>
        <v/>
      </c>
    </row>
    <row r="1254" spans="3:15" ht="18" hidden="1" customHeight="1">
      <c r="C1254" s="879"/>
      <c r="D1254" s="993"/>
      <c r="E1254" s="996"/>
      <c r="F1254" s="994"/>
      <c r="G1254" s="849"/>
      <c r="H1254" s="868"/>
      <c r="I1254" s="642"/>
      <c r="J1254" s="862"/>
      <c r="K1254" s="872" t="str">
        <f t="shared" si="99"/>
        <v/>
      </c>
      <c r="L1254" s="872" t="str">
        <f t="shared" si="100"/>
        <v/>
      </c>
      <c r="M1254" s="872" t="str">
        <f t="shared" si="101"/>
        <v/>
      </c>
      <c r="N1254" s="872" t="str">
        <f t="shared" si="103"/>
        <v/>
      </c>
      <c r="O1254" s="872" t="str">
        <f t="shared" si="102"/>
        <v/>
      </c>
    </row>
    <row r="1255" spans="3:15" ht="18" hidden="1" customHeight="1">
      <c r="C1255" s="879"/>
      <c r="D1255" s="993"/>
      <c r="E1255" s="996"/>
      <c r="F1255" s="994"/>
      <c r="G1255" s="849"/>
      <c r="H1255" s="868"/>
      <c r="I1255" s="642"/>
      <c r="J1255" s="862"/>
      <c r="K1255" s="872" t="str">
        <f t="shared" ref="K1255:K1318" si="104">IF(C1255="","",IF(E1255=G1255,"エラー",""))</f>
        <v/>
      </c>
      <c r="L1255" s="872" t="str">
        <f t="shared" ref="L1255:L1318" si="105">IF(C1255="","",IF(COUNTIF($H$3213:$H$3236,H1255),"","エラー"))</f>
        <v/>
      </c>
      <c r="M1255" s="872" t="str">
        <f t="shared" ref="M1255:M1318" si="106">IF(H1255="その他",IF(I1255="","エラー",""),IF(H1255="外国語(外国語会話も含む)",IF(I1255="","エラー",""),""))</f>
        <v/>
      </c>
      <c r="N1255" s="872" t="str">
        <f t="shared" si="103"/>
        <v/>
      </c>
      <c r="O1255" s="872" t="str">
        <f t="shared" si="102"/>
        <v/>
      </c>
    </row>
    <row r="1256" spans="3:15" ht="18" hidden="1" customHeight="1">
      <c r="C1256" s="879"/>
      <c r="D1256" s="993"/>
      <c r="E1256" s="996"/>
      <c r="F1256" s="994"/>
      <c r="G1256" s="849"/>
      <c r="H1256" s="868"/>
      <c r="I1256" s="642"/>
      <c r="J1256" s="862"/>
      <c r="K1256" s="872" t="str">
        <f t="shared" si="104"/>
        <v/>
      </c>
      <c r="L1256" s="872" t="str">
        <f t="shared" si="105"/>
        <v/>
      </c>
      <c r="M1256" s="872" t="str">
        <f t="shared" si="106"/>
        <v/>
      </c>
      <c r="N1256" s="872" t="str">
        <f t="shared" si="103"/>
        <v/>
      </c>
      <c r="O1256" s="872" t="str">
        <f t="shared" si="102"/>
        <v/>
      </c>
    </row>
    <row r="1257" spans="3:15" ht="18" hidden="1" customHeight="1">
      <c r="C1257" s="879"/>
      <c r="D1257" s="993"/>
      <c r="E1257" s="996"/>
      <c r="F1257" s="994"/>
      <c r="G1257" s="849"/>
      <c r="H1257" s="868"/>
      <c r="I1257" s="642"/>
      <c r="J1257" s="862"/>
      <c r="K1257" s="872" t="str">
        <f t="shared" si="104"/>
        <v/>
      </c>
      <c r="L1257" s="872" t="str">
        <f t="shared" si="105"/>
        <v/>
      </c>
      <c r="M1257" s="872" t="str">
        <f t="shared" si="106"/>
        <v/>
      </c>
      <c r="N1257" s="872" t="str">
        <f t="shared" si="103"/>
        <v/>
      </c>
      <c r="O1257" s="872" t="str">
        <f t="shared" si="102"/>
        <v/>
      </c>
    </row>
    <row r="1258" spans="3:15" ht="18" hidden="1" customHeight="1">
      <c r="C1258" s="879"/>
      <c r="D1258" s="993"/>
      <c r="E1258" s="996"/>
      <c r="F1258" s="994"/>
      <c r="G1258" s="849"/>
      <c r="H1258" s="868"/>
      <c r="I1258" s="642"/>
      <c r="J1258" s="862"/>
      <c r="K1258" s="872" t="str">
        <f t="shared" si="104"/>
        <v/>
      </c>
      <c r="L1258" s="872" t="str">
        <f t="shared" si="105"/>
        <v/>
      </c>
      <c r="M1258" s="872" t="str">
        <f t="shared" si="106"/>
        <v/>
      </c>
      <c r="N1258" s="872" t="str">
        <f t="shared" si="103"/>
        <v/>
      </c>
      <c r="O1258" s="872" t="str">
        <f t="shared" si="102"/>
        <v/>
      </c>
    </row>
    <row r="1259" spans="3:15" ht="18" hidden="1" customHeight="1">
      <c r="C1259" s="879"/>
      <c r="D1259" s="993"/>
      <c r="E1259" s="996"/>
      <c r="F1259" s="994"/>
      <c r="G1259" s="849"/>
      <c r="H1259" s="868"/>
      <c r="I1259" s="642"/>
      <c r="J1259" s="862"/>
      <c r="K1259" s="872" t="str">
        <f t="shared" si="104"/>
        <v/>
      </c>
      <c r="L1259" s="872" t="str">
        <f t="shared" si="105"/>
        <v/>
      </c>
      <c r="M1259" s="872" t="str">
        <f t="shared" si="106"/>
        <v/>
      </c>
      <c r="N1259" s="872" t="str">
        <f t="shared" si="103"/>
        <v/>
      </c>
      <c r="O1259" s="872" t="str">
        <f t="shared" si="102"/>
        <v/>
      </c>
    </row>
    <row r="1260" spans="3:15" ht="18" hidden="1" customHeight="1">
      <c r="C1260" s="879"/>
      <c r="D1260" s="993"/>
      <c r="E1260" s="996"/>
      <c r="F1260" s="994"/>
      <c r="G1260" s="849"/>
      <c r="H1260" s="868"/>
      <c r="I1260" s="642"/>
      <c r="J1260" s="862"/>
      <c r="K1260" s="872" t="str">
        <f t="shared" si="104"/>
        <v/>
      </c>
      <c r="L1260" s="872" t="str">
        <f t="shared" si="105"/>
        <v/>
      </c>
      <c r="M1260" s="872" t="str">
        <f t="shared" si="106"/>
        <v/>
      </c>
      <c r="N1260" s="872" t="str">
        <f t="shared" si="103"/>
        <v/>
      </c>
      <c r="O1260" s="872" t="str">
        <f t="shared" si="102"/>
        <v/>
      </c>
    </row>
    <row r="1261" spans="3:15" ht="18" hidden="1" customHeight="1">
      <c r="C1261" s="879"/>
      <c r="D1261" s="993"/>
      <c r="E1261" s="996"/>
      <c r="F1261" s="994"/>
      <c r="G1261" s="849"/>
      <c r="H1261" s="868"/>
      <c r="I1261" s="642"/>
      <c r="J1261" s="862"/>
      <c r="K1261" s="872" t="str">
        <f t="shared" si="104"/>
        <v/>
      </c>
      <c r="L1261" s="872" t="str">
        <f t="shared" si="105"/>
        <v/>
      </c>
      <c r="M1261" s="872" t="str">
        <f t="shared" si="106"/>
        <v/>
      </c>
      <c r="N1261" s="872" t="str">
        <f t="shared" si="103"/>
        <v/>
      </c>
      <c r="O1261" s="872" t="str">
        <f t="shared" si="102"/>
        <v/>
      </c>
    </row>
    <row r="1262" spans="3:15" ht="18" hidden="1" customHeight="1">
      <c r="C1262" s="879"/>
      <c r="D1262" s="993"/>
      <c r="E1262" s="996"/>
      <c r="F1262" s="994"/>
      <c r="G1262" s="849"/>
      <c r="H1262" s="868"/>
      <c r="I1262" s="642"/>
      <c r="J1262" s="862"/>
      <c r="K1262" s="872" t="str">
        <f t="shared" si="104"/>
        <v/>
      </c>
      <c r="L1262" s="872" t="str">
        <f t="shared" si="105"/>
        <v/>
      </c>
      <c r="M1262" s="872" t="str">
        <f t="shared" si="106"/>
        <v/>
      </c>
      <c r="N1262" s="872" t="str">
        <f t="shared" si="103"/>
        <v/>
      </c>
      <c r="O1262" s="872" t="str">
        <f t="shared" si="102"/>
        <v/>
      </c>
    </row>
    <row r="1263" spans="3:15" ht="18" hidden="1" customHeight="1">
      <c r="C1263" s="879"/>
      <c r="D1263" s="993"/>
      <c r="E1263" s="996"/>
      <c r="F1263" s="994"/>
      <c r="G1263" s="849"/>
      <c r="H1263" s="868"/>
      <c r="I1263" s="642"/>
      <c r="J1263" s="862"/>
      <c r="K1263" s="872" t="str">
        <f t="shared" si="104"/>
        <v/>
      </c>
      <c r="L1263" s="872" t="str">
        <f t="shared" si="105"/>
        <v/>
      </c>
      <c r="M1263" s="872" t="str">
        <f t="shared" si="106"/>
        <v/>
      </c>
      <c r="N1263" s="872" t="str">
        <f t="shared" si="103"/>
        <v/>
      </c>
      <c r="O1263" s="872" t="str">
        <f t="shared" si="102"/>
        <v/>
      </c>
    </row>
    <row r="1264" spans="3:15" ht="18" hidden="1" customHeight="1">
      <c r="C1264" s="879"/>
      <c r="D1264" s="993"/>
      <c r="E1264" s="996"/>
      <c r="F1264" s="994"/>
      <c r="G1264" s="849"/>
      <c r="H1264" s="868"/>
      <c r="I1264" s="642"/>
      <c r="J1264" s="862"/>
      <c r="K1264" s="872" t="str">
        <f t="shared" si="104"/>
        <v/>
      </c>
      <c r="L1264" s="872" t="str">
        <f t="shared" si="105"/>
        <v/>
      </c>
      <c r="M1264" s="872" t="str">
        <f t="shared" si="106"/>
        <v/>
      </c>
      <c r="N1264" s="872" t="str">
        <f t="shared" si="103"/>
        <v/>
      </c>
      <c r="O1264" s="872" t="str">
        <f t="shared" si="102"/>
        <v/>
      </c>
    </row>
    <row r="1265" spans="3:15" ht="18" hidden="1" customHeight="1">
      <c r="C1265" s="879"/>
      <c r="D1265" s="993"/>
      <c r="E1265" s="996"/>
      <c r="F1265" s="994"/>
      <c r="G1265" s="849"/>
      <c r="H1265" s="868"/>
      <c r="I1265" s="642"/>
      <c r="J1265" s="862"/>
      <c r="K1265" s="872" t="str">
        <f t="shared" si="104"/>
        <v/>
      </c>
      <c r="L1265" s="872" t="str">
        <f t="shared" si="105"/>
        <v/>
      </c>
      <c r="M1265" s="872" t="str">
        <f t="shared" si="106"/>
        <v/>
      </c>
      <c r="N1265" s="872" t="str">
        <f t="shared" si="103"/>
        <v/>
      </c>
      <c r="O1265" s="872" t="str">
        <f t="shared" si="102"/>
        <v/>
      </c>
    </row>
    <row r="1266" spans="3:15" ht="18" hidden="1" customHeight="1">
      <c r="C1266" s="879"/>
      <c r="D1266" s="993"/>
      <c r="E1266" s="996"/>
      <c r="F1266" s="994"/>
      <c r="G1266" s="849"/>
      <c r="H1266" s="868"/>
      <c r="I1266" s="642"/>
      <c r="J1266" s="862"/>
      <c r="K1266" s="872" t="str">
        <f t="shared" si="104"/>
        <v/>
      </c>
      <c r="L1266" s="872" t="str">
        <f t="shared" si="105"/>
        <v/>
      </c>
      <c r="M1266" s="872" t="str">
        <f t="shared" si="106"/>
        <v/>
      </c>
      <c r="N1266" s="872" t="str">
        <f t="shared" si="103"/>
        <v/>
      </c>
      <c r="O1266" s="872" t="str">
        <f t="shared" si="102"/>
        <v/>
      </c>
    </row>
    <row r="1267" spans="3:15" ht="18" hidden="1" customHeight="1">
      <c r="C1267" s="879"/>
      <c r="D1267" s="993"/>
      <c r="E1267" s="996"/>
      <c r="F1267" s="994"/>
      <c r="G1267" s="849"/>
      <c r="H1267" s="868"/>
      <c r="I1267" s="642"/>
      <c r="J1267" s="862"/>
      <c r="K1267" s="872" t="str">
        <f t="shared" si="104"/>
        <v/>
      </c>
      <c r="L1267" s="872" t="str">
        <f t="shared" si="105"/>
        <v/>
      </c>
      <c r="M1267" s="872" t="str">
        <f t="shared" si="106"/>
        <v/>
      </c>
      <c r="N1267" s="872" t="str">
        <f t="shared" si="103"/>
        <v/>
      </c>
      <c r="O1267" s="872" t="str">
        <f t="shared" si="102"/>
        <v/>
      </c>
    </row>
    <row r="1268" spans="3:15" ht="18" hidden="1" customHeight="1">
      <c r="C1268" s="879"/>
      <c r="D1268" s="993"/>
      <c r="E1268" s="996"/>
      <c r="F1268" s="994"/>
      <c r="G1268" s="849"/>
      <c r="H1268" s="868"/>
      <c r="I1268" s="642"/>
      <c r="J1268" s="862"/>
      <c r="K1268" s="872" t="str">
        <f t="shared" si="104"/>
        <v/>
      </c>
      <c r="L1268" s="872" t="str">
        <f t="shared" si="105"/>
        <v/>
      </c>
      <c r="M1268" s="872" t="str">
        <f t="shared" si="106"/>
        <v/>
      </c>
      <c r="N1268" s="872" t="str">
        <f t="shared" si="103"/>
        <v/>
      </c>
      <c r="O1268" s="872" t="str">
        <f t="shared" si="102"/>
        <v/>
      </c>
    </row>
    <row r="1269" spans="3:15" ht="18" hidden="1" customHeight="1">
      <c r="C1269" s="879"/>
      <c r="D1269" s="993"/>
      <c r="E1269" s="996"/>
      <c r="F1269" s="994"/>
      <c r="G1269" s="849"/>
      <c r="H1269" s="868"/>
      <c r="I1269" s="642"/>
      <c r="J1269" s="862"/>
      <c r="K1269" s="872" t="str">
        <f t="shared" si="104"/>
        <v/>
      </c>
      <c r="L1269" s="872" t="str">
        <f t="shared" si="105"/>
        <v/>
      </c>
      <c r="M1269" s="872" t="str">
        <f t="shared" si="106"/>
        <v/>
      </c>
      <c r="N1269" s="872" t="str">
        <f t="shared" si="103"/>
        <v/>
      </c>
      <c r="O1269" s="872" t="str">
        <f t="shared" si="102"/>
        <v/>
      </c>
    </row>
    <row r="1270" spans="3:15" ht="18" hidden="1" customHeight="1">
      <c r="C1270" s="879"/>
      <c r="D1270" s="993"/>
      <c r="E1270" s="996"/>
      <c r="F1270" s="994"/>
      <c r="G1270" s="849"/>
      <c r="H1270" s="868"/>
      <c r="I1270" s="642"/>
      <c r="J1270" s="862"/>
      <c r="K1270" s="872" t="str">
        <f t="shared" si="104"/>
        <v/>
      </c>
      <c r="L1270" s="872" t="str">
        <f t="shared" si="105"/>
        <v/>
      </c>
      <c r="M1270" s="872" t="str">
        <f t="shared" si="106"/>
        <v/>
      </c>
      <c r="N1270" s="872" t="str">
        <f t="shared" si="103"/>
        <v/>
      </c>
      <c r="O1270" s="872" t="str">
        <f t="shared" si="102"/>
        <v/>
      </c>
    </row>
    <row r="1271" spans="3:15" ht="18" hidden="1" customHeight="1">
      <c r="C1271" s="879"/>
      <c r="D1271" s="993"/>
      <c r="E1271" s="996"/>
      <c r="F1271" s="994"/>
      <c r="G1271" s="849"/>
      <c r="H1271" s="868"/>
      <c r="I1271" s="642"/>
      <c r="J1271" s="862"/>
      <c r="K1271" s="872" t="str">
        <f t="shared" si="104"/>
        <v/>
      </c>
      <c r="L1271" s="872" t="str">
        <f t="shared" si="105"/>
        <v/>
      </c>
      <c r="M1271" s="872" t="str">
        <f t="shared" si="106"/>
        <v/>
      </c>
      <c r="N1271" s="872" t="str">
        <f t="shared" si="103"/>
        <v/>
      </c>
      <c r="O1271" s="872" t="str">
        <f t="shared" si="102"/>
        <v/>
      </c>
    </row>
    <row r="1272" spans="3:15" ht="18" hidden="1" customHeight="1">
      <c r="C1272" s="879"/>
      <c r="D1272" s="993"/>
      <c r="E1272" s="996"/>
      <c r="F1272" s="994"/>
      <c r="G1272" s="849"/>
      <c r="H1272" s="868"/>
      <c r="I1272" s="642"/>
      <c r="J1272" s="862"/>
      <c r="K1272" s="872" t="str">
        <f t="shared" si="104"/>
        <v/>
      </c>
      <c r="L1272" s="872" t="str">
        <f t="shared" si="105"/>
        <v/>
      </c>
      <c r="M1272" s="872" t="str">
        <f t="shared" si="106"/>
        <v/>
      </c>
      <c r="N1272" s="872" t="str">
        <f t="shared" si="103"/>
        <v/>
      </c>
      <c r="O1272" s="872" t="str">
        <f t="shared" si="102"/>
        <v/>
      </c>
    </row>
    <row r="1273" spans="3:15" ht="18" hidden="1" customHeight="1">
      <c r="C1273" s="879"/>
      <c r="D1273" s="993"/>
      <c r="E1273" s="996"/>
      <c r="F1273" s="994"/>
      <c r="G1273" s="849"/>
      <c r="H1273" s="868"/>
      <c r="I1273" s="642"/>
      <c r="J1273" s="862"/>
      <c r="K1273" s="872" t="str">
        <f t="shared" si="104"/>
        <v/>
      </c>
      <c r="L1273" s="872" t="str">
        <f t="shared" si="105"/>
        <v/>
      </c>
      <c r="M1273" s="872" t="str">
        <f t="shared" si="106"/>
        <v/>
      </c>
      <c r="N1273" s="872" t="str">
        <f t="shared" si="103"/>
        <v/>
      </c>
      <c r="O1273" s="872" t="str">
        <f t="shared" si="102"/>
        <v/>
      </c>
    </row>
    <row r="1274" spans="3:15" ht="18" hidden="1" customHeight="1">
      <c r="C1274" s="879"/>
      <c r="D1274" s="993"/>
      <c r="E1274" s="996"/>
      <c r="F1274" s="994"/>
      <c r="G1274" s="849"/>
      <c r="H1274" s="868"/>
      <c r="I1274" s="642"/>
      <c r="J1274" s="862"/>
      <c r="K1274" s="872" t="str">
        <f t="shared" si="104"/>
        <v/>
      </c>
      <c r="L1274" s="872" t="str">
        <f t="shared" si="105"/>
        <v/>
      </c>
      <c r="M1274" s="872" t="str">
        <f t="shared" si="106"/>
        <v/>
      </c>
      <c r="N1274" s="872" t="str">
        <f t="shared" si="103"/>
        <v/>
      </c>
      <c r="O1274" s="872" t="str">
        <f t="shared" si="102"/>
        <v/>
      </c>
    </row>
    <row r="1275" spans="3:15" ht="18" hidden="1" customHeight="1">
      <c r="C1275" s="879"/>
      <c r="D1275" s="993"/>
      <c r="E1275" s="996"/>
      <c r="F1275" s="994"/>
      <c r="G1275" s="849"/>
      <c r="H1275" s="868"/>
      <c r="I1275" s="642"/>
      <c r="J1275" s="862"/>
      <c r="K1275" s="872" t="str">
        <f t="shared" si="104"/>
        <v/>
      </c>
      <c r="L1275" s="872" t="str">
        <f t="shared" si="105"/>
        <v/>
      </c>
      <c r="M1275" s="872" t="str">
        <f t="shared" si="106"/>
        <v/>
      </c>
      <c r="N1275" s="872" t="str">
        <f t="shared" si="103"/>
        <v/>
      </c>
      <c r="O1275" s="872" t="str">
        <f t="shared" si="102"/>
        <v/>
      </c>
    </row>
    <row r="1276" spans="3:15" ht="18" hidden="1" customHeight="1">
      <c r="C1276" s="879"/>
      <c r="D1276" s="993"/>
      <c r="E1276" s="996"/>
      <c r="F1276" s="994"/>
      <c r="G1276" s="849"/>
      <c r="H1276" s="868"/>
      <c r="I1276" s="642"/>
      <c r="J1276" s="862"/>
      <c r="K1276" s="872" t="str">
        <f t="shared" si="104"/>
        <v/>
      </c>
      <c r="L1276" s="872" t="str">
        <f t="shared" si="105"/>
        <v/>
      </c>
      <c r="M1276" s="872" t="str">
        <f t="shared" si="106"/>
        <v/>
      </c>
      <c r="N1276" s="872" t="str">
        <f t="shared" si="103"/>
        <v/>
      </c>
      <c r="O1276" s="872" t="str">
        <f t="shared" si="102"/>
        <v/>
      </c>
    </row>
    <row r="1277" spans="3:15" ht="18" hidden="1" customHeight="1">
      <c r="C1277" s="879"/>
      <c r="D1277" s="993"/>
      <c r="E1277" s="996"/>
      <c r="F1277" s="994"/>
      <c r="G1277" s="849"/>
      <c r="H1277" s="868"/>
      <c r="I1277" s="642"/>
      <c r="J1277" s="862"/>
      <c r="K1277" s="872" t="str">
        <f t="shared" si="104"/>
        <v/>
      </c>
      <c r="L1277" s="872" t="str">
        <f t="shared" si="105"/>
        <v/>
      </c>
      <c r="M1277" s="872" t="str">
        <f t="shared" si="106"/>
        <v/>
      </c>
      <c r="N1277" s="872" t="str">
        <f t="shared" si="103"/>
        <v/>
      </c>
      <c r="O1277" s="872" t="str">
        <f t="shared" si="102"/>
        <v/>
      </c>
    </row>
    <row r="1278" spans="3:15" ht="18" hidden="1" customHeight="1">
      <c r="C1278" s="879"/>
      <c r="D1278" s="993"/>
      <c r="E1278" s="996"/>
      <c r="F1278" s="994"/>
      <c r="G1278" s="849"/>
      <c r="H1278" s="868"/>
      <c r="I1278" s="642"/>
      <c r="J1278" s="862"/>
      <c r="K1278" s="872" t="str">
        <f t="shared" si="104"/>
        <v/>
      </c>
      <c r="L1278" s="872" t="str">
        <f t="shared" si="105"/>
        <v/>
      </c>
      <c r="M1278" s="872" t="str">
        <f t="shared" si="106"/>
        <v/>
      </c>
      <c r="N1278" s="872" t="str">
        <f t="shared" si="103"/>
        <v/>
      </c>
      <c r="O1278" s="872" t="str">
        <f t="shared" si="102"/>
        <v/>
      </c>
    </row>
    <row r="1279" spans="3:15" ht="18" hidden="1" customHeight="1">
      <c r="C1279" s="879"/>
      <c r="D1279" s="993"/>
      <c r="E1279" s="996"/>
      <c r="F1279" s="994"/>
      <c r="G1279" s="849"/>
      <c r="H1279" s="868"/>
      <c r="I1279" s="642"/>
      <c r="J1279" s="862"/>
      <c r="K1279" s="872" t="str">
        <f t="shared" si="104"/>
        <v/>
      </c>
      <c r="L1279" s="872" t="str">
        <f t="shared" si="105"/>
        <v/>
      </c>
      <c r="M1279" s="872" t="str">
        <f t="shared" si="106"/>
        <v/>
      </c>
      <c r="N1279" s="872" t="str">
        <f t="shared" si="103"/>
        <v/>
      </c>
      <c r="O1279" s="872" t="str">
        <f t="shared" si="102"/>
        <v/>
      </c>
    </row>
    <row r="1280" spans="3:15" ht="18" hidden="1" customHeight="1">
      <c r="C1280" s="879"/>
      <c r="D1280" s="993"/>
      <c r="E1280" s="996"/>
      <c r="F1280" s="994"/>
      <c r="G1280" s="849"/>
      <c r="H1280" s="868"/>
      <c r="I1280" s="642"/>
      <c r="J1280" s="862"/>
      <c r="K1280" s="872" t="str">
        <f t="shared" si="104"/>
        <v/>
      </c>
      <c r="L1280" s="872" t="str">
        <f t="shared" si="105"/>
        <v/>
      </c>
      <c r="M1280" s="872" t="str">
        <f t="shared" si="106"/>
        <v/>
      </c>
      <c r="N1280" s="872" t="str">
        <f t="shared" si="103"/>
        <v/>
      </c>
      <c r="O1280" s="872" t="str">
        <f t="shared" si="102"/>
        <v/>
      </c>
    </row>
    <row r="1281" spans="3:15" ht="18" hidden="1" customHeight="1">
      <c r="C1281" s="879"/>
      <c r="D1281" s="993"/>
      <c r="E1281" s="996"/>
      <c r="F1281" s="994"/>
      <c r="G1281" s="849"/>
      <c r="H1281" s="868"/>
      <c r="I1281" s="642"/>
      <c r="J1281" s="862"/>
      <c r="K1281" s="872" t="str">
        <f t="shared" si="104"/>
        <v/>
      </c>
      <c r="L1281" s="872" t="str">
        <f t="shared" si="105"/>
        <v/>
      </c>
      <c r="M1281" s="872" t="str">
        <f t="shared" si="106"/>
        <v/>
      </c>
      <c r="N1281" s="872" t="str">
        <f t="shared" si="103"/>
        <v/>
      </c>
      <c r="O1281" s="872" t="str">
        <f t="shared" si="102"/>
        <v/>
      </c>
    </row>
    <row r="1282" spans="3:15" ht="18" hidden="1" customHeight="1">
      <c r="C1282" s="879"/>
      <c r="D1282" s="993"/>
      <c r="E1282" s="996"/>
      <c r="F1282" s="994"/>
      <c r="G1282" s="849"/>
      <c r="H1282" s="868"/>
      <c r="I1282" s="642"/>
      <c r="J1282" s="862"/>
      <c r="K1282" s="872" t="str">
        <f t="shared" si="104"/>
        <v/>
      </c>
      <c r="L1282" s="872" t="str">
        <f t="shared" si="105"/>
        <v/>
      </c>
      <c r="M1282" s="872" t="str">
        <f t="shared" si="106"/>
        <v/>
      </c>
      <c r="N1282" s="872" t="str">
        <f t="shared" si="103"/>
        <v/>
      </c>
      <c r="O1282" s="872" t="str">
        <f t="shared" si="102"/>
        <v/>
      </c>
    </row>
    <row r="1283" spans="3:15" ht="18" hidden="1" customHeight="1">
      <c r="C1283" s="879"/>
      <c r="D1283" s="993"/>
      <c r="E1283" s="996"/>
      <c r="F1283" s="994"/>
      <c r="G1283" s="849"/>
      <c r="H1283" s="868"/>
      <c r="I1283" s="642"/>
      <c r="J1283" s="862"/>
      <c r="K1283" s="872" t="str">
        <f t="shared" si="104"/>
        <v/>
      </c>
      <c r="L1283" s="872" t="str">
        <f t="shared" si="105"/>
        <v/>
      </c>
      <c r="M1283" s="872" t="str">
        <f t="shared" si="106"/>
        <v/>
      </c>
      <c r="N1283" s="872" t="str">
        <f t="shared" si="103"/>
        <v/>
      </c>
      <c r="O1283" s="872" t="str">
        <f t="shared" si="102"/>
        <v/>
      </c>
    </row>
    <row r="1284" spans="3:15" ht="18" hidden="1" customHeight="1">
      <c r="C1284" s="879"/>
      <c r="D1284" s="993"/>
      <c r="E1284" s="996"/>
      <c r="F1284" s="994"/>
      <c r="G1284" s="849"/>
      <c r="H1284" s="868"/>
      <c r="I1284" s="642"/>
      <c r="J1284" s="862"/>
      <c r="K1284" s="872" t="str">
        <f t="shared" si="104"/>
        <v/>
      </c>
      <c r="L1284" s="872" t="str">
        <f t="shared" si="105"/>
        <v/>
      </c>
      <c r="M1284" s="872" t="str">
        <f t="shared" si="106"/>
        <v/>
      </c>
      <c r="N1284" s="872" t="str">
        <f t="shared" si="103"/>
        <v/>
      </c>
      <c r="O1284" s="872" t="str">
        <f t="shared" si="102"/>
        <v/>
      </c>
    </row>
    <row r="1285" spans="3:15" ht="18" hidden="1" customHeight="1">
      <c r="C1285" s="879"/>
      <c r="D1285" s="993"/>
      <c r="E1285" s="996"/>
      <c r="F1285" s="994"/>
      <c r="G1285" s="849"/>
      <c r="H1285" s="868"/>
      <c r="I1285" s="642"/>
      <c r="J1285" s="862"/>
      <c r="K1285" s="872" t="str">
        <f t="shared" si="104"/>
        <v/>
      </c>
      <c r="L1285" s="872" t="str">
        <f t="shared" si="105"/>
        <v/>
      </c>
      <c r="M1285" s="872" t="str">
        <f t="shared" si="106"/>
        <v/>
      </c>
      <c r="N1285" s="872" t="str">
        <f t="shared" si="103"/>
        <v/>
      </c>
      <c r="O1285" s="872" t="str">
        <f t="shared" ref="O1285:O1348" si="107">IF(C1285="","",IF(COUNTBLANK(C1285:J1285)&gt;1,"記入漏れがあります。記入例のとおりデータを入力してください。。",""))</f>
        <v/>
      </c>
    </row>
    <row r="1286" spans="3:15" ht="18" hidden="1" customHeight="1">
      <c r="C1286" s="879"/>
      <c r="D1286" s="993"/>
      <c r="E1286" s="996"/>
      <c r="F1286" s="994"/>
      <c r="G1286" s="849"/>
      <c r="H1286" s="868"/>
      <c r="I1286" s="642"/>
      <c r="J1286" s="862"/>
      <c r="K1286" s="872" t="str">
        <f t="shared" si="104"/>
        <v/>
      </c>
      <c r="L1286" s="872" t="str">
        <f t="shared" si="105"/>
        <v/>
      </c>
      <c r="M1286" s="872" t="str">
        <f t="shared" si="106"/>
        <v/>
      </c>
      <c r="N1286" s="872" t="str">
        <f t="shared" ref="N1286:N1349" si="108">IF(COUNTIF($Y$6:$Y$18,J1286),"要確認","")</f>
        <v/>
      </c>
      <c r="O1286" s="872" t="str">
        <f t="shared" si="107"/>
        <v/>
      </c>
    </row>
    <row r="1287" spans="3:15" ht="18" hidden="1" customHeight="1">
      <c r="C1287" s="879"/>
      <c r="D1287" s="993"/>
      <c r="E1287" s="996"/>
      <c r="F1287" s="994"/>
      <c r="G1287" s="849"/>
      <c r="H1287" s="868"/>
      <c r="I1287" s="642"/>
      <c r="J1287" s="862"/>
      <c r="K1287" s="872" t="str">
        <f t="shared" si="104"/>
        <v/>
      </c>
      <c r="L1287" s="872" t="str">
        <f t="shared" si="105"/>
        <v/>
      </c>
      <c r="M1287" s="872" t="str">
        <f t="shared" si="106"/>
        <v/>
      </c>
      <c r="N1287" s="872" t="str">
        <f t="shared" si="108"/>
        <v/>
      </c>
      <c r="O1287" s="872" t="str">
        <f t="shared" si="107"/>
        <v/>
      </c>
    </row>
    <row r="1288" spans="3:15" ht="18" hidden="1" customHeight="1">
      <c r="C1288" s="879"/>
      <c r="D1288" s="993"/>
      <c r="E1288" s="996"/>
      <c r="F1288" s="994"/>
      <c r="G1288" s="849"/>
      <c r="H1288" s="868"/>
      <c r="I1288" s="642"/>
      <c r="J1288" s="862"/>
      <c r="K1288" s="872" t="str">
        <f t="shared" si="104"/>
        <v/>
      </c>
      <c r="L1288" s="872" t="str">
        <f t="shared" si="105"/>
        <v/>
      </c>
      <c r="M1288" s="872" t="str">
        <f t="shared" si="106"/>
        <v/>
      </c>
      <c r="N1288" s="872" t="str">
        <f t="shared" si="108"/>
        <v/>
      </c>
      <c r="O1288" s="872" t="str">
        <f t="shared" si="107"/>
        <v/>
      </c>
    </row>
    <row r="1289" spans="3:15" ht="18" hidden="1" customHeight="1">
      <c r="C1289" s="879"/>
      <c r="D1289" s="993"/>
      <c r="E1289" s="996"/>
      <c r="F1289" s="994"/>
      <c r="G1289" s="849"/>
      <c r="H1289" s="868"/>
      <c r="I1289" s="642"/>
      <c r="J1289" s="862"/>
      <c r="K1289" s="872" t="str">
        <f t="shared" si="104"/>
        <v/>
      </c>
      <c r="L1289" s="872" t="str">
        <f t="shared" si="105"/>
        <v/>
      </c>
      <c r="M1289" s="872" t="str">
        <f t="shared" si="106"/>
        <v/>
      </c>
      <c r="N1289" s="872" t="str">
        <f t="shared" si="108"/>
        <v/>
      </c>
      <c r="O1289" s="872" t="str">
        <f t="shared" si="107"/>
        <v/>
      </c>
    </row>
    <row r="1290" spans="3:15" ht="18" hidden="1" customHeight="1">
      <c r="C1290" s="879"/>
      <c r="D1290" s="993"/>
      <c r="E1290" s="996"/>
      <c r="F1290" s="994"/>
      <c r="G1290" s="849"/>
      <c r="H1290" s="868"/>
      <c r="I1290" s="642"/>
      <c r="J1290" s="862"/>
      <c r="K1290" s="872" t="str">
        <f t="shared" si="104"/>
        <v/>
      </c>
      <c r="L1290" s="872" t="str">
        <f t="shared" si="105"/>
        <v/>
      </c>
      <c r="M1290" s="872" t="str">
        <f t="shared" si="106"/>
        <v/>
      </c>
      <c r="N1290" s="872" t="str">
        <f t="shared" si="108"/>
        <v/>
      </c>
      <c r="O1290" s="872" t="str">
        <f t="shared" si="107"/>
        <v/>
      </c>
    </row>
    <row r="1291" spans="3:15" ht="18" hidden="1" customHeight="1">
      <c r="C1291" s="879"/>
      <c r="D1291" s="993"/>
      <c r="E1291" s="996"/>
      <c r="F1291" s="994"/>
      <c r="G1291" s="849"/>
      <c r="H1291" s="868"/>
      <c r="I1291" s="642"/>
      <c r="J1291" s="862"/>
      <c r="K1291" s="872" t="str">
        <f t="shared" si="104"/>
        <v/>
      </c>
      <c r="L1291" s="872" t="str">
        <f t="shared" si="105"/>
        <v/>
      </c>
      <c r="M1291" s="872" t="str">
        <f t="shared" si="106"/>
        <v/>
      </c>
      <c r="N1291" s="872" t="str">
        <f t="shared" si="108"/>
        <v/>
      </c>
      <c r="O1291" s="872" t="str">
        <f t="shared" si="107"/>
        <v/>
      </c>
    </row>
    <row r="1292" spans="3:15" ht="18" hidden="1" customHeight="1">
      <c r="C1292" s="879"/>
      <c r="D1292" s="993"/>
      <c r="E1292" s="996"/>
      <c r="F1292" s="994"/>
      <c r="G1292" s="849"/>
      <c r="H1292" s="868"/>
      <c r="I1292" s="642"/>
      <c r="J1292" s="862"/>
      <c r="K1292" s="872" t="str">
        <f t="shared" si="104"/>
        <v/>
      </c>
      <c r="L1292" s="872" t="str">
        <f t="shared" si="105"/>
        <v/>
      </c>
      <c r="M1292" s="872" t="str">
        <f t="shared" si="106"/>
        <v/>
      </c>
      <c r="N1292" s="872" t="str">
        <f t="shared" si="108"/>
        <v/>
      </c>
      <c r="O1292" s="872" t="str">
        <f t="shared" si="107"/>
        <v/>
      </c>
    </row>
    <row r="1293" spans="3:15" ht="18" hidden="1" customHeight="1">
      <c r="C1293" s="879"/>
      <c r="D1293" s="993"/>
      <c r="E1293" s="996"/>
      <c r="F1293" s="994"/>
      <c r="G1293" s="849"/>
      <c r="H1293" s="868"/>
      <c r="I1293" s="642"/>
      <c r="J1293" s="862"/>
      <c r="K1293" s="872" t="str">
        <f t="shared" si="104"/>
        <v/>
      </c>
      <c r="L1293" s="872" t="str">
        <f t="shared" si="105"/>
        <v/>
      </c>
      <c r="M1293" s="872" t="str">
        <f t="shared" si="106"/>
        <v/>
      </c>
      <c r="N1293" s="872" t="str">
        <f t="shared" si="108"/>
        <v/>
      </c>
      <c r="O1293" s="872" t="str">
        <f t="shared" si="107"/>
        <v/>
      </c>
    </row>
    <row r="1294" spans="3:15" ht="18" hidden="1" customHeight="1">
      <c r="C1294" s="879"/>
      <c r="D1294" s="993"/>
      <c r="E1294" s="996"/>
      <c r="F1294" s="994"/>
      <c r="G1294" s="849"/>
      <c r="H1294" s="868"/>
      <c r="I1294" s="642"/>
      <c r="J1294" s="862"/>
      <c r="K1294" s="872" t="str">
        <f t="shared" si="104"/>
        <v/>
      </c>
      <c r="L1294" s="872" t="str">
        <f t="shared" si="105"/>
        <v/>
      </c>
      <c r="M1294" s="872" t="str">
        <f t="shared" si="106"/>
        <v/>
      </c>
      <c r="N1294" s="872" t="str">
        <f t="shared" si="108"/>
        <v/>
      </c>
      <c r="O1294" s="872" t="str">
        <f t="shared" si="107"/>
        <v/>
      </c>
    </row>
    <row r="1295" spans="3:15" ht="18" hidden="1" customHeight="1">
      <c r="C1295" s="879"/>
      <c r="D1295" s="993"/>
      <c r="E1295" s="996"/>
      <c r="F1295" s="994"/>
      <c r="G1295" s="849"/>
      <c r="H1295" s="868"/>
      <c r="I1295" s="642"/>
      <c r="J1295" s="862"/>
      <c r="K1295" s="872" t="str">
        <f t="shared" si="104"/>
        <v/>
      </c>
      <c r="L1295" s="872" t="str">
        <f t="shared" si="105"/>
        <v/>
      </c>
      <c r="M1295" s="872" t="str">
        <f t="shared" si="106"/>
        <v/>
      </c>
      <c r="N1295" s="872" t="str">
        <f t="shared" si="108"/>
        <v/>
      </c>
      <c r="O1295" s="872" t="str">
        <f t="shared" si="107"/>
        <v/>
      </c>
    </row>
    <row r="1296" spans="3:15" ht="18" hidden="1" customHeight="1">
      <c r="C1296" s="879"/>
      <c r="D1296" s="993"/>
      <c r="E1296" s="996"/>
      <c r="F1296" s="994"/>
      <c r="G1296" s="849"/>
      <c r="H1296" s="868"/>
      <c r="I1296" s="642"/>
      <c r="J1296" s="862"/>
      <c r="K1296" s="872" t="str">
        <f t="shared" si="104"/>
        <v/>
      </c>
      <c r="L1296" s="872" t="str">
        <f t="shared" si="105"/>
        <v/>
      </c>
      <c r="M1296" s="872" t="str">
        <f t="shared" si="106"/>
        <v/>
      </c>
      <c r="N1296" s="872" t="str">
        <f t="shared" si="108"/>
        <v/>
      </c>
      <c r="O1296" s="872" t="str">
        <f t="shared" si="107"/>
        <v/>
      </c>
    </row>
    <row r="1297" spans="3:15" ht="18" hidden="1" customHeight="1">
      <c r="C1297" s="879"/>
      <c r="D1297" s="993"/>
      <c r="E1297" s="996"/>
      <c r="F1297" s="994"/>
      <c r="G1297" s="849"/>
      <c r="H1297" s="868"/>
      <c r="I1297" s="642"/>
      <c r="J1297" s="862"/>
      <c r="K1297" s="872" t="str">
        <f t="shared" si="104"/>
        <v/>
      </c>
      <c r="L1297" s="872" t="str">
        <f t="shared" si="105"/>
        <v/>
      </c>
      <c r="M1297" s="872" t="str">
        <f t="shared" si="106"/>
        <v/>
      </c>
      <c r="N1297" s="872" t="str">
        <f t="shared" si="108"/>
        <v/>
      </c>
      <c r="O1297" s="872" t="str">
        <f t="shared" si="107"/>
        <v/>
      </c>
    </row>
    <row r="1298" spans="3:15" ht="18" hidden="1" customHeight="1">
      <c r="C1298" s="879"/>
      <c r="D1298" s="993"/>
      <c r="E1298" s="996"/>
      <c r="F1298" s="994"/>
      <c r="G1298" s="849"/>
      <c r="H1298" s="868"/>
      <c r="I1298" s="642"/>
      <c r="J1298" s="862"/>
      <c r="K1298" s="872" t="str">
        <f t="shared" si="104"/>
        <v/>
      </c>
      <c r="L1298" s="872" t="str">
        <f t="shared" si="105"/>
        <v/>
      </c>
      <c r="M1298" s="872" t="str">
        <f t="shared" si="106"/>
        <v/>
      </c>
      <c r="N1298" s="872" t="str">
        <f t="shared" si="108"/>
        <v/>
      </c>
      <c r="O1298" s="872" t="str">
        <f t="shared" si="107"/>
        <v/>
      </c>
    </row>
    <row r="1299" spans="3:15" ht="18" hidden="1" customHeight="1">
      <c r="C1299" s="879"/>
      <c r="D1299" s="993"/>
      <c r="E1299" s="996"/>
      <c r="F1299" s="994"/>
      <c r="G1299" s="849"/>
      <c r="H1299" s="868"/>
      <c r="I1299" s="642"/>
      <c r="J1299" s="862"/>
      <c r="K1299" s="872" t="str">
        <f t="shared" si="104"/>
        <v/>
      </c>
      <c r="L1299" s="872" t="str">
        <f t="shared" si="105"/>
        <v/>
      </c>
      <c r="M1299" s="872" t="str">
        <f t="shared" si="106"/>
        <v/>
      </c>
      <c r="N1299" s="872" t="str">
        <f t="shared" si="108"/>
        <v/>
      </c>
      <c r="O1299" s="872" t="str">
        <f t="shared" si="107"/>
        <v/>
      </c>
    </row>
    <row r="1300" spans="3:15" ht="18" hidden="1" customHeight="1">
      <c r="C1300" s="879"/>
      <c r="D1300" s="993"/>
      <c r="E1300" s="996"/>
      <c r="F1300" s="994"/>
      <c r="G1300" s="849"/>
      <c r="H1300" s="868"/>
      <c r="I1300" s="642"/>
      <c r="J1300" s="862"/>
      <c r="K1300" s="872" t="str">
        <f t="shared" si="104"/>
        <v/>
      </c>
      <c r="L1300" s="872" t="str">
        <f t="shared" si="105"/>
        <v/>
      </c>
      <c r="M1300" s="872" t="str">
        <f t="shared" si="106"/>
        <v/>
      </c>
      <c r="N1300" s="872" t="str">
        <f t="shared" si="108"/>
        <v/>
      </c>
      <c r="O1300" s="872" t="str">
        <f t="shared" si="107"/>
        <v/>
      </c>
    </row>
    <row r="1301" spans="3:15" ht="18" hidden="1" customHeight="1">
      <c r="C1301" s="879"/>
      <c r="D1301" s="993"/>
      <c r="E1301" s="996"/>
      <c r="F1301" s="994"/>
      <c r="G1301" s="849"/>
      <c r="H1301" s="868"/>
      <c r="I1301" s="642"/>
      <c r="J1301" s="862"/>
      <c r="K1301" s="872" t="str">
        <f t="shared" si="104"/>
        <v/>
      </c>
      <c r="L1301" s="872" t="str">
        <f t="shared" si="105"/>
        <v/>
      </c>
      <c r="M1301" s="872" t="str">
        <f t="shared" si="106"/>
        <v/>
      </c>
      <c r="N1301" s="872" t="str">
        <f t="shared" si="108"/>
        <v/>
      </c>
      <c r="O1301" s="872" t="str">
        <f t="shared" si="107"/>
        <v/>
      </c>
    </row>
    <row r="1302" spans="3:15" ht="18" hidden="1" customHeight="1">
      <c r="C1302" s="879"/>
      <c r="D1302" s="993"/>
      <c r="E1302" s="996"/>
      <c r="F1302" s="994"/>
      <c r="G1302" s="849"/>
      <c r="H1302" s="868"/>
      <c r="I1302" s="642"/>
      <c r="J1302" s="862"/>
      <c r="K1302" s="872" t="str">
        <f t="shared" si="104"/>
        <v/>
      </c>
      <c r="L1302" s="872" t="str">
        <f t="shared" si="105"/>
        <v/>
      </c>
      <c r="M1302" s="872" t="str">
        <f t="shared" si="106"/>
        <v/>
      </c>
      <c r="N1302" s="872" t="str">
        <f t="shared" si="108"/>
        <v/>
      </c>
      <c r="O1302" s="872" t="str">
        <f t="shared" si="107"/>
        <v/>
      </c>
    </row>
    <row r="1303" spans="3:15" ht="18" hidden="1" customHeight="1">
      <c r="C1303" s="879"/>
      <c r="D1303" s="993"/>
      <c r="E1303" s="996"/>
      <c r="F1303" s="994"/>
      <c r="G1303" s="849"/>
      <c r="H1303" s="868"/>
      <c r="I1303" s="642"/>
      <c r="J1303" s="862"/>
      <c r="K1303" s="872" t="str">
        <f t="shared" si="104"/>
        <v/>
      </c>
      <c r="L1303" s="872" t="str">
        <f t="shared" si="105"/>
        <v/>
      </c>
      <c r="M1303" s="872" t="str">
        <f t="shared" si="106"/>
        <v/>
      </c>
      <c r="N1303" s="872" t="str">
        <f t="shared" si="108"/>
        <v/>
      </c>
      <c r="O1303" s="872" t="str">
        <f t="shared" si="107"/>
        <v/>
      </c>
    </row>
    <row r="1304" spans="3:15" ht="18" hidden="1" customHeight="1">
      <c r="C1304" s="879"/>
      <c r="D1304" s="993"/>
      <c r="E1304" s="996"/>
      <c r="F1304" s="994"/>
      <c r="G1304" s="849"/>
      <c r="H1304" s="868"/>
      <c r="I1304" s="642"/>
      <c r="J1304" s="862"/>
      <c r="K1304" s="872" t="str">
        <f t="shared" si="104"/>
        <v/>
      </c>
      <c r="L1304" s="872" t="str">
        <f t="shared" si="105"/>
        <v/>
      </c>
      <c r="M1304" s="872" t="str">
        <f t="shared" si="106"/>
        <v/>
      </c>
      <c r="N1304" s="872" t="str">
        <f t="shared" si="108"/>
        <v/>
      </c>
      <c r="O1304" s="872" t="str">
        <f t="shared" si="107"/>
        <v/>
      </c>
    </row>
    <row r="1305" spans="3:15" ht="18" hidden="1" customHeight="1">
      <c r="C1305" s="879"/>
      <c r="D1305" s="993"/>
      <c r="E1305" s="996"/>
      <c r="F1305" s="994"/>
      <c r="G1305" s="849"/>
      <c r="H1305" s="868"/>
      <c r="I1305" s="642"/>
      <c r="J1305" s="862"/>
      <c r="K1305" s="872" t="str">
        <f t="shared" si="104"/>
        <v/>
      </c>
      <c r="L1305" s="872" t="str">
        <f t="shared" si="105"/>
        <v/>
      </c>
      <c r="M1305" s="872" t="str">
        <f t="shared" si="106"/>
        <v/>
      </c>
      <c r="N1305" s="872" t="str">
        <f t="shared" si="108"/>
        <v/>
      </c>
      <c r="O1305" s="872" t="str">
        <f t="shared" si="107"/>
        <v/>
      </c>
    </row>
    <row r="1306" spans="3:15" ht="18" hidden="1" customHeight="1">
      <c r="C1306" s="879"/>
      <c r="D1306" s="993"/>
      <c r="E1306" s="996"/>
      <c r="F1306" s="994"/>
      <c r="G1306" s="849"/>
      <c r="H1306" s="868"/>
      <c r="I1306" s="642"/>
      <c r="J1306" s="862"/>
      <c r="K1306" s="872" t="str">
        <f t="shared" si="104"/>
        <v/>
      </c>
      <c r="L1306" s="872" t="str">
        <f t="shared" si="105"/>
        <v/>
      </c>
      <c r="M1306" s="872" t="str">
        <f t="shared" si="106"/>
        <v/>
      </c>
      <c r="N1306" s="872" t="str">
        <f t="shared" si="108"/>
        <v/>
      </c>
      <c r="O1306" s="872" t="str">
        <f t="shared" si="107"/>
        <v/>
      </c>
    </row>
    <row r="1307" spans="3:15" ht="18" hidden="1" customHeight="1">
      <c r="C1307" s="879"/>
      <c r="D1307" s="993"/>
      <c r="E1307" s="996"/>
      <c r="F1307" s="994"/>
      <c r="G1307" s="849"/>
      <c r="H1307" s="868"/>
      <c r="I1307" s="642"/>
      <c r="J1307" s="862"/>
      <c r="K1307" s="872" t="str">
        <f t="shared" si="104"/>
        <v/>
      </c>
      <c r="L1307" s="872" t="str">
        <f t="shared" si="105"/>
        <v/>
      </c>
      <c r="M1307" s="872" t="str">
        <f t="shared" si="106"/>
        <v/>
      </c>
      <c r="N1307" s="872" t="str">
        <f t="shared" si="108"/>
        <v/>
      </c>
      <c r="O1307" s="872" t="str">
        <f t="shared" si="107"/>
        <v/>
      </c>
    </row>
    <row r="1308" spans="3:15" ht="18" hidden="1" customHeight="1">
      <c r="C1308" s="879"/>
      <c r="D1308" s="993"/>
      <c r="E1308" s="996"/>
      <c r="F1308" s="994"/>
      <c r="G1308" s="849"/>
      <c r="H1308" s="868"/>
      <c r="I1308" s="642"/>
      <c r="J1308" s="862"/>
      <c r="K1308" s="872" t="str">
        <f t="shared" si="104"/>
        <v/>
      </c>
      <c r="L1308" s="872" t="str">
        <f t="shared" si="105"/>
        <v/>
      </c>
      <c r="M1308" s="872" t="str">
        <f t="shared" si="106"/>
        <v/>
      </c>
      <c r="N1308" s="872" t="str">
        <f t="shared" si="108"/>
        <v/>
      </c>
      <c r="O1308" s="872" t="str">
        <f t="shared" si="107"/>
        <v/>
      </c>
    </row>
    <row r="1309" spans="3:15" ht="18" hidden="1" customHeight="1">
      <c r="C1309" s="879"/>
      <c r="D1309" s="993"/>
      <c r="E1309" s="996"/>
      <c r="F1309" s="994"/>
      <c r="G1309" s="849"/>
      <c r="H1309" s="868"/>
      <c r="I1309" s="642"/>
      <c r="J1309" s="862"/>
      <c r="K1309" s="872" t="str">
        <f t="shared" si="104"/>
        <v/>
      </c>
      <c r="L1309" s="872" t="str">
        <f t="shared" si="105"/>
        <v/>
      </c>
      <c r="M1309" s="872" t="str">
        <f t="shared" si="106"/>
        <v/>
      </c>
      <c r="N1309" s="872" t="str">
        <f t="shared" si="108"/>
        <v/>
      </c>
      <c r="O1309" s="872" t="str">
        <f t="shared" si="107"/>
        <v/>
      </c>
    </row>
    <row r="1310" spans="3:15" ht="18" hidden="1" customHeight="1">
      <c r="C1310" s="879"/>
      <c r="D1310" s="993"/>
      <c r="E1310" s="996"/>
      <c r="F1310" s="994"/>
      <c r="G1310" s="849"/>
      <c r="H1310" s="868"/>
      <c r="I1310" s="642"/>
      <c r="J1310" s="862"/>
      <c r="K1310" s="872" t="str">
        <f t="shared" si="104"/>
        <v/>
      </c>
      <c r="L1310" s="872" t="str">
        <f t="shared" si="105"/>
        <v/>
      </c>
      <c r="M1310" s="872" t="str">
        <f t="shared" si="106"/>
        <v/>
      </c>
      <c r="N1310" s="872" t="str">
        <f t="shared" si="108"/>
        <v/>
      </c>
      <c r="O1310" s="872" t="str">
        <f t="shared" si="107"/>
        <v/>
      </c>
    </row>
    <row r="1311" spans="3:15" ht="18" hidden="1" customHeight="1">
      <c r="C1311" s="879"/>
      <c r="D1311" s="993"/>
      <c r="E1311" s="996"/>
      <c r="F1311" s="994"/>
      <c r="G1311" s="849"/>
      <c r="H1311" s="868"/>
      <c r="I1311" s="642"/>
      <c r="J1311" s="862"/>
      <c r="K1311" s="872" t="str">
        <f t="shared" si="104"/>
        <v/>
      </c>
      <c r="L1311" s="872" t="str">
        <f t="shared" si="105"/>
        <v/>
      </c>
      <c r="M1311" s="872" t="str">
        <f t="shared" si="106"/>
        <v/>
      </c>
      <c r="N1311" s="872" t="str">
        <f t="shared" si="108"/>
        <v/>
      </c>
      <c r="O1311" s="872" t="str">
        <f t="shared" si="107"/>
        <v/>
      </c>
    </row>
    <row r="1312" spans="3:15" ht="18" hidden="1" customHeight="1">
      <c r="C1312" s="879"/>
      <c r="D1312" s="993"/>
      <c r="E1312" s="996"/>
      <c r="F1312" s="994"/>
      <c r="G1312" s="849"/>
      <c r="H1312" s="868"/>
      <c r="I1312" s="642"/>
      <c r="J1312" s="862"/>
      <c r="K1312" s="872" t="str">
        <f t="shared" si="104"/>
        <v/>
      </c>
      <c r="L1312" s="872" t="str">
        <f t="shared" si="105"/>
        <v/>
      </c>
      <c r="M1312" s="872" t="str">
        <f t="shared" si="106"/>
        <v/>
      </c>
      <c r="N1312" s="872" t="str">
        <f t="shared" si="108"/>
        <v/>
      </c>
      <c r="O1312" s="872" t="str">
        <f t="shared" si="107"/>
        <v/>
      </c>
    </row>
    <row r="1313" spans="3:15" ht="18" hidden="1" customHeight="1">
      <c r="C1313" s="879"/>
      <c r="D1313" s="993"/>
      <c r="E1313" s="996"/>
      <c r="F1313" s="994"/>
      <c r="G1313" s="849"/>
      <c r="H1313" s="868"/>
      <c r="I1313" s="642"/>
      <c r="J1313" s="862"/>
      <c r="K1313" s="872" t="str">
        <f t="shared" si="104"/>
        <v/>
      </c>
      <c r="L1313" s="872" t="str">
        <f t="shared" si="105"/>
        <v/>
      </c>
      <c r="M1313" s="872" t="str">
        <f t="shared" si="106"/>
        <v/>
      </c>
      <c r="N1313" s="872" t="str">
        <f t="shared" si="108"/>
        <v/>
      </c>
      <c r="O1313" s="872" t="str">
        <f t="shared" si="107"/>
        <v/>
      </c>
    </row>
    <row r="1314" spans="3:15" ht="18" hidden="1" customHeight="1">
      <c r="C1314" s="879"/>
      <c r="D1314" s="993"/>
      <c r="E1314" s="996"/>
      <c r="F1314" s="994"/>
      <c r="G1314" s="849"/>
      <c r="H1314" s="868"/>
      <c r="I1314" s="642"/>
      <c r="J1314" s="862"/>
      <c r="K1314" s="872" t="str">
        <f t="shared" si="104"/>
        <v/>
      </c>
      <c r="L1314" s="872" t="str">
        <f t="shared" si="105"/>
        <v/>
      </c>
      <c r="M1314" s="872" t="str">
        <f t="shared" si="106"/>
        <v/>
      </c>
      <c r="N1314" s="872" t="str">
        <f t="shared" si="108"/>
        <v/>
      </c>
      <c r="O1314" s="872" t="str">
        <f t="shared" si="107"/>
        <v/>
      </c>
    </row>
    <row r="1315" spans="3:15" ht="18" hidden="1" customHeight="1">
      <c r="C1315" s="879"/>
      <c r="D1315" s="993"/>
      <c r="E1315" s="996"/>
      <c r="F1315" s="994"/>
      <c r="G1315" s="849"/>
      <c r="H1315" s="868"/>
      <c r="I1315" s="642"/>
      <c r="J1315" s="862"/>
      <c r="K1315" s="872" t="str">
        <f t="shared" si="104"/>
        <v/>
      </c>
      <c r="L1315" s="872" t="str">
        <f t="shared" si="105"/>
        <v/>
      </c>
      <c r="M1315" s="872" t="str">
        <f t="shared" si="106"/>
        <v/>
      </c>
      <c r="N1315" s="872" t="str">
        <f t="shared" si="108"/>
        <v/>
      </c>
      <c r="O1315" s="872" t="str">
        <f t="shared" si="107"/>
        <v/>
      </c>
    </row>
    <row r="1316" spans="3:15" ht="18" hidden="1" customHeight="1">
      <c r="C1316" s="879"/>
      <c r="D1316" s="993"/>
      <c r="E1316" s="996"/>
      <c r="F1316" s="994"/>
      <c r="G1316" s="849"/>
      <c r="H1316" s="868"/>
      <c r="I1316" s="642"/>
      <c r="J1316" s="862"/>
      <c r="K1316" s="872" t="str">
        <f t="shared" si="104"/>
        <v/>
      </c>
      <c r="L1316" s="872" t="str">
        <f t="shared" si="105"/>
        <v/>
      </c>
      <c r="M1316" s="872" t="str">
        <f t="shared" si="106"/>
        <v/>
      </c>
      <c r="N1316" s="872" t="str">
        <f t="shared" si="108"/>
        <v/>
      </c>
      <c r="O1316" s="872" t="str">
        <f t="shared" si="107"/>
        <v/>
      </c>
    </row>
    <row r="1317" spans="3:15" ht="18" hidden="1" customHeight="1">
      <c r="C1317" s="879"/>
      <c r="D1317" s="993"/>
      <c r="E1317" s="996"/>
      <c r="F1317" s="994"/>
      <c r="G1317" s="849"/>
      <c r="H1317" s="868"/>
      <c r="I1317" s="642"/>
      <c r="J1317" s="862"/>
      <c r="K1317" s="872" t="str">
        <f t="shared" si="104"/>
        <v/>
      </c>
      <c r="L1317" s="872" t="str">
        <f t="shared" si="105"/>
        <v/>
      </c>
      <c r="M1317" s="872" t="str">
        <f t="shared" si="106"/>
        <v/>
      </c>
      <c r="N1317" s="872" t="str">
        <f t="shared" si="108"/>
        <v/>
      </c>
      <c r="O1317" s="872" t="str">
        <f t="shared" si="107"/>
        <v/>
      </c>
    </row>
    <row r="1318" spans="3:15" ht="18" hidden="1" customHeight="1">
      <c r="C1318" s="879"/>
      <c r="D1318" s="993"/>
      <c r="E1318" s="996"/>
      <c r="F1318" s="994"/>
      <c r="G1318" s="849"/>
      <c r="H1318" s="868"/>
      <c r="I1318" s="642"/>
      <c r="J1318" s="862"/>
      <c r="K1318" s="872" t="str">
        <f t="shared" si="104"/>
        <v/>
      </c>
      <c r="L1318" s="872" t="str">
        <f t="shared" si="105"/>
        <v/>
      </c>
      <c r="M1318" s="872" t="str">
        <f t="shared" si="106"/>
        <v/>
      </c>
      <c r="N1318" s="872" t="str">
        <f t="shared" si="108"/>
        <v/>
      </c>
      <c r="O1318" s="872" t="str">
        <f t="shared" si="107"/>
        <v/>
      </c>
    </row>
    <row r="1319" spans="3:15" ht="18" hidden="1" customHeight="1">
      <c r="C1319" s="879"/>
      <c r="D1319" s="993"/>
      <c r="E1319" s="996"/>
      <c r="F1319" s="994"/>
      <c r="G1319" s="849"/>
      <c r="H1319" s="868"/>
      <c r="I1319" s="642"/>
      <c r="J1319" s="862"/>
      <c r="K1319" s="872" t="str">
        <f t="shared" ref="K1319:K1382" si="109">IF(C1319="","",IF(E1319=G1319,"エラー",""))</f>
        <v/>
      </c>
      <c r="L1319" s="872" t="str">
        <f t="shared" ref="L1319:L1382" si="110">IF(C1319="","",IF(COUNTIF($H$3213:$H$3236,H1319),"","エラー"))</f>
        <v/>
      </c>
      <c r="M1319" s="872" t="str">
        <f t="shared" ref="M1319:M1382" si="111">IF(H1319="その他",IF(I1319="","エラー",""),IF(H1319="外国語(外国語会話も含む)",IF(I1319="","エラー",""),""))</f>
        <v/>
      </c>
      <c r="N1319" s="872" t="str">
        <f t="shared" si="108"/>
        <v/>
      </c>
      <c r="O1319" s="872" t="str">
        <f t="shared" si="107"/>
        <v/>
      </c>
    </row>
    <row r="1320" spans="3:15" ht="18" hidden="1" customHeight="1">
      <c r="C1320" s="879"/>
      <c r="D1320" s="993"/>
      <c r="E1320" s="996"/>
      <c r="F1320" s="994"/>
      <c r="G1320" s="849"/>
      <c r="H1320" s="868"/>
      <c r="I1320" s="642"/>
      <c r="J1320" s="862"/>
      <c r="K1320" s="872" t="str">
        <f t="shared" si="109"/>
        <v/>
      </c>
      <c r="L1320" s="872" t="str">
        <f t="shared" si="110"/>
        <v/>
      </c>
      <c r="M1320" s="872" t="str">
        <f t="shared" si="111"/>
        <v/>
      </c>
      <c r="N1320" s="872" t="str">
        <f t="shared" si="108"/>
        <v/>
      </c>
      <c r="O1320" s="872" t="str">
        <f t="shared" si="107"/>
        <v/>
      </c>
    </row>
    <row r="1321" spans="3:15" ht="18" hidden="1" customHeight="1">
      <c r="C1321" s="879"/>
      <c r="D1321" s="993"/>
      <c r="E1321" s="996"/>
      <c r="F1321" s="994"/>
      <c r="G1321" s="849"/>
      <c r="H1321" s="868"/>
      <c r="I1321" s="642"/>
      <c r="J1321" s="862"/>
      <c r="K1321" s="872" t="str">
        <f t="shared" si="109"/>
        <v/>
      </c>
      <c r="L1321" s="872" t="str">
        <f t="shared" si="110"/>
        <v/>
      </c>
      <c r="M1321" s="872" t="str">
        <f t="shared" si="111"/>
        <v/>
      </c>
      <c r="N1321" s="872" t="str">
        <f t="shared" si="108"/>
        <v/>
      </c>
      <c r="O1321" s="872" t="str">
        <f t="shared" si="107"/>
        <v/>
      </c>
    </row>
    <row r="1322" spans="3:15" ht="18" hidden="1" customHeight="1">
      <c r="C1322" s="879"/>
      <c r="D1322" s="993"/>
      <c r="E1322" s="996"/>
      <c r="F1322" s="994"/>
      <c r="G1322" s="849"/>
      <c r="H1322" s="868"/>
      <c r="I1322" s="642"/>
      <c r="J1322" s="862"/>
      <c r="K1322" s="872" t="str">
        <f t="shared" si="109"/>
        <v/>
      </c>
      <c r="L1322" s="872" t="str">
        <f t="shared" si="110"/>
        <v/>
      </c>
      <c r="M1322" s="872" t="str">
        <f t="shared" si="111"/>
        <v/>
      </c>
      <c r="N1322" s="872" t="str">
        <f t="shared" si="108"/>
        <v/>
      </c>
      <c r="O1322" s="872" t="str">
        <f t="shared" si="107"/>
        <v/>
      </c>
    </row>
    <row r="1323" spans="3:15" ht="18" hidden="1" customHeight="1">
      <c r="C1323" s="879"/>
      <c r="D1323" s="993"/>
      <c r="E1323" s="996"/>
      <c r="F1323" s="994"/>
      <c r="G1323" s="849"/>
      <c r="H1323" s="868"/>
      <c r="I1323" s="642"/>
      <c r="J1323" s="862"/>
      <c r="K1323" s="872" t="str">
        <f t="shared" si="109"/>
        <v/>
      </c>
      <c r="L1323" s="872" t="str">
        <f t="shared" si="110"/>
        <v/>
      </c>
      <c r="M1323" s="872" t="str">
        <f t="shared" si="111"/>
        <v/>
      </c>
      <c r="N1323" s="872" t="str">
        <f t="shared" si="108"/>
        <v/>
      </c>
      <c r="O1323" s="872" t="str">
        <f t="shared" si="107"/>
        <v/>
      </c>
    </row>
    <row r="1324" spans="3:15" ht="18" hidden="1" customHeight="1">
      <c r="C1324" s="879"/>
      <c r="D1324" s="993"/>
      <c r="E1324" s="996"/>
      <c r="F1324" s="994"/>
      <c r="G1324" s="849"/>
      <c r="H1324" s="868"/>
      <c r="I1324" s="642"/>
      <c r="J1324" s="862"/>
      <c r="K1324" s="872" t="str">
        <f t="shared" si="109"/>
        <v/>
      </c>
      <c r="L1324" s="872" t="str">
        <f t="shared" si="110"/>
        <v/>
      </c>
      <c r="M1324" s="872" t="str">
        <f t="shared" si="111"/>
        <v/>
      </c>
      <c r="N1324" s="872" t="str">
        <f t="shared" si="108"/>
        <v/>
      </c>
      <c r="O1324" s="872" t="str">
        <f t="shared" si="107"/>
        <v/>
      </c>
    </row>
    <row r="1325" spans="3:15" ht="18" hidden="1" customHeight="1">
      <c r="C1325" s="879"/>
      <c r="D1325" s="993"/>
      <c r="E1325" s="996"/>
      <c r="F1325" s="994"/>
      <c r="G1325" s="849"/>
      <c r="H1325" s="868"/>
      <c r="I1325" s="642"/>
      <c r="J1325" s="862"/>
      <c r="K1325" s="872" t="str">
        <f t="shared" si="109"/>
        <v/>
      </c>
      <c r="L1325" s="872" t="str">
        <f t="shared" si="110"/>
        <v/>
      </c>
      <c r="M1325" s="872" t="str">
        <f t="shared" si="111"/>
        <v/>
      </c>
      <c r="N1325" s="872" t="str">
        <f t="shared" si="108"/>
        <v/>
      </c>
      <c r="O1325" s="872" t="str">
        <f t="shared" si="107"/>
        <v/>
      </c>
    </row>
    <row r="1326" spans="3:15" ht="18" hidden="1" customHeight="1">
      <c r="C1326" s="879"/>
      <c r="D1326" s="993"/>
      <c r="E1326" s="996"/>
      <c r="F1326" s="994"/>
      <c r="G1326" s="849"/>
      <c r="H1326" s="868"/>
      <c r="I1326" s="642"/>
      <c r="J1326" s="862"/>
      <c r="K1326" s="872" t="str">
        <f t="shared" si="109"/>
        <v/>
      </c>
      <c r="L1326" s="872" t="str">
        <f t="shared" si="110"/>
        <v/>
      </c>
      <c r="M1326" s="872" t="str">
        <f t="shared" si="111"/>
        <v/>
      </c>
      <c r="N1326" s="872" t="str">
        <f t="shared" si="108"/>
        <v/>
      </c>
      <c r="O1326" s="872" t="str">
        <f t="shared" si="107"/>
        <v/>
      </c>
    </row>
    <row r="1327" spans="3:15" ht="18" hidden="1" customHeight="1">
      <c r="C1327" s="879"/>
      <c r="D1327" s="993"/>
      <c r="E1327" s="996"/>
      <c r="F1327" s="994"/>
      <c r="G1327" s="849"/>
      <c r="H1327" s="868"/>
      <c r="I1327" s="642"/>
      <c r="J1327" s="862"/>
      <c r="K1327" s="872" t="str">
        <f t="shared" si="109"/>
        <v/>
      </c>
      <c r="L1327" s="872" t="str">
        <f t="shared" si="110"/>
        <v/>
      </c>
      <c r="M1327" s="872" t="str">
        <f t="shared" si="111"/>
        <v/>
      </c>
      <c r="N1327" s="872" t="str">
        <f t="shared" si="108"/>
        <v/>
      </c>
      <c r="O1327" s="872" t="str">
        <f t="shared" si="107"/>
        <v/>
      </c>
    </row>
    <row r="1328" spans="3:15" ht="18" hidden="1" customHeight="1">
      <c r="C1328" s="879"/>
      <c r="D1328" s="993"/>
      <c r="E1328" s="996"/>
      <c r="F1328" s="994"/>
      <c r="G1328" s="849"/>
      <c r="H1328" s="868"/>
      <c r="I1328" s="642"/>
      <c r="J1328" s="862"/>
      <c r="K1328" s="872" t="str">
        <f t="shared" si="109"/>
        <v/>
      </c>
      <c r="L1328" s="872" t="str">
        <f t="shared" si="110"/>
        <v/>
      </c>
      <c r="M1328" s="872" t="str">
        <f t="shared" si="111"/>
        <v/>
      </c>
      <c r="N1328" s="872" t="str">
        <f t="shared" si="108"/>
        <v/>
      </c>
      <c r="O1328" s="872" t="str">
        <f t="shared" si="107"/>
        <v/>
      </c>
    </row>
    <row r="1329" spans="3:15" ht="18" hidden="1" customHeight="1">
      <c r="C1329" s="879"/>
      <c r="D1329" s="993"/>
      <c r="E1329" s="996"/>
      <c r="F1329" s="994"/>
      <c r="G1329" s="849"/>
      <c r="H1329" s="868"/>
      <c r="I1329" s="642"/>
      <c r="J1329" s="862"/>
      <c r="K1329" s="872" t="str">
        <f t="shared" si="109"/>
        <v/>
      </c>
      <c r="L1329" s="872" t="str">
        <f t="shared" si="110"/>
        <v/>
      </c>
      <c r="M1329" s="872" t="str">
        <f t="shared" si="111"/>
        <v/>
      </c>
      <c r="N1329" s="872" t="str">
        <f t="shared" si="108"/>
        <v/>
      </c>
      <c r="O1329" s="872" t="str">
        <f t="shared" si="107"/>
        <v/>
      </c>
    </row>
    <row r="1330" spans="3:15" ht="18" hidden="1" customHeight="1">
      <c r="C1330" s="879"/>
      <c r="D1330" s="993"/>
      <c r="E1330" s="996"/>
      <c r="F1330" s="994"/>
      <c r="G1330" s="849"/>
      <c r="H1330" s="868"/>
      <c r="I1330" s="642"/>
      <c r="J1330" s="862"/>
      <c r="K1330" s="872" t="str">
        <f t="shared" si="109"/>
        <v/>
      </c>
      <c r="L1330" s="872" t="str">
        <f t="shared" si="110"/>
        <v/>
      </c>
      <c r="M1330" s="872" t="str">
        <f t="shared" si="111"/>
        <v/>
      </c>
      <c r="N1330" s="872" t="str">
        <f t="shared" si="108"/>
        <v/>
      </c>
      <c r="O1330" s="872" t="str">
        <f t="shared" si="107"/>
        <v/>
      </c>
    </row>
    <row r="1331" spans="3:15" ht="18" hidden="1" customHeight="1">
      <c r="C1331" s="879"/>
      <c r="D1331" s="993"/>
      <c r="E1331" s="996"/>
      <c r="F1331" s="994"/>
      <c r="G1331" s="849"/>
      <c r="H1331" s="868"/>
      <c r="I1331" s="642"/>
      <c r="J1331" s="862"/>
      <c r="K1331" s="872" t="str">
        <f t="shared" si="109"/>
        <v/>
      </c>
      <c r="L1331" s="872" t="str">
        <f t="shared" si="110"/>
        <v/>
      </c>
      <c r="M1331" s="872" t="str">
        <f t="shared" si="111"/>
        <v/>
      </c>
      <c r="N1331" s="872" t="str">
        <f t="shared" si="108"/>
        <v/>
      </c>
      <c r="O1331" s="872" t="str">
        <f t="shared" si="107"/>
        <v/>
      </c>
    </row>
    <row r="1332" spans="3:15" ht="18" hidden="1" customHeight="1">
      <c r="C1332" s="879"/>
      <c r="D1332" s="993"/>
      <c r="E1332" s="996"/>
      <c r="F1332" s="994"/>
      <c r="G1332" s="849"/>
      <c r="H1332" s="868"/>
      <c r="I1332" s="642"/>
      <c r="J1332" s="862"/>
      <c r="K1332" s="872" t="str">
        <f t="shared" si="109"/>
        <v/>
      </c>
      <c r="L1332" s="872" t="str">
        <f t="shared" si="110"/>
        <v/>
      </c>
      <c r="M1332" s="872" t="str">
        <f t="shared" si="111"/>
        <v/>
      </c>
      <c r="N1332" s="872" t="str">
        <f t="shared" si="108"/>
        <v/>
      </c>
      <c r="O1332" s="872" t="str">
        <f t="shared" si="107"/>
        <v/>
      </c>
    </row>
    <row r="1333" spans="3:15" ht="18" hidden="1" customHeight="1">
      <c r="C1333" s="879"/>
      <c r="D1333" s="993"/>
      <c r="E1333" s="996"/>
      <c r="F1333" s="994"/>
      <c r="G1333" s="849"/>
      <c r="H1333" s="868"/>
      <c r="I1333" s="642"/>
      <c r="J1333" s="862"/>
      <c r="K1333" s="872" t="str">
        <f t="shared" si="109"/>
        <v/>
      </c>
      <c r="L1333" s="872" t="str">
        <f t="shared" si="110"/>
        <v/>
      </c>
      <c r="M1333" s="872" t="str">
        <f t="shared" si="111"/>
        <v/>
      </c>
      <c r="N1333" s="872" t="str">
        <f t="shared" si="108"/>
        <v/>
      </c>
      <c r="O1333" s="872" t="str">
        <f t="shared" si="107"/>
        <v/>
      </c>
    </row>
    <row r="1334" spans="3:15" ht="18" hidden="1" customHeight="1">
      <c r="C1334" s="879"/>
      <c r="D1334" s="993"/>
      <c r="E1334" s="996"/>
      <c r="F1334" s="994"/>
      <c r="G1334" s="849"/>
      <c r="H1334" s="868"/>
      <c r="I1334" s="642"/>
      <c r="J1334" s="862"/>
      <c r="K1334" s="872" t="str">
        <f t="shared" si="109"/>
        <v/>
      </c>
      <c r="L1334" s="872" t="str">
        <f t="shared" si="110"/>
        <v/>
      </c>
      <c r="M1334" s="872" t="str">
        <f t="shared" si="111"/>
        <v/>
      </c>
      <c r="N1334" s="872" t="str">
        <f t="shared" si="108"/>
        <v/>
      </c>
      <c r="O1334" s="872" t="str">
        <f t="shared" si="107"/>
        <v/>
      </c>
    </row>
    <row r="1335" spans="3:15" ht="18" hidden="1" customHeight="1">
      <c r="C1335" s="879"/>
      <c r="D1335" s="993"/>
      <c r="E1335" s="996"/>
      <c r="F1335" s="994"/>
      <c r="G1335" s="849"/>
      <c r="H1335" s="868"/>
      <c r="I1335" s="642"/>
      <c r="J1335" s="862"/>
      <c r="K1335" s="872" t="str">
        <f t="shared" si="109"/>
        <v/>
      </c>
      <c r="L1335" s="872" t="str">
        <f t="shared" si="110"/>
        <v/>
      </c>
      <c r="M1335" s="872" t="str">
        <f t="shared" si="111"/>
        <v/>
      </c>
      <c r="N1335" s="872" t="str">
        <f t="shared" si="108"/>
        <v/>
      </c>
      <c r="O1335" s="872" t="str">
        <f t="shared" si="107"/>
        <v/>
      </c>
    </row>
    <row r="1336" spans="3:15" ht="18" hidden="1" customHeight="1">
      <c r="C1336" s="879"/>
      <c r="D1336" s="993"/>
      <c r="E1336" s="996"/>
      <c r="F1336" s="994"/>
      <c r="G1336" s="849"/>
      <c r="H1336" s="868"/>
      <c r="I1336" s="642"/>
      <c r="J1336" s="862"/>
      <c r="K1336" s="872" t="str">
        <f t="shared" si="109"/>
        <v/>
      </c>
      <c r="L1336" s="872" t="str">
        <f t="shared" si="110"/>
        <v/>
      </c>
      <c r="M1336" s="872" t="str">
        <f t="shared" si="111"/>
        <v/>
      </c>
      <c r="N1336" s="872" t="str">
        <f t="shared" si="108"/>
        <v/>
      </c>
      <c r="O1336" s="872" t="str">
        <f t="shared" si="107"/>
        <v/>
      </c>
    </row>
    <row r="1337" spans="3:15" ht="18" hidden="1" customHeight="1">
      <c r="C1337" s="879"/>
      <c r="D1337" s="993"/>
      <c r="E1337" s="996"/>
      <c r="F1337" s="994"/>
      <c r="G1337" s="849"/>
      <c r="H1337" s="868"/>
      <c r="I1337" s="642"/>
      <c r="J1337" s="862"/>
      <c r="K1337" s="872" t="str">
        <f t="shared" si="109"/>
        <v/>
      </c>
      <c r="L1337" s="872" t="str">
        <f t="shared" si="110"/>
        <v/>
      </c>
      <c r="M1337" s="872" t="str">
        <f t="shared" si="111"/>
        <v/>
      </c>
      <c r="N1337" s="872" t="str">
        <f t="shared" si="108"/>
        <v/>
      </c>
      <c r="O1337" s="872" t="str">
        <f t="shared" si="107"/>
        <v/>
      </c>
    </row>
    <row r="1338" spans="3:15" ht="18" hidden="1" customHeight="1">
      <c r="C1338" s="879"/>
      <c r="D1338" s="993"/>
      <c r="E1338" s="996"/>
      <c r="F1338" s="994"/>
      <c r="G1338" s="849"/>
      <c r="H1338" s="868"/>
      <c r="I1338" s="642"/>
      <c r="J1338" s="862"/>
      <c r="K1338" s="872" t="str">
        <f t="shared" si="109"/>
        <v/>
      </c>
      <c r="L1338" s="872" t="str">
        <f t="shared" si="110"/>
        <v/>
      </c>
      <c r="M1338" s="872" t="str">
        <f t="shared" si="111"/>
        <v/>
      </c>
      <c r="N1338" s="872" t="str">
        <f t="shared" si="108"/>
        <v/>
      </c>
      <c r="O1338" s="872" t="str">
        <f t="shared" si="107"/>
        <v/>
      </c>
    </row>
    <row r="1339" spans="3:15" ht="18" hidden="1" customHeight="1">
      <c r="C1339" s="879"/>
      <c r="D1339" s="993"/>
      <c r="E1339" s="996"/>
      <c r="F1339" s="994"/>
      <c r="G1339" s="849"/>
      <c r="H1339" s="868"/>
      <c r="I1339" s="642"/>
      <c r="J1339" s="862"/>
      <c r="K1339" s="872" t="str">
        <f t="shared" si="109"/>
        <v/>
      </c>
      <c r="L1339" s="872" t="str">
        <f t="shared" si="110"/>
        <v/>
      </c>
      <c r="M1339" s="872" t="str">
        <f t="shared" si="111"/>
        <v/>
      </c>
      <c r="N1339" s="872" t="str">
        <f t="shared" si="108"/>
        <v/>
      </c>
      <c r="O1339" s="872" t="str">
        <f t="shared" si="107"/>
        <v/>
      </c>
    </row>
    <row r="1340" spans="3:15" ht="18" hidden="1" customHeight="1">
      <c r="C1340" s="879"/>
      <c r="D1340" s="993"/>
      <c r="E1340" s="996"/>
      <c r="F1340" s="994"/>
      <c r="G1340" s="849"/>
      <c r="H1340" s="868"/>
      <c r="I1340" s="642"/>
      <c r="J1340" s="862"/>
      <c r="K1340" s="872" t="str">
        <f t="shared" si="109"/>
        <v/>
      </c>
      <c r="L1340" s="872" t="str">
        <f t="shared" si="110"/>
        <v/>
      </c>
      <c r="M1340" s="872" t="str">
        <f t="shared" si="111"/>
        <v/>
      </c>
      <c r="N1340" s="872" t="str">
        <f t="shared" si="108"/>
        <v/>
      </c>
      <c r="O1340" s="872" t="str">
        <f t="shared" si="107"/>
        <v/>
      </c>
    </row>
    <row r="1341" spans="3:15" ht="18" hidden="1" customHeight="1">
      <c r="C1341" s="879"/>
      <c r="D1341" s="993"/>
      <c r="E1341" s="996"/>
      <c r="F1341" s="994"/>
      <c r="G1341" s="849"/>
      <c r="H1341" s="868"/>
      <c r="I1341" s="642"/>
      <c r="J1341" s="862"/>
      <c r="K1341" s="872" t="str">
        <f t="shared" si="109"/>
        <v/>
      </c>
      <c r="L1341" s="872" t="str">
        <f t="shared" si="110"/>
        <v/>
      </c>
      <c r="M1341" s="872" t="str">
        <f t="shared" si="111"/>
        <v/>
      </c>
      <c r="N1341" s="872" t="str">
        <f t="shared" si="108"/>
        <v/>
      </c>
      <c r="O1341" s="872" t="str">
        <f t="shared" si="107"/>
        <v/>
      </c>
    </row>
    <row r="1342" spans="3:15" ht="18" hidden="1" customHeight="1">
      <c r="C1342" s="879"/>
      <c r="D1342" s="993"/>
      <c r="E1342" s="996"/>
      <c r="F1342" s="994"/>
      <c r="G1342" s="849"/>
      <c r="H1342" s="868"/>
      <c r="I1342" s="642"/>
      <c r="J1342" s="862"/>
      <c r="K1342" s="872" t="str">
        <f t="shared" si="109"/>
        <v/>
      </c>
      <c r="L1342" s="872" t="str">
        <f t="shared" si="110"/>
        <v/>
      </c>
      <c r="M1342" s="872" t="str">
        <f t="shared" si="111"/>
        <v/>
      </c>
      <c r="N1342" s="872" t="str">
        <f t="shared" si="108"/>
        <v/>
      </c>
      <c r="O1342" s="872" t="str">
        <f t="shared" si="107"/>
        <v/>
      </c>
    </row>
    <row r="1343" spans="3:15" ht="18" hidden="1" customHeight="1">
      <c r="C1343" s="879"/>
      <c r="D1343" s="993"/>
      <c r="E1343" s="996"/>
      <c r="F1343" s="994"/>
      <c r="G1343" s="849"/>
      <c r="H1343" s="868"/>
      <c r="I1343" s="642"/>
      <c r="J1343" s="862"/>
      <c r="K1343" s="872" t="str">
        <f t="shared" si="109"/>
        <v/>
      </c>
      <c r="L1343" s="872" t="str">
        <f t="shared" si="110"/>
        <v/>
      </c>
      <c r="M1343" s="872" t="str">
        <f t="shared" si="111"/>
        <v/>
      </c>
      <c r="N1343" s="872" t="str">
        <f t="shared" si="108"/>
        <v/>
      </c>
      <c r="O1343" s="872" t="str">
        <f t="shared" si="107"/>
        <v/>
      </c>
    </row>
    <row r="1344" spans="3:15" ht="18" hidden="1" customHeight="1">
      <c r="C1344" s="879"/>
      <c r="D1344" s="993"/>
      <c r="E1344" s="996"/>
      <c r="F1344" s="994"/>
      <c r="G1344" s="849"/>
      <c r="H1344" s="868"/>
      <c r="I1344" s="642"/>
      <c r="J1344" s="862"/>
      <c r="K1344" s="872" t="str">
        <f t="shared" si="109"/>
        <v/>
      </c>
      <c r="L1344" s="872" t="str">
        <f t="shared" si="110"/>
        <v/>
      </c>
      <c r="M1344" s="872" t="str">
        <f t="shared" si="111"/>
        <v/>
      </c>
      <c r="N1344" s="872" t="str">
        <f t="shared" si="108"/>
        <v/>
      </c>
      <c r="O1344" s="872" t="str">
        <f t="shared" si="107"/>
        <v/>
      </c>
    </row>
    <row r="1345" spans="3:15" ht="18" hidden="1" customHeight="1">
      <c r="C1345" s="879"/>
      <c r="D1345" s="993"/>
      <c r="E1345" s="996"/>
      <c r="F1345" s="994"/>
      <c r="G1345" s="849"/>
      <c r="H1345" s="868"/>
      <c r="I1345" s="642"/>
      <c r="J1345" s="862"/>
      <c r="K1345" s="872" t="str">
        <f t="shared" si="109"/>
        <v/>
      </c>
      <c r="L1345" s="872" t="str">
        <f t="shared" si="110"/>
        <v/>
      </c>
      <c r="M1345" s="872" t="str">
        <f t="shared" si="111"/>
        <v/>
      </c>
      <c r="N1345" s="872" t="str">
        <f t="shared" si="108"/>
        <v/>
      </c>
      <c r="O1345" s="872" t="str">
        <f t="shared" si="107"/>
        <v/>
      </c>
    </row>
    <row r="1346" spans="3:15" ht="18" hidden="1" customHeight="1">
      <c r="C1346" s="879"/>
      <c r="D1346" s="993"/>
      <c r="E1346" s="996"/>
      <c r="F1346" s="994"/>
      <c r="G1346" s="849"/>
      <c r="H1346" s="868"/>
      <c r="I1346" s="642"/>
      <c r="J1346" s="862"/>
      <c r="K1346" s="872" t="str">
        <f t="shared" si="109"/>
        <v/>
      </c>
      <c r="L1346" s="872" t="str">
        <f t="shared" si="110"/>
        <v/>
      </c>
      <c r="M1346" s="872" t="str">
        <f t="shared" si="111"/>
        <v/>
      </c>
      <c r="N1346" s="872" t="str">
        <f t="shared" si="108"/>
        <v/>
      </c>
      <c r="O1346" s="872" t="str">
        <f t="shared" si="107"/>
        <v/>
      </c>
    </row>
    <row r="1347" spans="3:15" ht="18" hidden="1" customHeight="1">
      <c r="C1347" s="879"/>
      <c r="D1347" s="993"/>
      <c r="E1347" s="996"/>
      <c r="F1347" s="994"/>
      <c r="G1347" s="849"/>
      <c r="H1347" s="868"/>
      <c r="I1347" s="642"/>
      <c r="J1347" s="862"/>
      <c r="K1347" s="872" t="str">
        <f t="shared" si="109"/>
        <v/>
      </c>
      <c r="L1347" s="872" t="str">
        <f t="shared" si="110"/>
        <v/>
      </c>
      <c r="M1347" s="872" t="str">
        <f t="shared" si="111"/>
        <v/>
      </c>
      <c r="N1347" s="872" t="str">
        <f t="shared" si="108"/>
        <v/>
      </c>
      <c r="O1347" s="872" t="str">
        <f t="shared" si="107"/>
        <v/>
      </c>
    </row>
    <row r="1348" spans="3:15" ht="18" hidden="1" customHeight="1">
      <c r="C1348" s="879"/>
      <c r="D1348" s="993"/>
      <c r="E1348" s="996"/>
      <c r="F1348" s="994"/>
      <c r="G1348" s="849"/>
      <c r="H1348" s="868"/>
      <c r="I1348" s="642"/>
      <c r="J1348" s="862"/>
      <c r="K1348" s="872" t="str">
        <f t="shared" si="109"/>
        <v/>
      </c>
      <c r="L1348" s="872" t="str">
        <f t="shared" si="110"/>
        <v/>
      </c>
      <c r="M1348" s="872" t="str">
        <f t="shared" si="111"/>
        <v/>
      </c>
      <c r="N1348" s="872" t="str">
        <f t="shared" si="108"/>
        <v/>
      </c>
      <c r="O1348" s="872" t="str">
        <f t="shared" si="107"/>
        <v/>
      </c>
    </row>
    <row r="1349" spans="3:15" ht="18" hidden="1" customHeight="1">
      <c r="C1349" s="879"/>
      <c r="D1349" s="993"/>
      <c r="E1349" s="996"/>
      <c r="F1349" s="994"/>
      <c r="G1349" s="849"/>
      <c r="H1349" s="868"/>
      <c r="I1349" s="642"/>
      <c r="J1349" s="862"/>
      <c r="K1349" s="872" t="str">
        <f t="shared" si="109"/>
        <v/>
      </c>
      <c r="L1349" s="872" t="str">
        <f t="shared" si="110"/>
        <v/>
      </c>
      <c r="M1349" s="872" t="str">
        <f t="shared" si="111"/>
        <v/>
      </c>
      <c r="N1349" s="872" t="str">
        <f t="shared" si="108"/>
        <v/>
      </c>
      <c r="O1349" s="872" t="str">
        <f t="shared" ref="O1349:O1412" si="112">IF(C1349="","",IF(COUNTBLANK(C1349:J1349)&gt;1,"記入漏れがあります。記入例のとおりデータを入力してください。。",""))</f>
        <v/>
      </c>
    </row>
    <row r="1350" spans="3:15" ht="18" hidden="1" customHeight="1">
      <c r="C1350" s="879"/>
      <c r="D1350" s="993"/>
      <c r="E1350" s="996"/>
      <c r="F1350" s="994"/>
      <c r="G1350" s="849"/>
      <c r="H1350" s="868"/>
      <c r="I1350" s="642"/>
      <c r="J1350" s="862"/>
      <c r="K1350" s="872" t="str">
        <f t="shared" si="109"/>
        <v/>
      </c>
      <c r="L1350" s="872" t="str">
        <f t="shared" si="110"/>
        <v/>
      </c>
      <c r="M1350" s="872" t="str">
        <f t="shared" si="111"/>
        <v/>
      </c>
      <c r="N1350" s="872" t="str">
        <f t="shared" ref="N1350:N1413" si="113">IF(COUNTIF($Y$6:$Y$18,J1350),"要確認","")</f>
        <v/>
      </c>
      <c r="O1350" s="872" t="str">
        <f t="shared" si="112"/>
        <v/>
      </c>
    </row>
    <row r="1351" spans="3:15" ht="18" hidden="1" customHeight="1">
      <c r="C1351" s="879"/>
      <c r="D1351" s="993"/>
      <c r="E1351" s="996"/>
      <c r="F1351" s="994"/>
      <c r="G1351" s="849"/>
      <c r="H1351" s="868"/>
      <c r="I1351" s="642"/>
      <c r="J1351" s="862"/>
      <c r="K1351" s="872" t="str">
        <f t="shared" si="109"/>
        <v/>
      </c>
      <c r="L1351" s="872" t="str">
        <f t="shared" si="110"/>
        <v/>
      </c>
      <c r="M1351" s="872" t="str">
        <f t="shared" si="111"/>
        <v/>
      </c>
      <c r="N1351" s="872" t="str">
        <f t="shared" si="113"/>
        <v/>
      </c>
      <c r="O1351" s="872" t="str">
        <f t="shared" si="112"/>
        <v/>
      </c>
    </row>
    <row r="1352" spans="3:15" ht="18" hidden="1" customHeight="1">
      <c r="C1352" s="879"/>
      <c r="D1352" s="993"/>
      <c r="E1352" s="996"/>
      <c r="F1352" s="994"/>
      <c r="G1352" s="849"/>
      <c r="H1352" s="868"/>
      <c r="I1352" s="642"/>
      <c r="J1352" s="862"/>
      <c r="K1352" s="872" t="str">
        <f t="shared" si="109"/>
        <v/>
      </c>
      <c r="L1352" s="872" t="str">
        <f t="shared" si="110"/>
        <v/>
      </c>
      <c r="M1352" s="872" t="str">
        <f t="shared" si="111"/>
        <v/>
      </c>
      <c r="N1352" s="872" t="str">
        <f t="shared" si="113"/>
        <v/>
      </c>
      <c r="O1352" s="872" t="str">
        <f t="shared" si="112"/>
        <v/>
      </c>
    </row>
    <row r="1353" spans="3:15" ht="18" hidden="1" customHeight="1">
      <c r="C1353" s="879"/>
      <c r="D1353" s="993"/>
      <c r="E1353" s="996"/>
      <c r="F1353" s="994"/>
      <c r="G1353" s="849"/>
      <c r="H1353" s="868"/>
      <c r="I1353" s="642"/>
      <c r="J1353" s="862"/>
      <c r="K1353" s="872" t="str">
        <f t="shared" si="109"/>
        <v/>
      </c>
      <c r="L1353" s="872" t="str">
        <f t="shared" si="110"/>
        <v/>
      </c>
      <c r="M1353" s="872" t="str">
        <f t="shared" si="111"/>
        <v/>
      </c>
      <c r="N1353" s="872" t="str">
        <f t="shared" si="113"/>
        <v/>
      </c>
      <c r="O1353" s="872" t="str">
        <f t="shared" si="112"/>
        <v/>
      </c>
    </row>
    <row r="1354" spans="3:15" ht="18" hidden="1" customHeight="1">
      <c r="C1354" s="879"/>
      <c r="D1354" s="993"/>
      <c r="E1354" s="996"/>
      <c r="F1354" s="994"/>
      <c r="G1354" s="849"/>
      <c r="H1354" s="868"/>
      <c r="I1354" s="642"/>
      <c r="J1354" s="862"/>
      <c r="K1354" s="872" t="str">
        <f t="shared" si="109"/>
        <v/>
      </c>
      <c r="L1354" s="872" t="str">
        <f t="shared" si="110"/>
        <v/>
      </c>
      <c r="M1354" s="872" t="str">
        <f t="shared" si="111"/>
        <v/>
      </c>
      <c r="N1354" s="872" t="str">
        <f t="shared" si="113"/>
        <v/>
      </c>
      <c r="O1354" s="872" t="str">
        <f t="shared" si="112"/>
        <v/>
      </c>
    </row>
    <row r="1355" spans="3:15" ht="18" hidden="1" customHeight="1">
      <c r="C1355" s="879"/>
      <c r="D1355" s="993"/>
      <c r="E1355" s="996"/>
      <c r="F1355" s="994"/>
      <c r="G1355" s="849"/>
      <c r="H1355" s="868"/>
      <c r="I1355" s="642"/>
      <c r="J1355" s="862"/>
      <c r="K1355" s="872" t="str">
        <f t="shared" si="109"/>
        <v/>
      </c>
      <c r="L1355" s="872" t="str">
        <f t="shared" si="110"/>
        <v/>
      </c>
      <c r="M1355" s="872" t="str">
        <f t="shared" si="111"/>
        <v/>
      </c>
      <c r="N1355" s="872" t="str">
        <f t="shared" si="113"/>
        <v/>
      </c>
      <c r="O1355" s="872" t="str">
        <f t="shared" si="112"/>
        <v/>
      </c>
    </row>
    <row r="1356" spans="3:15" ht="18" hidden="1" customHeight="1">
      <c r="C1356" s="879"/>
      <c r="D1356" s="993"/>
      <c r="E1356" s="996"/>
      <c r="F1356" s="994"/>
      <c r="G1356" s="849"/>
      <c r="H1356" s="868"/>
      <c r="I1356" s="642"/>
      <c r="J1356" s="862"/>
      <c r="K1356" s="872" t="str">
        <f t="shared" si="109"/>
        <v/>
      </c>
      <c r="L1356" s="872" t="str">
        <f t="shared" si="110"/>
        <v/>
      </c>
      <c r="M1356" s="872" t="str">
        <f t="shared" si="111"/>
        <v/>
      </c>
      <c r="N1356" s="872" t="str">
        <f t="shared" si="113"/>
        <v/>
      </c>
      <c r="O1356" s="872" t="str">
        <f t="shared" si="112"/>
        <v/>
      </c>
    </row>
    <row r="1357" spans="3:15" ht="18" hidden="1" customHeight="1">
      <c r="C1357" s="879"/>
      <c r="D1357" s="993"/>
      <c r="E1357" s="996"/>
      <c r="F1357" s="994"/>
      <c r="G1357" s="849"/>
      <c r="H1357" s="868"/>
      <c r="I1357" s="642"/>
      <c r="J1357" s="862"/>
      <c r="K1357" s="872" t="str">
        <f t="shared" si="109"/>
        <v/>
      </c>
      <c r="L1357" s="872" t="str">
        <f t="shared" si="110"/>
        <v/>
      </c>
      <c r="M1357" s="872" t="str">
        <f t="shared" si="111"/>
        <v/>
      </c>
      <c r="N1357" s="872" t="str">
        <f t="shared" si="113"/>
        <v/>
      </c>
      <c r="O1357" s="872" t="str">
        <f t="shared" si="112"/>
        <v/>
      </c>
    </row>
    <row r="1358" spans="3:15" ht="18" hidden="1" customHeight="1">
      <c r="C1358" s="879"/>
      <c r="D1358" s="993"/>
      <c r="E1358" s="996"/>
      <c r="F1358" s="994"/>
      <c r="G1358" s="849"/>
      <c r="H1358" s="868"/>
      <c r="I1358" s="642"/>
      <c r="J1358" s="862"/>
      <c r="K1358" s="872" t="str">
        <f t="shared" si="109"/>
        <v/>
      </c>
      <c r="L1358" s="872" t="str">
        <f t="shared" si="110"/>
        <v/>
      </c>
      <c r="M1358" s="872" t="str">
        <f t="shared" si="111"/>
        <v/>
      </c>
      <c r="N1358" s="872" t="str">
        <f t="shared" si="113"/>
        <v/>
      </c>
      <c r="O1358" s="872" t="str">
        <f t="shared" si="112"/>
        <v/>
      </c>
    </row>
    <row r="1359" spans="3:15" ht="18" hidden="1" customHeight="1">
      <c r="C1359" s="879"/>
      <c r="D1359" s="993"/>
      <c r="E1359" s="996"/>
      <c r="F1359" s="994"/>
      <c r="G1359" s="849"/>
      <c r="H1359" s="868"/>
      <c r="I1359" s="642"/>
      <c r="J1359" s="862"/>
      <c r="K1359" s="872" t="str">
        <f t="shared" si="109"/>
        <v/>
      </c>
      <c r="L1359" s="872" t="str">
        <f t="shared" si="110"/>
        <v/>
      </c>
      <c r="M1359" s="872" t="str">
        <f t="shared" si="111"/>
        <v/>
      </c>
      <c r="N1359" s="872" t="str">
        <f t="shared" si="113"/>
        <v/>
      </c>
      <c r="O1359" s="872" t="str">
        <f t="shared" si="112"/>
        <v/>
      </c>
    </row>
    <row r="1360" spans="3:15" ht="18" hidden="1" customHeight="1">
      <c r="C1360" s="879"/>
      <c r="D1360" s="993"/>
      <c r="E1360" s="996"/>
      <c r="F1360" s="994"/>
      <c r="G1360" s="849"/>
      <c r="H1360" s="868"/>
      <c r="I1360" s="642"/>
      <c r="J1360" s="862"/>
      <c r="K1360" s="872" t="str">
        <f t="shared" si="109"/>
        <v/>
      </c>
      <c r="L1360" s="872" t="str">
        <f t="shared" si="110"/>
        <v/>
      </c>
      <c r="M1360" s="872" t="str">
        <f t="shared" si="111"/>
        <v/>
      </c>
      <c r="N1360" s="872" t="str">
        <f t="shared" si="113"/>
        <v/>
      </c>
      <c r="O1360" s="872" t="str">
        <f t="shared" si="112"/>
        <v/>
      </c>
    </row>
    <row r="1361" spans="3:15" ht="18" hidden="1" customHeight="1">
      <c r="C1361" s="879"/>
      <c r="D1361" s="993"/>
      <c r="E1361" s="996"/>
      <c r="F1361" s="994"/>
      <c r="G1361" s="849"/>
      <c r="H1361" s="868"/>
      <c r="I1361" s="642"/>
      <c r="J1361" s="862"/>
      <c r="K1361" s="872" t="str">
        <f t="shared" si="109"/>
        <v/>
      </c>
      <c r="L1361" s="872" t="str">
        <f t="shared" si="110"/>
        <v/>
      </c>
      <c r="M1361" s="872" t="str">
        <f t="shared" si="111"/>
        <v/>
      </c>
      <c r="N1361" s="872" t="str">
        <f t="shared" si="113"/>
        <v/>
      </c>
      <c r="O1361" s="872" t="str">
        <f t="shared" si="112"/>
        <v/>
      </c>
    </row>
    <row r="1362" spans="3:15" ht="18" hidden="1" customHeight="1">
      <c r="C1362" s="879"/>
      <c r="D1362" s="993"/>
      <c r="E1362" s="996"/>
      <c r="F1362" s="994"/>
      <c r="G1362" s="849"/>
      <c r="H1362" s="868"/>
      <c r="I1362" s="642"/>
      <c r="J1362" s="862"/>
      <c r="K1362" s="872" t="str">
        <f t="shared" si="109"/>
        <v/>
      </c>
      <c r="L1362" s="872" t="str">
        <f t="shared" si="110"/>
        <v/>
      </c>
      <c r="M1362" s="872" t="str">
        <f t="shared" si="111"/>
        <v/>
      </c>
      <c r="N1362" s="872" t="str">
        <f t="shared" si="113"/>
        <v/>
      </c>
      <c r="O1362" s="872" t="str">
        <f t="shared" si="112"/>
        <v/>
      </c>
    </row>
    <row r="1363" spans="3:15" ht="18" hidden="1" customHeight="1">
      <c r="C1363" s="879"/>
      <c r="D1363" s="993"/>
      <c r="E1363" s="996"/>
      <c r="F1363" s="994"/>
      <c r="G1363" s="849"/>
      <c r="H1363" s="868"/>
      <c r="I1363" s="642"/>
      <c r="J1363" s="862"/>
      <c r="K1363" s="872" t="str">
        <f t="shared" si="109"/>
        <v/>
      </c>
      <c r="L1363" s="872" t="str">
        <f t="shared" si="110"/>
        <v/>
      </c>
      <c r="M1363" s="872" t="str">
        <f t="shared" si="111"/>
        <v/>
      </c>
      <c r="N1363" s="872" t="str">
        <f t="shared" si="113"/>
        <v/>
      </c>
      <c r="O1363" s="872" t="str">
        <f t="shared" si="112"/>
        <v/>
      </c>
    </row>
    <row r="1364" spans="3:15" ht="18" hidden="1" customHeight="1">
      <c r="C1364" s="879"/>
      <c r="D1364" s="993"/>
      <c r="E1364" s="996"/>
      <c r="F1364" s="994"/>
      <c r="G1364" s="849"/>
      <c r="H1364" s="868"/>
      <c r="I1364" s="642"/>
      <c r="J1364" s="862"/>
      <c r="K1364" s="872" t="str">
        <f t="shared" si="109"/>
        <v/>
      </c>
      <c r="L1364" s="872" t="str">
        <f t="shared" si="110"/>
        <v/>
      </c>
      <c r="M1364" s="872" t="str">
        <f t="shared" si="111"/>
        <v/>
      </c>
      <c r="N1364" s="872" t="str">
        <f t="shared" si="113"/>
        <v/>
      </c>
      <c r="O1364" s="872" t="str">
        <f t="shared" si="112"/>
        <v/>
      </c>
    </row>
    <row r="1365" spans="3:15" ht="18" hidden="1" customHeight="1">
      <c r="C1365" s="879"/>
      <c r="D1365" s="993"/>
      <c r="E1365" s="996"/>
      <c r="F1365" s="994"/>
      <c r="G1365" s="849"/>
      <c r="H1365" s="868"/>
      <c r="I1365" s="642"/>
      <c r="J1365" s="862"/>
      <c r="K1365" s="872" t="str">
        <f t="shared" si="109"/>
        <v/>
      </c>
      <c r="L1365" s="872" t="str">
        <f t="shared" si="110"/>
        <v/>
      </c>
      <c r="M1365" s="872" t="str">
        <f t="shared" si="111"/>
        <v/>
      </c>
      <c r="N1365" s="872" t="str">
        <f t="shared" si="113"/>
        <v/>
      </c>
      <c r="O1365" s="872" t="str">
        <f t="shared" si="112"/>
        <v/>
      </c>
    </row>
    <row r="1366" spans="3:15" ht="18" hidden="1" customHeight="1">
      <c r="C1366" s="879"/>
      <c r="D1366" s="993"/>
      <c r="E1366" s="996"/>
      <c r="F1366" s="994"/>
      <c r="G1366" s="849"/>
      <c r="H1366" s="868"/>
      <c r="I1366" s="642"/>
      <c r="J1366" s="862"/>
      <c r="K1366" s="872" t="str">
        <f t="shared" si="109"/>
        <v/>
      </c>
      <c r="L1366" s="872" t="str">
        <f t="shared" si="110"/>
        <v/>
      </c>
      <c r="M1366" s="872" t="str">
        <f t="shared" si="111"/>
        <v/>
      </c>
      <c r="N1366" s="872" t="str">
        <f t="shared" si="113"/>
        <v/>
      </c>
      <c r="O1366" s="872" t="str">
        <f t="shared" si="112"/>
        <v/>
      </c>
    </row>
    <row r="1367" spans="3:15" ht="18" hidden="1" customHeight="1">
      <c r="C1367" s="879"/>
      <c r="D1367" s="993"/>
      <c r="E1367" s="996"/>
      <c r="F1367" s="994"/>
      <c r="G1367" s="849"/>
      <c r="H1367" s="868"/>
      <c r="I1367" s="642"/>
      <c r="J1367" s="862"/>
      <c r="K1367" s="872" t="str">
        <f t="shared" si="109"/>
        <v/>
      </c>
      <c r="L1367" s="872" t="str">
        <f t="shared" si="110"/>
        <v/>
      </c>
      <c r="M1367" s="872" t="str">
        <f t="shared" si="111"/>
        <v/>
      </c>
      <c r="N1367" s="872" t="str">
        <f t="shared" si="113"/>
        <v/>
      </c>
      <c r="O1367" s="872" t="str">
        <f t="shared" si="112"/>
        <v/>
      </c>
    </row>
    <row r="1368" spans="3:15" ht="18" hidden="1" customHeight="1">
      <c r="C1368" s="879"/>
      <c r="D1368" s="993"/>
      <c r="E1368" s="996"/>
      <c r="F1368" s="994"/>
      <c r="G1368" s="849"/>
      <c r="H1368" s="868"/>
      <c r="I1368" s="642"/>
      <c r="J1368" s="862"/>
      <c r="K1368" s="872" t="str">
        <f t="shared" si="109"/>
        <v/>
      </c>
      <c r="L1368" s="872" t="str">
        <f t="shared" si="110"/>
        <v/>
      </c>
      <c r="M1368" s="872" t="str">
        <f t="shared" si="111"/>
        <v/>
      </c>
      <c r="N1368" s="872" t="str">
        <f t="shared" si="113"/>
        <v/>
      </c>
      <c r="O1368" s="872" t="str">
        <f t="shared" si="112"/>
        <v/>
      </c>
    </row>
    <row r="1369" spans="3:15" ht="18" hidden="1" customHeight="1">
      <c r="C1369" s="879"/>
      <c r="D1369" s="993"/>
      <c r="E1369" s="996"/>
      <c r="F1369" s="994"/>
      <c r="G1369" s="849"/>
      <c r="H1369" s="868"/>
      <c r="I1369" s="642"/>
      <c r="J1369" s="862"/>
      <c r="K1369" s="872" t="str">
        <f t="shared" si="109"/>
        <v/>
      </c>
      <c r="L1369" s="872" t="str">
        <f t="shared" si="110"/>
        <v/>
      </c>
      <c r="M1369" s="872" t="str">
        <f t="shared" si="111"/>
        <v/>
      </c>
      <c r="N1369" s="872" t="str">
        <f t="shared" si="113"/>
        <v/>
      </c>
      <c r="O1369" s="872" t="str">
        <f t="shared" si="112"/>
        <v/>
      </c>
    </row>
    <row r="1370" spans="3:15" ht="18" hidden="1" customHeight="1">
      <c r="C1370" s="879"/>
      <c r="D1370" s="993"/>
      <c r="E1370" s="996"/>
      <c r="F1370" s="994"/>
      <c r="G1370" s="849"/>
      <c r="H1370" s="868"/>
      <c r="I1370" s="642"/>
      <c r="J1370" s="862"/>
      <c r="K1370" s="872" t="str">
        <f t="shared" si="109"/>
        <v/>
      </c>
      <c r="L1370" s="872" t="str">
        <f t="shared" si="110"/>
        <v/>
      </c>
      <c r="M1370" s="872" t="str">
        <f t="shared" si="111"/>
        <v/>
      </c>
      <c r="N1370" s="872" t="str">
        <f t="shared" si="113"/>
        <v/>
      </c>
      <c r="O1370" s="872" t="str">
        <f t="shared" si="112"/>
        <v/>
      </c>
    </row>
    <row r="1371" spans="3:15" ht="18" hidden="1" customHeight="1">
      <c r="C1371" s="879"/>
      <c r="D1371" s="993"/>
      <c r="E1371" s="996"/>
      <c r="F1371" s="994"/>
      <c r="G1371" s="849"/>
      <c r="H1371" s="868"/>
      <c r="I1371" s="642"/>
      <c r="J1371" s="862"/>
      <c r="K1371" s="872" t="str">
        <f t="shared" si="109"/>
        <v/>
      </c>
      <c r="L1371" s="872" t="str">
        <f t="shared" si="110"/>
        <v/>
      </c>
      <c r="M1371" s="872" t="str">
        <f t="shared" si="111"/>
        <v/>
      </c>
      <c r="N1371" s="872" t="str">
        <f t="shared" si="113"/>
        <v/>
      </c>
      <c r="O1371" s="872" t="str">
        <f t="shared" si="112"/>
        <v/>
      </c>
    </row>
    <row r="1372" spans="3:15" ht="18" hidden="1" customHeight="1">
      <c r="C1372" s="879"/>
      <c r="D1372" s="993"/>
      <c r="E1372" s="996"/>
      <c r="F1372" s="994"/>
      <c r="G1372" s="849"/>
      <c r="H1372" s="868"/>
      <c r="I1372" s="642"/>
      <c r="J1372" s="862"/>
      <c r="K1372" s="872" t="str">
        <f t="shared" si="109"/>
        <v/>
      </c>
      <c r="L1372" s="872" t="str">
        <f t="shared" si="110"/>
        <v/>
      </c>
      <c r="M1372" s="872" t="str">
        <f t="shared" si="111"/>
        <v/>
      </c>
      <c r="N1372" s="872" t="str">
        <f t="shared" si="113"/>
        <v/>
      </c>
      <c r="O1372" s="872" t="str">
        <f t="shared" si="112"/>
        <v/>
      </c>
    </row>
    <row r="1373" spans="3:15" ht="18" hidden="1" customHeight="1">
      <c r="C1373" s="879"/>
      <c r="D1373" s="993"/>
      <c r="E1373" s="996"/>
      <c r="F1373" s="994"/>
      <c r="G1373" s="849"/>
      <c r="H1373" s="868"/>
      <c r="I1373" s="642"/>
      <c r="J1373" s="862"/>
      <c r="K1373" s="872" t="str">
        <f t="shared" si="109"/>
        <v/>
      </c>
      <c r="L1373" s="872" t="str">
        <f t="shared" si="110"/>
        <v/>
      </c>
      <c r="M1373" s="872" t="str">
        <f t="shared" si="111"/>
        <v/>
      </c>
      <c r="N1373" s="872" t="str">
        <f t="shared" si="113"/>
        <v/>
      </c>
      <c r="O1373" s="872" t="str">
        <f t="shared" si="112"/>
        <v/>
      </c>
    </row>
    <row r="1374" spans="3:15" ht="18" hidden="1" customHeight="1">
      <c r="C1374" s="879"/>
      <c r="D1374" s="993"/>
      <c r="E1374" s="996"/>
      <c r="F1374" s="994"/>
      <c r="G1374" s="849"/>
      <c r="H1374" s="868"/>
      <c r="I1374" s="642"/>
      <c r="J1374" s="862"/>
      <c r="K1374" s="872" t="str">
        <f t="shared" si="109"/>
        <v/>
      </c>
      <c r="L1374" s="872" t="str">
        <f t="shared" si="110"/>
        <v/>
      </c>
      <c r="M1374" s="872" t="str">
        <f t="shared" si="111"/>
        <v/>
      </c>
      <c r="N1374" s="872" t="str">
        <f t="shared" si="113"/>
        <v/>
      </c>
      <c r="O1374" s="872" t="str">
        <f t="shared" si="112"/>
        <v/>
      </c>
    </row>
    <row r="1375" spans="3:15" ht="18" hidden="1" customHeight="1">
      <c r="C1375" s="879"/>
      <c r="D1375" s="993"/>
      <c r="E1375" s="996"/>
      <c r="F1375" s="994"/>
      <c r="G1375" s="849"/>
      <c r="H1375" s="868"/>
      <c r="I1375" s="642"/>
      <c r="J1375" s="862"/>
      <c r="K1375" s="872" t="str">
        <f t="shared" si="109"/>
        <v/>
      </c>
      <c r="L1375" s="872" t="str">
        <f t="shared" si="110"/>
        <v/>
      </c>
      <c r="M1375" s="872" t="str">
        <f t="shared" si="111"/>
        <v/>
      </c>
      <c r="N1375" s="872" t="str">
        <f t="shared" si="113"/>
        <v/>
      </c>
      <c r="O1375" s="872" t="str">
        <f t="shared" si="112"/>
        <v/>
      </c>
    </row>
    <row r="1376" spans="3:15" ht="18" hidden="1" customHeight="1">
      <c r="C1376" s="879"/>
      <c r="D1376" s="993"/>
      <c r="E1376" s="996"/>
      <c r="F1376" s="994"/>
      <c r="G1376" s="849"/>
      <c r="H1376" s="868"/>
      <c r="I1376" s="642"/>
      <c r="J1376" s="862"/>
      <c r="K1376" s="872" t="str">
        <f t="shared" si="109"/>
        <v/>
      </c>
      <c r="L1376" s="872" t="str">
        <f t="shared" si="110"/>
        <v/>
      </c>
      <c r="M1376" s="872" t="str">
        <f t="shared" si="111"/>
        <v/>
      </c>
      <c r="N1376" s="872" t="str">
        <f t="shared" si="113"/>
        <v/>
      </c>
      <c r="O1376" s="872" t="str">
        <f t="shared" si="112"/>
        <v/>
      </c>
    </row>
    <row r="1377" spans="3:15" ht="18" hidden="1" customHeight="1">
      <c r="C1377" s="879"/>
      <c r="D1377" s="993"/>
      <c r="E1377" s="996"/>
      <c r="F1377" s="994"/>
      <c r="G1377" s="849"/>
      <c r="H1377" s="868"/>
      <c r="I1377" s="642"/>
      <c r="J1377" s="862"/>
      <c r="K1377" s="872" t="str">
        <f t="shared" si="109"/>
        <v/>
      </c>
      <c r="L1377" s="872" t="str">
        <f t="shared" si="110"/>
        <v/>
      </c>
      <c r="M1377" s="872" t="str">
        <f t="shared" si="111"/>
        <v/>
      </c>
      <c r="N1377" s="872" t="str">
        <f t="shared" si="113"/>
        <v/>
      </c>
      <c r="O1377" s="872" t="str">
        <f t="shared" si="112"/>
        <v/>
      </c>
    </row>
    <row r="1378" spans="3:15" ht="18" hidden="1" customHeight="1">
      <c r="C1378" s="879"/>
      <c r="D1378" s="993"/>
      <c r="E1378" s="996"/>
      <c r="F1378" s="994"/>
      <c r="G1378" s="849"/>
      <c r="H1378" s="868"/>
      <c r="I1378" s="642"/>
      <c r="J1378" s="862"/>
      <c r="K1378" s="872" t="str">
        <f t="shared" si="109"/>
        <v/>
      </c>
      <c r="L1378" s="872" t="str">
        <f t="shared" si="110"/>
        <v/>
      </c>
      <c r="M1378" s="872" t="str">
        <f t="shared" si="111"/>
        <v/>
      </c>
      <c r="N1378" s="872" t="str">
        <f t="shared" si="113"/>
        <v/>
      </c>
      <c r="O1378" s="872" t="str">
        <f t="shared" si="112"/>
        <v/>
      </c>
    </row>
    <row r="1379" spans="3:15" ht="18" hidden="1" customHeight="1">
      <c r="C1379" s="879"/>
      <c r="D1379" s="993"/>
      <c r="E1379" s="996"/>
      <c r="F1379" s="994"/>
      <c r="G1379" s="849"/>
      <c r="H1379" s="868"/>
      <c r="I1379" s="642"/>
      <c r="J1379" s="862"/>
      <c r="K1379" s="872" t="str">
        <f t="shared" si="109"/>
        <v/>
      </c>
      <c r="L1379" s="872" t="str">
        <f t="shared" si="110"/>
        <v/>
      </c>
      <c r="M1379" s="872" t="str">
        <f t="shared" si="111"/>
        <v/>
      </c>
      <c r="N1379" s="872" t="str">
        <f t="shared" si="113"/>
        <v/>
      </c>
      <c r="O1379" s="872" t="str">
        <f t="shared" si="112"/>
        <v/>
      </c>
    </row>
    <row r="1380" spans="3:15" ht="18" hidden="1" customHeight="1">
      <c r="C1380" s="879"/>
      <c r="D1380" s="993"/>
      <c r="E1380" s="996"/>
      <c r="F1380" s="994"/>
      <c r="G1380" s="849"/>
      <c r="H1380" s="868"/>
      <c r="I1380" s="642"/>
      <c r="J1380" s="862"/>
      <c r="K1380" s="872" t="str">
        <f t="shared" si="109"/>
        <v/>
      </c>
      <c r="L1380" s="872" t="str">
        <f t="shared" si="110"/>
        <v/>
      </c>
      <c r="M1380" s="872" t="str">
        <f t="shared" si="111"/>
        <v/>
      </c>
      <c r="N1380" s="872" t="str">
        <f t="shared" si="113"/>
        <v/>
      </c>
      <c r="O1380" s="872" t="str">
        <f t="shared" si="112"/>
        <v/>
      </c>
    </row>
    <row r="1381" spans="3:15" ht="18" hidden="1" customHeight="1">
      <c r="C1381" s="879"/>
      <c r="D1381" s="993"/>
      <c r="E1381" s="996"/>
      <c r="F1381" s="994"/>
      <c r="G1381" s="849"/>
      <c r="H1381" s="868"/>
      <c r="I1381" s="642"/>
      <c r="J1381" s="862"/>
      <c r="K1381" s="872" t="str">
        <f t="shared" si="109"/>
        <v/>
      </c>
      <c r="L1381" s="872" t="str">
        <f t="shared" si="110"/>
        <v/>
      </c>
      <c r="M1381" s="872" t="str">
        <f t="shared" si="111"/>
        <v/>
      </c>
      <c r="N1381" s="872" t="str">
        <f t="shared" si="113"/>
        <v/>
      </c>
      <c r="O1381" s="872" t="str">
        <f t="shared" si="112"/>
        <v/>
      </c>
    </row>
    <row r="1382" spans="3:15" ht="18" hidden="1" customHeight="1">
      <c r="C1382" s="879"/>
      <c r="D1382" s="993"/>
      <c r="E1382" s="996"/>
      <c r="F1382" s="994"/>
      <c r="G1382" s="849"/>
      <c r="H1382" s="868"/>
      <c r="I1382" s="642"/>
      <c r="J1382" s="862"/>
      <c r="K1382" s="872" t="str">
        <f t="shared" si="109"/>
        <v/>
      </c>
      <c r="L1382" s="872" t="str">
        <f t="shared" si="110"/>
        <v/>
      </c>
      <c r="M1382" s="872" t="str">
        <f t="shared" si="111"/>
        <v/>
      </c>
      <c r="N1382" s="872" t="str">
        <f t="shared" si="113"/>
        <v/>
      </c>
      <c r="O1382" s="872" t="str">
        <f t="shared" si="112"/>
        <v/>
      </c>
    </row>
    <row r="1383" spans="3:15" ht="18" hidden="1" customHeight="1">
      <c r="C1383" s="879"/>
      <c r="D1383" s="993"/>
      <c r="E1383" s="996"/>
      <c r="F1383" s="994"/>
      <c r="G1383" s="849"/>
      <c r="H1383" s="868"/>
      <c r="I1383" s="642"/>
      <c r="J1383" s="862"/>
      <c r="K1383" s="872" t="str">
        <f t="shared" ref="K1383:K1446" si="114">IF(C1383="","",IF(E1383=G1383,"エラー",""))</f>
        <v/>
      </c>
      <c r="L1383" s="872" t="str">
        <f t="shared" ref="L1383:L1446" si="115">IF(C1383="","",IF(COUNTIF($H$3213:$H$3236,H1383),"","エラー"))</f>
        <v/>
      </c>
      <c r="M1383" s="872" t="str">
        <f t="shared" ref="M1383:M1446" si="116">IF(H1383="その他",IF(I1383="","エラー",""),IF(H1383="外国語(外国語会話も含む)",IF(I1383="","エラー",""),""))</f>
        <v/>
      </c>
      <c r="N1383" s="872" t="str">
        <f t="shared" si="113"/>
        <v/>
      </c>
      <c r="O1383" s="872" t="str">
        <f t="shared" si="112"/>
        <v/>
      </c>
    </row>
    <row r="1384" spans="3:15" ht="18" hidden="1" customHeight="1">
      <c r="C1384" s="879"/>
      <c r="D1384" s="993"/>
      <c r="E1384" s="996"/>
      <c r="F1384" s="994"/>
      <c r="G1384" s="849"/>
      <c r="H1384" s="868"/>
      <c r="I1384" s="642"/>
      <c r="J1384" s="862"/>
      <c r="K1384" s="872" t="str">
        <f t="shared" si="114"/>
        <v/>
      </c>
      <c r="L1384" s="872" t="str">
        <f t="shared" si="115"/>
        <v/>
      </c>
      <c r="M1384" s="872" t="str">
        <f t="shared" si="116"/>
        <v/>
      </c>
      <c r="N1384" s="872" t="str">
        <f t="shared" si="113"/>
        <v/>
      </c>
      <c r="O1384" s="872" t="str">
        <f t="shared" si="112"/>
        <v/>
      </c>
    </row>
    <row r="1385" spans="3:15" ht="18" hidden="1" customHeight="1">
      <c r="C1385" s="879"/>
      <c r="D1385" s="993"/>
      <c r="E1385" s="996"/>
      <c r="F1385" s="994"/>
      <c r="G1385" s="849"/>
      <c r="H1385" s="868"/>
      <c r="I1385" s="642"/>
      <c r="J1385" s="862"/>
      <c r="K1385" s="872" t="str">
        <f t="shared" si="114"/>
        <v/>
      </c>
      <c r="L1385" s="872" t="str">
        <f t="shared" si="115"/>
        <v/>
      </c>
      <c r="M1385" s="872" t="str">
        <f t="shared" si="116"/>
        <v/>
      </c>
      <c r="N1385" s="872" t="str">
        <f t="shared" si="113"/>
        <v/>
      </c>
      <c r="O1385" s="872" t="str">
        <f t="shared" si="112"/>
        <v/>
      </c>
    </row>
    <row r="1386" spans="3:15" ht="18" hidden="1" customHeight="1">
      <c r="C1386" s="879"/>
      <c r="D1386" s="993"/>
      <c r="E1386" s="996"/>
      <c r="F1386" s="994"/>
      <c r="G1386" s="849"/>
      <c r="H1386" s="868"/>
      <c r="I1386" s="642"/>
      <c r="J1386" s="862"/>
      <c r="K1386" s="872" t="str">
        <f t="shared" si="114"/>
        <v/>
      </c>
      <c r="L1386" s="872" t="str">
        <f t="shared" si="115"/>
        <v/>
      </c>
      <c r="M1386" s="872" t="str">
        <f t="shared" si="116"/>
        <v/>
      </c>
      <c r="N1386" s="872" t="str">
        <f t="shared" si="113"/>
        <v/>
      </c>
      <c r="O1386" s="872" t="str">
        <f t="shared" si="112"/>
        <v/>
      </c>
    </row>
    <row r="1387" spans="3:15" ht="18" hidden="1" customHeight="1">
      <c r="C1387" s="879"/>
      <c r="D1387" s="993"/>
      <c r="E1387" s="996"/>
      <c r="F1387" s="994"/>
      <c r="G1387" s="849"/>
      <c r="H1387" s="868"/>
      <c r="I1387" s="642"/>
      <c r="J1387" s="862"/>
      <c r="K1387" s="872" t="str">
        <f t="shared" si="114"/>
        <v/>
      </c>
      <c r="L1387" s="872" t="str">
        <f t="shared" si="115"/>
        <v/>
      </c>
      <c r="M1387" s="872" t="str">
        <f t="shared" si="116"/>
        <v/>
      </c>
      <c r="N1387" s="872" t="str">
        <f t="shared" si="113"/>
        <v/>
      </c>
      <c r="O1387" s="872" t="str">
        <f t="shared" si="112"/>
        <v/>
      </c>
    </row>
    <row r="1388" spans="3:15" ht="18" hidden="1" customHeight="1">
      <c r="C1388" s="879"/>
      <c r="D1388" s="993"/>
      <c r="E1388" s="996"/>
      <c r="F1388" s="994"/>
      <c r="G1388" s="849"/>
      <c r="H1388" s="868"/>
      <c r="I1388" s="642"/>
      <c r="J1388" s="862"/>
      <c r="K1388" s="872" t="str">
        <f t="shared" si="114"/>
        <v/>
      </c>
      <c r="L1388" s="872" t="str">
        <f t="shared" si="115"/>
        <v/>
      </c>
      <c r="M1388" s="872" t="str">
        <f t="shared" si="116"/>
        <v/>
      </c>
      <c r="N1388" s="872" t="str">
        <f t="shared" si="113"/>
        <v/>
      </c>
      <c r="O1388" s="872" t="str">
        <f t="shared" si="112"/>
        <v/>
      </c>
    </row>
    <row r="1389" spans="3:15" ht="18" hidden="1" customHeight="1">
      <c r="C1389" s="879"/>
      <c r="D1389" s="993"/>
      <c r="E1389" s="996"/>
      <c r="F1389" s="994"/>
      <c r="G1389" s="849"/>
      <c r="H1389" s="868"/>
      <c r="I1389" s="642"/>
      <c r="J1389" s="862"/>
      <c r="K1389" s="872" t="str">
        <f t="shared" si="114"/>
        <v/>
      </c>
      <c r="L1389" s="872" t="str">
        <f t="shared" si="115"/>
        <v/>
      </c>
      <c r="M1389" s="872" t="str">
        <f t="shared" si="116"/>
        <v/>
      </c>
      <c r="N1389" s="872" t="str">
        <f t="shared" si="113"/>
        <v/>
      </c>
      <c r="O1389" s="872" t="str">
        <f t="shared" si="112"/>
        <v/>
      </c>
    </row>
    <row r="1390" spans="3:15" ht="18" hidden="1" customHeight="1">
      <c r="C1390" s="879"/>
      <c r="D1390" s="993"/>
      <c r="E1390" s="996"/>
      <c r="F1390" s="994"/>
      <c r="G1390" s="849"/>
      <c r="H1390" s="868"/>
      <c r="I1390" s="642"/>
      <c r="J1390" s="862"/>
      <c r="K1390" s="872" t="str">
        <f t="shared" si="114"/>
        <v/>
      </c>
      <c r="L1390" s="872" t="str">
        <f t="shared" si="115"/>
        <v/>
      </c>
      <c r="M1390" s="872" t="str">
        <f t="shared" si="116"/>
        <v/>
      </c>
      <c r="N1390" s="872" t="str">
        <f t="shared" si="113"/>
        <v/>
      </c>
      <c r="O1390" s="872" t="str">
        <f t="shared" si="112"/>
        <v/>
      </c>
    </row>
    <row r="1391" spans="3:15" ht="18" hidden="1" customHeight="1">
      <c r="C1391" s="879"/>
      <c r="D1391" s="993"/>
      <c r="E1391" s="996"/>
      <c r="F1391" s="994"/>
      <c r="G1391" s="849"/>
      <c r="H1391" s="868"/>
      <c r="I1391" s="642"/>
      <c r="J1391" s="862"/>
      <c r="K1391" s="872" t="str">
        <f t="shared" si="114"/>
        <v/>
      </c>
      <c r="L1391" s="872" t="str">
        <f t="shared" si="115"/>
        <v/>
      </c>
      <c r="M1391" s="872" t="str">
        <f t="shared" si="116"/>
        <v/>
      </c>
      <c r="N1391" s="872" t="str">
        <f t="shared" si="113"/>
        <v/>
      </c>
      <c r="O1391" s="872" t="str">
        <f t="shared" si="112"/>
        <v/>
      </c>
    </row>
    <row r="1392" spans="3:15" ht="18" hidden="1" customHeight="1">
      <c r="C1392" s="879"/>
      <c r="D1392" s="993"/>
      <c r="E1392" s="996"/>
      <c r="F1392" s="994"/>
      <c r="G1392" s="849"/>
      <c r="H1392" s="868"/>
      <c r="I1392" s="642"/>
      <c r="J1392" s="862"/>
      <c r="K1392" s="872" t="str">
        <f t="shared" si="114"/>
        <v/>
      </c>
      <c r="L1392" s="872" t="str">
        <f t="shared" si="115"/>
        <v/>
      </c>
      <c r="M1392" s="872" t="str">
        <f t="shared" si="116"/>
        <v/>
      </c>
      <c r="N1392" s="872" t="str">
        <f t="shared" si="113"/>
        <v/>
      </c>
      <c r="O1392" s="872" t="str">
        <f t="shared" si="112"/>
        <v/>
      </c>
    </row>
    <row r="1393" spans="3:15" ht="18" hidden="1" customHeight="1">
      <c r="C1393" s="879"/>
      <c r="D1393" s="993"/>
      <c r="E1393" s="996"/>
      <c r="F1393" s="994"/>
      <c r="G1393" s="849"/>
      <c r="H1393" s="868"/>
      <c r="I1393" s="642"/>
      <c r="J1393" s="862"/>
      <c r="K1393" s="872" t="str">
        <f t="shared" si="114"/>
        <v/>
      </c>
      <c r="L1393" s="872" t="str">
        <f t="shared" si="115"/>
        <v/>
      </c>
      <c r="M1393" s="872" t="str">
        <f t="shared" si="116"/>
        <v/>
      </c>
      <c r="N1393" s="872" t="str">
        <f t="shared" si="113"/>
        <v/>
      </c>
      <c r="O1393" s="872" t="str">
        <f t="shared" si="112"/>
        <v/>
      </c>
    </row>
    <row r="1394" spans="3:15" ht="18" hidden="1" customHeight="1">
      <c r="C1394" s="879"/>
      <c r="D1394" s="993"/>
      <c r="E1394" s="996"/>
      <c r="F1394" s="994"/>
      <c r="G1394" s="849"/>
      <c r="H1394" s="868"/>
      <c r="I1394" s="642"/>
      <c r="J1394" s="862"/>
      <c r="K1394" s="872" t="str">
        <f t="shared" si="114"/>
        <v/>
      </c>
      <c r="L1394" s="872" t="str">
        <f t="shared" si="115"/>
        <v/>
      </c>
      <c r="M1394" s="872" t="str">
        <f t="shared" si="116"/>
        <v/>
      </c>
      <c r="N1394" s="872" t="str">
        <f t="shared" si="113"/>
        <v/>
      </c>
      <c r="O1394" s="872" t="str">
        <f t="shared" si="112"/>
        <v/>
      </c>
    </row>
    <row r="1395" spans="3:15" ht="18" hidden="1" customHeight="1">
      <c r="C1395" s="879"/>
      <c r="D1395" s="993"/>
      <c r="E1395" s="996"/>
      <c r="F1395" s="994"/>
      <c r="G1395" s="849"/>
      <c r="H1395" s="868"/>
      <c r="I1395" s="642"/>
      <c r="J1395" s="862"/>
      <c r="K1395" s="872" t="str">
        <f t="shared" si="114"/>
        <v/>
      </c>
      <c r="L1395" s="872" t="str">
        <f t="shared" si="115"/>
        <v/>
      </c>
      <c r="M1395" s="872" t="str">
        <f t="shared" si="116"/>
        <v/>
      </c>
      <c r="N1395" s="872" t="str">
        <f t="shared" si="113"/>
        <v/>
      </c>
      <c r="O1395" s="872" t="str">
        <f t="shared" si="112"/>
        <v/>
      </c>
    </row>
    <row r="1396" spans="3:15" ht="18" hidden="1" customHeight="1">
      <c r="C1396" s="879"/>
      <c r="D1396" s="993"/>
      <c r="E1396" s="996"/>
      <c r="F1396" s="994"/>
      <c r="G1396" s="849"/>
      <c r="H1396" s="868"/>
      <c r="I1396" s="642"/>
      <c r="J1396" s="862"/>
      <c r="K1396" s="872" t="str">
        <f t="shared" si="114"/>
        <v/>
      </c>
      <c r="L1396" s="872" t="str">
        <f t="shared" si="115"/>
        <v/>
      </c>
      <c r="M1396" s="872" t="str">
        <f t="shared" si="116"/>
        <v/>
      </c>
      <c r="N1396" s="872" t="str">
        <f t="shared" si="113"/>
        <v/>
      </c>
      <c r="O1396" s="872" t="str">
        <f t="shared" si="112"/>
        <v/>
      </c>
    </row>
    <row r="1397" spans="3:15" ht="18" hidden="1" customHeight="1">
      <c r="C1397" s="879"/>
      <c r="D1397" s="993"/>
      <c r="E1397" s="996"/>
      <c r="F1397" s="994"/>
      <c r="G1397" s="849"/>
      <c r="H1397" s="868"/>
      <c r="I1397" s="642"/>
      <c r="J1397" s="862"/>
      <c r="K1397" s="872" t="str">
        <f t="shared" si="114"/>
        <v/>
      </c>
      <c r="L1397" s="872" t="str">
        <f t="shared" si="115"/>
        <v/>
      </c>
      <c r="M1397" s="872" t="str">
        <f t="shared" si="116"/>
        <v/>
      </c>
      <c r="N1397" s="872" t="str">
        <f t="shared" si="113"/>
        <v/>
      </c>
      <c r="O1397" s="872" t="str">
        <f t="shared" si="112"/>
        <v/>
      </c>
    </row>
    <row r="1398" spans="3:15" ht="18" hidden="1" customHeight="1">
      <c r="C1398" s="879"/>
      <c r="D1398" s="993"/>
      <c r="E1398" s="996"/>
      <c r="F1398" s="994"/>
      <c r="G1398" s="849"/>
      <c r="H1398" s="868"/>
      <c r="I1398" s="642"/>
      <c r="J1398" s="862"/>
      <c r="K1398" s="872" t="str">
        <f t="shared" si="114"/>
        <v/>
      </c>
      <c r="L1398" s="872" t="str">
        <f t="shared" si="115"/>
        <v/>
      </c>
      <c r="M1398" s="872" t="str">
        <f t="shared" si="116"/>
        <v/>
      </c>
      <c r="N1398" s="872" t="str">
        <f t="shared" si="113"/>
        <v/>
      </c>
      <c r="O1398" s="872" t="str">
        <f t="shared" si="112"/>
        <v/>
      </c>
    </row>
    <row r="1399" spans="3:15" ht="18" hidden="1" customHeight="1">
      <c r="C1399" s="879"/>
      <c r="D1399" s="993"/>
      <c r="E1399" s="996"/>
      <c r="F1399" s="994"/>
      <c r="G1399" s="849"/>
      <c r="H1399" s="868"/>
      <c r="I1399" s="642"/>
      <c r="J1399" s="862"/>
      <c r="K1399" s="872" t="str">
        <f t="shared" si="114"/>
        <v/>
      </c>
      <c r="L1399" s="872" t="str">
        <f t="shared" si="115"/>
        <v/>
      </c>
      <c r="M1399" s="872" t="str">
        <f t="shared" si="116"/>
        <v/>
      </c>
      <c r="N1399" s="872" t="str">
        <f t="shared" si="113"/>
        <v/>
      </c>
      <c r="O1399" s="872" t="str">
        <f t="shared" si="112"/>
        <v/>
      </c>
    </row>
    <row r="1400" spans="3:15" ht="18" hidden="1" customHeight="1">
      <c r="C1400" s="879"/>
      <c r="D1400" s="993"/>
      <c r="E1400" s="996"/>
      <c r="F1400" s="994"/>
      <c r="G1400" s="849"/>
      <c r="H1400" s="868"/>
      <c r="I1400" s="642"/>
      <c r="J1400" s="862"/>
      <c r="K1400" s="872" t="str">
        <f t="shared" si="114"/>
        <v/>
      </c>
      <c r="L1400" s="872" t="str">
        <f t="shared" si="115"/>
        <v/>
      </c>
      <c r="M1400" s="872" t="str">
        <f t="shared" si="116"/>
        <v/>
      </c>
      <c r="N1400" s="872" t="str">
        <f t="shared" si="113"/>
        <v/>
      </c>
      <c r="O1400" s="872" t="str">
        <f t="shared" si="112"/>
        <v/>
      </c>
    </row>
    <row r="1401" spans="3:15" ht="18" hidden="1" customHeight="1">
      <c r="C1401" s="879"/>
      <c r="D1401" s="993"/>
      <c r="E1401" s="996"/>
      <c r="F1401" s="994"/>
      <c r="G1401" s="849"/>
      <c r="H1401" s="868"/>
      <c r="I1401" s="642"/>
      <c r="J1401" s="862"/>
      <c r="K1401" s="872" t="str">
        <f t="shared" si="114"/>
        <v/>
      </c>
      <c r="L1401" s="872" t="str">
        <f t="shared" si="115"/>
        <v/>
      </c>
      <c r="M1401" s="872" t="str">
        <f t="shared" si="116"/>
        <v/>
      </c>
      <c r="N1401" s="872" t="str">
        <f t="shared" si="113"/>
        <v/>
      </c>
      <c r="O1401" s="872" t="str">
        <f t="shared" si="112"/>
        <v/>
      </c>
    </row>
    <row r="1402" spans="3:15" ht="18" hidden="1" customHeight="1">
      <c r="C1402" s="879"/>
      <c r="D1402" s="993"/>
      <c r="E1402" s="996"/>
      <c r="F1402" s="994"/>
      <c r="G1402" s="849"/>
      <c r="H1402" s="868"/>
      <c r="I1402" s="642"/>
      <c r="J1402" s="862"/>
      <c r="K1402" s="872" t="str">
        <f t="shared" si="114"/>
        <v/>
      </c>
      <c r="L1402" s="872" t="str">
        <f t="shared" si="115"/>
        <v/>
      </c>
      <c r="M1402" s="872" t="str">
        <f t="shared" si="116"/>
        <v/>
      </c>
      <c r="N1402" s="872" t="str">
        <f t="shared" si="113"/>
        <v/>
      </c>
      <c r="O1402" s="872" t="str">
        <f t="shared" si="112"/>
        <v/>
      </c>
    </row>
    <row r="1403" spans="3:15" ht="18" hidden="1" customHeight="1">
      <c r="C1403" s="879"/>
      <c r="D1403" s="993"/>
      <c r="E1403" s="996"/>
      <c r="F1403" s="994"/>
      <c r="G1403" s="849"/>
      <c r="H1403" s="868"/>
      <c r="I1403" s="642"/>
      <c r="J1403" s="862"/>
      <c r="K1403" s="872" t="str">
        <f t="shared" si="114"/>
        <v/>
      </c>
      <c r="L1403" s="872" t="str">
        <f t="shared" si="115"/>
        <v/>
      </c>
      <c r="M1403" s="872" t="str">
        <f t="shared" si="116"/>
        <v/>
      </c>
      <c r="N1403" s="872" t="str">
        <f t="shared" si="113"/>
        <v/>
      </c>
      <c r="O1403" s="872" t="str">
        <f t="shared" si="112"/>
        <v/>
      </c>
    </row>
    <row r="1404" spans="3:15" ht="18" hidden="1" customHeight="1">
      <c r="C1404" s="879"/>
      <c r="D1404" s="993"/>
      <c r="E1404" s="996"/>
      <c r="F1404" s="994"/>
      <c r="G1404" s="849"/>
      <c r="H1404" s="868"/>
      <c r="I1404" s="642"/>
      <c r="J1404" s="862"/>
      <c r="K1404" s="872" t="str">
        <f t="shared" si="114"/>
        <v/>
      </c>
      <c r="L1404" s="872" t="str">
        <f t="shared" si="115"/>
        <v/>
      </c>
      <c r="M1404" s="872" t="str">
        <f t="shared" si="116"/>
        <v/>
      </c>
      <c r="N1404" s="872" t="str">
        <f t="shared" si="113"/>
        <v/>
      </c>
      <c r="O1404" s="872" t="str">
        <f t="shared" si="112"/>
        <v/>
      </c>
    </row>
    <row r="1405" spans="3:15" ht="18" hidden="1" customHeight="1">
      <c r="C1405" s="879"/>
      <c r="D1405" s="993"/>
      <c r="E1405" s="996"/>
      <c r="F1405" s="994"/>
      <c r="G1405" s="849"/>
      <c r="H1405" s="868"/>
      <c r="I1405" s="642"/>
      <c r="J1405" s="862"/>
      <c r="K1405" s="872" t="str">
        <f t="shared" si="114"/>
        <v/>
      </c>
      <c r="L1405" s="872" t="str">
        <f t="shared" si="115"/>
        <v/>
      </c>
      <c r="M1405" s="872" t="str">
        <f t="shared" si="116"/>
        <v/>
      </c>
      <c r="N1405" s="872" t="str">
        <f t="shared" si="113"/>
        <v/>
      </c>
      <c r="O1405" s="872" t="str">
        <f t="shared" si="112"/>
        <v/>
      </c>
    </row>
    <row r="1406" spans="3:15" ht="18" hidden="1" customHeight="1">
      <c r="C1406" s="879"/>
      <c r="D1406" s="993"/>
      <c r="E1406" s="996"/>
      <c r="F1406" s="994"/>
      <c r="G1406" s="849"/>
      <c r="H1406" s="868"/>
      <c r="I1406" s="642"/>
      <c r="J1406" s="862"/>
      <c r="K1406" s="872" t="str">
        <f t="shared" si="114"/>
        <v/>
      </c>
      <c r="L1406" s="872" t="str">
        <f t="shared" si="115"/>
        <v/>
      </c>
      <c r="M1406" s="872" t="str">
        <f t="shared" si="116"/>
        <v/>
      </c>
      <c r="N1406" s="872" t="str">
        <f t="shared" si="113"/>
        <v/>
      </c>
      <c r="O1406" s="872" t="str">
        <f t="shared" si="112"/>
        <v/>
      </c>
    </row>
    <row r="1407" spans="3:15" ht="18" hidden="1" customHeight="1">
      <c r="C1407" s="879"/>
      <c r="D1407" s="993"/>
      <c r="E1407" s="996"/>
      <c r="F1407" s="994"/>
      <c r="G1407" s="849"/>
      <c r="H1407" s="868"/>
      <c r="I1407" s="642"/>
      <c r="J1407" s="862"/>
      <c r="K1407" s="872" t="str">
        <f t="shared" si="114"/>
        <v/>
      </c>
      <c r="L1407" s="872" t="str">
        <f t="shared" si="115"/>
        <v/>
      </c>
      <c r="M1407" s="872" t="str">
        <f t="shared" si="116"/>
        <v/>
      </c>
      <c r="N1407" s="872" t="str">
        <f t="shared" si="113"/>
        <v/>
      </c>
      <c r="O1407" s="872" t="str">
        <f t="shared" si="112"/>
        <v/>
      </c>
    </row>
    <row r="1408" spans="3:15" ht="18" hidden="1" customHeight="1">
      <c r="C1408" s="879"/>
      <c r="D1408" s="993"/>
      <c r="E1408" s="996"/>
      <c r="F1408" s="994"/>
      <c r="G1408" s="849"/>
      <c r="H1408" s="868"/>
      <c r="I1408" s="642"/>
      <c r="J1408" s="862"/>
      <c r="K1408" s="872" t="str">
        <f t="shared" si="114"/>
        <v/>
      </c>
      <c r="L1408" s="872" t="str">
        <f t="shared" si="115"/>
        <v/>
      </c>
      <c r="M1408" s="872" t="str">
        <f t="shared" si="116"/>
        <v/>
      </c>
      <c r="N1408" s="872" t="str">
        <f t="shared" si="113"/>
        <v/>
      </c>
      <c r="O1408" s="872" t="str">
        <f t="shared" si="112"/>
        <v/>
      </c>
    </row>
    <row r="1409" spans="3:15" ht="18" hidden="1" customHeight="1">
      <c r="C1409" s="879"/>
      <c r="D1409" s="993"/>
      <c r="E1409" s="996"/>
      <c r="F1409" s="994"/>
      <c r="G1409" s="849"/>
      <c r="H1409" s="868"/>
      <c r="I1409" s="642"/>
      <c r="J1409" s="862"/>
      <c r="K1409" s="872" t="str">
        <f t="shared" si="114"/>
        <v/>
      </c>
      <c r="L1409" s="872" t="str">
        <f t="shared" si="115"/>
        <v/>
      </c>
      <c r="M1409" s="872" t="str">
        <f t="shared" si="116"/>
        <v/>
      </c>
      <c r="N1409" s="872" t="str">
        <f t="shared" si="113"/>
        <v/>
      </c>
      <c r="O1409" s="872" t="str">
        <f t="shared" si="112"/>
        <v/>
      </c>
    </row>
    <row r="1410" spans="3:15" ht="18" hidden="1" customHeight="1">
      <c r="C1410" s="879"/>
      <c r="D1410" s="993"/>
      <c r="E1410" s="996"/>
      <c r="F1410" s="994"/>
      <c r="G1410" s="849"/>
      <c r="H1410" s="868"/>
      <c r="I1410" s="642"/>
      <c r="J1410" s="862"/>
      <c r="K1410" s="872" t="str">
        <f t="shared" si="114"/>
        <v/>
      </c>
      <c r="L1410" s="872" t="str">
        <f t="shared" si="115"/>
        <v/>
      </c>
      <c r="M1410" s="872" t="str">
        <f t="shared" si="116"/>
        <v/>
      </c>
      <c r="N1410" s="872" t="str">
        <f t="shared" si="113"/>
        <v/>
      </c>
      <c r="O1410" s="872" t="str">
        <f t="shared" si="112"/>
        <v/>
      </c>
    </row>
    <row r="1411" spans="3:15" ht="18" hidden="1" customHeight="1">
      <c r="C1411" s="879"/>
      <c r="D1411" s="993"/>
      <c r="E1411" s="996"/>
      <c r="F1411" s="994"/>
      <c r="G1411" s="849"/>
      <c r="H1411" s="868"/>
      <c r="I1411" s="642"/>
      <c r="J1411" s="862"/>
      <c r="K1411" s="872" t="str">
        <f t="shared" si="114"/>
        <v/>
      </c>
      <c r="L1411" s="872" t="str">
        <f t="shared" si="115"/>
        <v/>
      </c>
      <c r="M1411" s="872" t="str">
        <f t="shared" si="116"/>
        <v/>
      </c>
      <c r="N1411" s="872" t="str">
        <f t="shared" si="113"/>
        <v/>
      </c>
      <c r="O1411" s="872" t="str">
        <f t="shared" si="112"/>
        <v/>
      </c>
    </row>
    <row r="1412" spans="3:15" ht="18" hidden="1" customHeight="1">
      <c r="C1412" s="879"/>
      <c r="D1412" s="993"/>
      <c r="E1412" s="996"/>
      <c r="F1412" s="994"/>
      <c r="G1412" s="849"/>
      <c r="H1412" s="868"/>
      <c r="I1412" s="642"/>
      <c r="J1412" s="862"/>
      <c r="K1412" s="872" t="str">
        <f t="shared" si="114"/>
        <v/>
      </c>
      <c r="L1412" s="872" t="str">
        <f t="shared" si="115"/>
        <v/>
      </c>
      <c r="M1412" s="872" t="str">
        <f t="shared" si="116"/>
        <v/>
      </c>
      <c r="N1412" s="872" t="str">
        <f t="shared" si="113"/>
        <v/>
      </c>
      <c r="O1412" s="872" t="str">
        <f t="shared" si="112"/>
        <v/>
      </c>
    </row>
    <row r="1413" spans="3:15" ht="18" hidden="1" customHeight="1">
      <c r="C1413" s="879"/>
      <c r="D1413" s="993"/>
      <c r="E1413" s="996"/>
      <c r="F1413" s="994"/>
      <c r="G1413" s="849"/>
      <c r="H1413" s="868"/>
      <c r="I1413" s="642"/>
      <c r="J1413" s="862"/>
      <c r="K1413" s="872" t="str">
        <f t="shared" si="114"/>
        <v/>
      </c>
      <c r="L1413" s="872" t="str">
        <f t="shared" si="115"/>
        <v/>
      </c>
      <c r="M1413" s="872" t="str">
        <f t="shared" si="116"/>
        <v/>
      </c>
      <c r="N1413" s="872" t="str">
        <f t="shared" si="113"/>
        <v/>
      </c>
      <c r="O1413" s="872" t="str">
        <f t="shared" ref="O1413:O1476" si="117">IF(C1413="","",IF(COUNTBLANK(C1413:J1413)&gt;1,"記入漏れがあります。記入例のとおりデータを入力してください。。",""))</f>
        <v/>
      </c>
    </row>
    <row r="1414" spans="3:15" ht="18" hidden="1" customHeight="1">
      <c r="C1414" s="879"/>
      <c r="D1414" s="993"/>
      <c r="E1414" s="996"/>
      <c r="F1414" s="994"/>
      <c r="G1414" s="849"/>
      <c r="H1414" s="868"/>
      <c r="I1414" s="642"/>
      <c r="J1414" s="862"/>
      <c r="K1414" s="872" t="str">
        <f t="shared" si="114"/>
        <v/>
      </c>
      <c r="L1414" s="872" t="str">
        <f t="shared" si="115"/>
        <v/>
      </c>
      <c r="M1414" s="872" t="str">
        <f t="shared" si="116"/>
        <v/>
      </c>
      <c r="N1414" s="872" t="str">
        <f t="shared" ref="N1414:N1477" si="118">IF(COUNTIF($Y$6:$Y$18,J1414),"要確認","")</f>
        <v/>
      </c>
      <c r="O1414" s="872" t="str">
        <f t="shared" si="117"/>
        <v/>
      </c>
    </row>
    <row r="1415" spans="3:15" ht="18" hidden="1" customHeight="1">
      <c r="C1415" s="879"/>
      <c r="D1415" s="993"/>
      <c r="E1415" s="996"/>
      <c r="F1415" s="994"/>
      <c r="G1415" s="849"/>
      <c r="H1415" s="868"/>
      <c r="I1415" s="642"/>
      <c r="J1415" s="862"/>
      <c r="K1415" s="872" t="str">
        <f t="shared" si="114"/>
        <v/>
      </c>
      <c r="L1415" s="872" t="str">
        <f t="shared" si="115"/>
        <v/>
      </c>
      <c r="M1415" s="872" t="str">
        <f t="shared" si="116"/>
        <v/>
      </c>
      <c r="N1415" s="872" t="str">
        <f t="shared" si="118"/>
        <v/>
      </c>
      <c r="O1415" s="872" t="str">
        <f t="shared" si="117"/>
        <v/>
      </c>
    </row>
    <row r="1416" spans="3:15" ht="18" hidden="1" customHeight="1">
      <c r="C1416" s="879"/>
      <c r="D1416" s="993"/>
      <c r="E1416" s="996"/>
      <c r="F1416" s="994"/>
      <c r="G1416" s="849"/>
      <c r="H1416" s="868"/>
      <c r="I1416" s="642"/>
      <c r="J1416" s="862"/>
      <c r="K1416" s="872" t="str">
        <f t="shared" si="114"/>
        <v/>
      </c>
      <c r="L1416" s="872" t="str">
        <f t="shared" si="115"/>
        <v/>
      </c>
      <c r="M1416" s="872" t="str">
        <f t="shared" si="116"/>
        <v/>
      </c>
      <c r="N1416" s="872" t="str">
        <f t="shared" si="118"/>
        <v/>
      </c>
      <c r="O1416" s="872" t="str">
        <f t="shared" si="117"/>
        <v/>
      </c>
    </row>
    <row r="1417" spans="3:15" ht="18" hidden="1" customHeight="1">
      <c r="C1417" s="879"/>
      <c r="D1417" s="993"/>
      <c r="E1417" s="996"/>
      <c r="F1417" s="994"/>
      <c r="G1417" s="849"/>
      <c r="H1417" s="868"/>
      <c r="I1417" s="642"/>
      <c r="J1417" s="862"/>
      <c r="K1417" s="872" t="str">
        <f t="shared" si="114"/>
        <v/>
      </c>
      <c r="L1417" s="872" t="str">
        <f t="shared" si="115"/>
        <v/>
      </c>
      <c r="M1417" s="872" t="str">
        <f t="shared" si="116"/>
        <v/>
      </c>
      <c r="N1417" s="872" t="str">
        <f t="shared" si="118"/>
        <v/>
      </c>
      <c r="O1417" s="872" t="str">
        <f t="shared" si="117"/>
        <v/>
      </c>
    </row>
    <row r="1418" spans="3:15" ht="18" hidden="1" customHeight="1">
      <c r="C1418" s="879"/>
      <c r="D1418" s="993"/>
      <c r="E1418" s="996"/>
      <c r="F1418" s="994"/>
      <c r="G1418" s="849"/>
      <c r="H1418" s="868"/>
      <c r="I1418" s="642"/>
      <c r="J1418" s="862"/>
      <c r="K1418" s="872" t="str">
        <f t="shared" si="114"/>
        <v/>
      </c>
      <c r="L1418" s="872" t="str">
        <f t="shared" si="115"/>
        <v/>
      </c>
      <c r="M1418" s="872" t="str">
        <f t="shared" si="116"/>
        <v/>
      </c>
      <c r="N1418" s="872" t="str">
        <f t="shared" si="118"/>
        <v/>
      </c>
      <c r="O1418" s="872" t="str">
        <f t="shared" si="117"/>
        <v/>
      </c>
    </row>
    <row r="1419" spans="3:15" ht="18" hidden="1" customHeight="1">
      <c r="C1419" s="879"/>
      <c r="D1419" s="993"/>
      <c r="E1419" s="996"/>
      <c r="F1419" s="994"/>
      <c r="G1419" s="849"/>
      <c r="H1419" s="868"/>
      <c r="I1419" s="642"/>
      <c r="J1419" s="862"/>
      <c r="K1419" s="872" t="str">
        <f t="shared" si="114"/>
        <v/>
      </c>
      <c r="L1419" s="872" t="str">
        <f t="shared" si="115"/>
        <v/>
      </c>
      <c r="M1419" s="872" t="str">
        <f t="shared" si="116"/>
        <v/>
      </c>
      <c r="N1419" s="872" t="str">
        <f t="shared" si="118"/>
        <v/>
      </c>
      <c r="O1419" s="872" t="str">
        <f t="shared" si="117"/>
        <v/>
      </c>
    </row>
    <row r="1420" spans="3:15" ht="18" hidden="1" customHeight="1">
      <c r="C1420" s="879"/>
      <c r="D1420" s="993"/>
      <c r="E1420" s="996"/>
      <c r="F1420" s="994"/>
      <c r="G1420" s="849"/>
      <c r="H1420" s="868"/>
      <c r="I1420" s="642"/>
      <c r="J1420" s="862"/>
      <c r="K1420" s="872" t="str">
        <f t="shared" si="114"/>
        <v/>
      </c>
      <c r="L1420" s="872" t="str">
        <f t="shared" si="115"/>
        <v/>
      </c>
      <c r="M1420" s="872" t="str">
        <f t="shared" si="116"/>
        <v/>
      </c>
      <c r="N1420" s="872" t="str">
        <f t="shared" si="118"/>
        <v/>
      </c>
      <c r="O1420" s="872" t="str">
        <f t="shared" si="117"/>
        <v/>
      </c>
    </row>
    <row r="1421" spans="3:15" ht="18" hidden="1" customHeight="1">
      <c r="C1421" s="879"/>
      <c r="D1421" s="993"/>
      <c r="E1421" s="996"/>
      <c r="F1421" s="994"/>
      <c r="G1421" s="849"/>
      <c r="H1421" s="868"/>
      <c r="I1421" s="642"/>
      <c r="J1421" s="862"/>
      <c r="K1421" s="872" t="str">
        <f t="shared" si="114"/>
        <v/>
      </c>
      <c r="L1421" s="872" t="str">
        <f t="shared" si="115"/>
        <v/>
      </c>
      <c r="M1421" s="872" t="str">
        <f t="shared" si="116"/>
        <v/>
      </c>
      <c r="N1421" s="872" t="str">
        <f t="shared" si="118"/>
        <v/>
      </c>
      <c r="O1421" s="872" t="str">
        <f t="shared" si="117"/>
        <v/>
      </c>
    </row>
    <row r="1422" spans="3:15" ht="18" hidden="1" customHeight="1">
      <c r="C1422" s="879"/>
      <c r="D1422" s="993"/>
      <c r="E1422" s="996"/>
      <c r="F1422" s="994"/>
      <c r="G1422" s="849"/>
      <c r="H1422" s="868"/>
      <c r="I1422" s="642"/>
      <c r="J1422" s="862"/>
      <c r="K1422" s="872" t="str">
        <f t="shared" si="114"/>
        <v/>
      </c>
      <c r="L1422" s="872" t="str">
        <f t="shared" si="115"/>
        <v/>
      </c>
      <c r="M1422" s="872" t="str">
        <f t="shared" si="116"/>
        <v/>
      </c>
      <c r="N1422" s="872" t="str">
        <f t="shared" si="118"/>
        <v/>
      </c>
      <c r="O1422" s="872" t="str">
        <f t="shared" si="117"/>
        <v/>
      </c>
    </row>
    <row r="1423" spans="3:15" ht="18" hidden="1" customHeight="1">
      <c r="C1423" s="879"/>
      <c r="D1423" s="993"/>
      <c r="E1423" s="996"/>
      <c r="F1423" s="994"/>
      <c r="G1423" s="849"/>
      <c r="H1423" s="868"/>
      <c r="I1423" s="642"/>
      <c r="J1423" s="862"/>
      <c r="K1423" s="872" t="str">
        <f t="shared" si="114"/>
        <v/>
      </c>
      <c r="L1423" s="872" t="str">
        <f t="shared" si="115"/>
        <v/>
      </c>
      <c r="M1423" s="872" t="str">
        <f t="shared" si="116"/>
        <v/>
      </c>
      <c r="N1423" s="872" t="str">
        <f t="shared" si="118"/>
        <v/>
      </c>
      <c r="O1423" s="872" t="str">
        <f t="shared" si="117"/>
        <v/>
      </c>
    </row>
    <row r="1424" spans="3:15" ht="18" hidden="1" customHeight="1">
      <c r="C1424" s="879"/>
      <c r="D1424" s="993"/>
      <c r="E1424" s="996"/>
      <c r="F1424" s="994"/>
      <c r="G1424" s="849"/>
      <c r="H1424" s="868"/>
      <c r="I1424" s="642"/>
      <c r="J1424" s="862"/>
      <c r="K1424" s="872" t="str">
        <f t="shared" si="114"/>
        <v/>
      </c>
      <c r="L1424" s="872" t="str">
        <f t="shared" si="115"/>
        <v/>
      </c>
      <c r="M1424" s="872" t="str">
        <f t="shared" si="116"/>
        <v/>
      </c>
      <c r="N1424" s="872" t="str">
        <f t="shared" si="118"/>
        <v/>
      </c>
      <c r="O1424" s="872" t="str">
        <f t="shared" si="117"/>
        <v/>
      </c>
    </row>
    <row r="1425" spans="3:15" ht="18" hidden="1" customHeight="1">
      <c r="C1425" s="879"/>
      <c r="D1425" s="993"/>
      <c r="E1425" s="996"/>
      <c r="F1425" s="994"/>
      <c r="G1425" s="849"/>
      <c r="H1425" s="868"/>
      <c r="I1425" s="642"/>
      <c r="J1425" s="862"/>
      <c r="K1425" s="872" t="str">
        <f t="shared" si="114"/>
        <v/>
      </c>
      <c r="L1425" s="872" t="str">
        <f t="shared" si="115"/>
        <v/>
      </c>
      <c r="M1425" s="872" t="str">
        <f t="shared" si="116"/>
        <v/>
      </c>
      <c r="N1425" s="872" t="str">
        <f t="shared" si="118"/>
        <v/>
      </c>
      <c r="O1425" s="872" t="str">
        <f t="shared" si="117"/>
        <v/>
      </c>
    </row>
    <row r="1426" spans="3:15" ht="18" hidden="1" customHeight="1">
      <c r="C1426" s="879"/>
      <c r="D1426" s="993"/>
      <c r="E1426" s="996"/>
      <c r="F1426" s="994"/>
      <c r="G1426" s="849"/>
      <c r="H1426" s="868"/>
      <c r="I1426" s="642"/>
      <c r="J1426" s="862"/>
      <c r="K1426" s="872" t="str">
        <f t="shared" si="114"/>
        <v/>
      </c>
      <c r="L1426" s="872" t="str">
        <f t="shared" si="115"/>
        <v/>
      </c>
      <c r="M1426" s="872" t="str">
        <f t="shared" si="116"/>
        <v/>
      </c>
      <c r="N1426" s="872" t="str">
        <f t="shared" si="118"/>
        <v/>
      </c>
      <c r="O1426" s="872" t="str">
        <f t="shared" si="117"/>
        <v/>
      </c>
    </row>
    <row r="1427" spans="3:15" ht="18" hidden="1" customHeight="1">
      <c r="C1427" s="879"/>
      <c r="D1427" s="993"/>
      <c r="E1427" s="996"/>
      <c r="F1427" s="994"/>
      <c r="G1427" s="849"/>
      <c r="H1427" s="868"/>
      <c r="I1427" s="642"/>
      <c r="J1427" s="862"/>
      <c r="K1427" s="872" t="str">
        <f t="shared" si="114"/>
        <v/>
      </c>
      <c r="L1427" s="872" t="str">
        <f t="shared" si="115"/>
        <v/>
      </c>
      <c r="M1427" s="872" t="str">
        <f t="shared" si="116"/>
        <v/>
      </c>
      <c r="N1427" s="872" t="str">
        <f t="shared" si="118"/>
        <v/>
      </c>
      <c r="O1427" s="872" t="str">
        <f t="shared" si="117"/>
        <v/>
      </c>
    </row>
    <row r="1428" spans="3:15" ht="18" hidden="1" customHeight="1">
      <c r="C1428" s="879"/>
      <c r="D1428" s="993"/>
      <c r="E1428" s="996"/>
      <c r="F1428" s="994"/>
      <c r="G1428" s="849"/>
      <c r="H1428" s="868"/>
      <c r="I1428" s="642"/>
      <c r="J1428" s="862"/>
      <c r="K1428" s="872" t="str">
        <f t="shared" si="114"/>
        <v/>
      </c>
      <c r="L1428" s="872" t="str">
        <f t="shared" si="115"/>
        <v/>
      </c>
      <c r="M1428" s="872" t="str">
        <f t="shared" si="116"/>
        <v/>
      </c>
      <c r="N1428" s="872" t="str">
        <f t="shared" si="118"/>
        <v/>
      </c>
      <c r="O1428" s="872" t="str">
        <f t="shared" si="117"/>
        <v/>
      </c>
    </row>
    <row r="1429" spans="3:15" ht="18" hidden="1" customHeight="1">
      <c r="C1429" s="879"/>
      <c r="D1429" s="993"/>
      <c r="E1429" s="996"/>
      <c r="F1429" s="994"/>
      <c r="G1429" s="849"/>
      <c r="H1429" s="868"/>
      <c r="I1429" s="642"/>
      <c r="J1429" s="862"/>
      <c r="K1429" s="872" t="str">
        <f t="shared" si="114"/>
        <v/>
      </c>
      <c r="L1429" s="872" t="str">
        <f t="shared" si="115"/>
        <v/>
      </c>
      <c r="M1429" s="872" t="str">
        <f t="shared" si="116"/>
        <v/>
      </c>
      <c r="N1429" s="872" t="str">
        <f t="shared" si="118"/>
        <v/>
      </c>
      <c r="O1429" s="872" t="str">
        <f t="shared" si="117"/>
        <v/>
      </c>
    </row>
    <row r="1430" spans="3:15" ht="18" hidden="1" customHeight="1">
      <c r="C1430" s="879"/>
      <c r="D1430" s="993"/>
      <c r="E1430" s="996"/>
      <c r="F1430" s="994"/>
      <c r="G1430" s="849"/>
      <c r="H1430" s="868"/>
      <c r="I1430" s="642"/>
      <c r="J1430" s="862"/>
      <c r="K1430" s="872" t="str">
        <f t="shared" si="114"/>
        <v/>
      </c>
      <c r="L1430" s="872" t="str">
        <f t="shared" si="115"/>
        <v/>
      </c>
      <c r="M1430" s="872" t="str">
        <f t="shared" si="116"/>
        <v/>
      </c>
      <c r="N1430" s="872" t="str">
        <f t="shared" si="118"/>
        <v/>
      </c>
      <c r="O1430" s="872" t="str">
        <f t="shared" si="117"/>
        <v/>
      </c>
    </row>
    <row r="1431" spans="3:15" ht="18" hidden="1" customHeight="1">
      <c r="C1431" s="879"/>
      <c r="D1431" s="993"/>
      <c r="E1431" s="996"/>
      <c r="F1431" s="994"/>
      <c r="G1431" s="849"/>
      <c r="H1431" s="868"/>
      <c r="I1431" s="642"/>
      <c r="J1431" s="862"/>
      <c r="K1431" s="872" t="str">
        <f t="shared" si="114"/>
        <v/>
      </c>
      <c r="L1431" s="872" t="str">
        <f t="shared" si="115"/>
        <v/>
      </c>
      <c r="M1431" s="872" t="str">
        <f t="shared" si="116"/>
        <v/>
      </c>
      <c r="N1431" s="872" t="str">
        <f t="shared" si="118"/>
        <v/>
      </c>
      <c r="O1431" s="872" t="str">
        <f t="shared" si="117"/>
        <v/>
      </c>
    </row>
    <row r="1432" spans="3:15" ht="18" hidden="1" customHeight="1">
      <c r="C1432" s="879"/>
      <c r="D1432" s="993"/>
      <c r="E1432" s="996"/>
      <c r="F1432" s="994"/>
      <c r="G1432" s="849"/>
      <c r="H1432" s="868"/>
      <c r="I1432" s="642"/>
      <c r="J1432" s="862"/>
      <c r="K1432" s="872" t="str">
        <f t="shared" si="114"/>
        <v/>
      </c>
      <c r="L1432" s="872" t="str">
        <f t="shared" si="115"/>
        <v/>
      </c>
      <c r="M1432" s="872" t="str">
        <f t="shared" si="116"/>
        <v/>
      </c>
      <c r="N1432" s="872" t="str">
        <f t="shared" si="118"/>
        <v/>
      </c>
      <c r="O1432" s="872" t="str">
        <f t="shared" si="117"/>
        <v/>
      </c>
    </row>
    <row r="1433" spans="3:15" ht="18" hidden="1" customHeight="1">
      <c r="C1433" s="879"/>
      <c r="D1433" s="993"/>
      <c r="E1433" s="996"/>
      <c r="F1433" s="994"/>
      <c r="G1433" s="849"/>
      <c r="H1433" s="868"/>
      <c r="I1433" s="642"/>
      <c r="J1433" s="862"/>
      <c r="K1433" s="872" t="str">
        <f t="shared" si="114"/>
        <v/>
      </c>
      <c r="L1433" s="872" t="str">
        <f t="shared" si="115"/>
        <v/>
      </c>
      <c r="M1433" s="872" t="str">
        <f t="shared" si="116"/>
        <v/>
      </c>
      <c r="N1433" s="872" t="str">
        <f t="shared" si="118"/>
        <v/>
      </c>
      <c r="O1433" s="872" t="str">
        <f t="shared" si="117"/>
        <v/>
      </c>
    </row>
    <row r="1434" spans="3:15" ht="18" hidden="1" customHeight="1">
      <c r="C1434" s="879"/>
      <c r="D1434" s="993"/>
      <c r="E1434" s="996"/>
      <c r="F1434" s="994"/>
      <c r="G1434" s="849"/>
      <c r="H1434" s="868"/>
      <c r="I1434" s="642"/>
      <c r="J1434" s="862"/>
      <c r="K1434" s="872" t="str">
        <f t="shared" si="114"/>
        <v/>
      </c>
      <c r="L1434" s="872" t="str">
        <f t="shared" si="115"/>
        <v/>
      </c>
      <c r="M1434" s="872" t="str">
        <f t="shared" si="116"/>
        <v/>
      </c>
      <c r="N1434" s="872" t="str">
        <f t="shared" si="118"/>
        <v/>
      </c>
      <c r="O1434" s="872" t="str">
        <f t="shared" si="117"/>
        <v/>
      </c>
    </row>
    <row r="1435" spans="3:15" ht="18" hidden="1" customHeight="1">
      <c r="C1435" s="879"/>
      <c r="D1435" s="993"/>
      <c r="E1435" s="996"/>
      <c r="F1435" s="994"/>
      <c r="G1435" s="849"/>
      <c r="H1435" s="868"/>
      <c r="I1435" s="642"/>
      <c r="J1435" s="862"/>
      <c r="K1435" s="872" t="str">
        <f t="shared" si="114"/>
        <v/>
      </c>
      <c r="L1435" s="872" t="str">
        <f t="shared" si="115"/>
        <v/>
      </c>
      <c r="M1435" s="872" t="str">
        <f t="shared" si="116"/>
        <v/>
      </c>
      <c r="N1435" s="872" t="str">
        <f t="shared" si="118"/>
        <v/>
      </c>
      <c r="O1435" s="872" t="str">
        <f t="shared" si="117"/>
        <v/>
      </c>
    </row>
    <row r="1436" spans="3:15" ht="18" hidden="1" customHeight="1">
      <c r="C1436" s="879"/>
      <c r="D1436" s="993"/>
      <c r="E1436" s="996"/>
      <c r="F1436" s="994"/>
      <c r="G1436" s="849"/>
      <c r="H1436" s="868"/>
      <c r="I1436" s="642"/>
      <c r="J1436" s="862"/>
      <c r="K1436" s="872" t="str">
        <f t="shared" si="114"/>
        <v/>
      </c>
      <c r="L1436" s="872" t="str">
        <f t="shared" si="115"/>
        <v/>
      </c>
      <c r="M1436" s="872" t="str">
        <f t="shared" si="116"/>
        <v/>
      </c>
      <c r="N1436" s="872" t="str">
        <f t="shared" si="118"/>
        <v/>
      </c>
      <c r="O1436" s="872" t="str">
        <f t="shared" si="117"/>
        <v/>
      </c>
    </row>
    <row r="1437" spans="3:15" ht="18" hidden="1" customHeight="1">
      <c r="C1437" s="879"/>
      <c r="D1437" s="993"/>
      <c r="E1437" s="996"/>
      <c r="F1437" s="994"/>
      <c r="G1437" s="849"/>
      <c r="H1437" s="868"/>
      <c r="I1437" s="642"/>
      <c r="J1437" s="862"/>
      <c r="K1437" s="872" t="str">
        <f t="shared" si="114"/>
        <v/>
      </c>
      <c r="L1437" s="872" t="str">
        <f t="shared" si="115"/>
        <v/>
      </c>
      <c r="M1437" s="872" t="str">
        <f t="shared" si="116"/>
        <v/>
      </c>
      <c r="N1437" s="872" t="str">
        <f t="shared" si="118"/>
        <v/>
      </c>
      <c r="O1437" s="872" t="str">
        <f t="shared" si="117"/>
        <v/>
      </c>
    </row>
    <row r="1438" spans="3:15" ht="18" hidden="1" customHeight="1">
      <c r="C1438" s="879"/>
      <c r="D1438" s="993"/>
      <c r="E1438" s="996"/>
      <c r="F1438" s="994"/>
      <c r="G1438" s="849"/>
      <c r="H1438" s="868"/>
      <c r="I1438" s="642"/>
      <c r="J1438" s="862"/>
      <c r="K1438" s="872" t="str">
        <f t="shared" si="114"/>
        <v/>
      </c>
      <c r="L1438" s="872" t="str">
        <f t="shared" si="115"/>
        <v/>
      </c>
      <c r="M1438" s="872" t="str">
        <f t="shared" si="116"/>
        <v/>
      </c>
      <c r="N1438" s="872" t="str">
        <f t="shared" si="118"/>
        <v/>
      </c>
      <c r="O1438" s="872" t="str">
        <f t="shared" si="117"/>
        <v/>
      </c>
    </row>
    <row r="1439" spans="3:15" ht="18" hidden="1" customHeight="1">
      <c r="C1439" s="879"/>
      <c r="D1439" s="993"/>
      <c r="E1439" s="996"/>
      <c r="F1439" s="994"/>
      <c r="G1439" s="849"/>
      <c r="H1439" s="868"/>
      <c r="I1439" s="642"/>
      <c r="J1439" s="862"/>
      <c r="K1439" s="872" t="str">
        <f t="shared" si="114"/>
        <v/>
      </c>
      <c r="L1439" s="872" t="str">
        <f t="shared" si="115"/>
        <v/>
      </c>
      <c r="M1439" s="872" t="str">
        <f t="shared" si="116"/>
        <v/>
      </c>
      <c r="N1439" s="872" t="str">
        <f t="shared" si="118"/>
        <v/>
      </c>
      <c r="O1439" s="872" t="str">
        <f t="shared" si="117"/>
        <v/>
      </c>
    </row>
    <row r="1440" spans="3:15" ht="18" hidden="1" customHeight="1">
      <c r="C1440" s="879"/>
      <c r="D1440" s="993"/>
      <c r="E1440" s="996"/>
      <c r="F1440" s="994"/>
      <c r="G1440" s="849"/>
      <c r="H1440" s="868"/>
      <c r="I1440" s="642"/>
      <c r="J1440" s="862"/>
      <c r="K1440" s="872" t="str">
        <f t="shared" si="114"/>
        <v/>
      </c>
      <c r="L1440" s="872" t="str">
        <f t="shared" si="115"/>
        <v/>
      </c>
      <c r="M1440" s="872" t="str">
        <f t="shared" si="116"/>
        <v/>
      </c>
      <c r="N1440" s="872" t="str">
        <f t="shared" si="118"/>
        <v/>
      </c>
      <c r="O1440" s="872" t="str">
        <f t="shared" si="117"/>
        <v/>
      </c>
    </row>
    <row r="1441" spans="3:15" ht="18" hidden="1" customHeight="1">
      <c r="C1441" s="879"/>
      <c r="D1441" s="993"/>
      <c r="E1441" s="996"/>
      <c r="F1441" s="994"/>
      <c r="G1441" s="849"/>
      <c r="H1441" s="868"/>
      <c r="I1441" s="642"/>
      <c r="J1441" s="862"/>
      <c r="K1441" s="872" t="str">
        <f t="shared" si="114"/>
        <v/>
      </c>
      <c r="L1441" s="872" t="str">
        <f t="shared" si="115"/>
        <v/>
      </c>
      <c r="M1441" s="872" t="str">
        <f t="shared" si="116"/>
        <v/>
      </c>
      <c r="N1441" s="872" t="str">
        <f t="shared" si="118"/>
        <v/>
      </c>
      <c r="O1441" s="872" t="str">
        <f t="shared" si="117"/>
        <v/>
      </c>
    </row>
    <row r="1442" spans="3:15" ht="18" hidden="1" customHeight="1">
      <c r="C1442" s="879"/>
      <c r="D1442" s="993"/>
      <c r="E1442" s="996"/>
      <c r="F1442" s="994"/>
      <c r="G1442" s="849"/>
      <c r="H1442" s="868"/>
      <c r="I1442" s="642"/>
      <c r="J1442" s="862"/>
      <c r="K1442" s="872" t="str">
        <f t="shared" si="114"/>
        <v/>
      </c>
      <c r="L1442" s="872" t="str">
        <f t="shared" si="115"/>
        <v/>
      </c>
      <c r="M1442" s="872" t="str">
        <f t="shared" si="116"/>
        <v/>
      </c>
      <c r="N1442" s="872" t="str">
        <f t="shared" si="118"/>
        <v/>
      </c>
      <c r="O1442" s="872" t="str">
        <f t="shared" si="117"/>
        <v/>
      </c>
    </row>
    <row r="1443" spans="3:15" ht="18" hidden="1" customHeight="1">
      <c r="C1443" s="879"/>
      <c r="D1443" s="993"/>
      <c r="E1443" s="996"/>
      <c r="F1443" s="994"/>
      <c r="G1443" s="849"/>
      <c r="H1443" s="868"/>
      <c r="I1443" s="642"/>
      <c r="J1443" s="862"/>
      <c r="K1443" s="872" t="str">
        <f t="shared" si="114"/>
        <v/>
      </c>
      <c r="L1443" s="872" t="str">
        <f t="shared" si="115"/>
        <v/>
      </c>
      <c r="M1443" s="872" t="str">
        <f t="shared" si="116"/>
        <v/>
      </c>
      <c r="N1443" s="872" t="str">
        <f t="shared" si="118"/>
        <v/>
      </c>
      <c r="O1443" s="872" t="str">
        <f t="shared" si="117"/>
        <v/>
      </c>
    </row>
    <row r="1444" spans="3:15" ht="18" hidden="1" customHeight="1">
      <c r="C1444" s="879"/>
      <c r="D1444" s="993"/>
      <c r="E1444" s="996"/>
      <c r="F1444" s="994"/>
      <c r="G1444" s="849"/>
      <c r="H1444" s="868"/>
      <c r="I1444" s="642"/>
      <c r="J1444" s="862"/>
      <c r="K1444" s="872" t="str">
        <f t="shared" si="114"/>
        <v/>
      </c>
      <c r="L1444" s="872" t="str">
        <f t="shared" si="115"/>
        <v/>
      </c>
      <c r="M1444" s="872" t="str">
        <f t="shared" si="116"/>
        <v/>
      </c>
      <c r="N1444" s="872" t="str">
        <f t="shared" si="118"/>
        <v/>
      </c>
      <c r="O1444" s="872" t="str">
        <f t="shared" si="117"/>
        <v/>
      </c>
    </row>
    <row r="1445" spans="3:15" ht="18" hidden="1" customHeight="1">
      <c r="C1445" s="879"/>
      <c r="D1445" s="993"/>
      <c r="E1445" s="996"/>
      <c r="F1445" s="994"/>
      <c r="G1445" s="849"/>
      <c r="H1445" s="868"/>
      <c r="I1445" s="642"/>
      <c r="J1445" s="862"/>
      <c r="K1445" s="872" t="str">
        <f t="shared" si="114"/>
        <v/>
      </c>
      <c r="L1445" s="872" t="str">
        <f t="shared" si="115"/>
        <v/>
      </c>
      <c r="M1445" s="872" t="str">
        <f t="shared" si="116"/>
        <v/>
      </c>
      <c r="N1445" s="872" t="str">
        <f t="shared" si="118"/>
        <v/>
      </c>
      <c r="O1445" s="872" t="str">
        <f t="shared" si="117"/>
        <v/>
      </c>
    </row>
    <row r="1446" spans="3:15" ht="18" hidden="1" customHeight="1">
      <c r="C1446" s="879"/>
      <c r="D1446" s="993"/>
      <c r="E1446" s="996"/>
      <c r="F1446" s="994"/>
      <c r="G1446" s="849"/>
      <c r="H1446" s="868"/>
      <c r="I1446" s="642"/>
      <c r="J1446" s="862"/>
      <c r="K1446" s="872" t="str">
        <f t="shared" si="114"/>
        <v/>
      </c>
      <c r="L1446" s="872" t="str">
        <f t="shared" si="115"/>
        <v/>
      </c>
      <c r="M1446" s="872" t="str">
        <f t="shared" si="116"/>
        <v/>
      </c>
      <c r="N1446" s="872" t="str">
        <f t="shared" si="118"/>
        <v/>
      </c>
      <c r="O1446" s="872" t="str">
        <f t="shared" si="117"/>
        <v/>
      </c>
    </row>
    <row r="1447" spans="3:15" ht="18" hidden="1" customHeight="1">
      <c r="C1447" s="879"/>
      <c r="D1447" s="993"/>
      <c r="E1447" s="996"/>
      <c r="F1447" s="994"/>
      <c r="G1447" s="849"/>
      <c r="H1447" s="868"/>
      <c r="I1447" s="642"/>
      <c r="J1447" s="862"/>
      <c r="K1447" s="872" t="str">
        <f t="shared" ref="K1447:K1510" si="119">IF(C1447="","",IF(E1447=G1447,"エラー",""))</f>
        <v/>
      </c>
      <c r="L1447" s="872" t="str">
        <f t="shared" ref="L1447:L1510" si="120">IF(C1447="","",IF(COUNTIF($H$3213:$H$3236,H1447),"","エラー"))</f>
        <v/>
      </c>
      <c r="M1447" s="872" t="str">
        <f t="shared" ref="M1447:M1510" si="121">IF(H1447="その他",IF(I1447="","エラー",""),IF(H1447="外国語(外国語会話も含む)",IF(I1447="","エラー",""),""))</f>
        <v/>
      </c>
      <c r="N1447" s="872" t="str">
        <f t="shared" si="118"/>
        <v/>
      </c>
      <c r="O1447" s="872" t="str">
        <f t="shared" si="117"/>
        <v/>
      </c>
    </row>
    <row r="1448" spans="3:15" ht="18" hidden="1" customHeight="1">
      <c r="C1448" s="879"/>
      <c r="D1448" s="993"/>
      <c r="E1448" s="996"/>
      <c r="F1448" s="994"/>
      <c r="G1448" s="849"/>
      <c r="H1448" s="868"/>
      <c r="I1448" s="642"/>
      <c r="J1448" s="862"/>
      <c r="K1448" s="872" t="str">
        <f t="shared" si="119"/>
        <v/>
      </c>
      <c r="L1448" s="872" t="str">
        <f t="shared" si="120"/>
        <v/>
      </c>
      <c r="M1448" s="872" t="str">
        <f t="shared" si="121"/>
        <v/>
      </c>
      <c r="N1448" s="872" t="str">
        <f t="shared" si="118"/>
        <v/>
      </c>
      <c r="O1448" s="872" t="str">
        <f t="shared" si="117"/>
        <v/>
      </c>
    </row>
    <row r="1449" spans="3:15" ht="18" hidden="1" customHeight="1">
      <c r="C1449" s="879"/>
      <c r="D1449" s="993"/>
      <c r="E1449" s="996"/>
      <c r="F1449" s="994"/>
      <c r="G1449" s="849"/>
      <c r="H1449" s="868"/>
      <c r="I1449" s="642"/>
      <c r="J1449" s="862"/>
      <c r="K1449" s="872" t="str">
        <f t="shared" si="119"/>
        <v/>
      </c>
      <c r="L1449" s="872" t="str">
        <f t="shared" si="120"/>
        <v/>
      </c>
      <c r="M1449" s="872" t="str">
        <f t="shared" si="121"/>
        <v/>
      </c>
      <c r="N1449" s="872" t="str">
        <f t="shared" si="118"/>
        <v/>
      </c>
      <c r="O1449" s="872" t="str">
        <f t="shared" si="117"/>
        <v/>
      </c>
    </row>
    <row r="1450" spans="3:15" ht="18" hidden="1" customHeight="1">
      <c r="C1450" s="879"/>
      <c r="D1450" s="993"/>
      <c r="E1450" s="996"/>
      <c r="F1450" s="994"/>
      <c r="G1450" s="849"/>
      <c r="H1450" s="868"/>
      <c r="I1450" s="642"/>
      <c r="J1450" s="862"/>
      <c r="K1450" s="872" t="str">
        <f t="shared" si="119"/>
        <v/>
      </c>
      <c r="L1450" s="872" t="str">
        <f t="shared" si="120"/>
        <v/>
      </c>
      <c r="M1450" s="872" t="str">
        <f t="shared" si="121"/>
        <v/>
      </c>
      <c r="N1450" s="872" t="str">
        <f t="shared" si="118"/>
        <v/>
      </c>
      <c r="O1450" s="872" t="str">
        <f t="shared" si="117"/>
        <v/>
      </c>
    </row>
    <row r="1451" spans="3:15" ht="18" hidden="1" customHeight="1">
      <c r="C1451" s="879"/>
      <c r="D1451" s="993"/>
      <c r="E1451" s="996"/>
      <c r="F1451" s="994"/>
      <c r="G1451" s="849"/>
      <c r="H1451" s="868"/>
      <c r="I1451" s="642"/>
      <c r="J1451" s="862"/>
      <c r="K1451" s="872" t="str">
        <f t="shared" si="119"/>
        <v/>
      </c>
      <c r="L1451" s="872" t="str">
        <f t="shared" si="120"/>
        <v/>
      </c>
      <c r="M1451" s="872" t="str">
        <f t="shared" si="121"/>
        <v/>
      </c>
      <c r="N1451" s="872" t="str">
        <f t="shared" si="118"/>
        <v/>
      </c>
      <c r="O1451" s="872" t="str">
        <f t="shared" si="117"/>
        <v/>
      </c>
    </row>
    <row r="1452" spans="3:15" ht="18" hidden="1" customHeight="1">
      <c r="C1452" s="879"/>
      <c r="D1452" s="993"/>
      <c r="E1452" s="996"/>
      <c r="F1452" s="994"/>
      <c r="G1452" s="849"/>
      <c r="H1452" s="868"/>
      <c r="I1452" s="642"/>
      <c r="J1452" s="862"/>
      <c r="K1452" s="872" t="str">
        <f t="shared" si="119"/>
        <v/>
      </c>
      <c r="L1452" s="872" t="str">
        <f t="shared" si="120"/>
        <v/>
      </c>
      <c r="M1452" s="872" t="str">
        <f t="shared" si="121"/>
        <v/>
      </c>
      <c r="N1452" s="872" t="str">
        <f t="shared" si="118"/>
        <v/>
      </c>
      <c r="O1452" s="872" t="str">
        <f t="shared" si="117"/>
        <v/>
      </c>
    </row>
    <row r="1453" spans="3:15" ht="18" hidden="1" customHeight="1">
      <c r="C1453" s="879"/>
      <c r="D1453" s="993"/>
      <c r="E1453" s="996"/>
      <c r="F1453" s="994"/>
      <c r="G1453" s="849"/>
      <c r="H1453" s="868"/>
      <c r="I1453" s="642"/>
      <c r="J1453" s="862"/>
      <c r="K1453" s="872" t="str">
        <f t="shared" si="119"/>
        <v/>
      </c>
      <c r="L1453" s="872" t="str">
        <f t="shared" si="120"/>
        <v/>
      </c>
      <c r="M1453" s="872" t="str">
        <f t="shared" si="121"/>
        <v/>
      </c>
      <c r="N1453" s="872" t="str">
        <f t="shared" si="118"/>
        <v/>
      </c>
      <c r="O1453" s="872" t="str">
        <f t="shared" si="117"/>
        <v/>
      </c>
    </row>
    <row r="1454" spans="3:15" ht="18" hidden="1" customHeight="1">
      <c r="C1454" s="879"/>
      <c r="D1454" s="993"/>
      <c r="E1454" s="996"/>
      <c r="F1454" s="994"/>
      <c r="G1454" s="849"/>
      <c r="H1454" s="868"/>
      <c r="I1454" s="642"/>
      <c r="J1454" s="862"/>
      <c r="K1454" s="872" t="str">
        <f t="shared" si="119"/>
        <v/>
      </c>
      <c r="L1454" s="872" t="str">
        <f t="shared" si="120"/>
        <v/>
      </c>
      <c r="M1454" s="872" t="str">
        <f t="shared" si="121"/>
        <v/>
      </c>
      <c r="N1454" s="872" t="str">
        <f t="shared" si="118"/>
        <v/>
      </c>
      <c r="O1454" s="872" t="str">
        <f t="shared" si="117"/>
        <v/>
      </c>
    </row>
    <row r="1455" spans="3:15" ht="18" hidden="1" customHeight="1">
      <c r="C1455" s="879"/>
      <c r="D1455" s="993"/>
      <c r="E1455" s="996"/>
      <c r="F1455" s="994"/>
      <c r="G1455" s="849"/>
      <c r="H1455" s="868"/>
      <c r="I1455" s="642"/>
      <c r="J1455" s="862"/>
      <c r="K1455" s="872" t="str">
        <f t="shared" si="119"/>
        <v/>
      </c>
      <c r="L1455" s="872" t="str">
        <f t="shared" si="120"/>
        <v/>
      </c>
      <c r="M1455" s="872" t="str">
        <f t="shared" si="121"/>
        <v/>
      </c>
      <c r="N1455" s="872" t="str">
        <f t="shared" si="118"/>
        <v/>
      </c>
      <c r="O1455" s="872" t="str">
        <f t="shared" si="117"/>
        <v/>
      </c>
    </row>
    <row r="1456" spans="3:15" ht="18" hidden="1" customHeight="1">
      <c r="C1456" s="879"/>
      <c r="D1456" s="993"/>
      <c r="E1456" s="996"/>
      <c r="F1456" s="994"/>
      <c r="G1456" s="849"/>
      <c r="H1456" s="868"/>
      <c r="I1456" s="642"/>
      <c r="J1456" s="862"/>
      <c r="K1456" s="872" t="str">
        <f t="shared" si="119"/>
        <v/>
      </c>
      <c r="L1456" s="872" t="str">
        <f t="shared" si="120"/>
        <v/>
      </c>
      <c r="M1456" s="872" t="str">
        <f t="shared" si="121"/>
        <v/>
      </c>
      <c r="N1456" s="872" t="str">
        <f t="shared" si="118"/>
        <v/>
      </c>
      <c r="O1456" s="872" t="str">
        <f t="shared" si="117"/>
        <v/>
      </c>
    </row>
    <row r="1457" spans="3:15" ht="18" hidden="1" customHeight="1">
      <c r="C1457" s="879"/>
      <c r="D1457" s="993"/>
      <c r="E1457" s="996"/>
      <c r="F1457" s="994"/>
      <c r="G1457" s="849"/>
      <c r="H1457" s="868"/>
      <c r="I1457" s="642"/>
      <c r="J1457" s="862"/>
      <c r="K1457" s="872" t="str">
        <f t="shared" si="119"/>
        <v/>
      </c>
      <c r="L1457" s="872" t="str">
        <f t="shared" si="120"/>
        <v/>
      </c>
      <c r="M1457" s="872" t="str">
        <f t="shared" si="121"/>
        <v/>
      </c>
      <c r="N1457" s="872" t="str">
        <f t="shared" si="118"/>
        <v/>
      </c>
      <c r="O1457" s="872" t="str">
        <f t="shared" si="117"/>
        <v/>
      </c>
    </row>
    <row r="1458" spans="3:15" ht="18" hidden="1" customHeight="1">
      <c r="C1458" s="879"/>
      <c r="D1458" s="993"/>
      <c r="E1458" s="996"/>
      <c r="F1458" s="994"/>
      <c r="G1458" s="849"/>
      <c r="H1458" s="868"/>
      <c r="I1458" s="642"/>
      <c r="J1458" s="862"/>
      <c r="K1458" s="872" t="str">
        <f t="shared" si="119"/>
        <v/>
      </c>
      <c r="L1458" s="872" t="str">
        <f t="shared" si="120"/>
        <v/>
      </c>
      <c r="M1458" s="872" t="str">
        <f t="shared" si="121"/>
        <v/>
      </c>
      <c r="N1458" s="872" t="str">
        <f t="shared" si="118"/>
        <v/>
      </c>
      <c r="O1458" s="872" t="str">
        <f t="shared" si="117"/>
        <v/>
      </c>
    </row>
    <row r="1459" spans="3:15" ht="18" hidden="1" customHeight="1">
      <c r="C1459" s="879"/>
      <c r="D1459" s="993"/>
      <c r="E1459" s="996"/>
      <c r="F1459" s="994"/>
      <c r="G1459" s="849"/>
      <c r="H1459" s="868"/>
      <c r="I1459" s="642"/>
      <c r="J1459" s="862"/>
      <c r="K1459" s="872" t="str">
        <f t="shared" si="119"/>
        <v/>
      </c>
      <c r="L1459" s="872" t="str">
        <f t="shared" si="120"/>
        <v/>
      </c>
      <c r="M1459" s="872" t="str">
        <f t="shared" si="121"/>
        <v/>
      </c>
      <c r="N1459" s="872" t="str">
        <f t="shared" si="118"/>
        <v/>
      </c>
      <c r="O1459" s="872" t="str">
        <f t="shared" si="117"/>
        <v/>
      </c>
    </row>
    <row r="1460" spans="3:15" ht="18" hidden="1" customHeight="1">
      <c r="C1460" s="879"/>
      <c r="D1460" s="993"/>
      <c r="E1460" s="996"/>
      <c r="F1460" s="994"/>
      <c r="G1460" s="849"/>
      <c r="H1460" s="868"/>
      <c r="I1460" s="642"/>
      <c r="J1460" s="862"/>
      <c r="K1460" s="872" t="str">
        <f t="shared" si="119"/>
        <v/>
      </c>
      <c r="L1460" s="872" t="str">
        <f t="shared" si="120"/>
        <v/>
      </c>
      <c r="M1460" s="872" t="str">
        <f t="shared" si="121"/>
        <v/>
      </c>
      <c r="N1460" s="872" t="str">
        <f t="shared" si="118"/>
        <v/>
      </c>
      <c r="O1460" s="872" t="str">
        <f t="shared" si="117"/>
        <v/>
      </c>
    </row>
    <row r="1461" spans="3:15" ht="18" hidden="1" customHeight="1">
      <c r="C1461" s="879"/>
      <c r="D1461" s="993"/>
      <c r="E1461" s="996"/>
      <c r="F1461" s="994"/>
      <c r="G1461" s="849"/>
      <c r="H1461" s="868"/>
      <c r="I1461" s="642"/>
      <c r="J1461" s="862"/>
      <c r="K1461" s="872" t="str">
        <f t="shared" si="119"/>
        <v/>
      </c>
      <c r="L1461" s="872" t="str">
        <f t="shared" si="120"/>
        <v/>
      </c>
      <c r="M1461" s="872" t="str">
        <f t="shared" si="121"/>
        <v/>
      </c>
      <c r="N1461" s="872" t="str">
        <f t="shared" si="118"/>
        <v/>
      </c>
      <c r="O1461" s="872" t="str">
        <f t="shared" si="117"/>
        <v/>
      </c>
    </row>
    <row r="1462" spans="3:15" ht="18" hidden="1" customHeight="1">
      <c r="C1462" s="879"/>
      <c r="D1462" s="993"/>
      <c r="E1462" s="996"/>
      <c r="F1462" s="994"/>
      <c r="G1462" s="849"/>
      <c r="H1462" s="868"/>
      <c r="I1462" s="642"/>
      <c r="J1462" s="862"/>
      <c r="K1462" s="872" t="str">
        <f t="shared" si="119"/>
        <v/>
      </c>
      <c r="L1462" s="872" t="str">
        <f t="shared" si="120"/>
        <v/>
      </c>
      <c r="M1462" s="872" t="str">
        <f t="shared" si="121"/>
        <v/>
      </c>
      <c r="N1462" s="872" t="str">
        <f t="shared" si="118"/>
        <v/>
      </c>
      <c r="O1462" s="872" t="str">
        <f t="shared" si="117"/>
        <v/>
      </c>
    </row>
    <row r="1463" spans="3:15" ht="18" hidden="1" customHeight="1">
      <c r="C1463" s="879"/>
      <c r="D1463" s="993"/>
      <c r="E1463" s="996"/>
      <c r="F1463" s="994"/>
      <c r="G1463" s="849"/>
      <c r="H1463" s="868"/>
      <c r="I1463" s="642"/>
      <c r="J1463" s="862"/>
      <c r="K1463" s="872" t="str">
        <f t="shared" si="119"/>
        <v/>
      </c>
      <c r="L1463" s="872" t="str">
        <f t="shared" si="120"/>
        <v/>
      </c>
      <c r="M1463" s="872" t="str">
        <f t="shared" si="121"/>
        <v/>
      </c>
      <c r="N1463" s="872" t="str">
        <f t="shared" si="118"/>
        <v/>
      </c>
      <c r="O1463" s="872" t="str">
        <f t="shared" si="117"/>
        <v/>
      </c>
    </row>
    <row r="1464" spans="3:15" ht="18" hidden="1" customHeight="1">
      <c r="C1464" s="879"/>
      <c r="D1464" s="993"/>
      <c r="E1464" s="996"/>
      <c r="F1464" s="994"/>
      <c r="G1464" s="849"/>
      <c r="H1464" s="868"/>
      <c r="I1464" s="642"/>
      <c r="J1464" s="862"/>
      <c r="K1464" s="872" t="str">
        <f t="shared" si="119"/>
        <v/>
      </c>
      <c r="L1464" s="872" t="str">
        <f t="shared" si="120"/>
        <v/>
      </c>
      <c r="M1464" s="872" t="str">
        <f t="shared" si="121"/>
        <v/>
      </c>
      <c r="N1464" s="872" t="str">
        <f t="shared" si="118"/>
        <v/>
      </c>
      <c r="O1464" s="872" t="str">
        <f t="shared" si="117"/>
        <v/>
      </c>
    </row>
    <row r="1465" spans="3:15" ht="18" hidden="1" customHeight="1">
      <c r="C1465" s="879"/>
      <c r="D1465" s="993"/>
      <c r="E1465" s="996"/>
      <c r="F1465" s="994"/>
      <c r="G1465" s="849"/>
      <c r="H1465" s="868"/>
      <c r="I1465" s="642"/>
      <c r="J1465" s="862"/>
      <c r="K1465" s="872" t="str">
        <f t="shared" si="119"/>
        <v/>
      </c>
      <c r="L1465" s="872" t="str">
        <f t="shared" si="120"/>
        <v/>
      </c>
      <c r="M1465" s="872" t="str">
        <f t="shared" si="121"/>
        <v/>
      </c>
      <c r="N1465" s="872" t="str">
        <f t="shared" si="118"/>
        <v/>
      </c>
      <c r="O1465" s="872" t="str">
        <f t="shared" si="117"/>
        <v/>
      </c>
    </row>
    <row r="1466" spans="3:15" ht="18" hidden="1" customHeight="1">
      <c r="C1466" s="879"/>
      <c r="D1466" s="993"/>
      <c r="E1466" s="996"/>
      <c r="F1466" s="994"/>
      <c r="G1466" s="849"/>
      <c r="H1466" s="868"/>
      <c r="I1466" s="642"/>
      <c r="J1466" s="862"/>
      <c r="K1466" s="872" t="str">
        <f t="shared" si="119"/>
        <v/>
      </c>
      <c r="L1466" s="872" t="str">
        <f t="shared" si="120"/>
        <v/>
      </c>
      <c r="M1466" s="872" t="str">
        <f t="shared" si="121"/>
        <v/>
      </c>
      <c r="N1466" s="872" t="str">
        <f t="shared" si="118"/>
        <v/>
      </c>
      <c r="O1466" s="872" t="str">
        <f t="shared" si="117"/>
        <v/>
      </c>
    </row>
    <row r="1467" spans="3:15" ht="18" hidden="1" customHeight="1">
      <c r="C1467" s="879"/>
      <c r="D1467" s="993"/>
      <c r="E1467" s="996"/>
      <c r="F1467" s="994"/>
      <c r="G1467" s="849"/>
      <c r="H1467" s="868"/>
      <c r="I1467" s="642"/>
      <c r="J1467" s="862"/>
      <c r="K1467" s="872" t="str">
        <f t="shared" si="119"/>
        <v/>
      </c>
      <c r="L1467" s="872" t="str">
        <f t="shared" si="120"/>
        <v/>
      </c>
      <c r="M1467" s="872" t="str">
        <f t="shared" si="121"/>
        <v/>
      </c>
      <c r="N1467" s="872" t="str">
        <f t="shared" si="118"/>
        <v/>
      </c>
      <c r="O1467" s="872" t="str">
        <f t="shared" si="117"/>
        <v/>
      </c>
    </row>
    <row r="1468" spans="3:15" ht="18" hidden="1" customHeight="1">
      <c r="C1468" s="879"/>
      <c r="D1468" s="993"/>
      <c r="E1468" s="996"/>
      <c r="F1468" s="994"/>
      <c r="G1468" s="849"/>
      <c r="H1468" s="868"/>
      <c r="I1468" s="642"/>
      <c r="J1468" s="862"/>
      <c r="K1468" s="872" t="str">
        <f t="shared" si="119"/>
        <v/>
      </c>
      <c r="L1468" s="872" t="str">
        <f t="shared" si="120"/>
        <v/>
      </c>
      <c r="M1468" s="872" t="str">
        <f t="shared" si="121"/>
        <v/>
      </c>
      <c r="N1468" s="872" t="str">
        <f t="shared" si="118"/>
        <v/>
      </c>
      <c r="O1468" s="872" t="str">
        <f t="shared" si="117"/>
        <v/>
      </c>
    </row>
    <row r="1469" spans="3:15" ht="18" hidden="1" customHeight="1">
      <c r="C1469" s="879"/>
      <c r="D1469" s="993"/>
      <c r="E1469" s="996"/>
      <c r="F1469" s="994"/>
      <c r="G1469" s="849"/>
      <c r="H1469" s="868"/>
      <c r="I1469" s="642"/>
      <c r="J1469" s="862"/>
      <c r="K1469" s="872" t="str">
        <f t="shared" si="119"/>
        <v/>
      </c>
      <c r="L1469" s="872" t="str">
        <f t="shared" si="120"/>
        <v/>
      </c>
      <c r="M1469" s="872" t="str">
        <f t="shared" si="121"/>
        <v/>
      </c>
      <c r="N1469" s="872" t="str">
        <f t="shared" si="118"/>
        <v/>
      </c>
      <c r="O1469" s="872" t="str">
        <f t="shared" si="117"/>
        <v/>
      </c>
    </row>
    <row r="1470" spans="3:15" ht="18" hidden="1" customHeight="1">
      <c r="C1470" s="879"/>
      <c r="D1470" s="993"/>
      <c r="E1470" s="996"/>
      <c r="F1470" s="994"/>
      <c r="G1470" s="849"/>
      <c r="H1470" s="868"/>
      <c r="I1470" s="642"/>
      <c r="J1470" s="862"/>
      <c r="K1470" s="872" t="str">
        <f t="shared" si="119"/>
        <v/>
      </c>
      <c r="L1470" s="872" t="str">
        <f t="shared" si="120"/>
        <v/>
      </c>
      <c r="M1470" s="872" t="str">
        <f t="shared" si="121"/>
        <v/>
      </c>
      <c r="N1470" s="872" t="str">
        <f t="shared" si="118"/>
        <v/>
      </c>
      <c r="O1470" s="872" t="str">
        <f t="shared" si="117"/>
        <v/>
      </c>
    </row>
    <row r="1471" spans="3:15" ht="18" hidden="1" customHeight="1">
      <c r="C1471" s="879"/>
      <c r="D1471" s="993"/>
      <c r="E1471" s="996"/>
      <c r="F1471" s="994"/>
      <c r="G1471" s="849"/>
      <c r="H1471" s="868"/>
      <c r="I1471" s="642"/>
      <c r="J1471" s="862"/>
      <c r="K1471" s="872" t="str">
        <f t="shared" si="119"/>
        <v/>
      </c>
      <c r="L1471" s="872" t="str">
        <f t="shared" si="120"/>
        <v/>
      </c>
      <c r="M1471" s="872" t="str">
        <f t="shared" si="121"/>
        <v/>
      </c>
      <c r="N1471" s="872" t="str">
        <f t="shared" si="118"/>
        <v/>
      </c>
      <c r="O1471" s="872" t="str">
        <f t="shared" si="117"/>
        <v/>
      </c>
    </row>
    <row r="1472" spans="3:15" ht="18" hidden="1" customHeight="1">
      <c r="C1472" s="879"/>
      <c r="D1472" s="993"/>
      <c r="E1472" s="996"/>
      <c r="F1472" s="994"/>
      <c r="G1472" s="849"/>
      <c r="H1472" s="868"/>
      <c r="I1472" s="642"/>
      <c r="J1472" s="862"/>
      <c r="K1472" s="872" t="str">
        <f t="shared" si="119"/>
        <v/>
      </c>
      <c r="L1472" s="872" t="str">
        <f t="shared" si="120"/>
        <v/>
      </c>
      <c r="M1472" s="872" t="str">
        <f t="shared" si="121"/>
        <v/>
      </c>
      <c r="N1472" s="872" t="str">
        <f t="shared" si="118"/>
        <v/>
      </c>
      <c r="O1472" s="872" t="str">
        <f t="shared" si="117"/>
        <v/>
      </c>
    </row>
    <row r="1473" spans="3:15" ht="18" hidden="1" customHeight="1">
      <c r="C1473" s="879"/>
      <c r="D1473" s="993"/>
      <c r="E1473" s="996"/>
      <c r="F1473" s="994"/>
      <c r="G1473" s="849"/>
      <c r="H1473" s="868"/>
      <c r="I1473" s="642"/>
      <c r="J1473" s="862"/>
      <c r="K1473" s="872" t="str">
        <f t="shared" si="119"/>
        <v/>
      </c>
      <c r="L1473" s="872" t="str">
        <f t="shared" si="120"/>
        <v/>
      </c>
      <c r="M1473" s="872" t="str">
        <f t="shared" si="121"/>
        <v/>
      </c>
      <c r="N1473" s="872" t="str">
        <f t="shared" si="118"/>
        <v/>
      </c>
      <c r="O1473" s="872" t="str">
        <f t="shared" si="117"/>
        <v/>
      </c>
    </row>
    <row r="1474" spans="3:15" ht="18" hidden="1" customHeight="1">
      <c r="C1474" s="879"/>
      <c r="D1474" s="993"/>
      <c r="E1474" s="996"/>
      <c r="F1474" s="994"/>
      <c r="G1474" s="849"/>
      <c r="H1474" s="868"/>
      <c r="I1474" s="642"/>
      <c r="J1474" s="862"/>
      <c r="K1474" s="872" t="str">
        <f t="shared" si="119"/>
        <v/>
      </c>
      <c r="L1474" s="872" t="str">
        <f t="shared" si="120"/>
        <v/>
      </c>
      <c r="M1474" s="872" t="str">
        <f t="shared" si="121"/>
        <v/>
      </c>
      <c r="N1474" s="872" t="str">
        <f t="shared" si="118"/>
        <v/>
      </c>
      <c r="O1474" s="872" t="str">
        <f t="shared" si="117"/>
        <v/>
      </c>
    </row>
    <row r="1475" spans="3:15" ht="18" hidden="1" customHeight="1">
      <c r="C1475" s="879"/>
      <c r="D1475" s="993"/>
      <c r="E1475" s="996"/>
      <c r="F1475" s="994"/>
      <c r="G1475" s="849"/>
      <c r="H1475" s="868"/>
      <c r="I1475" s="642"/>
      <c r="J1475" s="862"/>
      <c r="K1475" s="872" t="str">
        <f t="shared" si="119"/>
        <v/>
      </c>
      <c r="L1475" s="872" t="str">
        <f t="shared" si="120"/>
        <v/>
      </c>
      <c r="M1475" s="872" t="str">
        <f t="shared" si="121"/>
        <v/>
      </c>
      <c r="N1475" s="872" t="str">
        <f t="shared" si="118"/>
        <v/>
      </c>
      <c r="O1475" s="872" t="str">
        <f t="shared" si="117"/>
        <v/>
      </c>
    </row>
    <row r="1476" spans="3:15" ht="18" hidden="1" customHeight="1">
      <c r="C1476" s="879"/>
      <c r="D1476" s="993"/>
      <c r="E1476" s="996"/>
      <c r="F1476" s="994"/>
      <c r="G1476" s="849"/>
      <c r="H1476" s="868"/>
      <c r="I1476" s="642"/>
      <c r="J1476" s="862"/>
      <c r="K1476" s="872" t="str">
        <f t="shared" si="119"/>
        <v/>
      </c>
      <c r="L1476" s="872" t="str">
        <f t="shared" si="120"/>
        <v/>
      </c>
      <c r="M1476" s="872" t="str">
        <f t="shared" si="121"/>
        <v/>
      </c>
      <c r="N1476" s="872" t="str">
        <f t="shared" si="118"/>
        <v/>
      </c>
      <c r="O1476" s="872" t="str">
        <f t="shared" si="117"/>
        <v/>
      </c>
    </row>
    <row r="1477" spans="3:15" ht="18" hidden="1" customHeight="1">
      <c r="C1477" s="879"/>
      <c r="D1477" s="993"/>
      <c r="E1477" s="996"/>
      <c r="F1477" s="994"/>
      <c r="G1477" s="849"/>
      <c r="H1477" s="868"/>
      <c r="I1477" s="642"/>
      <c r="J1477" s="862"/>
      <c r="K1477" s="872" t="str">
        <f t="shared" si="119"/>
        <v/>
      </c>
      <c r="L1477" s="872" t="str">
        <f t="shared" si="120"/>
        <v/>
      </c>
      <c r="M1477" s="872" t="str">
        <f t="shared" si="121"/>
        <v/>
      </c>
      <c r="N1477" s="872" t="str">
        <f t="shared" si="118"/>
        <v/>
      </c>
      <c r="O1477" s="872" t="str">
        <f t="shared" ref="O1477:O1540" si="122">IF(C1477="","",IF(COUNTBLANK(C1477:J1477)&gt;1,"記入漏れがあります。記入例のとおりデータを入力してください。。",""))</f>
        <v/>
      </c>
    </row>
    <row r="1478" spans="3:15" ht="18" hidden="1" customHeight="1">
      <c r="C1478" s="879"/>
      <c r="D1478" s="993"/>
      <c r="E1478" s="996"/>
      <c r="F1478" s="994"/>
      <c r="G1478" s="849"/>
      <c r="H1478" s="868"/>
      <c r="I1478" s="642"/>
      <c r="J1478" s="862"/>
      <c r="K1478" s="872" t="str">
        <f t="shared" si="119"/>
        <v/>
      </c>
      <c r="L1478" s="872" t="str">
        <f t="shared" si="120"/>
        <v/>
      </c>
      <c r="M1478" s="872" t="str">
        <f t="shared" si="121"/>
        <v/>
      </c>
      <c r="N1478" s="872" t="str">
        <f t="shared" ref="N1478:N1541" si="123">IF(COUNTIF($Y$6:$Y$18,J1478),"要確認","")</f>
        <v/>
      </c>
      <c r="O1478" s="872" t="str">
        <f t="shared" si="122"/>
        <v/>
      </c>
    </row>
    <row r="1479" spans="3:15" ht="18" hidden="1" customHeight="1">
      <c r="C1479" s="879"/>
      <c r="D1479" s="993"/>
      <c r="E1479" s="996"/>
      <c r="F1479" s="994"/>
      <c r="G1479" s="849"/>
      <c r="H1479" s="868"/>
      <c r="I1479" s="642"/>
      <c r="J1479" s="862"/>
      <c r="K1479" s="872" t="str">
        <f t="shared" si="119"/>
        <v/>
      </c>
      <c r="L1479" s="872" t="str">
        <f t="shared" si="120"/>
        <v/>
      </c>
      <c r="M1479" s="872" t="str">
        <f t="shared" si="121"/>
        <v/>
      </c>
      <c r="N1479" s="872" t="str">
        <f t="shared" si="123"/>
        <v/>
      </c>
      <c r="O1479" s="872" t="str">
        <f t="shared" si="122"/>
        <v/>
      </c>
    </row>
    <row r="1480" spans="3:15" ht="18" hidden="1" customHeight="1">
      <c r="C1480" s="879"/>
      <c r="D1480" s="993"/>
      <c r="E1480" s="996"/>
      <c r="F1480" s="994"/>
      <c r="G1480" s="849"/>
      <c r="H1480" s="868"/>
      <c r="I1480" s="642"/>
      <c r="J1480" s="862"/>
      <c r="K1480" s="872" t="str">
        <f t="shared" si="119"/>
        <v/>
      </c>
      <c r="L1480" s="872" t="str">
        <f t="shared" si="120"/>
        <v/>
      </c>
      <c r="M1480" s="872" t="str">
        <f t="shared" si="121"/>
        <v/>
      </c>
      <c r="N1480" s="872" t="str">
        <f t="shared" si="123"/>
        <v/>
      </c>
      <c r="O1480" s="872" t="str">
        <f t="shared" si="122"/>
        <v/>
      </c>
    </row>
    <row r="1481" spans="3:15" ht="18" hidden="1" customHeight="1">
      <c r="C1481" s="879"/>
      <c r="D1481" s="993"/>
      <c r="E1481" s="996"/>
      <c r="F1481" s="994"/>
      <c r="G1481" s="849"/>
      <c r="H1481" s="868"/>
      <c r="I1481" s="642"/>
      <c r="J1481" s="862"/>
      <c r="K1481" s="872" t="str">
        <f t="shared" si="119"/>
        <v/>
      </c>
      <c r="L1481" s="872" t="str">
        <f t="shared" si="120"/>
        <v/>
      </c>
      <c r="M1481" s="872" t="str">
        <f t="shared" si="121"/>
        <v/>
      </c>
      <c r="N1481" s="872" t="str">
        <f t="shared" si="123"/>
        <v/>
      </c>
      <c r="O1481" s="872" t="str">
        <f t="shared" si="122"/>
        <v/>
      </c>
    </row>
    <row r="1482" spans="3:15" ht="18" hidden="1" customHeight="1">
      <c r="C1482" s="879"/>
      <c r="D1482" s="993"/>
      <c r="E1482" s="996"/>
      <c r="F1482" s="994"/>
      <c r="G1482" s="849"/>
      <c r="H1482" s="868"/>
      <c r="I1482" s="642"/>
      <c r="J1482" s="862"/>
      <c r="K1482" s="872" t="str">
        <f t="shared" si="119"/>
        <v/>
      </c>
      <c r="L1482" s="872" t="str">
        <f t="shared" si="120"/>
        <v/>
      </c>
      <c r="M1482" s="872" t="str">
        <f t="shared" si="121"/>
        <v/>
      </c>
      <c r="N1482" s="872" t="str">
        <f t="shared" si="123"/>
        <v/>
      </c>
      <c r="O1482" s="872" t="str">
        <f t="shared" si="122"/>
        <v/>
      </c>
    </row>
    <row r="1483" spans="3:15" ht="18" hidden="1" customHeight="1">
      <c r="C1483" s="879"/>
      <c r="D1483" s="993"/>
      <c r="E1483" s="996"/>
      <c r="F1483" s="994"/>
      <c r="G1483" s="849"/>
      <c r="H1483" s="868"/>
      <c r="I1483" s="642"/>
      <c r="J1483" s="862"/>
      <c r="K1483" s="872" t="str">
        <f t="shared" si="119"/>
        <v/>
      </c>
      <c r="L1483" s="872" t="str">
        <f t="shared" si="120"/>
        <v/>
      </c>
      <c r="M1483" s="872" t="str">
        <f t="shared" si="121"/>
        <v/>
      </c>
      <c r="N1483" s="872" t="str">
        <f t="shared" si="123"/>
        <v/>
      </c>
      <c r="O1483" s="872" t="str">
        <f t="shared" si="122"/>
        <v/>
      </c>
    </row>
    <row r="1484" spans="3:15" ht="18" hidden="1" customHeight="1">
      <c r="C1484" s="879"/>
      <c r="D1484" s="993"/>
      <c r="E1484" s="996"/>
      <c r="F1484" s="994"/>
      <c r="G1484" s="849"/>
      <c r="H1484" s="868"/>
      <c r="I1484" s="642"/>
      <c r="J1484" s="862"/>
      <c r="K1484" s="872" t="str">
        <f t="shared" si="119"/>
        <v/>
      </c>
      <c r="L1484" s="872" t="str">
        <f t="shared" si="120"/>
        <v/>
      </c>
      <c r="M1484" s="872" t="str">
        <f t="shared" si="121"/>
        <v/>
      </c>
      <c r="N1484" s="872" t="str">
        <f t="shared" si="123"/>
        <v/>
      </c>
      <c r="O1484" s="872" t="str">
        <f t="shared" si="122"/>
        <v/>
      </c>
    </row>
    <row r="1485" spans="3:15" ht="18" hidden="1" customHeight="1">
      <c r="C1485" s="879"/>
      <c r="D1485" s="993"/>
      <c r="E1485" s="996"/>
      <c r="F1485" s="994"/>
      <c r="G1485" s="849"/>
      <c r="H1485" s="868"/>
      <c r="I1485" s="642"/>
      <c r="J1485" s="862"/>
      <c r="K1485" s="872" t="str">
        <f t="shared" si="119"/>
        <v/>
      </c>
      <c r="L1485" s="872" t="str">
        <f t="shared" si="120"/>
        <v/>
      </c>
      <c r="M1485" s="872" t="str">
        <f t="shared" si="121"/>
        <v/>
      </c>
      <c r="N1485" s="872" t="str">
        <f t="shared" si="123"/>
        <v/>
      </c>
      <c r="O1485" s="872" t="str">
        <f t="shared" si="122"/>
        <v/>
      </c>
    </row>
    <row r="1486" spans="3:15" ht="18" hidden="1" customHeight="1">
      <c r="C1486" s="879"/>
      <c r="D1486" s="993"/>
      <c r="E1486" s="996"/>
      <c r="F1486" s="994"/>
      <c r="G1486" s="849"/>
      <c r="H1486" s="868"/>
      <c r="I1486" s="642"/>
      <c r="J1486" s="862"/>
      <c r="K1486" s="872" t="str">
        <f t="shared" si="119"/>
        <v/>
      </c>
      <c r="L1486" s="872" t="str">
        <f t="shared" si="120"/>
        <v/>
      </c>
      <c r="M1486" s="872" t="str">
        <f t="shared" si="121"/>
        <v/>
      </c>
      <c r="N1486" s="872" t="str">
        <f t="shared" si="123"/>
        <v/>
      </c>
      <c r="O1486" s="872" t="str">
        <f t="shared" si="122"/>
        <v/>
      </c>
    </row>
    <row r="1487" spans="3:15" ht="18" hidden="1" customHeight="1">
      <c r="C1487" s="879"/>
      <c r="D1487" s="993"/>
      <c r="E1487" s="996"/>
      <c r="F1487" s="994"/>
      <c r="G1487" s="849"/>
      <c r="H1487" s="868"/>
      <c r="I1487" s="642"/>
      <c r="J1487" s="862"/>
      <c r="K1487" s="872" t="str">
        <f t="shared" si="119"/>
        <v/>
      </c>
      <c r="L1487" s="872" t="str">
        <f t="shared" si="120"/>
        <v/>
      </c>
      <c r="M1487" s="872" t="str">
        <f t="shared" si="121"/>
        <v/>
      </c>
      <c r="N1487" s="872" t="str">
        <f t="shared" si="123"/>
        <v/>
      </c>
      <c r="O1487" s="872" t="str">
        <f t="shared" si="122"/>
        <v/>
      </c>
    </row>
    <row r="1488" spans="3:15" ht="18" hidden="1" customHeight="1">
      <c r="C1488" s="879"/>
      <c r="D1488" s="993"/>
      <c r="E1488" s="996"/>
      <c r="F1488" s="994"/>
      <c r="G1488" s="849"/>
      <c r="H1488" s="868"/>
      <c r="I1488" s="642"/>
      <c r="J1488" s="862"/>
      <c r="K1488" s="872" t="str">
        <f t="shared" si="119"/>
        <v/>
      </c>
      <c r="L1488" s="872" t="str">
        <f t="shared" si="120"/>
        <v/>
      </c>
      <c r="M1488" s="872" t="str">
        <f t="shared" si="121"/>
        <v/>
      </c>
      <c r="N1488" s="872" t="str">
        <f t="shared" si="123"/>
        <v/>
      </c>
      <c r="O1488" s="872" t="str">
        <f t="shared" si="122"/>
        <v/>
      </c>
    </row>
    <row r="1489" spans="3:15" ht="18" hidden="1" customHeight="1">
      <c r="C1489" s="879"/>
      <c r="D1489" s="993"/>
      <c r="E1489" s="996"/>
      <c r="F1489" s="994"/>
      <c r="G1489" s="849"/>
      <c r="H1489" s="868"/>
      <c r="I1489" s="642"/>
      <c r="J1489" s="862"/>
      <c r="K1489" s="872" t="str">
        <f t="shared" si="119"/>
        <v/>
      </c>
      <c r="L1489" s="872" t="str">
        <f t="shared" si="120"/>
        <v/>
      </c>
      <c r="M1489" s="872" t="str">
        <f t="shared" si="121"/>
        <v/>
      </c>
      <c r="N1489" s="872" t="str">
        <f t="shared" si="123"/>
        <v/>
      </c>
      <c r="O1489" s="872" t="str">
        <f t="shared" si="122"/>
        <v/>
      </c>
    </row>
    <row r="1490" spans="3:15" ht="18" hidden="1" customHeight="1">
      <c r="C1490" s="879"/>
      <c r="D1490" s="993"/>
      <c r="E1490" s="996"/>
      <c r="F1490" s="994"/>
      <c r="G1490" s="849"/>
      <c r="H1490" s="868"/>
      <c r="I1490" s="642"/>
      <c r="J1490" s="862"/>
      <c r="K1490" s="872" t="str">
        <f t="shared" si="119"/>
        <v/>
      </c>
      <c r="L1490" s="872" t="str">
        <f t="shared" si="120"/>
        <v/>
      </c>
      <c r="M1490" s="872" t="str">
        <f t="shared" si="121"/>
        <v/>
      </c>
      <c r="N1490" s="872" t="str">
        <f t="shared" si="123"/>
        <v/>
      </c>
      <c r="O1490" s="872" t="str">
        <f t="shared" si="122"/>
        <v/>
      </c>
    </row>
    <row r="1491" spans="3:15" ht="18" hidden="1" customHeight="1">
      <c r="C1491" s="879"/>
      <c r="D1491" s="993"/>
      <c r="E1491" s="996"/>
      <c r="F1491" s="994"/>
      <c r="G1491" s="849"/>
      <c r="H1491" s="868"/>
      <c r="I1491" s="642"/>
      <c r="J1491" s="862"/>
      <c r="K1491" s="872" t="str">
        <f t="shared" si="119"/>
        <v/>
      </c>
      <c r="L1491" s="872" t="str">
        <f t="shared" si="120"/>
        <v/>
      </c>
      <c r="M1491" s="872" t="str">
        <f t="shared" si="121"/>
        <v/>
      </c>
      <c r="N1491" s="872" t="str">
        <f t="shared" si="123"/>
        <v/>
      </c>
      <c r="O1491" s="872" t="str">
        <f t="shared" si="122"/>
        <v/>
      </c>
    </row>
    <row r="1492" spans="3:15" ht="18" hidden="1" customHeight="1">
      <c r="C1492" s="879"/>
      <c r="D1492" s="993"/>
      <c r="E1492" s="996"/>
      <c r="F1492" s="994"/>
      <c r="G1492" s="849"/>
      <c r="H1492" s="868"/>
      <c r="I1492" s="642"/>
      <c r="J1492" s="862"/>
      <c r="K1492" s="872" t="str">
        <f t="shared" si="119"/>
        <v/>
      </c>
      <c r="L1492" s="872" t="str">
        <f t="shared" si="120"/>
        <v/>
      </c>
      <c r="M1492" s="872" t="str">
        <f t="shared" si="121"/>
        <v/>
      </c>
      <c r="N1492" s="872" t="str">
        <f t="shared" si="123"/>
        <v/>
      </c>
      <c r="O1492" s="872" t="str">
        <f t="shared" si="122"/>
        <v/>
      </c>
    </row>
    <row r="1493" spans="3:15" ht="18" hidden="1" customHeight="1">
      <c r="C1493" s="879"/>
      <c r="D1493" s="993"/>
      <c r="E1493" s="996"/>
      <c r="F1493" s="994"/>
      <c r="G1493" s="849"/>
      <c r="H1493" s="868"/>
      <c r="I1493" s="642"/>
      <c r="J1493" s="862"/>
      <c r="K1493" s="872" t="str">
        <f t="shared" si="119"/>
        <v/>
      </c>
      <c r="L1493" s="872" t="str">
        <f t="shared" si="120"/>
        <v/>
      </c>
      <c r="M1493" s="872" t="str">
        <f t="shared" si="121"/>
        <v/>
      </c>
      <c r="N1493" s="872" t="str">
        <f t="shared" si="123"/>
        <v/>
      </c>
      <c r="O1493" s="872" t="str">
        <f t="shared" si="122"/>
        <v/>
      </c>
    </row>
    <row r="1494" spans="3:15" ht="18" hidden="1" customHeight="1">
      <c r="C1494" s="879"/>
      <c r="D1494" s="993"/>
      <c r="E1494" s="996"/>
      <c r="F1494" s="994"/>
      <c r="G1494" s="849"/>
      <c r="H1494" s="868"/>
      <c r="I1494" s="642"/>
      <c r="J1494" s="862"/>
      <c r="K1494" s="872" t="str">
        <f t="shared" si="119"/>
        <v/>
      </c>
      <c r="L1494" s="872" t="str">
        <f t="shared" si="120"/>
        <v/>
      </c>
      <c r="M1494" s="872" t="str">
        <f t="shared" si="121"/>
        <v/>
      </c>
      <c r="N1494" s="872" t="str">
        <f t="shared" si="123"/>
        <v/>
      </c>
      <c r="O1494" s="872" t="str">
        <f t="shared" si="122"/>
        <v/>
      </c>
    </row>
    <row r="1495" spans="3:15" ht="18" hidden="1" customHeight="1">
      <c r="C1495" s="879"/>
      <c r="D1495" s="993"/>
      <c r="E1495" s="996"/>
      <c r="F1495" s="994"/>
      <c r="G1495" s="849"/>
      <c r="H1495" s="868"/>
      <c r="I1495" s="642"/>
      <c r="J1495" s="862"/>
      <c r="K1495" s="872" t="str">
        <f t="shared" si="119"/>
        <v/>
      </c>
      <c r="L1495" s="872" t="str">
        <f t="shared" si="120"/>
        <v/>
      </c>
      <c r="M1495" s="872" t="str">
        <f t="shared" si="121"/>
        <v/>
      </c>
      <c r="N1495" s="872" t="str">
        <f t="shared" si="123"/>
        <v/>
      </c>
      <c r="O1495" s="872" t="str">
        <f t="shared" si="122"/>
        <v/>
      </c>
    </row>
    <row r="1496" spans="3:15" ht="18" hidden="1" customHeight="1">
      <c r="C1496" s="879"/>
      <c r="D1496" s="993"/>
      <c r="E1496" s="996"/>
      <c r="F1496" s="994"/>
      <c r="G1496" s="849"/>
      <c r="H1496" s="868"/>
      <c r="I1496" s="642"/>
      <c r="J1496" s="862"/>
      <c r="K1496" s="872" t="str">
        <f t="shared" si="119"/>
        <v/>
      </c>
      <c r="L1496" s="872" t="str">
        <f t="shared" si="120"/>
        <v/>
      </c>
      <c r="M1496" s="872" t="str">
        <f t="shared" si="121"/>
        <v/>
      </c>
      <c r="N1496" s="872" t="str">
        <f t="shared" si="123"/>
        <v/>
      </c>
      <c r="O1496" s="872" t="str">
        <f t="shared" si="122"/>
        <v/>
      </c>
    </row>
    <row r="1497" spans="3:15" ht="18" hidden="1" customHeight="1">
      <c r="C1497" s="879"/>
      <c r="D1497" s="993"/>
      <c r="E1497" s="996"/>
      <c r="F1497" s="994"/>
      <c r="G1497" s="849"/>
      <c r="H1497" s="868"/>
      <c r="I1497" s="642"/>
      <c r="J1497" s="862"/>
      <c r="K1497" s="872" t="str">
        <f t="shared" si="119"/>
        <v/>
      </c>
      <c r="L1497" s="872" t="str">
        <f t="shared" si="120"/>
        <v/>
      </c>
      <c r="M1497" s="872" t="str">
        <f t="shared" si="121"/>
        <v/>
      </c>
      <c r="N1497" s="872" t="str">
        <f t="shared" si="123"/>
        <v/>
      </c>
      <c r="O1497" s="872" t="str">
        <f t="shared" si="122"/>
        <v/>
      </c>
    </row>
    <row r="1498" spans="3:15" ht="18" hidden="1" customHeight="1">
      <c r="C1498" s="879"/>
      <c r="D1498" s="993"/>
      <c r="E1498" s="996"/>
      <c r="F1498" s="994"/>
      <c r="G1498" s="849"/>
      <c r="H1498" s="868"/>
      <c r="I1498" s="642"/>
      <c r="J1498" s="862"/>
      <c r="K1498" s="872" t="str">
        <f t="shared" si="119"/>
        <v/>
      </c>
      <c r="L1498" s="872" t="str">
        <f t="shared" si="120"/>
        <v/>
      </c>
      <c r="M1498" s="872" t="str">
        <f t="shared" si="121"/>
        <v/>
      </c>
      <c r="N1498" s="872" t="str">
        <f t="shared" si="123"/>
        <v/>
      </c>
      <c r="O1498" s="872" t="str">
        <f t="shared" si="122"/>
        <v/>
      </c>
    </row>
    <row r="1499" spans="3:15" ht="18" hidden="1" customHeight="1">
      <c r="C1499" s="879"/>
      <c r="D1499" s="993"/>
      <c r="E1499" s="996"/>
      <c r="F1499" s="994"/>
      <c r="G1499" s="849"/>
      <c r="H1499" s="868"/>
      <c r="I1499" s="642"/>
      <c r="J1499" s="862"/>
      <c r="K1499" s="872" t="str">
        <f t="shared" si="119"/>
        <v/>
      </c>
      <c r="L1499" s="872" t="str">
        <f t="shared" si="120"/>
        <v/>
      </c>
      <c r="M1499" s="872" t="str">
        <f t="shared" si="121"/>
        <v/>
      </c>
      <c r="N1499" s="872" t="str">
        <f t="shared" si="123"/>
        <v/>
      </c>
      <c r="O1499" s="872" t="str">
        <f t="shared" si="122"/>
        <v/>
      </c>
    </row>
    <row r="1500" spans="3:15" ht="18" customHeight="1">
      <c r="C1500" s="879"/>
      <c r="D1500" s="993"/>
      <c r="E1500" s="996"/>
      <c r="F1500" s="994"/>
      <c r="G1500" s="849"/>
      <c r="H1500" s="868"/>
      <c r="I1500" s="642"/>
      <c r="J1500" s="862"/>
      <c r="K1500" s="872" t="str">
        <f t="shared" si="119"/>
        <v/>
      </c>
      <c r="L1500" s="872" t="str">
        <f t="shared" si="120"/>
        <v/>
      </c>
      <c r="M1500" s="872" t="str">
        <f t="shared" si="121"/>
        <v/>
      </c>
      <c r="N1500" s="872" t="str">
        <f t="shared" si="123"/>
        <v/>
      </c>
      <c r="O1500" s="872" t="str">
        <f t="shared" si="122"/>
        <v/>
      </c>
    </row>
    <row r="1501" spans="3:15" ht="18" hidden="1" customHeight="1">
      <c r="C1501" s="879"/>
      <c r="D1501" s="993"/>
      <c r="E1501" s="996"/>
      <c r="F1501" s="994"/>
      <c r="G1501" s="849"/>
      <c r="H1501" s="868"/>
      <c r="I1501" s="642"/>
      <c r="J1501" s="862"/>
      <c r="K1501" s="872" t="str">
        <f t="shared" si="119"/>
        <v/>
      </c>
      <c r="L1501" s="872" t="str">
        <f t="shared" si="120"/>
        <v/>
      </c>
      <c r="M1501" s="872" t="str">
        <f t="shared" si="121"/>
        <v/>
      </c>
      <c r="N1501" s="872" t="str">
        <f t="shared" si="123"/>
        <v/>
      </c>
      <c r="O1501" s="872" t="str">
        <f t="shared" si="122"/>
        <v/>
      </c>
    </row>
    <row r="1502" spans="3:15" ht="18" hidden="1" customHeight="1">
      <c r="C1502" s="879"/>
      <c r="D1502" s="993"/>
      <c r="E1502" s="996"/>
      <c r="F1502" s="994"/>
      <c r="G1502" s="849"/>
      <c r="H1502" s="868"/>
      <c r="I1502" s="642"/>
      <c r="J1502" s="862"/>
      <c r="K1502" s="872" t="str">
        <f t="shared" si="119"/>
        <v/>
      </c>
      <c r="L1502" s="872" t="str">
        <f t="shared" si="120"/>
        <v/>
      </c>
      <c r="M1502" s="872" t="str">
        <f t="shared" si="121"/>
        <v/>
      </c>
      <c r="N1502" s="872" t="str">
        <f t="shared" si="123"/>
        <v/>
      </c>
      <c r="O1502" s="872" t="str">
        <f t="shared" si="122"/>
        <v/>
      </c>
    </row>
    <row r="1503" spans="3:15" ht="18" hidden="1" customHeight="1">
      <c r="C1503" s="879"/>
      <c r="D1503" s="993"/>
      <c r="E1503" s="996"/>
      <c r="F1503" s="994"/>
      <c r="G1503" s="849"/>
      <c r="H1503" s="868"/>
      <c r="I1503" s="642"/>
      <c r="J1503" s="862"/>
      <c r="K1503" s="872" t="str">
        <f t="shared" si="119"/>
        <v/>
      </c>
      <c r="L1503" s="872" t="str">
        <f t="shared" si="120"/>
        <v/>
      </c>
      <c r="M1503" s="872" t="str">
        <f t="shared" si="121"/>
        <v/>
      </c>
      <c r="N1503" s="872" t="str">
        <f t="shared" si="123"/>
        <v/>
      </c>
      <c r="O1503" s="872" t="str">
        <f t="shared" si="122"/>
        <v/>
      </c>
    </row>
    <row r="1504" spans="3:15" ht="18" hidden="1" customHeight="1">
      <c r="C1504" s="879"/>
      <c r="D1504" s="993"/>
      <c r="E1504" s="996"/>
      <c r="F1504" s="994"/>
      <c r="G1504" s="849"/>
      <c r="H1504" s="868"/>
      <c r="I1504" s="642"/>
      <c r="J1504" s="862"/>
      <c r="K1504" s="872" t="str">
        <f t="shared" si="119"/>
        <v/>
      </c>
      <c r="L1504" s="872" t="str">
        <f t="shared" si="120"/>
        <v/>
      </c>
      <c r="M1504" s="872" t="str">
        <f t="shared" si="121"/>
        <v/>
      </c>
      <c r="N1504" s="872" t="str">
        <f t="shared" si="123"/>
        <v/>
      </c>
      <c r="O1504" s="872" t="str">
        <f t="shared" si="122"/>
        <v/>
      </c>
    </row>
    <row r="1505" spans="3:15" ht="18" hidden="1" customHeight="1">
      <c r="C1505" s="879"/>
      <c r="D1505" s="993"/>
      <c r="E1505" s="996"/>
      <c r="F1505" s="994"/>
      <c r="G1505" s="849"/>
      <c r="H1505" s="868"/>
      <c r="I1505" s="642"/>
      <c r="J1505" s="862"/>
      <c r="K1505" s="872" t="str">
        <f t="shared" si="119"/>
        <v/>
      </c>
      <c r="L1505" s="872" t="str">
        <f t="shared" si="120"/>
        <v/>
      </c>
      <c r="M1505" s="872" t="str">
        <f t="shared" si="121"/>
        <v/>
      </c>
      <c r="N1505" s="872" t="str">
        <f t="shared" si="123"/>
        <v/>
      </c>
      <c r="O1505" s="872" t="str">
        <f t="shared" si="122"/>
        <v/>
      </c>
    </row>
    <row r="1506" spans="3:15" ht="18" hidden="1" customHeight="1">
      <c r="C1506" s="879"/>
      <c r="D1506" s="993"/>
      <c r="E1506" s="996"/>
      <c r="F1506" s="994"/>
      <c r="G1506" s="849"/>
      <c r="H1506" s="868"/>
      <c r="I1506" s="642"/>
      <c r="J1506" s="862"/>
      <c r="K1506" s="872" t="str">
        <f t="shared" si="119"/>
        <v/>
      </c>
      <c r="L1506" s="872" t="str">
        <f t="shared" si="120"/>
        <v/>
      </c>
      <c r="M1506" s="872" t="str">
        <f t="shared" si="121"/>
        <v/>
      </c>
      <c r="N1506" s="872" t="str">
        <f t="shared" si="123"/>
        <v/>
      </c>
      <c r="O1506" s="872" t="str">
        <f t="shared" si="122"/>
        <v/>
      </c>
    </row>
    <row r="1507" spans="3:15" ht="18" hidden="1" customHeight="1">
      <c r="C1507" s="879"/>
      <c r="D1507" s="993"/>
      <c r="E1507" s="996"/>
      <c r="F1507" s="994"/>
      <c r="G1507" s="849"/>
      <c r="H1507" s="868"/>
      <c r="I1507" s="642"/>
      <c r="J1507" s="862"/>
      <c r="K1507" s="872" t="str">
        <f t="shared" si="119"/>
        <v/>
      </c>
      <c r="L1507" s="872" t="str">
        <f t="shared" si="120"/>
        <v/>
      </c>
      <c r="M1507" s="872" t="str">
        <f t="shared" si="121"/>
        <v/>
      </c>
      <c r="N1507" s="872" t="str">
        <f t="shared" si="123"/>
        <v/>
      </c>
      <c r="O1507" s="872" t="str">
        <f t="shared" si="122"/>
        <v/>
      </c>
    </row>
    <row r="1508" spans="3:15" ht="18" hidden="1" customHeight="1">
      <c r="C1508" s="879"/>
      <c r="D1508" s="993"/>
      <c r="E1508" s="996"/>
      <c r="F1508" s="994"/>
      <c r="G1508" s="849"/>
      <c r="H1508" s="868"/>
      <c r="I1508" s="642"/>
      <c r="J1508" s="862"/>
      <c r="K1508" s="872" t="str">
        <f t="shared" si="119"/>
        <v/>
      </c>
      <c r="L1508" s="872" t="str">
        <f t="shared" si="120"/>
        <v/>
      </c>
      <c r="M1508" s="872" t="str">
        <f t="shared" si="121"/>
        <v/>
      </c>
      <c r="N1508" s="872" t="str">
        <f t="shared" si="123"/>
        <v/>
      </c>
      <c r="O1508" s="872" t="str">
        <f t="shared" si="122"/>
        <v/>
      </c>
    </row>
    <row r="1509" spans="3:15" ht="18" hidden="1" customHeight="1">
      <c r="C1509" s="879"/>
      <c r="D1509" s="993"/>
      <c r="E1509" s="996"/>
      <c r="F1509" s="994"/>
      <c r="G1509" s="849"/>
      <c r="H1509" s="868"/>
      <c r="I1509" s="642"/>
      <c r="J1509" s="862"/>
      <c r="K1509" s="872" t="str">
        <f t="shared" si="119"/>
        <v/>
      </c>
      <c r="L1509" s="872" t="str">
        <f t="shared" si="120"/>
        <v/>
      </c>
      <c r="M1509" s="872" t="str">
        <f t="shared" si="121"/>
        <v/>
      </c>
      <c r="N1509" s="872" t="str">
        <f t="shared" si="123"/>
        <v/>
      </c>
      <c r="O1509" s="872" t="str">
        <f t="shared" si="122"/>
        <v/>
      </c>
    </row>
    <row r="1510" spans="3:15" ht="18" hidden="1" customHeight="1">
      <c r="C1510" s="879"/>
      <c r="D1510" s="993"/>
      <c r="E1510" s="996"/>
      <c r="F1510" s="994"/>
      <c r="G1510" s="849"/>
      <c r="H1510" s="868"/>
      <c r="I1510" s="642"/>
      <c r="J1510" s="862"/>
      <c r="K1510" s="872" t="str">
        <f t="shared" si="119"/>
        <v/>
      </c>
      <c r="L1510" s="872" t="str">
        <f t="shared" si="120"/>
        <v/>
      </c>
      <c r="M1510" s="872" t="str">
        <f t="shared" si="121"/>
        <v/>
      </c>
      <c r="N1510" s="872" t="str">
        <f t="shared" si="123"/>
        <v/>
      </c>
      <c r="O1510" s="872" t="str">
        <f t="shared" si="122"/>
        <v/>
      </c>
    </row>
    <row r="1511" spans="3:15" ht="18" hidden="1" customHeight="1">
      <c r="C1511" s="879"/>
      <c r="D1511" s="993"/>
      <c r="E1511" s="996"/>
      <c r="F1511" s="994"/>
      <c r="G1511" s="849"/>
      <c r="H1511" s="868"/>
      <c r="I1511" s="642"/>
      <c r="J1511" s="862"/>
      <c r="K1511" s="872" t="str">
        <f t="shared" ref="K1511:K1574" si="124">IF(C1511="","",IF(E1511=G1511,"エラー",""))</f>
        <v/>
      </c>
      <c r="L1511" s="872" t="str">
        <f t="shared" ref="L1511:L1574" si="125">IF(C1511="","",IF(COUNTIF($H$3213:$H$3236,H1511),"","エラー"))</f>
        <v/>
      </c>
      <c r="M1511" s="872" t="str">
        <f t="shared" ref="M1511:M1574" si="126">IF(H1511="その他",IF(I1511="","エラー",""),IF(H1511="外国語(外国語会話も含む)",IF(I1511="","エラー",""),""))</f>
        <v/>
      </c>
      <c r="N1511" s="872" t="str">
        <f t="shared" si="123"/>
        <v/>
      </c>
      <c r="O1511" s="872" t="str">
        <f t="shared" si="122"/>
        <v/>
      </c>
    </row>
    <row r="1512" spans="3:15" ht="18" hidden="1" customHeight="1">
      <c r="C1512" s="879"/>
      <c r="D1512" s="993"/>
      <c r="E1512" s="996"/>
      <c r="F1512" s="994"/>
      <c r="G1512" s="849"/>
      <c r="H1512" s="868"/>
      <c r="I1512" s="642"/>
      <c r="J1512" s="862"/>
      <c r="K1512" s="872" t="str">
        <f t="shared" si="124"/>
        <v/>
      </c>
      <c r="L1512" s="872" t="str">
        <f t="shared" si="125"/>
        <v/>
      </c>
      <c r="M1512" s="872" t="str">
        <f t="shared" si="126"/>
        <v/>
      </c>
      <c r="N1512" s="872" t="str">
        <f t="shared" si="123"/>
        <v/>
      </c>
      <c r="O1512" s="872" t="str">
        <f t="shared" si="122"/>
        <v/>
      </c>
    </row>
    <row r="1513" spans="3:15" ht="18" hidden="1" customHeight="1">
      <c r="C1513" s="879"/>
      <c r="D1513" s="993"/>
      <c r="E1513" s="996"/>
      <c r="F1513" s="994"/>
      <c r="G1513" s="849"/>
      <c r="H1513" s="868"/>
      <c r="I1513" s="642"/>
      <c r="J1513" s="862"/>
      <c r="K1513" s="872" t="str">
        <f t="shared" si="124"/>
        <v/>
      </c>
      <c r="L1513" s="872" t="str">
        <f t="shared" si="125"/>
        <v/>
      </c>
      <c r="M1513" s="872" t="str">
        <f t="shared" si="126"/>
        <v/>
      </c>
      <c r="N1513" s="872" t="str">
        <f t="shared" si="123"/>
        <v/>
      </c>
      <c r="O1513" s="872" t="str">
        <f t="shared" si="122"/>
        <v/>
      </c>
    </row>
    <row r="1514" spans="3:15" ht="18" hidden="1" customHeight="1">
      <c r="C1514" s="879"/>
      <c r="D1514" s="993"/>
      <c r="E1514" s="996"/>
      <c r="F1514" s="994"/>
      <c r="G1514" s="849"/>
      <c r="H1514" s="868"/>
      <c r="I1514" s="642"/>
      <c r="J1514" s="862"/>
      <c r="K1514" s="872" t="str">
        <f t="shared" si="124"/>
        <v/>
      </c>
      <c r="L1514" s="872" t="str">
        <f t="shared" si="125"/>
        <v/>
      </c>
      <c r="M1514" s="872" t="str">
        <f t="shared" si="126"/>
        <v/>
      </c>
      <c r="N1514" s="872" t="str">
        <f t="shared" si="123"/>
        <v/>
      </c>
      <c r="O1514" s="872" t="str">
        <f t="shared" si="122"/>
        <v/>
      </c>
    </row>
    <row r="1515" spans="3:15" ht="18" hidden="1" customHeight="1">
      <c r="C1515" s="879"/>
      <c r="D1515" s="993"/>
      <c r="E1515" s="996"/>
      <c r="F1515" s="994"/>
      <c r="G1515" s="849"/>
      <c r="H1515" s="868"/>
      <c r="I1515" s="642"/>
      <c r="J1515" s="862"/>
      <c r="K1515" s="872" t="str">
        <f t="shared" si="124"/>
        <v/>
      </c>
      <c r="L1515" s="872" t="str">
        <f t="shared" si="125"/>
        <v/>
      </c>
      <c r="M1515" s="872" t="str">
        <f t="shared" si="126"/>
        <v/>
      </c>
      <c r="N1515" s="872" t="str">
        <f t="shared" si="123"/>
        <v/>
      </c>
      <c r="O1515" s="872" t="str">
        <f t="shared" si="122"/>
        <v/>
      </c>
    </row>
    <row r="1516" spans="3:15" ht="18" hidden="1" customHeight="1">
      <c r="C1516" s="879"/>
      <c r="D1516" s="993"/>
      <c r="E1516" s="996"/>
      <c r="F1516" s="994"/>
      <c r="G1516" s="849"/>
      <c r="H1516" s="868"/>
      <c r="I1516" s="642"/>
      <c r="J1516" s="862"/>
      <c r="K1516" s="872" t="str">
        <f t="shared" si="124"/>
        <v/>
      </c>
      <c r="L1516" s="872" t="str">
        <f t="shared" si="125"/>
        <v/>
      </c>
      <c r="M1516" s="872" t="str">
        <f t="shared" si="126"/>
        <v/>
      </c>
      <c r="N1516" s="872" t="str">
        <f t="shared" si="123"/>
        <v/>
      </c>
      <c r="O1516" s="872" t="str">
        <f t="shared" si="122"/>
        <v/>
      </c>
    </row>
    <row r="1517" spans="3:15" ht="18" hidden="1" customHeight="1">
      <c r="C1517" s="879"/>
      <c r="D1517" s="993"/>
      <c r="E1517" s="996"/>
      <c r="F1517" s="994"/>
      <c r="G1517" s="849"/>
      <c r="H1517" s="868"/>
      <c r="I1517" s="642"/>
      <c r="J1517" s="862"/>
      <c r="K1517" s="872" t="str">
        <f t="shared" si="124"/>
        <v/>
      </c>
      <c r="L1517" s="872" t="str">
        <f t="shared" si="125"/>
        <v/>
      </c>
      <c r="M1517" s="872" t="str">
        <f t="shared" si="126"/>
        <v/>
      </c>
      <c r="N1517" s="872" t="str">
        <f t="shared" si="123"/>
        <v/>
      </c>
      <c r="O1517" s="872" t="str">
        <f t="shared" si="122"/>
        <v/>
      </c>
    </row>
    <row r="1518" spans="3:15" ht="18" hidden="1" customHeight="1">
      <c r="C1518" s="879"/>
      <c r="D1518" s="993"/>
      <c r="E1518" s="996"/>
      <c r="F1518" s="994"/>
      <c r="G1518" s="849"/>
      <c r="H1518" s="868"/>
      <c r="I1518" s="642"/>
      <c r="J1518" s="862"/>
      <c r="K1518" s="872" t="str">
        <f t="shared" si="124"/>
        <v/>
      </c>
      <c r="L1518" s="872" t="str">
        <f t="shared" si="125"/>
        <v/>
      </c>
      <c r="M1518" s="872" t="str">
        <f t="shared" si="126"/>
        <v/>
      </c>
      <c r="N1518" s="872" t="str">
        <f t="shared" si="123"/>
        <v/>
      </c>
      <c r="O1518" s="872" t="str">
        <f t="shared" si="122"/>
        <v/>
      </c>
    </row>
    <row r="1519" spans="3:15" ht="18" hidden="1" customHeight="1">
      <c r="C1519" s="879"/>
      <c r="D1519" s="993"/>
      <c r="E1519" s="996"/>
      <c r="F1519" s="994"/>
      <c r="G1519" s="849"/>
      <c r="H1519" s="868"/>
      <c r="I1519" s="642"/>
      <c r="J1519" s="862"/>
      <c r="K1519" s="872" t="str">
        <f t="shared" si="124"/>
        <v/>
      </c>
      <c r="L1519" s="872" t="str">
        <f t="shared" si="125"/>
        <v/>
      </c>
      <c r="M1519" s="872" t="str">
        <f t="shared" si="126"/>
        <v/>
      </c>
      <c r="N1519" s="872" t="str">
        <f t="shared" si="123"/>
        <v/>
      </c>
      <c r="O1519" s="872" t="str">
        <f t="shared" si="122"/>
        <v/>
      </c>
    </row>
    <row r="1520" spans="3:15" ht="18" hidden="1" customHeight="1">
      <c r="C1520" s="879"/>
      <c r="D1520" s="993"/>
      <c r="E1520" s="996"/>
      <c r="F1520" s="994"/>
      <c r="G1520" s="849"/>
      <c r="H1520" s="868"/>
      <c r="I1520" s="642"/>
      <c r="J1520" s="862"/>
      <c r="K1520" s="872" t="str">
        <f t="shared" si="124"/>
        <v/>
      </c>
      <c r="L1520" s="872" t="str">
        <f t="shared" si="125"/>
        <v/>
      </c>
      <c r="M1520" s="872" t="str">
        <f t="shared" si="126"/>
        <v/>
      </c>
      <c r="N1520" s="872" t="str">
        <f t="shared" si="123"/>
        <v/>
      </c>
      <c r="O1520" s="872" t="str">
        <f t="shared" si="122"/>
        <v/>
      </c>
    </row>
    <row r="1521" spans="3:15" ht="18" hidden="1" customHeight="1">
      <c r="C1521" s="879"/>
      <c r="D1521" s="993"/>
      <c r="E1521" s="996"/>
      <c r="F1521" s="994"/>
      <c r="G1521" s="849"/>
      <c r="H1521" s="868"/>
      <c r="I1521" s="642"/>
      <c r="J1521" s="862"/>
      <c r="K1521" s="872" t="str">
        <f t="shared" si="124"/>
        <v/>
      </c>
      <c r="L1521" s="872" t="str">
        <f t="shared" si="125"/>
        <v/>
      </c>
      <c r="M1521" s="872" t="str">
        <f t="shared" si="126"/>
        <v/>
      </c>
      <c r="N1521" s="872" t="str">
        <f t="shared" si="123"/>
        <v/>
      </c>
      <c r="O1521" s="872" t="str">
        <f t="shared" si="122"/>
        <v/>
      </c>
    </row>
    <row r="1522" spans="3:15" ht="18" hidden="1" customHeight="1">
      <c r="C1522" s="879"/>
      <c r="D1522" s="993"/>
      <c r="E1522" s="996"/>
      <c r="F1522" s="994"/>
      <c r="G1522" s="849"/>
      <c r="H1522" s="868"/>
      <c r="I1522" s="642"/>
      <c r="J1522" s="862"/>
      <c r="K1522" s="872" t="str">
        <f t="shared" si="124"/>
        <v/>
      </c>
      <c r="L1522" s="872" t="str">
        <f t="shared" si="125"/>
        <v/>
      </c>
      <c r="M1522" s="872" t="str">
        <f t="shared" si="126"/>
        <v/>
      </c>
      <c r="N1522" s="872" t="str">
        <f t="shared" si="123"/>
        <v/>
      </c>
      <c r="O1522" s="872" t="str">
        <f t="shared" si="122"/>
        <v/>
      </c>
    </row>
    <row r="1523" spans="3:15" ht="18" hidden="1" customHeight="1">
      <c r="C1523" s="879"/>
      <c r="D1523" s="993"/>
      <c r="E1523" s="996"/>
      <c r="F1523" s="994"/>
      <c r="G1523" s="849"/>
      <c r="H1523" s="868"/>
      <c r="I1523" s="642"/>
      <c r="J1523" s="862"/>
      <c r="K1523" s="872" t="str">
        <f t="shared" si="124"/>
        <v/>
      </c>
      <c r="L1523" s="872" t="str">
        <f t="shared" si="125"/>
        <v/>
      </c>
      <c r="M1523" s="872" t="str">
        <f t="shared" si="126"/>
        <v/>
      </c>
      <c r="N1523" s="872" t="str">
        <f t="shared" si="123"/>
        <v/>
      </c>
      <c r="O1523" s="872" t="str">
        <f t="shared" si="122"/>
        <v/>
      </c>
    </row>
    <row r="1524" spans="3:15" ht="18" hidden="1" customHeight="1">
      <c r="C1524" s="879"/>
      <c r="D1524" s="993"/>
      <c r="E1524" s="996"/>
      <c r="F1524" s="994"/>
      <c r="G1524" s="849"/>
      <c r="H1524" s="868"/>
      <c r="I1524" s="642"/>
      <c r="J1524" s="862"/>
      <c r="K1524" s="872" t="str">
        <f t="shared" si="124"/>
        <v/>
      </c>
      <c r="L1524" s="872" t="str">
        <f t="shared" si="125"/>
        <v/>
      </c>
      <c r="M1524" s="872" t="str">
        <f t="shared" si="126"/>
        <v/>
      </c>
      <c r="N1524" s="872" t="str">
        <f t="shared" si="123"/>
        <v/>
      </c>
      <c r="O1524" s="872" t="str">
        <f t="shared" si="122"/>
        <v/>
      </c>
    </row>
    <row r="1525" spans="3:15" ht="18" hidden="1" customHeight="1">
      <c r="C1525" s="879"/>
      <c r="D1525" s="993"/>
      <c r="E1525" s="996"/>
      <c r="F1525" s="994"/>
      <c r="G1525" s="849"/>
      <c r="H1525" s="868"/>
      <c r="I1525" s="642"/>
      <c r="J1525" s="862"/>
      <c r="K1525" s="872" t="str">
        <f t="shared" si="124"/>
        <v/>
      </c>
      <c r="L1525" s="872" t="str">
        <f t="shared" si="125"/>
        <v/>
      </c>
      <c r="M1525" s="872" t="str">
        <f t="shared" si="126"/>
        <v/>
      </c>
      <c r="N1525" s="872" t="str">
        <f t="shared" si="123"/>
        <v/>
      </c>
      <c r="O1525" s="872" t="str">
        <f t="shared" si="122"/>
        <v/>
      </c>
    </row>
    <row r="1526" spans="3:15" ht="18" hidden="1" customHeight="1">
      <c r="C1526" s="879"/>
      <c r="D1526" s="993"/>
      <c r="E1526" s="996"/>
      <c r="F1526" s="994"/>
      <c r="G1526" s="849"/>
      <c r="H1526" s="868"/>
      <c r="I1526" s="642"/>
      <c r="J1526" s="862"/>
      <c r="K1526" s="872" t="str">
        <f t="shared" si="124"/>
        <v/>
      </c>
      <c r="L1526" s="872" t="str">
        <f t="shared" si="125"/>
        <v/>
      </c>
      <c r="M1526" s="872" t="str">
        <f t="shared" si="126"/>
        <v/>
      </c>
      <c r="N1526" s="872" t="str">
        <f t="shared" si="123"/>
        <v/>
      </c>
      <c r="O1526" s="872" t="str">
        <f t="shared" si="122"/>
        <v/>
      </c>
    </row>
    <row r="1527" spans="3:15" ht="18" hidden="1" customHeight="1">
      <c r="C1527" s="879"/>
      <c r="D1527" s="993"/>
      <c r="E1527" s="996"/>
      <c r="F1527" s="994"/>
      <c r="G1527" s="849"/>
      <c r="H1527" s="868"/>
      <c r="I1527" s="642"/>
      <c r="J1527" s="862"/>
      <c r="K1527" s="872" t="str">
        <f t="shared" si="124"/>
        <v/>
      </c>
      <c r="L1527" s="872" t="str">
        <f t="shared" si="125"/>
        <v/>
      </c>
      <c r="M1527" s="872" t="str">
        <f t="shared" si="126"/>
        <v/>
      </c>
      <c r="N1527" s="872" t="str">
        <f t="shared" si="123"/>
        <v/>
      </c>
      <c r="O1527" s="872" t="str">
        <f t="shared" si="122"/>
        <v/>
      </c>
    </row>
    <row r="1528" spans="3:15" ht="18" hidden="1" customHeight="1">
      <c r="C1528" s="879"/>
      <c r="D1528" s="993"/>
      <c r="E1528" s="996"/>
      <c r="F1528" s="994"/>
      <c r="G1528" s="849"/>
      <c r="H1528" s="868"/>
      <c r="I1528" s="642"/>
      <c r="J1528" s="862"/>
      <c r="K1528" s="872" t="str">
        <f t="shared" si="124"/>
        <v/>
      </c>
      <c r="L1528" s="872" t="str">
        <f t="shared" si="125"/>
        <v/>
      </c>
      <c r="M1528" s="872" t="str">
        <f t="shared" si="126"/>
        <v/>
      </c>
      <c r="N1528" s="872" t="str">
        <f t="shared" si="123"/>
        <v/>
      </c>
      <c r="O1528" s="872" t="str">
        <f t="shared" si="122"/>
        <v/>
      </c>
    </row>
    <row r="1529" spans="3:15" ht="18" hidden="1" customHeight="1">
      <c r="C1529" s="879"/>
      <c r="D1529" s="993"/>
      <c r="E1529" s="996"/>
      <c r="F1529" s="994"/>
      <c r="G1529" s="849"/>
      <c r="H1529" s="868"/>
      <c r="I1529" s="642"/>
      <c r="J1529" s="862"/>
      <c r="K1529" s="872" t="str">
        <f t="shared" si="124"/>
        <v/>
      </c>
      <c r="L1529" s="872" t="str">
        <f t="shared" si="125"/>
        <v/>
      </c>
      <c r="M1529" s="872" t="str">
        <f t="shared" si="126"/>
        <v/>
      </c>
      <c r="N1529" s="872" t="str">
        <f t="shared" si="123"/>
        <v/>
      </c>
      <c r="O1529" s="872" t="str">
        <f t="shared" si="122"/>
        <v/>
      </c>
    </row>
    <row r="1530" spans="3:15" ht="18" hidden="1" customHeight="1">
      <c r="C1530" s="879"/>
      <c r="D1530" s="993"/>
      <c r="E1530" s="996"/>
      <c r="F1530" s="994"/>
      <c r="G1530" s="849"/>
      <c r="H1530" s="868"/>
      <c r="I1530" s="642"/>
      <c r="J1530" s="862"/>
      <c r="K1530" s="872" t="str">
        <f t="shared" si="124"/>
        <v/>
      </c>
      <c r="L1530" s="872" t="str">
        <f t="shared" si="125"/>
        <v/>
      </c>
      <c r="M1530" s="872" t="str">
        <f t="shared" si="126"/>
        <v/>
      </c>
      <c r="N1530" s="872" t="str">
        <f t="shared" si="123"/>
        <v/>
      </c>
      <c r="O1530" s="872" t="str">
        <f t="shared" si="122"/>
        <v/>
      </c>
    </row>
    <row r="1531" spans="3:15" ht="18" hidden="1" customHeight="1">
      <c r="C1531" s="879"/>
      <c r="D1531" s="993"/>
      <c r="E1531" s="996"/>
      <c r="F1531" s="994"/>
      <c r="G1531" s="849"/>
      <c r="H1531" s="868"/>
      <c r="I1531" s="642"/>
      <c r="J1531" s="862"/>
      <c r="K1531" s="872" t="str">
        <f t="shared" si="124"/>
        <v/>
      </c>
      <c r="L1531" s="872" t="str">
        <f t="shared" si="125"/>
        <v/>
      </c>
      <c r="M1531" s="872" t="str">
        <f t="shared" si="126"/>
        <v/>
      </c>
      <c r="N1531" s="872" t="str">
        <f t="shared" si="123"/>
        <v/>
      </c>
      <c r="O1531" s="872" t="str">
        <f t="shared" si="122"/>
        <v/>
      </c>
    </row>
    <row r="1532" spans="3:15" ht="18" hidden="1" customHeight="1">
      <c r="C1532" s="879"/>
      <c r="D1532" s="993"/>
      <c r="E1532" s="996"/>
      <c r="F1532" s="994"/>
      <c r="G1532" s="849"/>
      <c r="H1532" s="868"/>
      <c r="I1532" s="642"/>
      <c r="J1532" s="862"/>
      <c r="K1532" s="872" t="str">
        <f t="shared" si="124"/>
        <v/>
      </c>
      <c r="L1532" s="872" t="str">
        <f t="shared" si="125"/>
        <v/>
      </c>
      <c r="M1532" s="872" t="str">
        <f t="shared" si="126"/>
        <v/>
      </c>
      <c r="N1532" s="872" t="str">
        <f t="shared" si="123"/>
        <v/>
      </c>
      <c r="O1532" s="872" t="str">
        <f t="shared" si="122"/>
        <v/>
      </c>
    </row>
    <row r="1533" spans="3:15" ht="18" hidden="1" customHeight="1">
      <c r="C1533" s="879"/>
      <c r="D1533" s="993"/>
      <c r="E1533" s="996"/>
      <c r="F1533" s="994"/>
      <c r="G1533" s="849"/>
      <c r="H1533" s="868"/>
      <c r="I1533" s="642"/>
      <c r="J1533" s="862"/>
      <c r="K1533" s="872" t="str">
        <f t="shared" si="124"/>
        <v/>
      </c>
      <c r="L1533" s="872" t="str">
        <f t="shared" si="125"/>
        <v/>
      </c>
      <c r="M1533" s="872" t="str">
        <f t="shared" si="126"/>
        <v/>
      </c>
      <c r="N1533" s="872" t="str">
        <f t="shared" si="123"/>
        <v/>
      </c>
      <c r="O1533" s="872" t="str">
        <f t="shared" si="122"/>
        <v/>
      </c>
    </row>
    <row r="1534" spans="3:15" ht="18" hidden="1" customHeight="1">
      <c r="C1534" s="879"/>
      <c r="D1534" s="993"/>
      <c r="E1534" s="996"/>
      <c r="F1534" s="994"/>
      <c r="G1534" s="849"/>
      <c r="H1534" s="868"/>
      <c r="I1534" s="642"/>
      <c r="J1534" s="862"/>
      <c r="K1534" s="872" t="str">
        <f t="shared" si="124"/>
        <v/>
      </c>
      <c r="L1534" s="872" t="str">
        <f t="shared" si="125"/>
        <v/>
      </c>
      <c r="M1534" s="872" t="str">
        <f t="shared" si="126"/>
        <v/>
      </c>
      <c r="N1534" s="872" t="str">
        <f t="shared" si="123"/>
        <v/>
      </c>
      <c r="O1534" s="872" t="str">
        <f t="shared" si="122"/>
        <v/>
      </c>
    </row>
    <row r="1535" spans="3:15" ht="18" hidden="1" customHeight="1">
      <c r="C1535" s="879"/>
      <c r="D1535" s="993"/>
      <c r="E1535" s="996"/>
      <c r="F1535" s="994"/>
      <c r="G1535" s="849"/>
      <c r="H1535" s="868"/>
      <c r="I1535" s="642"/>
      <c r="J1535" s="862"/>
      <c r="K1535" s="872" t="str">
        <f t="shared" si="124"/>
        <v/>
      </c>
      <c r="L1535" s="872" t="str">
        <f t="shared" si="125"/>
        <v/>
      </c>
      <c r="M1535" s="872" t="str">
        <f t="shared" si="126"/>
        <v/>
      </c>
      <c r="N1535" s="872" t="str">
        <f t="shared" si="123"/>
        <v/>
      </c>
      <c r="O1535" s="872" t="str">
        <f t="shared" si="122"/>
        <v/>
      </c>
    </row>
    <row r="1536" spans="3:15" ht="18" hidden="1" customHeight="1">
      <c r="C1536" s="879"/>
      <c r="D1536" s="993"/>
      <c r="E1536" s="996"/>
      <c r="F1536" s="994"/>
      <c r="G1536" s="849"/>
      <c r="H1536" s="868"/>
      <c r="I1536" s="642"/>
      <c r="J1536" s="862"/>
      <c r="K1536" s="872" t="str">
        <f t="shared" si="124"/>
        <v/>
      </c>
      <c r="L1536" s="872" t="str">
        <f t="shared" si="125"/>
        <v/>
      </c>
      <c r="M1536" s="872" t="str">
        <f t="shared" si="126"/>
        <v/>
      </c>
      <c r="N1536" s="872" t="str">
        <f t="shared" si="123"/>
        <v/>
      </c>
      <c r="O1536" s="872" t="str">
        <f t="shared" si="122"/>
        <v/>
      </c>
    </row>
    <row r="1537" spans="3:15" ht="18" hidden="1" customHeight="1">
      <c r="C1537" s="879"/>
      <c r="D1537" s="993"/>
      <c r="E1537" s="996"/>
      <c r="F1537" s="994"/>
      <c r="G1537" s="849"/>
      <c r="H1537" s="868"/>
      <c r="I1537" s="642"/>
      <c r="J1537" s="862"/>
      <c r="K1537" s="872" t="str">
        <f t="shared" si="124"/>
        <v/>
      </c>
      <c r="L1537" s="872" t="str">
        <f t="shared" si="125"/>
        <v/>
      </c>
      <c r="M1537" s="872" t="str">
        <f t="shared" si="126"/>
        <v/>
      </c>
      <c r="N1537" s="872" t="str">
        <f t="shared" si="123"/>
        <v/>
      </c>
      <c r="O1537" s="872" t="str">
        <f t="shared" si="122"/>
        <v/>
      </c>
    </row>
    <row r="1538" spans="3:15" ht="18" hidden="1" customHeight="1">
      <c r="C1538" s="879"/>
      <c r="D1538" s="993"/>
      <c r="E1538" s="996"/>
      <c r="F1538" s="994"/>
      <c r="G1538" s="849"/>
      <c r="H1538" s="868"/>
      <c r="I1538" s="642"/>
      <c r="J1538" s="862"/>
      <c r="K1538" s="872" t="str">
        <f t="shared" si="124"/>
        <v/>
      </c>
      <c r="L1538" s="872" t="str">
        <f t="shared" si="125"/>
        <v/>
      </c>
      <c r="M1538" s="872" t="str">
        <f t="shared" si="126"/>
        <v/>
      </c>
      <c r="N1538" s="872" t="str">
        <f t="shared" si="123"/>
        <v/>
      </c>
      <c r="O1538" s="872" t="str">
        <f t="shared" si="122"/>
        <v/>
      </c>
    </row>
    <row r="1539" spans="3:15" ht="18" hidden="1" customHeight="1">
      <c r="C1539" s="879"/>
      <c r="D1539" s="993"/>
      <c r="E1539" s="996"/>
      <c r="F1539" s="994"/>
      <c r="G1539" s="849"/>
      <c r="H1539" s="868"/>
      <c r="I1539" s="642"/>
      <c r="J1539" s="862"/>
      <c r="K1539" s="872" t="str">
        <f t="shared" si="124"/>
        <v/>
      </c>
      <c r="L1539" s="872" t="str">
        <f t="shared" si="125"/>
        <v/>
      </c>
      <c r="M1539" s="872" t="str">
        <f t="shared" si="126"/>
        <v/>
      </c>
      <c r="N1539" s="872" t="str">
        <f t="shared" si="123"/>
        <v/>
      </c>
      <c r="O1539" s="872" t="str">
        <f t="shared" si="122"/>
        <v/>
      </c>
    </row>
    <row r="1540" spans="3:15" ht="18" hidden="1" customHeight="1">
      <c r="C1540" s="879"/>
      <c r="D1540" s="993"/>
      <c r="E1540" s="996"/>
      <c r="F1540" s="994"/>
      <c r="G1540" s="849"/>
      <c r="H1540" s="868"/>
      <c r="I1540" s="642"/>
      <c r="J1540" s="862"/>
      <c r="K1540" s="872" t="str">
        <f t="shared" si="124"/>
        <v/>
      </c>
      <c r="L1540" s="872" t="str">
        <f t="shared" si="125"/>
        <v/>
      </c>
      <c r="M1540" s="872" t="str">
        <f t="shared" si="126"/>
        <v/>
      </c>
      <c r="N1540" s="872" t="str">
        <f t="shared" si="123"/>
        <v/>
      </c>
      <c r="O1540" s="872" t="str">
        <f t="shared" si="122"/>
        <v/>
      </c>
    </row>
    <row r="1541" spans="3:15" ht="18" hidden="1" customHeight="1">
      <c r="C1541" s="879"/>
      <c r="D1541" s="993"/>
      <c r="E1541" s="996"/>
      <c r="F1541" s="994"/>
      <c r="G1541" s="849"/>
      <c r="H1541" s="868"/>
      <c r="I1541" s="642"/>
      <c r="J1541" s="862"/>
      <c r="K1541" s="872" t="str">
        <f t="shared" si="124"/>
        <v/>
      </c>
      <c r="L1541" s="872" t="str">
        <f t="shared" si="125"/>
        <v/>
      </c>
      <c r="M1541" s="872" t="str">
        <f t="shared" si="126"/>
        <v/>
      </c>
      <c r="N1541" s="872" t="str">
        <f t="shared" si="123"/>
        <v/>
      </c>
      <c r="O1541" s="872" t="str">
        <f t="shared" ref="O1541:O1604" si="127">IF(C1541="","",IF(COUNTBLANK(C1541:J1541)&gt;1,"記入漏れがあります。記入例のとおりデータを入力してください。。",""))</f>
        <v/>
      </c>
    </row>
    <row r="1542" spans="3:15" ht="18" hidden="1" customHeight="1">
      <c r="C1542" s="879"/>
      <c r="D1542" s="993"/>
      <c r="E1542" s="996"/>
      <c r="F1542" s="994"/>
      <c r="G1542" s="849"/>
      <c r="H1542" s="868"/>
      <c r="I1542" s="642"/>
      <c r="J1542" s="862"/>
      <c r="K1542" s="872" t="str">
        <f t="shared" si="124"/>
        <v/>
      </c>
      <c r="L1542" s="872" t="str">
        <f t="shared" si="125"/>
        <v/>
      </c>
      <c r="M1542" s="872" t="str">
        <f t="shared" si="126"/>
        <v/>
      </c>
      <c r="N1542" s="872" t="str">
        <f t="shared" ref="N1542:N1605" si="128">IF(COUNTIF($Y$6:$Y$18,J1542),"要確認","")</f>
        <v/>
      </c>
      <c r="O1542" s="872" t="str">
        <f t="shared" si="127"/>
        <v/>
      </c>
    </row>
    <row r="1543" spans="3:15" ht="18" hidden="1" customHeight="1">
      <c r="C1543" s="879"/>
      <c r="D1543" s="993"/>
      <c r="E1543" s="996"/>
      <c r="F1543" s="994"/>
      <c r="G1543" s="849"/>
      <c r="H1543" s="868"/>
      <c r="I1543" s="642"/>
      <c r="J1543" s="862"/>
      <c r="K1543" s="872" t="str">
        <f t="shared" si="124"/>
        <v/>
      </c>
      <c r="L1543" s="872" t="str">
        <f t="shared" si="125"/>
        <v/>
      </c>
      <c r="M1543" s="872" t="str">
        <f t="shared" si="126"/>
        <v/>
      </c>
      <c r="N1543" s="872" t="str">
        <f t="shared" si="128"/>
        <v/>
      </c>
      <c r="O1543" s="872" t="str">
        <f t="shared" si="127"/>
        <v/>
      </c>
    </row>
    <row r="1544" spans="3:15" ht="18" hidden="1" customHeight="1">
      <c r="C1544" s="879"/>
      <c r="D1544" s="993"/>
      <c r="E1544" s="996"/>
      <c r="F1544" s="994"/>
      <c r="G1544" s="849"/>
      <c r="H1544" s="868"/>
      <c r="I1544" s="642"/>
      <c r="J1544" s="862"/>
      <c r="K1544" s="872" t="str">
        <f t="shared" si="124"/>
        <v/>
      </c>
      <c r="L1544" s="872" t="str">
        <f t="shared" si="125"/>
        <v/>
      </c>
      <c r="M1544" s="872" t="str">
        <f t="shared" si="126"/>
        <v/>
      </c>
      <c r="N1544" s="872" t="str">
        <f t="shared" si="128"/>
        <v/>
      </c>
      <c r="O1544" s="872" t="str">
        <f t="shared" si="127"/>
        <v/>
      </c>
    </row>
    <row r="1545" spans="3:15" ht="18" hidden="1" customHeight="1">
      <c r="C1545" s="879"/>
      <c r="D1545" s="993"/>
      <c r="E1545" s="996"/>
      <c r="F1545" s="994"/>
      <c r="G1545" s="849"/>
      <c r="H1545" s="868"/>
      <c r="I1545" s="642"/>
      <c r="J1545" s="862"/>
      <c r="K1545" s="872" t="str">
        <f t="shared" si="124"/>
        <v/>
      </c>
      <c r="L1545" s="872" t="str">
        <f t="shared" si="125"/>
        <v/>
      </c>
      <c r="M1545" s="872" t="str">
        <f t="shared" si="126"/>
        <v/>
      </c>
      <c r="N1545" s="872" t="str">
        <f t="shared" si="128"/>
        <v/>
      </c>
      <c r="O1545" s="872" t="str">
        <f t="shared" si="127"/>
        <v/>
      </c>
    </row>
    <row r="1546" spans="3:15" ht="18" hidden="1" customHeight="1">
      <c r="C1546" s="879"/>
      <c r="D1546" s="993"/>
      <c r="E1546" s="996"/>
      <c r="F1546" s="994"/>
      <c r="G1546" s="849"/>
      <c r="H1546" s="868"/>
      <c r="I1546" s="642"/>
      <c r="J1546" s="862"/>
      <c r="K1546" s="872" t="str">
        <f t="shared" si="124"/>
        <v/>
      </c>
      <c r="L1546" s="872" t="str">
        <f t="shared" si="125"/>
        <v/>
      </c>
      <c r="M1546" s="872" t="str">
        <f t="shared" si="126"/>
        <v/>
      </c>
      <c r="N1546" s="872" t="str">
        <f t="shared" si="128"/>
        <v/>
      </c>
      <c r="O1546" s="872" t="str">
        <f t="shared" si="127"/>
        <v/>
      </c>
    </row>
    <row r="1547" spans="3:15" ht="18" hidden="1" customHeight="1">
      <c r="C1547" s="879"/>
      <c r="D1547" s="993"/>
      <c r="E1547" s="996"/>
      <c r="F1547" s="994"/>
      <c r="G1547" s="849"/>
      <c r="H1547" s="868"/>
      <c r="I1547" s="642"/>
      <c r="J1547" s="862"/>
      <c r="K1547" s="872" t="str">
        <f t="shared" si="124"/>
        <v/>
      </c>
      <c r="L1547" s="872" t="str">
        <f t="shared" si="125"/>
        <v/>
      </c>
      <c r="M1547" s="872" t="str">
        <f t="shared" si="126"/>
        <v/>
      </c>
      <c r="N1547" s="872" t="str">
        <f t="shared" si="128"/>
        <v/>
      </c>
      <c r="O1547" s="872" t="str">
        <f t="shared" si="127"/>
        <v/>
      </c>
    </row>
    <row r="1548" spans="3:15" ht="18" hidden="1" customHeight="1">
      <c r="C1548" s="879"/>
      <c r="D1548" s="993"/>
      <c r="E1548" s="996"/>
      <c r="F1548" s="994"/>
      <c r="G1548" s="849"/>
      <c r="H1548" s="868"/>
      <c r="I1548" s="642"/>
      <c r="J1548" s="862"/>
      <c r="K1548" s="872" t="str">
        <f t="shared" si="124"/>
        <v/>
      </c>
      <c r="L1548" s="872" t="str">
        <f t="shared" si="125"/>
        <v/>
      </c>
      <c r="M1548" s="872" t="str">
        <f t="shared" si="126"/>
        <v/>
      </c>
      <c r="N1548" s="872" t="str">
        <f t="shared" si="128"/>
        <v/>
      </c>
      <c r="O1548" s="872" t="str">
        <f t="shared" si="127"/>
        <v/>
      </c>
    </row>
    <row r="1549" spans="3:15" ht="18" hidden="1" customHeight="1">
      <c r="C1549" s="879"/>
      <c r="D1549" s="993"/>
      <c r="E1549" s="996"/>
      <c r="F1549" s="994"/>
      <c r="G1549" s="849"/>
      <c r="H1549" s="868"/>
      <c r="I1549" s="642"/>
      <c r="J1549" s="862"/>
      <c r="K1549" s="872" t="str">
        <f t="shared" si="124"/>
        <v/>
      </c>
      <c r="L1549" s="872" t="str">
        <f t="shared" si="125"/>
        <v/>
      </c>
      <c r="M1549" s="872" t="str">
        <f t="shared" si="126"/>
        <v/>
      </c>
      <c r="N1549" s="872" t="str">
        <f t="shared" si="128"/>
        <v/>
      </c>
      <c r="O1549" s="872" t="str">
        <f t="shared" si="127"/>
        <v/>
      </c>
    </row>
    <row r="1550" spans="3:15" ht="18" hidden="1" customHeight="1">
      <c r="C1550" s="879"/>
      <c r="D1550" s="993"/>
      <c r="E1550" s="996"/>
      <c r="F1550" s="994"/>
      <c r="G1550" s="849"/>
      <c r="H1550" s="868"/>
      <c r="I1550" s="642"/>
      <c r="J1550" s="862"/>
      <c r="K1550" s="872" t="str">
        <f t="shared" si="124"/>
        <v/>
      </c>
      <c r="L1550" s="872" t="str">
        <f t="shared" si="125"/>
        <v/>
      </c>
      <c r="M1550" s="872" t="str">
        <f t="shared" si="126"/>
        <v/>
      </c>
      <c r="N1550" s="872" t="str">
        <f t="shared" si="128"/>
        <v/>
      </c>
      <c r="O1550" s="872" t="str">
        <f t="shared" si="127"/>
        <v/>
      </c>
    </row>
    <row r="1551" spans="3:15" ht="18" hidden="1" customHeight="1">
      <c r="C1551" s="879"/>
      <c r="D1551" s="993"/>
      <c r="E1551" s="996"/>
      <c r="F1551" s="994"/>
      <c r="G1551" s="849"/>
      <c r="H1551" s="868"/>
      <c r="I1551" s="642"/>
      <c r="J1551" s="862"/>
      <c r="K1551" s="872" t="str">
        <f t="shared" si="124"/>
        <v/>
      </c>
      <c r="L1551" s="872" t="str">
        <f t="shared" si="125"/>
        <v/>
      </c>
      <c r="M1551" s="872" t="str">
        <f t="shared" si="126"/>
        <v/>
      </c>
      <c r="N1551" s="872" t="str">
        <f t="shared" si="128"/>
        <v/>
      </c>
      <c r="O1551" s="872" t="str">
        <f t="shared" si="127"/>
        <v/>
      </c>
    </row>
    <row r="1552" spans="3:15" ht="18" hidden="1" customHeight="1">
      <c r="C1552" s="879"/>
      <c r="D1552" s="993"/>
      <c r="E1552" s="996"/>
      <c r="F1552" s="994"/>
      <c r="G1552" s="849"/>
      <c r="H1552" s="868"/>
      <c r="I1552" s="642"/>
      <c r="J1552" s="862"/>
      <c r="K1552" s="872" t="str">
        <f t="shared" si="124"/>
        <v/>
      </c>
      <c r="L1552" s="872" t="str">
        <f t="shared" si="125"/>
        <v/>
      </c>
      <c r="M1552" s="872" t="str">
        <f t="shared" si="126"/>
        <v/>
      </c>
      <c r="N1552" s="872" t="str">
        <f t="shared" si="128"/>
        <v/>
      </c>
      <c r="O1552" s="872" t="str">
        <f t="shared" si="127"/>
        <v/>
      </c>
    </row>
    <row r="1553" spans="3:15" ht="18" hidden="1" customHeight="1">
      <c r="C1553" s="879"/>
      <c r="D1553" s="993"/>
      <c r="E1553" s="996"/>
      <c r="F1553" s="994"/>
      <c r="G1553" s="849"/>
      <c r="H1553" s="868"/>
      <c r="I1553" s="642"/>
      <c r="J1553" s="862"/>
      <c r="K1553" s="872" t="str">
        <f t="shared" si="124"/>
        <v/>
      </c>
      <c r="L1553" s="872" t="str">
        <f t="shared" si="125"/>
        <v/>
      </c>
      <c r="M1553" s="872" t="str">
        <f t="shared" si="126"/>
        <v/>
      </c>
      <c r="N1553" s="872" t="str">
        <f t="shared" si="128"/>
        <v/>
      </c>
      <c r="O1553" s="872" t="str">
        <f t="shared" si="127"/>
        <v/>
      </c>
    </row>
    <row r="1554" spans="3:15" ht="18" hidden="1" customHeight="1">
      <c r="C1554" s="879"/>
      <c r="D1554" s="993"/>
      <c r="E1554" s="996"/>
      <c r="F1554" s="994"/>
      <c r="G1554" s="849"/>
      <c r="H1554" s="868"/>
      <c r="I1554" s="642"/>
      <c r="J1554" s="862"/>
      <c r="K1554" s="872" t="str">
        <f t="shared" si="124"/>
        <v/>
      </c>
      <c r="L1554" s="872" t="str">
        <f t="shared" si="125"/>
        <v/>
      </c>
      <c r="M1554" s="872" t="str">
        <f t="shared" si="126"/>
        <v/>
      </c>
      <c r="N1554" s="872" t="str">
        <f t="shared" si="128"/>
        <v/>
      </c>
      <c r="O1554" s="872" t="str">
        <f t="shared" si="127"/>
        <v/>
      </c>
    </row>
    <row r="1555" spans="3:15" ht="18" hidden="1" customHeight="1">
      <c r="C1555" s="879"/>
      <c r="D1555" s="993"/>
      <c r="E1555" s="996"/>
      <c r="F1555" s="994"/>
      <c r="G1555" s="849"/>
      <c r="H1555" s="868"/>
      <c r="I1555" s="642"/>
      <c r="J1555" s="862"/>
      <c r="K1555" s="872" t="str">
        <f t="shared" si="124"/>
        <v/>
      </c>
      <c r="L1555" s="872" t="str">
        <f t="shared" si="125"/>
        <v/>
      </c>
      <c r="M1555" s="872" t="str">
        <f t="shared" si="126"/>
        <v/>
      </c>
      <c r="N1555" s="872" t="str">
        <f t="shared" si="128"/>
        <v/>
      </c>
      <c r="O1555" s="872" t="str">
        <f t="shared" si="127"/>
        <v/>
      </c>
    </row>
    <row r="1556" spans="3:15" ht="18" hidden="1" customHeight="1">
      <c r="C1556" s="879"/>
      <c r="D1556" s="993"/>
      <c r="E1556" s="996"/>
      <c r="F1556" s="994"/>
      <c r="G1556" s="849"/>
      <c r="H1556" s="868"/>
      <c r="I1556" s="642"/>
      <c r="J1556" s="862"/>
      <c r="K1556" s="872" t="str">
        <f t="shared" si="124"/>
        <v/>
      </c>
      <c r="L1556" s="872" t="str">
        <f t="shared" si="125"/>
        <v/>
      </c>
      <c r="M1556" s="872" t="str">
        <f t="shared" si="126"/>
        <v/>
      </c>
      <c r="N1556" s="872" t="str">
        <f t="shared" si="128"/>
        <v/>
      </c>
      <c r="O1556" s="872" t="str">
        <f t="shared" si="127"/>
        <v/>
      </c>
    </row>
    <row r="1557" spans="3:15" ht="18" hidden="1" customHeight="1">
      <c r="C1557" s="879"/>
      <c r="D1557" s="993"/>
      <c r="E1557" s="996"/>
      <c r="F1557" s="994"/>
      <c r="G1557" s="849"/>
      <c r="H1557" s="868"/>
      <c r="I1557" s="642"/>
      <c r="J1557" s="862"/>
      <c r="K1557" s="872" t="str">
        <f t="shared" si="124"/>
        <v/>
      </c>
      <c r="L1557" s="872" t="str">
        <f t="shared" si="125"/>
        <v/>
      </c>
      <c r="M1557" s="872" t="str">
        <f t="shared" si="126"/>
        <v/>
      </c>
      <c r="N1557" s="872" t="str">
        <f t="shared" si="128"/>
        <v/>
      </c>
      <c r="O1557" s="872" t="str">
        <f t="shared" si="127"/>
        <v/>
      </c>
    </row>
    <row r="1558" spans="3:15" ht="18" hidden="1" customHeight="1">
      <c r="C1558" s="879"/>
      <c r="D1558" s="993"/>
      <c r="E1558" s="996"/>
      <c r="F1558" s="994"/>
      <c r="G1558" s="849"/>
      <c r="H1558" s="868"/>
      <c r="I1558" s="642"/>
      <c r="J1558" s="862"/>
      <c r="K1558" s="872" t="str">
        <f t="shared" si="124"/>
        <v/>
      </c>
      <c r="L1558" s="872" t="str">
        <f t="shared" si="125"/>
        <v/>
      </c>
      <c r="M1558" s="872" t="str">
        <f t="shared" si="126"/>
        <v/>
      </c>
      <c r="N1558" s="872" t="str">
        <f t="shared" si="128"/>
        <v/>
      </c>
      <c r="O1558" s="872" t="str">
        <f t="shared" si="127"/>
        <v/>
      </c>
    </row>
    <row r="1559" spans="3:15" ht="18" hidden="1" customHeight="1">
      <c r="C1559" s="879"/>
      <c r="D1559" s="993"/>
      <c r="E1559" s="996"/>
      <c r="F1559" s="994"/>
      <c r="G1559" s="849"/>
      <c r="H1559" s="868"/>
      <c r="I1559" s="642"/>
      <c r="J1559" s="862"/>
      <c r="K1559" s="872" t="str">
        <f t="shared" si="124"/>
        <v/>
      </c>
      <c r="L1559" s="872" t="str">
        <f t="shared" si="125"/>
        <v/>
      </c>
      <c r="M1559" s="872" t="str">
        <f t="shared" si="126"/>
        <v/>
      </c>
      <c r="N1559" s="872" t="str">
        <f t="shared" si="128"/>
        <v/>
      </c>
      <c r="O1559" s="872" t="str">
        <f t="shared" si="127"/>
        <v/>
      </c>
    </row>
    <row r="1560" spans="3:15" ht="18" hidden="1" customHeight="1">
      <c r="C1560" s="879"/>
      <c r="D1560" s="993"/>
      <c r="E1560" s="996"/>
      <c r="F1560" s="994"/>
      <c r="G1560" s="849"/>
      <c r="H1560" s="868"/>
      <c r="I1560" s="642"/>
      <c r="J1560" s="862"/>
      <c r="K1560" s="872" t="str">
        <f t="shared" si="124"/>
        <v/>
      </c>
      <c r="L1560" s="872" t="str">
        <f t="shared" si="125"/>
        <v/>
      </c>
      <c r="M1560" s="872" t="str">
        <f t="shared" si="126"/>
        <v/>
      </c>
      <c r="N1560" s="872" t="str">
        <f t="shared" si="128"/>
        <v/>
      </c>
      <c r="O1560" s="872" t="str">
        <f t="shared" si="127"/>
        <v/>
      </c>
    </row>
    <row r="1561" spans="3:15" ht="18" hidden="1" customHeight="1">
      <c r="C1561" s="879"/>
      <c r="D1561" s="993"/>
      <c r="E1561" s="996"/>
      <c r="F1561" s="994"/>
      <c r="G1561" s="849"/>
      <c r="H1561" s="868"/>
      <c r="I1561" s="642"/>
      <c r="J1561" s="862"/>
      <c r="K1561" s="872" t="str">
        <f t="shared" si="124"/>
        <v/>
      </c>
      <c r="L1561" s="872" t="str">
        <f t="shared" si="125"/>
        <v/>
      </c>
      <c r="M1561" s="872" t="str">
        <f t="shared" si="126"/>
        <v/>
      </c>
      <c r="N1561" s="872" t="str">
        <f t="shared" si="128"/>
        <v/>
      </c>
      <c r="O1561" s="872" t="str">
        <f t="shared" si="127"/>
        <v/>
      </c>
    </row>
    <row r="1562" spans="3:15" ht="18" hidden="1" customHeight="1">
      <c r="C1562" s="879"/>
      <c r="D1562" s="993"/>
      <c r="E1562" s="996"/>
      <c r="F1562" s="994"/>
      <c r="G1562" s="849"/>
      <c r="H1562" s="868"/>
      <c r="I1562" s="642"/>
      <c r="J1562" s="862"/>
      <c r="K1562" s="872" t="str">
        <f t="shared" si="124"/>
        <v/>
      </c>
      <c r="L1562" s="872" t="str">
        <f t="shared" si="125"/>
        <v/>
      </c>
      <c r="M1562" s="872" t="str">
        <f t="shared" si="126"/>
        <v/>
      </c>
      <c r="N1562" s="872" t="str">
        <f t="shared" si="128"/>
        <v/>
      </c>
      <c r="O1562" s="872" t="str">
        <f t="shared" si="127"/>
        <v/>
      </c>
    </row>
    <row r="1563" spans="3:15" ht="18" hidden="1" customHeight="1">
      <c r="C1563" s="879"/>
      <c r="D1563" s="993"/>
      <c r="E1563" s="996"/>
      <c r="F1563" s="994"/>
      <c r="G1563" s="849"/>
      <c r="H1563" s="868"/>
      <c r="I1563" s="642"/>
      <c r="J1563" s="862"/>
      <c r="K1563" s="872" t="str">
        <f t="shared" si="124"/>
        <v/>
      </c>
      <c r="L1563" s="872" t="str">
        <f t="shared" si="125"/>
        <v/>
      </c>
      <c r="M1563" s="872" t="str">
        <f t="shared" si="126"/>
        <v/>
      </c>
      <c r="N1563" s="872" t="str">
        <f t="shared" si="128"/>
        <v/>
      </c>
      <c r="O1563" s="872" t="str">
        <f t="shared" si="127"/>
        <v/>
      </c>
    </row>
    <row r="1564" spans="3:15" ht="18" hidden="1" customHeight="1">
      <c r="C1564" s="879"/>
      <c r="D1564" s="993"/>
      <c r="E1564" s="996"/>
      <c r="F1564" s="994"/>
      <c r="G1564" s="849"/>
      <c r="H1564" s="868"/>
      <c r="I1564" s="642"/>
      <c r="J1564" s="862"/>
      <c r="K1564" s="872" t="str">
        <f t="shared" si="124"/>
        <v/>
      </c>
      <c r="L1564" s="872" t="str">
        <f t="shared" si="125"/>
        <v/>
      </c>
      <c r="M1564" s="872" t="str">
        <f t="shared" si="126"/>
        <v/>
      </c>
      <c r="N1564" s="872" t="str">
        <f t="shared" si="128"/>
        <v/>
      </c>
      <c r="O1564" s="872" t="str">
        <f t="shared" si="127"/>
        <v/>
      </c>
    </row>
    <row r="1565" spans="3:15" ht="18" hidden="1" customHeight="1">
      <c r="C1565" s="879"/>
      <c r="D1565" s="993"/>
      <c r="E1565" s="996"/>
      <c r="F1565" s="994"/>
      <c r="G1565" s="849"/>
      <c r="H1565" s="868"/>
      <c r="I1565" s="642"/>
      <c r="J1565" s="862"/>
      <c r="K1565" s="872" t="str">
        <f t="shared" si="124"/>
        <v/>
      </c>
      <c r="L1565" s="872" t="str">
        <f t="shared" si="125"/>
        <v/>
      </c>
      <c r="M1565" s="872" t="str">
        <f t="shared" si="126"/>
        <v/>
      </c>
      <c r="N1565" s="872" t="str">
        <f t="shared" si="128"/>
        <v/>
      </c>
      <c r="O1565" s="872" t="str">
        <f t="shared" si="127"/>
        <v/>
      </c>
    </row>
    <row r="1566" spans="3:15" ht="18" hidden="1" customHeight="1">
      <c r="C1566" s="879"/>
      <c r="D1566" s="993"/>
      <c r="E1566" s="996"/>
      <c r="F1566" s="994"/>
      <c r="G1566" s="849"/>
      <c r="H1566" s="868"/>
      <c r="I1566" s="642"/>
      <c r="J1566" s="862"/>
      <c r="K1566" s="872" t="str">
        <f t="shared" si="124"/>
        <v/>
      </c>
      <c r="L1566" s="872" t="str">
        <f t="shared" si="125"/>
        <v/>
      </c>
      <c r="M1566" s="872" t="str">
        <f t="shared" si="126"/>
        <v/>
      </c>
      <c r="N1566" s="872" t="str">
        <f t="shared" si="128"/>
        <v/>
      </c>
      <c r="O1566" s="872" t="str">
        <f t="shared" si="127"/>
        <v/>
      </c>
    </row>
    <row r="1567" spans="3:15" ht="18" hidden="1" customHeight="1">
      <c r="C1567" s="879"/>
      <c r="D1567" s="993"/>
      <c r="E1567" s="996"/>
      <c r="F1567" s="994"/>
      <c r="G1567" s="849"/>
      <c r="H1567" s="868"/>
      <c r="I1567" s="642"/>
      <c r="J1567" s="862"/>
      <c r="K1567" s="872" t="str">
        <f t="shared" si="124"/>
        <v/>
      </c>
      <c r="L1567" s="872" t="str">
        <f t="shared" si="125"/>
        <v/>
      </c>
      <c r="M1567" s="872" t="str">
        <f t="shared" si="126"/>
        <v/>
      </c>
      <c r="N1567" s="872" t="str">
        <f t="shared" si="128"/>
        <v/>
      </c>
      <c r="O1567" s="872" t="str">
        <f t="shared" si="127"/>
        <v/>
      </c>
    </row>
    <row r="1568" spans="3:15" ht="18" hidden="1" customHeight="1">
      <c r="C1568" s="879"/>
      <c r="D1568" s="993"/>
      <c r="E1568" s="996"/>
      <c r="F1568" s="994"/>
      <c r="G1568" s="849"/>
      <c r="H1568" s="868"/>
      <c r="I1568" s="642"/>
      <c r="J1568" s="862"/>
      <c r="K1568" s="872" t="str">
        <f t="shared" si="124"/>
        <v/>
      </c>
      <c r="L1568" s="872" t="str">
        <f t="shared" si="125"/>
        <v/>
      </c>
      <c r="M1568" s="872" t="str">
        <f t="shared" si="126"/>
        <v/>
      </c>
      <c r="N1568" s="872" t="str">
        <f t="shared" si="128"/>
        <v/>
      </c>
      <c r="O1568" s="872" t="str">
        <f t="shared" si="127"/>
        <v/>
      </c>
    </row>
    <row r="1569" spans="3:15" ht="18" hidden="1" customHeight="1">
      <c r="C1569" s="879"/>
      <c r="D1569" s="993"/>
      <c r="E1569" s="996"/>
      <c r="F1569" s="994"/>
      <c r="G1569" s="849"/>
      <c r="H1569" s="868"/>
      <c r="I1569" s="642"/>
      <c r="J1569" s="862"/>
      <c r="K1569" s="872" t="str">
        <f t="shared" si="124"/>
        <v/>
      </c>
      <c r="L1569" s="872" t="str">
        <f t="shared" si="125"/>
        <v/>
      </c>
      <c r="M1569" s="872" t="str">
        <f t="shared" si="126"/>
        <v/>
      </c>
      <c r="N1569" s="872" t="str">
        <f t="shared" si="128"/>
        <v/>
      </c>
      <c r="O1569" s="872" t="str">
        <f t="shared" si="127"/>
        <v/>
      </c>
    </row>
    <row r="1570" spans="3:15" ht="18" hidden="1" customHeight="1">
      <c r="C1570" s="879"/>
      <c r="D1570" s="993"/>
      <c r="E1570" s="996"/>
      <c r="F1570" s="994"/>
      <c r="G1570" s="849"/>
      <c r="H1570" s="868"/>
      <c r="I1570" s="642"/>
      <c r="J1570" s="862"/>
      <c r="K1570" s="872" t="str">
        <f t="shared" si="124"/>
        <v/>
      </c>
      <c r="L1570" s="872" t="str">
        <f t="shared" si="125"/>
        <v/>
      </c>
      <c r="M1570" s="872" t="str">
        <f t="shared" si="126"/>
        <v/>
      </c>
      <c r="N1570" s="872" t="str">
        <f t="shared" si="128"/>
        <v/>
      </c>
      <c r="O1570" s="872" t="str">
        <f t="shared" si="127"/>
        <v/>
      </c>
    </row>
    <row r="1571" spans="3:15" ht="18" hidden="1" customHeight="1">
      <c r="C1571" s="879"/>
      <c r="D1571" s="993"/>
      <c r="E1571" s="996"/>
      <c r="F1571" s="994"/>
      <c r="G1571" s="849"/>
      <c r="H1571" s="868"/>
      <c r="I1571" s="642"/>
      <c r="J1571" s="862"/>
      <c r="K1571" s="872" t="str">
        <f t="shared" si="124"/>
        <v/>
      </c>
      <c r="L1571" s="872" t="str">
        <f t="shared" si="125"/>
        <v/>
      </c>
      <c r="M1571" s="872" t="str">
        <f t="shared" si="126"/>
        <v/>
      </c>
      <c r="N1571" s="872" t="str">
        <f t="shared" si="128"/>
        <v/>
      </c>
      <c r="O1571" s="872" t="str">
        <f t="shared" si="127"/>
        <v/>
      </c>
    </row>
    <row r="1572" spans="3:15" ht="18" hidden="1" customHeight="1">
      <c r="C1572" s="879"/>
      <c r="D1572" s="993"/>
      <c r="E1572" s="996"/>
      <c r="F1572" s="994"/>
      <c r="G1572" s="849"/>
      <c r="H1572" s="868"/>
      <c r="I1572" s="642"/>
      <c r="J1572" s="862"/>
      <c r="K1572" s="872" t="str">
        <f t="shared" si="124"/>
        <v/>
      </c>
      <c r="L1572" s="872" t="str">
        <f t="shared" si="125"/>
        <v/>
      </c>
      <c r="M1572" s="872" t="str">
        <f t="shared" si="126"/>
        <v/>
      </c>
      <c r="N1572" s="872" t="str">
        <f t="shared" si="128"/>
        <v/>
      </c>
      <c r="O1572" s="872" t="str">
        <f t="shared" si="127"/>
        <v/>
      </c>
    </row>
    <row r="1573" spans="3:15" ht="18" hidden="1" customHeight="1">
      <c r="C1573" s="879"/>
      <c r="D1573" s="993"/>
      <c r="E1573" s="996"/>
      <c r="F1573" s="994"/>
      <c r="G1573" s="849"/>
      <c r="H1573" s="868"/>
      <c r="I1573" s="642"/>
      <c r="J1573" s="862"/>
      <c r="K1573" s="872" t="str">
        <f t="shared" si="124"/>
        <v/>
      </c>
      <c r="L1573" s="872" t="str">
        <f t="shared" si="125"/>
        <v/>
      </c>
      <c r="M1573" s="872" t="str">
        <f t="shared" si="126"/>
        <v/>
      </c>
      <c r="N1573" s="872" t="str">
        <f t="shared" si="128"/>
        <v/>
      </c>
      <c r="O1573" s="872" t="str">
        <f t="shared" si="127"/>
        <v/>
      </c>
    </row>
    <row r="1574" spans="3:15" ht="18" hidden="1" customHeight="1">
      <c r="C1574" s="879"/>
      <c r="D1574" s="993"/>
      <c r="E1574" s="996"/>
      <c r="F1574" s="994"/>
      <c r="G1574" s="849"/>
      <c r="H1574" s="868"/>
      <c r="I1574" s="642"/>
      <c r="J1574" s="862"/>
      <c r="K1574" s="872" t="str">
        <f t="shared" si="124"/>
        <v/>
      </c>
      <c r="L1574" s="872" t="str">
        <f t="shared" si="125"/>
        <v/>
      </c>
      <c r="M1574" s="872" t="str">
        <f t="shared" si="126"/>
        <v/>
      </c>
      <c r="N1574" s="872" t="str">
        <f t="shared" si="128"/>
        <v/>
      </c>
      <c r="O1574" s="872" t="str">
        <f t="shared" si="127"/>
        <v/>
      </c>
    </row>
    <row r="1575" spans="3:15" ht="18" hidden="1" customHeight="1">
      <c r="C1575" s="879"/>
      <c r="D1575" s="993"/>
      <c r="E1575" s="996"/>
      <c r="F1575" s="994"/>
      <c r="G1575" s="849"/>
      <c r="H1575" s="868"/>
      <c r="I1575" s="642"/>
      <c r="J1575" s="862"/>
      <c r="K1575" s="872" t="str">
        <f t="shared" ref="K1575:K1638" si="129">IF(C1575="","",IF(E1575=G1575,"エラー",""))</f>
        <v/>
      </c>
      <c r="L1575" s="872" t="str">
        <f t="shared" ref="L1575:L1638" si="130">IF(C1575="","",IF(COUNTIF($H$3213:$H$3236,H1575),"","エラー"))</f>
        <v/>
      </c>
      <c r="M1575" s="872" t="str">
        <f t="shared" ref="M1575:M1638" si="131">IF(H1575="その他",IF(I1575="","エラー",""),IF(H1575="外国語(外国語会話も含む)",IF(I1575="","エラー",""),""))</f>
        <v/>
      </c>
      <c r="N1575" s="872" t="str">
        <f t="shared" si="128"/>
        <v/>
      </c>
      <c r="O1575" s="872" t="str">
        <f t="shared" si="127"/>
        <v/>
      </c>
    </row>
    <row r="1576" spans="3:15" ht="18" hidden="1" customHeight="1">
      <c r="C1576" s="879"/>
      <c r="D1576" s="993"/>
      <c r="E1576" s="996"/>
      <c r="F1576" s="994"/>
      <c r="G1576" s="849"/>
      <c r="H1576" s="868"/>
      <c r="I1576" s="642"/>
      <c r="J1576" s="862"/>
      <c r="K1576" s="872" t="str">
        <f t="shared" si="129"/>
        <v/>
      </c>
      <c r="L1576" s="872" t="str">
        <f t="shared" si="130"/>
        <v/>
      </c>
      <c r="M1576" s="872" t="str">
        <f t="shared" si="131"/>
        <v/>
      </c>
      <c r="N1576" s="872" t="str">
        <f t="shared" si="128"/>
        <v/>
      </c>
      <c r="O1576" s="872" t="str">
        <f t="shared" si="127"/>
        <v/>
      </c>
    </row>
    <row r="1577" spans="3:15" ht="18" hidden="1" customHeight="1">
      <c r="C1577" s="879"/>
      <c r="D1577" s="993"/>
      <c r="E1577" s="996"/>
      <c r="F1577" s="994"/>
      <c r="G1577" s="849"/>
      <c r="H1577" s="868"/>
      <c r="I1577" s="642"/>
      <c r="J1577" s="862"/>
      <c r="K1577" s="872" t="str">
        <f t="shared" si="129"/>
        <v/>
      </c>
      <c r="L1577" s="872" t="str">
        <f t="shared" si="130"/>
        <v/>
      </c>
      <c r="M1577" s="872" t="str">
        <f t="shared" si="131"/>
        <v/>
      </c>
      <c r="N1577" s="872" t="str">
        <f t="shared" si="128"/>
        <v/>
      </c>
      <c r="O1577" s="872" t="str">
        <f t="shared" si="127"/>
        <v/>
      </c>
    </row>
    <row r="1578" spans="3:15" ht="18" hidden="1" customHeight="1">
      <c r="C1578" s="879"/>
      <c r="D1578" s="993"/>
      <c r="E1578" s="996"/>
      <c r="F1578" s="994"/>
      <c r="G1578" s="849"/>
      <c r="H1578" s="868"/>
      <c r="I1578" s="642"/>
      <c r="J1578" s="862"/>
      <c r="K1578" s="872" t="str">
        <f t="shared" si="129"/>
        <v/>
      </c>
      <c r="L1578" s="872" t="str">
        <f t="shared" si="130"/>
        <v/>
      </c>
      <c r="M1578" s="872" t="str">
        <f t="shared" si="131"/>
        <v/>
      </c>
      <c r="N1578" s="872" t="str">
        <f t="shared" si="128"/>
        <v/>
      </c>
      <c r="O1578" s="872" t="str">
        <f t="shared" si="127"/>
        <v/>
      </c>
    </row>
    <row r="1579" spans="3:15" ht="18" hidden="1" customHeight="1">
      <c r="C1579" s="879"/>
      <c r="D1579" s="993"/>
      <c r="E1579" s="996"/>
      <c r="F1579" s="994"/>
      <c r="G1579" s="849"/>
      <c r="H1579" s="868"/>
      <c r="I1579" s="642"/>
      <c r="J1579" s="862"/>
      <c r="K1579" s="872" t="str">
        <f t="shared" si="129"/>
        <v/>
      </c>
      <c r="L1579" s="872" t="str">
        <f t="shared" si="130"/>
        <v/>
      </c>
      <c r="M1579" s="872" t="str">
        <f t="shared" si="131"/>
        <v/>
      </c>
      <c r="N1579" s="872" t="str">
        <f t="shared" si="128"/>
        <v/>
      </c>
      <c r="O1579" s="872" t="str">
        <f t="shared" si="127"/>
        <v/>
      </c>
    </row>
    <row r="1580" spans="3:15" ht="18" hidden="1" customHeight="1">
      <c r="C1580" s="879"/>
      <c r="D1580" s="993"/>
      <c r="E1580" s="996"/>
      <c r="F1580" s="994"/>
      <c r="G1580" s="849"/>
      <c r="H1580" s="868"/>
      <c r="I1580" s="642"/>
      <c r="J1580" s="862"/>
      <c r="K1580" s="872" t="str">
        <f t="shared" si="129"/>
        <v/>
      </c>
      <c r="L1580" s="872" t="str">
        <f t="shared" si="130"/>
        <v/>
      </c>
      <c r="M1580" s="872" t="str">
        <f t="shared" si="131"/>
        <v/>
      </c>
      <c r="N1580" s="872" t="str">
        <f t="shared" si="128"/>
        <v/>
      </c>
      <c r="O1580" s="872" t="str">
        <f t="shared" si="127"/>
        <v/>
      </c>
    </row>
    <row r="1581" spans="3:15" ht="18" hidden="1" customHeight="1">
      <c r="C1581" s="879"/>
      <c r="D1581" s="993"/>
      <c r="E1581" s="996"/>
      <c r="F1581" s="994"/>
      <c r="G1581" s="849"/>
      <c r="H1581" s="868"/>
      <c r="I1581" s="642"/>
      <c r="J1581" s="862"/>
      <c r="K1581" s="872" t="str">
        <f t="shared" si="129"/>
        <v/>
      </c>
      <c r="L1581" s="872" t="str">
        <f t="shared" si="130"/>
        <v/>
      </c>
      <c r="M1581" s="872" t="str">
        <f t="shared" si="131"/>
        <v/>
      </c>
      <c r="N1581" s="872" t="str">
        <f t="shared" si="128"/>
        <v/>
      </c>
      <c r="O1581" s="872" t="str">
        <f t="shared" si="127"/>
        <v/>
      </c>
    </row>
    <row r="1582" spans="3:15" ht="18" hidden="1" customHeight="1">
      <c r="C1582" s="879"/>
      <c r="D1582" s="993"/>
      <c r="E1582" s="996"/>
      <c r="F1582" s="994"/>
      <c r="G1582" s="849"/>
      <c r="H1582" s="868"/>
      <c r="I1582" s="642"/>
      <c r="J1582" s="862"/>
      <c r="K1582" s="872" t="str">
        <f t="shared" si="129"/>
        <v/>
      </c>
      <c r="L1582" s="872" t="str">
        <f t="shared" si="130"/>
        <v/>
      </c>
      <c r="M1582" s="872" t="str">
        <f t="shared" si="131"/>
        <v/>
      </c>
      <c r="N1582" s="872" t="str">
        <f t="shared" si="128"/>
        <v/>
      </c>
      <c r="O1582" s="872" t="str">
        <f t="shared" si="127"/>
        <v/>
      </c>
    </row>
    <row r="1583" spans="3:15" ht="18" hidden="1" customHeight="1">
      <c r="C1583" s="879"/>
      <c r="D1583" s="993"/>
      <c r="E1583" s="996"/>
      <c r="F1583" s="994"/>
      <c r="G1583" s="849"/>
      <c r="H1583" s="868"/>
      <c r="I1583" s="642"/>
      <c r="J1583" s="862"/>
      <c r="K1583" s="872" t="str">
        <f t="shared" si="129"/>
        <v/>
      </c>
      <c r="L1583" s="872" t="str">
        <f t="shared" si="130"/>
        <v/>
      </c>
      <c r="M1583" s="872" t="str">
        <f t="shared" si="131"/>
        <v/>
      </c>
      <c r="N1583" s="872" t="str">
        <f t="shared" si="128"/>
        <v/>
      </c>
      <c r="O1583" s="872" t="str">
        <f t="shared" si="127"/>
        <v/>
      </c>
    </row>
    <row r="1584" spans="3:15" ht="18" hidden="1" customHeight="1">
      <c r="C1584" s="879"/>
      <c r="D1584" s="993"/>
      <c r="E1584" s="996"/>
      <c r="F1584" s="994"/>
      <c r="G1584" s="849"/>
      <c r="H1584" s="868"/>
      <c r="I1584" s="642"/>
      <c r="J1584" s="862"/>
      <c r="K1584" s="872" t="str">
        <f t="shared" si="129"/>
        <v/>
      </c>
      <c r="L1584" s="872" t="str">
        <f t="shared" si="130"/>
        <v/>
      </c>
      <c r="M1584" s="872" t="str">
        <f t="shared" si="131"/>
        <v/>
      </c>
      <c r="N1584" s="872" t="str">
        <f t="shared" si="128"/>
        <v/>
      </c>
      <c r="O1584" s="872" t="str">
        <f t="shared" si="127"/>
        <v/>
      </c>
    </row>
    <row r="1585" spans="3:15" ht="18" hidden="1" customHeight="1">
      <c r="C1585" s="879"/>
      <c r="D1585" s="993"/>
      <c r="E1585" s="996"/>
      <c r="F1585" s="994"/>
      <c r="G1585" s="849"/>
      <c r="H1585" s="868"/>
      <c r="I1585" s="642"/>
      <c r="J1585" s="862"/>
      <c r="K1585" s="872" t="str">
        <f t="shared" si="129"/>
        <v/>
      </c>
      <c r="L1585" s="872" t="str">
        <f t="shared" si="130"/>
        <v/>
      </c>
      <c r="M1585" s="872" t="str">
        <f t="shared" si="131"/>
        <v/>
      </c>
      <c r="N1585" s="872" t="str">
        <f t="shared" si="128"/>
        <v/>
      </c>
      <c r="O1585" s="872" t="str">
        <f t="shared" si="127"/>
        <v/>
      </c>
    </row>
    <row r="1586" spans="3:15" ht="18" hidden="1" customHeight="1">
      <c r="C1586" s="879"/>
      <c r="D1586" s="993"/>
      <c r="E1586" s="996"/>
      <c r="F1586" s="994"/>
      <c r="G1586" s="849"/>
      <c r="H1586" s="868"/>
      <c r="I1586" s="642"/>
      <c r="J1586" s="862"/>
      <c r="K1586" s="872" t="str">
        <f t="shared" si="129"/>
        <v/>
      </c>
      <c r="L1586" s="872" t="str">
        <f t="shared" si="130"/>
        <v/>
      </c>
      <c r="M1586" s="872" t="str">
        <f t="shared" si="131"/>
        <v/>
      </c>
      <c r="N1586" s="872" t="str">
        <f t="shared" si="128"/>
        <v/>
      </c>
      <c r="O1586" s="872" t="str">
        <f t="shared" si="127"/>
        <v/>
      </c>
    </row>
    <row r="1587" spans="3:15" ht="18" hidden="1" customHeight="1">
      <c r="C1587" s="879"/>
      <c r="D1587" s="993"/>
      <c r="E1587" s="996"/>
      <c r="F1587" s="994"/>
      <c r="G1587" s="849"/>
      <c r="H1587" s="868"/>
      <c r="I1587" s="642"/>
      <c r="J1587" s="862"/>
      <c r="K1587" s="872" t="str">
        <f t="shared" si="129"/>
        <v/>
      </c>
      <c r="L1587" s="872" t="str">
        <f t="shared" si="130"/>
        <v/>
      </c>
      <c r="M1587" s="872" t="str">
        <f t="shared" si="131"/>
        <v/>
      </c>
      <c r="N1587" s="872" t="str">
        <f t="shared" si="128"/>
        <v/>
      </c>
      <c r="O1587" s="872" t="str">
        <f t="shared" si="127"/>
        <v/>
      </c>
    </row>
    <row r="1588" spans="3:15" ht="18" hidden="1" customHeight="1">
      <c r="C1588" s="879"/>
      <c r="D1588" s="993"/>
      <c r="E1588" s="996"/>
      <c r="F1588" s="994"/>
      <c r="G1588" s="849"/>
      <c r="H1588" s="868"/>
      <c r="I1588" s="642"/>
      <c r="J1588" s="862"/>
      <c r="K1588" s="872" t="str">
        <f t="shared" si="129"/>
        <v/>
      </c>
      <c r="L1588" s="872" t="str">
        <f t="shared" si="130"/>
        <v/>
      </c>
      <c r="M1588" s="872" t="str">
        <f t="shared" si="131"/>
        <v/>
      </c>
      <c r="N1588" s="872" t="str">
        <f t="shared" si="128"/>
        <v/>
      </c>
      <c r="O1588" s="872" t="str">
        <f t="shared" si="127"/>
        <v/>
      </c>
    </row>
    <row r="1589" spans="3:15" ht="18" hidden="1" customHeight="1">
      <c r="C1589" s="879"/>
      <c r="D1589" s="993"/>
      <c r="E1589" s="996"/>
      <c r="F1589" s="994"/>
      <c r="G1589" s="849"/>
      <c r="H1589" s="868"/>
      <c r="I1589" s="642"/>
      <c r="J1589" s="862"/>
      <c r="K1589" s="872" t="str">
        <f t="shared" si="129"/>
        <v/>
      </c>
      <c r="L1589" s="872" t="str">
        <f t="shared" si="130"/>
        <v/>
      </c>
      <c r="M1589" s="872" t="str">
        <f t="shared" si="131"/>
        <v/>
      </c>
      <c r="N1589" s="872" t="str">
        <f t="shared" si="128"/>
        <v/>
      </c>
      <c r="O1589" s="872" t="str">
        <f t="shared" si="127"/>
        <v/>
      </c>
    </row>
    <row r="1590" spans="3:15" ht="18" hidden="1" customHeight="1">
      <c r="C1590" s="879"/>
      <c r="D1590" s="993"/>
      <c r="E1590" s="996"/>
      <c r="F1590" s="994"/>
      <c r="G1590" s="849"/>
      <c r="H1590" s="868"/>
      <c r="I1590" s="642"/>
      <c r="J1590" s="862"/>
      <c r="K1590" s="872" t="str">
        <f t="shared" si="129"/>
        <v/>
      </c>
      <c r="L1590" s="872" t="str">
        <f t="shared" si="130"/>
        <v/>
      </c>
      <c r="M1590" s="872" t="str">
        <f t="shared" si="131"/>
        <v/>
      </c>
      <c r="N1590" s="872" t="str">
        <f t="shared" si="128"/>
        <v/>
      </c>
      <c r="O1590" s="872" t="str">
        <f t="shared" si="127"/>
        <v/>
      </c>
    </row>
    <row r="1591" spans="3:15" ht="18" hidden="1" customHeight="1">
      <c r="C1591" s="879"/>
      <c r="D1591" s="993"/>
      <c r="E1591" s="996"/>
      <c r="F1591" s="994"/>
      <c r="G1591" s="849"/>
      <c r="H1591" s="868"/>
      <c r="I1591" s="642"/>
      <c r="J1591" s="862"/>
      <c r="K1591" s="872" t="str">
        <f t="shared" si="129"/>
        <v/>
      </c>
      <c r="L1591" s="872" t="str">
        <f t="shared" si="130"/>
        <v/>
      </c>
      <c r="M1591" s="872" t="str">
        <f t="shared" si="131"/>
        <v/>
      </c>
      <c r="N1591" s="872" t="str">
        <f t="shared" si="128"/>
        <v/>
      </c>
      <c r="O1591" s="872" t="str">
        <f t="shared" si="127"/>
        <v/>
      </c>
    </row>
    <row r="1592" spans="3:15" ht="18" hidden="1" customHeight="1">
      <c r="C1592" s="879"/>
      <c r="D1592" s="993"/>
      <c r="E1592" s="996"/>
      <c r="F1592" s="994"/>
      <c r="G1592" s="849"/>
      <c r="H1592" s="868"/>
      <c r="I1592" s="642"/>
      <c r="J1592" s="862"/>
      <c r="K1592" s="872" t="str">
        <f t="shared" si="129"/>
        <v/>
      </c>
      <c r="L1592" s="872" t="str">
        <f t="shared" si="130"/>
        <v/>
      </c>
      <c r="M1592" s="872" t="str">
        <f t="shared" si="131"/>
        <v/>
      </c>
      <c r="N1592" s="872" t="str">
        <f t="shared" si="128"/>
        <v/>
      </c>
      <c r="O1592" s="872" t="str">
        <f t="shared" si="127"/>
        <v/>
      </c>
    </row>
    <row r="1593" spans="3:15" ht="18" hidden="1" customHeight="1">
      <c r="C1593" s="879"/>
      <c r="D1593" s="993"/>
      <c r="E1593" s="996"/>
      <c r="F1593" s="994"/>
      <c r="G1593" s="849"/>
      <c r="H1593" s="868"/>
      <c r="I1593" s="642"/>
      <c r="J1593" s="862"/>
      <c r="K1593" s="872" t="str">
        <f t="shared" si="129"/>
        <v/>
      </c>
      <c r="L1593" s="872" t="str">
        <f t="shared" si="130"/>
        <v/>
      </c>
      <c r="M1593" s="872" t="str">
        <f t="shared" si="131"/>
        <v/>
      </c>
      <c r="N1593" s="872" t="str">
        <f t="shared" si="128"/>
        <v/>
      </c>
      <c r="O1593" s="872" t="str">
        <f t="shared" si="127"/>
        <v/>
      </c>
    </row>
    <row r="1594" spans="3:15" ht="18" hidden="1" customHeight="1">
      <c r="C1594" s="879"/>
      <c r="D1594" s="993"/>
      <c r="E1594" s="996"/>
      <c r="F1594" s="994"/>
      <c r="G1594" s="849"/>
      <c r="H1594" s="868"/>
      <c r="I1594" s="642"/>
      <c r="J1594" s="862"/>
      <c r="K1594" s="872" t="str">
        <f t="shared" si="129"/>
        <v/>
      </c>
      <c r="L1594" s="872" t="str">
        <f t="shared" si="130"/>
        <v/>
      </c>
      <c r="M1594" s="872" t="str">
        <f t="shared" si="131"/>
        <v/>
      </c>
      <c r="N1594" s="872" t="str">
        <f t="shared" si="128"/>
        <v/>
      </c>
      <c r="O1594" s="872" t="str">
        <f t="shared" si="127"/>
        <v/>
      </c>
    </row>
    <row r="1595" spans="3:15" ht="18" hidden="1" customHeight="1">
      <c r="C1595" s="879"/>
      <c r="D1595" s="993"/>
      <c r="E1595" s="996"/>
      <c r="F1595" s="994"/>
      <c r="G1595" s="849"/>
      <c r="H1595" s="868"/>
      <c r="I1595" s="642"/>
      <c r="J1595" s="862"/>
      <c r="K1595" s="872" t="str">
        <f t="shared" si="129"/>
        <v/>
      </c>
      <c r="L1595" s="872" t="str">
        <f t="shared" si="130"/>
        <v/>
      </c>
      <c r="M1595" s="872" t="str">
        <f t="shared" si="131"/>
        <v/>
      </c>
      <c r="N1595" s="872" t="str">
        <f t="shared" si="128"/>
        <v/>
      </c>
      <c r="O1595" s="872" t="str">
        <f t="shared" si="127"/>
        <v/>
      </c>
    </row>
    <row r="1596" spans="3:15" ht="18" hidden="1" customHeight="1">
      <c r="C1596" s="879"/>
      <c r="D1596" s="993"/>
      <c r="E1596" s="996"/>
      <c r="F1596" s="994"/>
      <c r="G1596" s="849"/>
      <c r="H1596" s="868"/>
      <c r="I1596" s="642"/>
      <c r="J1596" s="862"/>
      <c r="K1596" s="872" t="str">
        <f t="shared" si="129"/>
        <v/>
      </c>
      <c r="L1596" s="872" t="str">
        <f t="shared" si="130"/>
        <v/>
      </c>
      <c r="M1596" s="872" t="str">
        <f t="shared" si="131"/>
        <v/>
      </c>
      <c r="N1596" s="872" t="str">
        <f t="shared" si="128"/>
        <v/>
      </c>
      <c r="O1596" s="872" t="str">
        <f t="shared" si="127"/>
        <v/>
      </c>
    </row>
    <row r="1597" spans="3:15" ht="18" hidden="1" customHeight="1">
      <c r="C1597" s="879"/>
      <c r="D1597" s="993"/>
      <c r="E1597" s="996"/>
      <c r="F1597" s="994"/>
      <c r="G1597" s="849"/>
      <c r="H1597" s="868"/>
      <c r="I1597" s="642"/>
      <c r="J1597" s="862"/>
      <c r="K1597" s="872" t="str">
        <f t="shared" si="129"/>
        <v/>
      </c>
      <c r="L1597" s="872" t="str">
        <f t="shared" si="130"/>
        <v/>
      </c>
      <c r="M1597" s="872" t="str">
        <f t="shared" si="131"/>
        <v/>
      </c>
      <c r="N1597" s="872" t="str">
        <f t="shared" si="128"/>
        <v/>
      </c>
      <c r="O1597" s="872" t="str">
        <f t="shared" si="127"/>
        <v/>
      </c>
    </row>
    <row r="1598" spans="3:15" ht="18" hidden="1" customHeight="1">
      <c r="C1598" s="879"/>
      <c r="D1598" s="993"/>
      <c r="E1598" s="996"/>
      <c r="F1598" s="994"/>
      <c r="G1598" s="849"/>
      <c r="H1598" s="868"/>
      <c r="I1598" s="642"/>
      <c r="J1598" s="862"/>
      <c r="K1598" s="872" t="str">
        <f t="shared" si="129"/>
        <v/>
      </c>
      <c r="L1598" s="872" t="str">
        <f t="shared" si="130"/>
        <v/>
      </c>
      <c r="M1598" s="872" t="str">
        <f t="shared" si="131"/>
        <v/>
      </c>
      <c r="N1598" s="872" t="str">
        <f t="shared" si="128"/>
        <v/>
      </c>
      <c r="O1598" s="872" t="str">
        <f t="shared" si="127"/>
        <v/>
      </c>
    </row>
    <row r="1599" spans="3:15" ht="18" hidden="1" customHeight="1">
      <c r="C1599" s="879"/>
      <c r="D1599" s="993"/>
      <c r="E1599" s="996"/>
      <c r="F1599" s="994"/>
      <c r="G1599" s="849"/>
      <c r="H1599" s="868"/>
      <c r="I1599" s="642"/>
      <c r="J1599" s="862"/>
      <c r="K1599" s="872" t="str">
        <f t="shared" si="129"/>
        <v/>
      </c>
      <c r="L1599" s="872" t="str">
        <f t="shared" si="130"/>
        <v/>
      </c>
      <c r="M1599" s="872" t="str">
        <f t="shared" si="131"/>
        <v/>
      </c>
      <c r="N1599" s="872" t="str">
        <f t="shared" si="128"/>
        <v/>
      </c>
      <c r="O1599" s="872" t="str">
        <f t="shared" si="127"/>
        <v/>
      </c>
    </row>
    <row r="1600" spans="3:15" ht="18" hidden="1" customHeight="1">
      <c r="C1600" s="879"/>
      <c r="D1600" s="993"/>
      <c r="E1600" s="996"/>
      <c r="F1600" s="994"/>
      <c r="G1600" s="849"/>
      <c r="H1600" s="868"/>
      <c r="I1600" s="642"/>
      <c r="J1600" s="862"/>
      <c r="K1600" s="872" t="str">
        <f t="shared" si="129"/>
        <v/>
      </c>
      <c r="L1600" s="872" t="str">
        <f t="shared" si="130"/>
        <v/>
      </c>
      <c r="M1600" s="872" t="str">
        <f t="shared" si="131"/>
        <v/>
      </c>
      <c r="N1600" s="872" t="str">
        <f t="shared" si="128"/>
        <v/>
      </c>
      <c r="O1600" s="872" t="str">
        <f t="shared" si="127"/>
        <v/>
      </c>
    </row>
    <row r="1601" spans="3:15" ht="18" hidden="1" customHeight="1">
      <c r="C1601" s="879"/>
      <c r="D1601" s="993"/>
      <c r="E1601" s="996"/>
      <c r="F1601" s="994"/>
      <c r="G1601" s="849"/>
      <c r="H1601" s="868"/>
      <c r="I1601" s="642"/>
      <c r="J1601" s="862"/>
      <c r="K1601" s="872" t="str">
        <f t="shared" si="129"/>
        <v/>
      </c>
      <c r="L1601" s="872" t="str">
        <f t="shared" si="130"/>
        <v/>
      </c>
      <c r="M1601" s="872" t="str">
        <f t="shared" si="131"/>
        <v/>
      </c>
      <c r="N1601" s="872" t="str">
        <f t="shared" si="128"/>
        <v/>
      </c>
      <c r="O1601" s="872" t="str">
        <f t="shared" si="127"/>
        <v/>
      </c>
    </row>
    <row r="1602" spans="3:15" ht="18" hidden="1" customHeight="1">
      <c r="C1602" s="879"/>
      <c r="D1602" s="993"/>
      <c r="E1602" s="996"/>
      <c r="F1602" s="994"/>
      <c r="G1602" s="849"/>
      <c r="H1602" s="868"/>
      <c r="I1602" s="642"/>
      <c r="J1602" s="862"/>
      <c r="K1602" s="872" t="str">
        <f t="shared" si="129"/>
        <v/>
      </c>
      <c r="L1602" s="872" t="str">
        <f t="shared" si="130"/>
        <v/>
      </c>
      <c r="M1602" s="872" t="str">
        <f t="shared" si="131"/>
        <v/>
      </c>
      <c r="N1602" s="872" t="str">
        <f t="shared" si="128"/>
        <v/>
      </c>
      <c r="O1602" s="872" t="str">
        <f t="shared" si="127"/>
        <v/>
      </c>
    </row>
    <row r="1603" spans="3:15" ht="18" hidden="1" customHeight="1">
      <c r="C1603" s="879"/>
      <c r="D1603" s="993"/>
      <c r="E1603" s="996"/>
      <c r="F1603" s="994"/>
      <c r="G1603" s="849"/>
      <c r="H1603" s="868"/>
      <c r="I1603" s="642"/>
      <c r="J1603" s="862"/>
      <c r="K1603" s="872" t="str">
        <f t="shared" si="129"/>
        <v/>
      </c>
      <c r="L1603" s="872" t="str">
        <f t="shared" si="130"/>
        <v/>
      </c>
      <c r="M1603" s="872" t="str">
        <f t="shared" si="131"/>
        <v/>
      </c>
      <c r="N1603" s="872" t="str">
        <f t="shared" si="128"/>
        <v/>
      </c>
      <c r="O1603" s="872" t="str">
        <f t="shared" si="127"/>
        <v/>
      </c>
    </row>
    <row r="1604" spans="3:15" ht="18" hidden="1" customHeight="1">
      <c r="C1604" s="879"/>
      <c r="D1604" s="993"/>
      <c r="E1604" s="996"/>
      <c r="F1604" s="994"/>
      <c r="G1604" s="849"/>
      <c r="H1604" s="868"/>
      <c r="I1604" s="642"/>
      <c r="J1604" s="862"/>
      <c r="K1604" s="872" t="str">
        <f t="shared" si="129"/>
        <v/>
      </c>
      <c r="L1604" s="872" t="str">
        <f t="shared" si="130"/>
        <v/>
      </c>
      <c r="M1604" s="872" t="str">
        <f t="shared" si="131"/>
        <v/>
      </c>
      <c r="N1604" s="872" t="str">
        <f t="shared" si="128"/>
        <v/>
      </c>
      <c r="O1604" s="872" t="str">
        <f t="shared" si="127"/>
        <v/>
      </c>
    </row>
    <row r="1605" spans="3:15" ht="18" hidden="1" customHeight="1">
      <c r="C1605" s="879"/>
      <c r="D1605" s="993"/>
      <c r="E1605" s="996"/>
      <c r="F1605" s="994"/>
      <c r="G1605" s="849"/>
      <c r="H1605" s="868"/>
      <c r="I1605" s="642"/>
      <c r="J1605" s="862"/>
      <c r="K1605" s="872" t="str">
        <f t="shared" si="129"/>
        <v/>
      </c>
      <c r="L1605" s="872" t="str">
        <f t="shared" si="130"/>
        <v/>
      </c>
      <c r="M1605" s="872" t="str">
        <f t="shared" si="131"/>
        <v/>
      </c>
      <c r="N1605" s="872" t="str">
        <f t="shared" si="128"/>
        <v/>
      </c>
      <c r="O1605" s="872" t="str">
        <f t="shared" ref="O1605:O1668" si="132">IF(C1605="","",IF(COUNTBLANK(C1605:J1605)&gt;1,"記入漏れがあります。記入例のとおりデータを入力してください。。",""))</f>
        <v/>
      </c>
    </row>
    <row r="1606" spans="3:15" ht="18" hidden="1" customHeight="1">
      <c r="C1606" s="879"/>
      <c r="D1606" s="993"/>
      <c r="E1606" s="996"/>
      <c r="F1606" s="994"/>
      <c r="G1606" s="849"/>
      <c r="H1606" s="868"/>
      <c r="I1606" s="642"/>
      <c r="J1606" s="862"/>
      <c r="K1606" s="872" t="str">
        <f t="shared" si="129"/>
        <v/>
      </c>
      <c r="L1606" s="872" t="str">
        <f t="shared" si="130"/>
        <v/>
      </c>
      <c r="M1606" s="872" t="str">
        <f t="shared" si="131"/>
        <v/>
      </c>
      <c r="N1606" s="872" t="str">
        <f t="shared" ref="N1606:N1669" si="133">IF(COUNTIF($Y$6:$Y$18,J1606),"要確認","")</f>
        <v/>
      </c>
      <c r="O1606" s="872" t="str">
        <f t="shared" si="132"/>
        <v/>
      </c>
    </row>
    <row r="1607" spans="3:15" ht="18" hidden="1" customHeight="1">
      <c r="C1607" s="879"/>
      <c r="D1607" s="993"/>
      <c r="E1607" s="996"/>
      <c r="F1607" s="994"/>
      <c r="G1607" s="849"/>
      <c r="H1607" s="868"/>
      <c r="I1607" s="642"/>
      <c r="J1607" s="862"/>
      <c r="K1607" s="872" t="str">
        <f t="shared" si="129"/>
        <v/>
      </c>
      <c r="L1607" s="872" t="str">
        <f t="shared" si="130"/>
        <v/>
      </c>
      <c r="M1607" s="872" t="str">
        <f t="shared" si="131"/>
        <v/>
      </c>
      <c r="N1607" s="872" t="str">
        <f t="shared" si="133"/>
        <v/>
      </c>
      <c r="O1607" s="872" t="str">
        <f t="shared" si="132"/>
        <v/>
      </c>
    </row>
    <row r="1608" spans="3:15" ht="18" hidden="1" customHeight="1">
      <c r="C1608" s="879"/>
      <c r="D1608" s="993"/>
      <c r="E1608" s="996"/>
      <c r="F1608" s="994"/>
      <c r="G1608" s="849"/>
      <c r="H1608" s="868"/>
      <c r="I1608" s="642"/>
      <c r="J1608" s="862"/>
      <c r="K1608" s="872" t="str">
        <f t="shared" si="129"/>
        <v/>
      </c>
      <c r="L1608" s="872" t="str">
        <f t="shared" si="130"/>
        <v/>
      </c>
      <c r="M1608" s="872" t="str">
        <f t="shared" si="131"/>
        <v/>
      </c>
      <c r="N1608" s="872" t="str">
        <f t="shared" si="133"/>
        <v/>
      </c>
      <c r="O1608" s="872" t="str">
        <f t="shared" si="132"/>
        <v/>
      </c>
    </row>
    <row r="1609" spans="3:15" ht="18" hidden="1" customHeight="1">
      <c r="C1609" s="879"/>
      <c r="D1609" s="993"/>
      <c r="E1609" s="996"/>
      <c r="F1609" s="994"/>
      <c r="G1609" s="849"/>
      <c r="H1609" s="868"/>
      <c r="I1609" s="642"/>
      <c r="J1609" s="862"/>
      <c r="K1609" s="872" t="str">
        <f t="shared" si="129"/>
        <v/>
      </c>
      <c r="L1609" s="872" t="str">
        <f t="shared" si="130"/>
        <v/>
      </c>
      <c r="M1609" s="872" t="str">
        <f t="shared" si="131"/>
        <v/>
      </c>
      <c r="N1609" s="872" t="str">
        <f t="shared" si="133"/>
        <v/>
      </c>
      <c r="O1609" s="872" t="str">
        <f t="shared" si="132"/>
        <v/>
      </c>
    </row>
    <row r="1610" spans="3:15" ht="18" hidden="1" customHeight="1">
      <c r="C1610" s="879"/>
      <c r="D1610" s="993"/>
      <c r="E1610" s="996"/>
      <c r="F1610" s="994"/>
      <c r="G1610" s="849"/>
      <c r="H1610" s="868"/>
      <c r="I1610" s="642"/>
      <c r="J1610" s="862"/>
      <c r="K1610" s="872" t="str">
        <f t="shared" si="129"/>
        <v/>
      </c>
      <c r="L1610" s="872" t="str">
        <f t="shared" si="130"/>
        <v/>
      </c>
      <c r="M1610" s="872" t="str">
        <f t="shared" si="131"/>
        <v/>
      </c>
      <c r="N1610" s="872" t="str">
        <f t="shared" si="133"/>
        <v/>
      </c>
      <c r="O1610" s="872" t="str">
        <f t="shared" si="132"/>
        <v/>
      </c>
    </row>
    <row r="1611" spans="3:15" ht="18" hidden="1" customHeight="1">
      <c r="C1611" s="879"/>
      <c r="D1611" s="993"/>
      <c r="E1611" s="996"/>
      <c r="F1611" s="994"/>
      <c r="G1611" s="849"/>
      <c r="H1611" s="868"/>
      <c r="I1611" s="642"/>
      <c r="J1611" s="862"/>
      <c r="K1611" s="872" t="str">
        <f t="shared" si="129"/>
        <v/>
      </c>
      <c r="L1611" s="872" t="str">
        <f t="shared" si="130"/>
        <v/>
      </c>
      <c r="M1611" s="872" t="str">
        <f t="shared" si="131"/>
        <v/>
      </c>
      <c r="N1611" s="872" t="str">
        <f t="shared" si="133"/>
        <v/>
      </c>
      <c r="O1611" s="872" t="str">
        <f t="shared" si="132"/>
        <v/>
      </c>
    </row>
    <row r="1612" spans="3:15" ht="18" hidden="1" customHeight="1">
      <c r="C1612" s="879"/>
      <c r="D1612" s="993"/>
      <c r="E1612" s="996"/>
      <c r="F1612" s="994"/>
      <c r="G1612" s="849"/>
      <c r="H1612" s="868"/>
      <c r="I1612" s="642"/>
      <c r="J1612" s="862"/>
      <c r="K1612" s="872" t="str">
        <f t="shared" si="129"/>
        <v/>
      </c>
      <c r="L1612" s="872" t="str">
        <f t="shared" si="130"/>
        <v/>
      </c>
      <c r="M1612" s="872" t="str">
        <f t="shared" si="131"/>
        <v/>
      </c>
      <c r="N1612" s="872" t="str">
        <f t="shared" si="133"/>
        <v/>
      </c>
      <c r="O1612" s="872" t="str">
        <f t="shared" si="132"/>
        <v/>
      </c>
    </row>
    <row r="1613" spans="3:15" ht="18" hidden="1" customHeight="1">
      <c r="C1613" s="879"/>
      <c r="D1613" s="993"/>
      <c r="E1613" s="996"/>
      <c r="F1613" s="994"/>
      <c r="G1613" s="849"/>
      <c r="H1613" s="868"/>
      <c r="I1613" s="642"/>
      <c r="J1613" s="862"/>
      <c r="K1613" s="872" t="str">
        <f t="shared" si="129"/>
        <v/>
      </c>
      <c r="L1613" s="872" t="str">
        <f t="shared" si="130"/>
        <v/>
      </c>
      <c r="M1613" s="872" t="str">
        <f t="shared" si="131"/>
        <v/>
      </c>
      <c r="N1613" s="872" t="str">
        <f t="shared" si="133"/>
        <v/>
      </c>
      <c r="O1613" s="872" t="str">
        <f t="shared" si="132"/>
        <v/>
      </c>
    </row>
    <row r="1614" spans="3:15" ht="18" hidden="1" customHeight="1">
      <c r="C1614" s="879"/>
      <c r="D1614" s="993"/>
      <c r="E1614" s="996"/>
      <c r="F1614" s="994"/>
      <c r="G1614" s="849"/>
      <c r="H1614" s="868"/>
      <c r="I1614" s="642"/>
      <c r="J1614" s="862"/>
      <c r="K1614" s="872" t="str">
        <f t="shared" si="129"/>
        <v/>
      </c>
      <c r="L1614" s="872" t="str">
        <f t="shared" si="130"/>
        <v/>
      </c>
      <c r="M1614" s="872" t="str">
        <f t="shared" si="131"/>
        <v/>
      </c>
      <c r="N1614" s="872" t="str">
        <f t="shared" si="133"/>
        <v/>
      </c>
      <c r="O1614" s="872" t="str">
        <f t="shared" si="132"/>
        <v/>
      </c>
    </row>
    <row r="1615" spans="3:15" ht="18" hidden="1" customHeight="1">
      <c r="C1615" s="879"/>
      <c r="D1615" s="993"/>
      <c r="E1615" s="996"/>
      <c r="F1615" s="994"/>
      <c r="G1615" s="849"/>
      <c r="H1615" s="868"/>
      <c r="I1615" s="642"/>
      <c r="J1615" s="862"/>
      <c r="K1615" s="872" t="str">
        <f t="shared" si="129"/>
        <v/>
      </c>
      <c r="L1615" s="872" t="str">
        <f t="shared" si="130"/>
        <v/>
      </c>
      <c r="M1615" s="872" t="str">
        <f t="shared" si="131"/>
        <v/>
      </c>
      <c r="N1615" s="872" t="str">
        <f t="shared" si="133"/>
        <v/>
      </c>
      <c r="O1615" s="872" t="str">
        <f t="shared" si="132"/>
        <v/>
      </c>
    </row>
    <row r="1616" spans="3:15" ht="18" hidden="1" customHeight="1">
      <c r="C1616" s="879"/>
      <c r="D1616" s="993"/>
      <c r="E1616" s="996"/>
      <c r="F1616" s="994"/>
      <c r="G1616" s="849"/>
      <c r="H1616" s="868"/>
      <c r="I1616" s="642"/>
      <c r="J1616" s="862"/>
      <c r="K1616" s="872" t="str">
        <f t="shared" si="129"/>
        <v/>
      </c>
      <c r="L1616" s="872" t="str">
        <f t="shared" si="130"/>
        <v/>
      </c>
      <c r="M1616" s="872" t="str">
        <f t="shared" si="131"/>
        <v/>
      </c>
      <c r="N1616" s="872" t="str">
        <f t="shared" si="133"/>
        <v/>
      </c>
      <c r="O1616" s="872" t="str">
        <f t="shared" si="132"/>
        <v/>
      </c>
    </row>
    <row r="1617" spans="3:15" ht="18" hidden="1" customHeight="1">
      <c r="C1617" s="879"/>
      <c r="D1617" s="993"/>
      <c r="E1617" s="996"/>
      <c r="F1617" s="994"/>
      <c r="G1617" s="849"/>
      <c r="H1617" s="868"/>
      <c r="I1617" s="642"/>
      <c r="J1617" s="862"/>
      <c r="K1617" s="872" t="str">
        <f t="shared" si="129"/>
        <v/>
      </c>
      <c r="L1617" s="872" t="str">
        <f t="shared" si="130"/>
        <v/>
      </c>
      <c r="M1617" s="872" t="str">
        <f t="shared" si="131"/>
        <v/>
      </c>
      <c r="N1617" s="872" t="str">
        <f t="shared" si="133"/>
        <v/>
      </c>
      <c r="O1617" s="872" t="str">
        <f t="shared" si="132"/>
        <v/>
      </c>
    </row>
    <row r="1618" spans="3:15" ht="18" hidden="1" customHeight="1">
      <c r="C1618" s="879"/>
      <c r="D1618" s="993"/>
      <c r="E1618" s="996"/>
      <c r="F1618" s="994"/>
      <c r="G1618" s="849"/>
      <c r="H1618" s="868"/>
      <c r="I1618" s="642"/>
      <c r="J1618" s="862"/>
      <c r="K1618" s="872" t="str">
        <f t="shared" si="129"/>
        <v/>
      </c>
      <c r="L1618" s="872" t="str">
        <f t="shared" si="130"/>
        <v/>
      </c>
      <c r="M1618" s="872" t="str">
        <f t="shared" si="131"/>
        <v/>
      </c>
      <c r="N1618" s="872" t="str">
        <f t="shared" si="133"/>
        <v/>
      </c>
      <c r="O1618" s="872" t="str">
        <f t="shared" si="132"/>
        <v/>
      </c>
    </row>
    <row r="1619" spans="3:15" ht="18" hidden="1" customHeight="1">
      <c r="C1619" s="879"/>
      <c r="D1619" s="993"/>
      <c r="E1619" s="996"/>
      <c r="F1619" s="994"/>
      <c r="G1619" s="849"/>
      <c r="H1619" s="868"/>
      <c r="I1619" s="642"/>
      <c r="J1619" s="862"/>
      <c r="K1619" s="872" t="str">
        <f t="shared" si="129"/>
        <v/>
      </c>
      <c r="L1619" s="872" t="str">
        <f t="shared" si="130"/>
        <v/>
      </c>
      <c r="M1619" s="872" t="str">
        <f t="shared" si="131"/>
        <v/>
      </c>
      <c r="N1619" s="872" t="str">
        <f t="shared" si="133"/>
        <v/>
      </c>
      <c r="O1619" s="872" t="str">
        <f t="shared" si="132"/>
        <v/>
      </c>
    </row>
    <row r="1620" spans="3:15" ht="18" hidden="1" customHeight="1">
      <c r="C1620" s="879"/>
      <c r="D1620" s="993"/>
      <c r="E1620" s="996"/>
      <c r="F1620" s="994"/>
      <c r="G1620" s="849"/>
      <c r="H1620" s="868"/>
      <c r="I1620" s="642"/>
      <c r="J1620" s="862"/>
      <c r="K1620" s="872" t="str">
        <f t="shared" si="129"/>
        <v/>
      </c>
      <c r="L1620" s="872" t="str">
        <f t="shared" si="130"/>
        <v/>
      </c>
      <c r="M1620" s="872" t="str">
        <f t="shared" si="131"/>
        <v/>
      </c>
      <c r="N1620" s="872" t="str">
        <f t="shared" si="133"/>
        <v/>
      </c>
      <c r="O1620" s="872" t="str">
        <f t="shared" si="132"/>
        <v/>
      </c>
    </row>
    <row r="1621" spans="3:15" ht="18" hidden="1" customHeight="1">
      <c r="C1621" s="879"/>
      <c r="D1621" s="993"/>
      <c r="E1621" s="996"/>
      <c r="F1621" s="994"/>
      <c r="G1621" s="849"/>
      <c r="H1621" s="868"/>
      <c r="I1621" s="642"/>
      <c r="J1621" s="862"/>
      <c r="K1621" s="872" t="str">
        <f t="shared" si="129"/>
        <v/>
      </c>
      <c r="L1621" s="872" t="str">
        <f t="shared" si="130"/>
        <v/>
      </c>
      <c r="M1621" s="872" t="str">
        <f t="shared" si="131"/>
        <v/>
      </c>
      <c r="N1621" s="872" t="str">
        <f t="shared" si="133"/>
        <v/>
      </c>
      <c r="O1621" s="872" t="str">
        <f t="shared" si="132"/>
        <v/>
      </c>
    </row>
    <row r="1622" spans="3:15" ht="18" hidden="1" customHeight="1">
      <c r="C1622" s="879"/>
      <c r="D1622" s="993"/>
      <c r="E1622" s="996"/>
      <c r="F1622" s="994"/>
      <c r="G1622" s="849"/>
      <c r="H1622" s="868"/>
      <c r="I1622" s="642"/>
      <c r="J1622" s="862"/>
      <c r="K1622" s="872" t="str">
        <f t="shared" si="129"/>
        <v/>
      </c>
      <c r="L1622" s="872" t="str">
        <f t="shared" si="130"/>
        <v/>
      </c>
      <c r="M1622" s="872" t="str">
        <f t="shared" si="131"/>
        <v/>
      </c>
      <c r="N1622" s="872" t="str">
        <f t="shared" si="133"/>
        <v/>
      </c>
      <c r="O1622" s="872" t="str">
        <f t="shared" si="132"/>
        <v/>
      </c>
    </row>
    <row r="1623" spans="3:15" ht="18" hidden="1" customHeight="1">
      <c r="C1623" s="879"/>
      <c r="D1623" s="993"/>
      <c r="E1623" s="996"/>
      <c r="F1623" s="994"/>
      <c r="G1623" s="849"/>
      <c r="H1623" s="868"/>
      <c r="I1623" s="642"/>
      <c r="J1623" s="862"/>
      <c r="K1623" s="872" t="str">
        <f t="shared" si="129"/>
        <v/>
      </c>
      <c r="L1623" s="872" t="str">
        <f t="shared" si="130"/>
        <v/>
      </c>
      <c r="M1623" s="872" t="str">
        <f t="shared" si="131"/>
        <v/>
      </c>
      <c r="N1623" s="872" t="str">
        <f t="shared" si="133"/>
        <v/>
      </c>
      <c r="O1623" s="872" t="str">
        <f t="shared" si="132"/>
        <v/>
      </c>
    </row>
    <row r="1624" spans="3:15" ht="18" hidden="1" customHeight="1">
      <c r="C1624" s="879"/>
      <c r="D1624" s="993"/>
      <c r="E1624" s="996"/>
      <c r="F1624" s="994"/>
      <c r="G1624" s="849"/>
      <c r="H1624" s="868"/>
      <c r="I1624" s="642"/>
      <c r="J1624" s="862"/>
      <c r="K1624" s="872" t="str">
        <f t="shared" si="129"/>
        <v/>
      </c>
      <c r="L1624" s="872" t="str">
        <f t="shared" si="130"/>
        <v/>
      </c>
      <c r="M1624" s="872" t="str">
        <f t="shared" si="131"/>
        <v/>
      </c>
      <c r="N1624" s="872" t="str">
        <f t="shared" si="133"/>
        <v/>
      </c>
      <c r="O1624" s="872" t="str">
        <f t="shared" si="132"/>
        <v/>
      </c>
    </row>
    <row r="1625" spans="3:15" ht="18" hidden="1" customHeight="1">
      <c r="C1625" s="879"/>
      <c r="D1625" s="993"/>
      <c r="E1625" s="996"/>
      <c r="F1625" s="994"/>
      <c r="G1625" s="849"/>
      <c r="H1625" s="868"/>
      <c r="I1625" s="642"/>
      <c r="J1625" s="862"/>
      <c r="K1625" s="872" t="str">
        <f t="shared" si="129"/>
        <v/>
      </c>
      <c r="L1625" s="872" t="str">
        <f t="shared" si="130"/>
        <v/>
      </c>
      <c r="M1625" s="872" t="str">
        <f t="shared" si="131"/>
        <v/>
      </c>
      <c r="N1625" s="872" t="str">
        <f t="shared" si="133"/>
        <v/>
      </c>
      <c r="O1625" s="872" t="str">
        <f t="shared" si="132"/>
        <v/>
      </c>
    </row>
    <row r="1626" spans="3:15" ht="18" hidden="1" customHeight="1">
      <c r="C1626" s="879"/>
      <c r="D1626" s="993"/>
      <c r="E1626" s="996"/>
      <c r="F1626" s="994"/>
      <c r="G1626" s="849"/>
      <c r="H1626" s="868"/>
      <c r="I1626" s="642"/>
      <c r="J1626" s="862"/>
      <c r="K1626" s="872" t="str">
        <f t="shared" si="129"/>
        <v/>
      </c>
      <c r="L1626" s="872" t="str">
        <f t="shared" si="130"/>
        <v/>
      </c>
      <c r="M1626" s="872" t="str">
        <f t="shared" si="131"/>
        <v/>
      </c>
      <c r="N1626" s="872" t="str">
        <f t="shared" si="133"/>
        <v/>
      </c>
      <c r="O1626" s="872" t="str">
        <f t="shared" si="132"/>
        <v/>
      </c>
    </row>
    <row r="1627" spans="3:15" ht="18" hidden="1" customHeight="1">
      <c r="C1627" s="879"/>
      <c r="D1627" s="993"/>
      <c r="E1627" s="996"/>
      <c r="F1627" s="994"/>
      <c r="G1627" s="849"/>
      <c r="H1627" s="868"/>
      <c r="I1627" s="642"/>
      <c r="J1627" s="862"/>
      <c r="K1627" s="872" t="str">
        <f t="shared" si="129"/>
        <v/>
      </c>
      <c r="L1627" s="872" t="str">
        <f t="shared" si="130"/>
        <v/>
      </c>
      <c r="M1627" s="872" t="str">
        <f t="shared" si="131"/>
        <v/>
      </c>
      <c r="N1627" s="872" t="str">
        <f t="shared" si="133"/>
        <v/>
      </c>
      <c r="O1627" s="872" t="str">
        <f t="shared" si="132"/>
        <v/>
      </c>
    </row>
    <row r="1628" spans="3:15" ht="18" hidden="1" customHeight="1">
      <c r="C1628" s="879"/>
      <c r="D1628" s="993"/>
      <c r="E1628" s="996"/>
      <c r="F1628" s="994"/>
      <c r="G1628" s="849"/>
      <c r="H1628" s="868"/>
      <c r="I1628" s="642"/>
      <c r="J1628" s="862"/>
      <c r="K1628" s="872" t="str">
        <f t="shared" si="129"/>
        <v/>
      </c>
      <c r="L1628" s="872" t="str">
        <f t="shared" si="130"/>
        <v/>
      </c>
      <c r="M1628" s="872" t="str">
        <f t="shared" si="131"/>
        <v/>
      </c>
      <c r="N1628" s="872" t="str">
        <f t="shared" si="133"/>
        <v/>
      </c>
      <c r="O1628" s="872" t="str">
        <f t="shared" si="132"/>
        <v/>
      </c>
    </row>
    <row r="1629" spans="3:15" ht="18" hidden="1" customHeight="1">
      <c r="C1629" s="879"/>
      <c r="D1629" s="993"/>
      <c r="E1629" s="996"/>
      <c r="F1629" s="994"/>
      <c r="G1629" s="849"/>
      <c r="H1629" s="868"/>
      <c r="I1629" s="642"/>
      <c r="J1629" s="862"/>
      <c r="K1629" s="872" t="str">
        <f t="shared" si="129"/>
        <v/>
      </c>
      <c r="L1629" s="872" t="str">
        <f t="shared" si="130"/>
        <v/>
      </c>
      <c r="M1629" s="872" t="str">
        <f t="shared" si="131"/>
        <v/>
      </c>
      <c r="N1629" s="872" t="str">
        <f t="shared" si="133"/>
        <v/>
      </c>
      <c r="O1629" s="872" t="str">
        <f t="shared" si="132"/>
        <v/>
      </c>
    </row>
    <row r="1630" spans="3:15" ht="18" hidden="1" customHeight="1">
      <c r="C1630" s="879"/>
      <c r="D1630" s="993"/>
      <c r="E1630" s="996"/>
      <c r="F1630" s="994"/>
      <c r="G1630" s="849"/>
      <c r="H1630" s="868"/>
      <c r="I1630" s="642"/>
      <c r="J1630" s="862"/>
      <c r="K1630" s="872" t="str">
        <f t="shared" si="129"/>
        <v/>
      </c>
      <c r="L1630" s="872" t="str">
        <f t="shared" si="130"/>
        <v/>
      </c>
      <c r="M1630" s="872" t="str">
        <f t="shared" si="131"/>
        <v/>
      </c>
      <c r="N1630" s="872" t="str">
        <f t="shared" si="133"/>
        <v/>
      </c>
      <c r="O1630" s="872" t="str">
        <f t="shared" si="132"/>
        <v/>
      </c>
    </row>
    <row r="1631" spans="3:15" ht="18" hidden="1" customHeight="1">
      <c r="C1631" s="879"/>
      <c r="D1631" s="993"/>
      <c r="E1631" s="996"/>
      <c r="F1631" s="994"/>
      <c r="G1631" s="849"/>
      <c r="H1631" s="868"/>
      <c r="I1631" s="642"/>
      <c r="J1631" s="862"/>
      <c r="K1631" s="872" t="str">
        <f t="shared" si="129"/>
        <v/>
      </c>
      <c r="L1631" s="872" t="str">
        <f t="shared" si="130"/>
        <v/>
      </c>
      <c r="M1631" s="872" t="str">
        <f t="shared" si="131"/>
        <v/>
      </c>
      <c r="N1631" s="872" t="str">
        <f t="shared" si="133"/>
        <v/>
      </c>
      <c r="O1631" s="872" t="str">
        <f t="shared" si="132"/>
        <v/>
      </c>
    </row>
    <row r="1632" spans="3:15" ht="18" hidden="1" customHeight="1">
      <c r="C1632" s="879"/>
      <c r="D1632" s="993"/>
      <c r="E1632" s="996"/>
      <c r="F1632" s="994"/>
      <c r="G1632" s="849"/>
      <c r="H1632" s="868"/>
      <c r="I1632" s="642"/>
      <c r="J1632" s="862"/>
      <c r="K1632" s="872" t="str">
        <f t="shared" si="129"/>
        <v/>
      </c>
      <c r="L1632" s="872" t="str">
        <f t="shared" si="130"/>
        <v/>
      </c>
      <c r="M1632" s="872" t="str">
        <f t="shared" si="131"/>
        <v/>
      </c>
      <c r="N1632" s="872" t="str">
        <f t="shared" si="133"/>
        <v/>
      </c>
      <c r="O1632" s="872" t="str">
        <f t="shared" si="132"/>
        <v/>
      </c>
    </row>
    <row r="1633" spans="3:15" ht="18" hidden="1" customHeight="1">
      <c r="C1633" s="879"/>
      <c r="D1633" s="993"/>
      <c r="E1633" s="996"/>
      <c r="F1633" s="994"/>
      <c r="G1633" s="849"/>
      <c r="H1633" s="868"/>
      <c r="I1633" s="642"/>
      <c r="J1633" s="862"/>
      <c r="K1633" s="872" t="str">
        <f t="shared" si="129"/>
        <v/>
      </c>
      <c r="L1633" s="872" t="str">
        <f t="shared" si="130"/>
        <v/>
      </c>
      <c r="M1633" s="872" t="str">
        <f t="shared" si="131"/>
        <v/>
      </c>
      <c r="N1633" s="872" t="str">
        <f t="shared" si="133"/>
        <v/>
      </c>
      <c r="O1633" s="872" t="str">
        <f t="shared" si="132"/>
        <v/>
      </c>
    </row>
    <row r="1634" spans="3:15" ht="18" hidden="1" customHeight="1">
      <c r="C1634" s="879"/>
      <c r="D1634" s="993"/>
      <c r="E1634" s="996"/>
      <c r="F1634" s="994"/>
      <c r="G1634" s="849"/>
      <c r="H1634" s="868"/>
      <c r="I1634" s="642"/>
      <c r="J1634" s="862"/>
      <c r="K1634" s="872" t="str">
        <f t="shared" si="129"/>
        <v/>
      </c>
      <c r="L1634" s="872" t="str">
        <f t="shared" si="130"/>
        <v/>
      </c>
      <c r="M1634" s="872" t="str">
        <f t="shared" si="131"/>
        <v/>
      </c>
      <c r="N1634" s="872" t="str">
        <f t="shared" si="133"/>
        <v/>
      </c>
      <c r="O1634" s="872" t="str">
        <f t="shared" si="132"/>
        <v/>
      </c>
    </row>
    <row r="1635" spans="3:15" ht="18" hidden="1" customHeight="1">
      <c r="C1635" s="879"/>
      <c r="D1635" s="993"/>
      <c r="E1635" s="996"/>
      <c r="F1635" s="994"/>
      <c r="G1635" s="849"/>
      <c r="H1635" s="868"/>
      <c r="I1635" s="642"/>
      <c r="J1635" s="862"/>
      <c r="K1635" s="872" t="str">
        <f t="shared" si="129"/>
        <v/>
      </c>
      <c r="L1635" s="872" t="str">
        <f t="shared" si="130"/>
        <v/>
      </c>
      <c r="M1635" s="872" t="str">
        <f t="shared" si="131"/>
        <v/>
      </c>
      <c r="N1635" s="872" t="str">
        <f t="shared" si="133"/>
        <v/>
      </c>
      <c r="O1635" s="872" t="str">
        <f t="shared" si="132"/>
        <v/>
      </c>
    </row>
    <row r="1636" spans="3:15" ht="18" hidden="1" customHeight="1">
      <c r="C1636" s="879"/>
      <c r="D1636" s="993"/>
      <c r="E1636" s="996"/>
      <c r="F1636" s="994"/>
      <c r="G1636" s="849"/>
      <c r="H1636" s="868"/>
      <c r="I1636" s="642"/>
      <c r="J1636" s="862"/>
      <c r="K1636" s="872" t="str">
        <f t="shared" si="129"/>
        <v/>
      </c>
      <c r="L1636" s="872" t="str">
        <f t="shared" si="130"/>
        <v/>
      </c>
      <c r="M1636" s="872" t="str">
        <f t="shared" si="131"/>
        <v/>
      </c>
      <c r="N1636" s="872" t="str">
        <f t="shared" si="133"/>
        <v/>
      </c>
      <c r="O1636" s="872" t="str">
        <f t="shared" si="132"/>
        <v/>
      </c>
    </row>
    <row r="1637" spans="3:15" ht="18" hidden="1" customHeight="1">
      <c r="C1637" s="879"/>
      <c r="D1637" s="993"/>
      <c r="E1637" s="996"/>
      <c r="F1637" s="994"/>
      <c r="G1637" s="849"/>
      <c r="H1637" s="868"/>
      <c r="I1637" s="642"/>
      <c r="J1637" s="862"/>
      <c r="K1637" s="872" t="str">
        <f t="shared" si="129"/>
        <v/>
      </c>
      <c r="L1637" s="872" t="str">
        <f t="shared" si="130"/>
        <v/>
      </c>
      <c r="M1637" s="872" t="str">
        <f t="shared" si="131"/>
        <v/>
      </c>
      <c r="N1637" s="872" t="str">
        <f t="shared" si="133"/>
        <v/>
      </c>
      <c r="O1637" s="872" t="str">
        <f t="shared" si="132"/>
        <v/>
      </c>
    </row>
    <row r="1638" spans="3:15" ht="18" hidden="1" customHeight="1">
      <c r="C1638" s="879"/>
      <c r="D1638" s="993"/>
      <c r="E1638" s="996"/>
      <c r="F1638" s="994"/>
      <c r="G1638" s="849"/>
      <c r="H1638" s="868"/>
      <c r="I1638" s="642"/>
      <c r="J1638" s="862"/>
      <c r="K1638" s="872" t="str">
        <f t="shared" si="129"/>
        <v/>
      </c>
      <c r="L1638" s="872" t="str">
        <f t="shared" si="130"/>
        <v/>
      </c>
      <c r="M1638" s="872" t="str">
        <f t="shared" si="131"/>
        <v/>
      </c>
      <c r="N1638" s="872" t="str">
        <f t="shared" si="133"/>
        <v/>
      </c>
      <c r="O1638" s="872" t="str">
        <f t="shared" si="132"/>
        <v/>
      </c>
    </row>
    <row r="1639" spans="3:15" ht="18" hidden="1" customHeight="1">
      <c r="C1639" s="879"/>
      <c r="D1639" s="993"/>
      <c r="E1639" s="996"/>
      <c r="F1639" s="994"/>
      <c r="G1639" s="849"/>
      <c r="H1639" s="868"/>
      <c r="I1639" s="642"/>
      <c r="J1639" s="862"/>
      <c r="K1639" s="872" t="str">
        <f t="shared" ref="K1639:K1702" si="134">IF(C1639="","",IF(E1639=G1639,"エラー",""))</f>
        <v/>
      </c>
      <c r="L1639" s="872" t="str">
        <f t="shared" ref="L1639:L1702" si="135">IF(C1639="","",IF(COUNTIF($H$3213:$H$3236,H1639),"","エラー"))</f>
        <v/>
      </c>
      <c r="M1639" s="872" t="str">
        <f t="shared" ref="M1639:M1702" si="136">IF(H1639="その他",IF(I1639="","エラー",""),IF(H1639="外国語(外国語会話も含む)",IF(I1639="","エラー",""),""))</f>
        <v/>
      </c>
      <c r="N1639" s="872" t="str">
        <f t="shared" si="133"/>
        <v/>
      </c>
      <c r="O1639" s="872" t="str">
        <f t="shared" si="132"/>
        <v/>
      </c>
    </row>
    <row r="1640" spans="3:15" ht="18" hidden="1" customHeight="1">
      <c r="C1640" s="879"/>
      <c r="D1640" s="993"/>
      <c r="E1640" s="996"/>
      <c r="F1640" s="994"/>
      <c r="G1640" s="849"/>
      <c r="H1640" s="868"/>
      <c r="I1640" s="642"/>
      <c r="J1640" s="862"/>
      <c r="K1640" s="872" t="str">
        <f t="shared" si="134"/>
        <v/>
      </c>
      <c r="L1640" s="872" t="str">
        <f t="shared" si="135"/>
        <v/>
      </c>
      <c r="M1640" s="872" t="str">
        <f t="shared" si="136"/>
        <v/>
      </c>
      <c r="N1640" s="872" t="str">
        <f t="shared" si="133"/>
        <v/>
      </c>
      <c r="O1640" s="872" t="str">
        <f t="shared" si="132"/>
        <v/>
      </c>
    </row>
    <row r="1641" spans="3:15" ht="18" hidden="1" customHeight="1">
      <c r="C1641" s="879"/>
      <c r="D1641" s="993"/>
      <c r="E1641" s="996"/>
      <c r="F1641" s="994"/>
      <c r="G1641" s="849"/>
      <c r="H1641" s="868"/>
      <c r="I1641" s="642"/>
      <c r="J1641" s="862"/>
      <c r="K1641" s="872" t="str">
        <f t="shared" si="134"/>
        <v/>
      </c>
      <c r="L1641" s="872" t="str">
        <f t="shared" si="135"/>
        <v/>
      </c>
      <c r="M1641" s="872" t="str">
        <f t="shared" si="136"/>
        <v/>
      </c>
      <c r="N1641" s="872" t="str">
        <f t="shared" si="133"/>
        <v/>
      </c>
      <c r="O1641" s="872" t="str">
        <f t="shared" si="132"/>
        <v/>
      </c>
    </row>
    <row r="1642" spans="3:15" ht="18" hidden="1" customHeight="1">
      <c r="C1642" s="879"/>
      <c r="D1642" s="993"/>
      <c r="E1642" s="996"/>
      <c r="F1642" s="994"/>
      <c r="G1642" s="849"/>
      <c r="H1642" s="868"/>
      <c r="I1642" s="642"/>
      <c r="J1642" s="862"/>
      <c r="K1642" s="872" t="str">
        <f t="shared" si="134"/>
        <v/>
      </c>
      <c r="L1642" s="872" t="str">
        <f t="shared" si="135"/>
        <v/>
      </c>
      <c r="M1642" s="872" t="str">
        <f t="shared" si="136"/>
        <v/>
      </c>
      <c r="N1642" s="872" t="str">
        <f t="shared" si="133"/>
        <v/>
      </c>
      <c r="O1642" s="872" t="str">
        <f t="shared" si="132"/>
        <v/>
      </c>
    </row>
    <row r="1643" spans="3:15" ht="18" hidden="1" customHeight="1">
      <c r="C1643" s="879"/>
      <c r="D1643" s="993"/>
      <c r="E1643" s="996"/>
      <c r="F1643" s="994"/>
      <c r="G1643" s="849"/>
      <c r="H1643" s="868"/>
      <c r="I1643" s="642"/>
      <c r="J1643" s="862"/>
      <c r="K1643" s="872" t="str">
        <f t="shared" si="134"/>
        <v/>
      </c>
      <c r="L1643" s="872" t="str">
        <f t="shared" si="135"/>
        <v/>
      </c>
      <c r="M1643" s="872" t="str">
        <f t="shared" si="136"/>
        <v/>
      </c>
      <c r="N1643" s="872" t="str">
        <f t="shared" si="133"/>
        <v/>
      </c>
      <c r="O1643" s="872" t="str">
        <f t="shared" si="132"/>
        <v/>
      </c>
    </row>
    <row r="1644" spans="3:15" ht="18" hidden="1" customHeight="1">
      <c r="C1644" s="879"/>
      <c r="D1644" s="993"/>
      <c r="E1644" s="996"/>
      <c r="F1644" s="994"/>
      <c r="G1644" s="849"/>
      <c r="H1644" s="868"/>
      <c r="I1644" s="642"/>
      <c r="J1644" s="862"/>
      <c r="K1644" s="872" t="str">
        <f t="shared" si="134"/>
        <v/>
      </c>
      <c r="L1644" s="872" t="str">
        <f t="shared" si="135"/>
        <v/>
      </c>
      <c r="M1644" s="872" t="str">
        <f t="shared" si="136"/>
        <v/>
      </c>
      <c r="N1644" s="872" t="str">
        <f t="shared" si="133"/>
        <v/>
      </c>
      <c r="O1644" s="872" t="str">
        <f t="shared" si="132"/>
        <v/>
      </c>
    </row>
    <row r="1645" spans="3:15" ht="18" hidden="1" customHeight="1">
      <c r="C1645" s="879"/>
      <c r="D1645" s="993"/>
      <c r="E1645" s="996"/>
      <c r="F1645" s="994"/>
      <c r="G1645" s="849"/>
      <c r="H1645" s="868"/>
      <c r="I1645" s="642"/>
      <c r="J1645" s="862"/>
      <c r="K1645" s="872" t="str">
        <f t="shared" si="134"/>
        <v/>
      </c>
      <c r="L1645" s="872" t="str">
        <f t="shared" si="135"/>
        <v/>
      </c>
      <c r="M1645" s="872" t="str">
        <f t="shared" si="136"/>
        <v/>
      </c>
      <c r="N1645" s="872" t="str">
        <f t="shared" si="133"/>
        <v/>
      </c>
      <c r="O1645" s="872" t="str">
        <f t="shared" si="132"/>
        <v/>
      </c>
    </row>
    <row r="1646" spans="3:15" ht="18" hidden="1" customHeight="1">
      <c r="C1646" s="879"/>
      <c r="D1646" s="993"/>
      <c r="E1646" s="996"/>
      <c r="F1646" s="994"/>
      <c r="G1646" s="849"/>
      <c r="H1646" s="868"/>
      <c r="I1646" s="642"/>
      <c r="J1646" s="862"/>
      <c r="K1646" s="872" t="str">
        <f t="shared" si="134"/>
        <v/>
      </c>
      <c r="L1646" s="872" t="str">
        <f t="shared" si="135"/>
        <v/>
      </c>
      <c r="M1646" s="872" t="str">
        <f t="shared" si="136"/>
        <v/>
      </c>
      <c r="N1646" s="872" t="str">
        <f t="shared" si="133"/>
        <v/>
      </c>
      <c r="O1646" s="872" t="str">
        <f t="shared" si="132"/>
        <v/>
      </c>
    </row>
    <row r="1647" spans="3:15" ht="18" hidden="1" customHeight="1">
      <c r="C1647" s="879"/>
      <c r="D1647" s="993"/>
      <c r="E1647" s="996"/>
      <c r="F1647" s="994"/>
      <c r="G1647" s="849"/>
      <c r="H1647" s="868"/>
      <c r="I1647" s="642"/>
      <c r="J1647" s="862"/>
      <c r="K1647" s="872" t="str">
        <f t="shared" si="134"/>
        <v/>
      </c>
      <c r="L1647" s="872" t="str">
        <f t="shared" si="135"/>
        <v/>
      </c>
      <c r="M1647" s="872" t="str">
        <f t="shared" si="136"/>
        <v/>
      </c>
      <c r="N1647" s="872" t="str">
        <f t="shared" si="133"/>
        <v/>
      </c>
      <c r="O1647" s="872" t="str">
        <f t="shared" si="132"/>
        <v/>
      </c>
    </row>
    <row r="1648" spans="3:15" ht="18" hidden="1" customHeight="1">
      <c r="C1648" s="879"/>
      <c r="D1648" s="993"/>
      <c r="E1648" s="996"/>
      <c r="F1648" s="994"/>
      <c r="G1648" s="849"/>
      <c r="H1648" s="868"/>
      <c r="I1648" s="642"/>
      <c r="J1648" s="862"/>
      <c r="K1648" s="872" t="str">
        <f t="shared" si="134"/>
        <v/>
      </c>
      <c r="L1648" s="872" t="str">
        <f t="shared" si="135"/>
        <v/>
      </c>
      <c r="M1648" s="872" t="str">
        <f t="shared" si="136"/>
        <v/>
      </c>
      <c r="N1648" s="872" t="str">
        <f t="shared" si="133"/>
        <v/>
      </c>
      <c r="O1648" s="872" t="str">
        <f t="shared" si="132"/>
        <v/>
      </c>
    </row>
    <row r="1649" spans="3:15" ht="18" hidden="1" customHeight="1">
      <c r="C1649" s="879"/>
      <c r="D1649" s="993"/>
      <c r="E1649" s="996"/>
      <c r="F1649" s="994"/>
      <c r="G1649" s="849"/>
      <c r="H1649" s="868"/>
      <c r="I1649" s="642"/>
      <c r="J1649" s="862"/>
      <c r="K1649" s="872" t="str">
        <f t="shared" si="134"/>
        <v/>
      </c>
      <c r="L1649" s="872" t="str">
        <f t="shared" si="135"/>
        <v/>
      </c>
      <c r="M1649" s="872" t="str">
        <f t="shared" si="136"/>
        <v/>
      </c>
      <c r="N1649" s="872" t="str">
        <f t="shared" si="133"/>
        <v/>
      </c>
      <c r="O1649" s="872" t="str">
        <f t="shared" si="132"/>
        <v/>
      </c>
    </row>
    <row r="1650" spans="3:15" ht="18" hidden="1" customHeight="1">
      <c r="C1650" s="879"/>
      <c r="D1650" s="993"/>
      <c r="E1650" s="996"/>
      <c r="F1650" s="994"/>
      <c r="G1650" s="849"/>
      <c r="H1650" s="868"/>
      <c r="I1650" s="642"/>
      <c r="J1650" s="862"/>
      <c r="K1650" s="872" t="str">
        <f t="shared" si="134"/>
        <v/>
      </c>
      <c r="L1650" s="872" t="str">
        <f t="shared" si="135"/>
        <v/>
      </c>
      <c r="M1650" s="872" t="str">
        <f t="shared" si="136"/>
        <v/>
      </c>
      <c r="N1650" s="872" t="str">
        <f t="shared" si="133"/>
        <v/>
      </c>
      <c r="O1650" s="872" t="str">
        <f t="shared" si="132"/>
        <v/>
      </c>
    </row>
    <row r="1651" spans="3:15" ht="18" hidden="1" customHeight="1">
      <c r="C1651" s="879"/>
      <c r="D1651" s="993"/>
      <c r="E1651" s="996"/>
      <c r="F1651" s="994"/>
      <c r="G1651" s="849"/>
      <c r="H1651" s="868"/>
      <c r="I1651" s="642"/>
      <c r="J1651" s="862"/>
      <c r="K1651" s="872" t="str">
        <f t="shared" si="134"/>
        <v/>
      </c>
      <c r="L1651" s="872" t="str">
        <f t="shared" si="135"/>
        <v/>
      </c>
      <c r="M1651" s="872" t="str">
        <f t="shared" si="136"/>
        <v/>
      </c>
      <c r="N1651" s="872" t="str">
        <f t="shared" si="133"/>
        <v/>
      </c>
      <c r="O1651" s="872" t="str">
        <f t="shared" si="132"/>
        <v/>
      </c>
    </row>
    <row r="1652" spans="3:15" ht="18" hidden="1" customHeight="1">
      <c r="C1652" s="879"/>
      <c r="D1652" s="993"/>
      <c r="E1652" s="996"/>
      <c r="F1652" s="994"/>
      <c r="G1652" s="849"/>
      <c r="H1652" s="868"/>
      <c r="I1652" s="642"/>
      <c r="J1652" s="862"/>
      <c r="K1652" s="872" t="str">
        <f t="shared" si="134"/>
        <v/>
      </c>
      <c r="L1652" s="872" t="str">
        <f t="shared" si="135"/>
        <v/>
      </c>
      <c r="M1652" s="872" t="str">
        <f t="shared" si="136"/>
        <v/>
      </c>
      <c r="N1652" s="872" t="str">
        <f t="shared" si="133"/>
        <v/>
      </c>
      <c r="O1652" s="872" t="str">
        <f t="shared" si="132"/>
        <v/>
      </c>
    </row>
    <row r="1653" spans="3:15" ht="18" hidden="1" customHeight="1">
      <c r="C1653" s="879"/>
      <c r="D1653" s="993"/>
      <c r="E1653" s="996"/>
      <c r="F1653" s="994"/>
      <c r="G1653" s="849"/>
      <c r="H1653" s="868"/>
      <c r="I1653" s="642"/>
      <c r="J1653" s="862"/>
      <c r="K1653" s="872" t="str">
        <f t="shared" si="134"/>
        <v/>
      </c>
      <c r="L1653" s="872" t="str">
        <f t="shared" si="135"/>
        <v/>
      </c>
      <c r="M1653" s="872" t="str">
        <f t="shared" si="136"/>
        <v/>
      </c>
      <c r="N1653" s="872" t="str">
        <f t="shared" si="133"/>
        <v/>
      </c>
      <c r="O1653" s="872" t="str">
        <f t="shared" si="132"/>
        <v/>
      </c>
    </row>
    <row r="1654" spans="3:15" ht="18" hidden="1" customHeight="1">
      <c r="C1654" s="879"/>
      <c r="D1654" s="993"/>
      <c r="E1654" s="996"/>
      <c r="F1654" s="994"/>
      <c r="G1654" s="849"/>
      <c r="H1654" s="868"/>
      <c r="I1654" s="642"/>
      <c r="J1654" s="862"/>
      <c r="K1654" s="872" t="str">
        <f t="shared" si="134"/>
        <v/>
      </c>
      <c r="L1654" s="872" t="str">
        <f t="shared" si="135"/>
        <v/>
      </c>
      <c r="M1654" s="872" t="str">
        <f t="shared" si="136"/>
        <v/>
      </c>
      <c r="N1654" s="872" t="str">
        <f t="shared" si="133"/>
        <v/>
      </c>
      <c r="O1654" s="872" t="str">
        <f t="shared" si="132"/>
        <v/>
      </c>
    </row>
    <row r="1655" spans="3:15" ht="18" hidden="1" customHeight="1">
      <c r="C1655" s="879"/>
      <c r="D1655" s="993"/>
      <c r="E1655" s="996"/>
      <c r="F1655" s="994"/>
      <c r="G1655" s="849"/>
      <c r="H1655" s="868"/>
      <c r="I1655" s="642"/>
      <c r="J1655" s="862"/>
      <c r="K1655" s="872" t="str">
        <f t="shared" si="134"/>
        <v/>
      </c>
      <c r="L1655" s="872" t="str">
        <f t="shared" si="135"/>
        <v/>
      </c>
      <c r="M1655" s="872" t="str">
        <f t="shared" si="136"/>
        <v/>
      </c>
      <c r="N1655" s="872" t="str">
        <f t="shared" si="133"/>
        <v/>
      </c>
      <c r="O1655" s="872" t="str">
        <f t="shared" si="132"/>
        <v/>
      </c>
    </row>
    <row r="1656" spans="3:15" ht="18" hidden="1" customHeight="1">
      <c r="C1656" s="879"/>
      <c r="D1656" s="993"/>
      <c r="E1656" s="996"/>
      <c r="F1656" s="994"/>
      <c r="G1656" s="849"/>
      <c r="H1656" s="868"/>
      <c r="I1656" s="642"/>
      <c r="J1656" s="862"/>
      <c r="K1656" s="872" t="str">
        <f t="shared" si="134"/>
        <v/>
      </c>
      <c r="L1656" s="872" t="str">
        <f t="shared" si="135"/>
        <v/>
      </c>
      <c r="M1656" s="872" t="str">
        <f t="shared" si="136"/>
        <v/>
      </c>
      <c r="N1656" s="872" t="str">
        <f t="shared" si="133"/>
        <v/>
      </c>
      <c r="O1656" s="872" t="str">
        <f t="shared" si="132"/>
        <v/>
      </c>
    </row>
    <row r="1657" spans="3:15" ht="18" hidden="1" customHeight="1">
      <c r="C1657" s="879"/>
      <c r="D1657" s="993"/>
      <c r="E1657" s="996"/>
      <c r="F1657" s="994"/>
      <c r="G1657" s="849"/>
      <c r="H1657" s="868"/>
      <c r="I1657" s="642"/>
      <c r="J1657" s="862"/>
      <c r="K1657" s="872" t="str">
        <f t="shared" si="134"/>
        <v/>
      </c>
      <c r="L1657" s="872" t="str">
        <f t="shared" si="135"/>
        <v/>
      </c>
      <c r="M1657" s="872" t="str">
        <f t="shared" si="136"/>
        <v/>
      </c>
      <c r="N1657" s="872" t="str">
        <f t="shared" si="133"/>
        <v/>
      </c>
      <c r="O1657" s="872" t="str">
        <f t="shared" si="132"/>
        <v/>
      </c>
    </row>
    <row r="1658" spans="3:15" ht="18" hidden="1" customHeight="1">
      <c r="C1658" s="879"/>
      <c r="D1658" s="993"/>
      <c r="E1658" s="996"/>
      <c r="F1658" s="994"/>
      <c r="G1658" s="849"/>
      <c r="H1658" s="868"/>
      <c r="I1658" s="642"/>
      <c r="J1658" s="862"/>
      <c r="K1658" s="872" t="str">
        <f t="shared" si="134"/>
        <v/>
      </c>
      <c r="L1658" s="872" t="str">
        <f t="shared" si="135"/>
        <v/>
      </c>
      <c r="M1658" s="872" t="str">
        <f t="shared" si="136"/>
        <v/>
      </c>
      <c r="N1658" s="872" t="str">
        <f t="shared" si="133"/>
        <v/>
      </c>
      <c r="O1658" s="872" t="str">
        <f t="shared" si="132"/>
        <v/>
      </c>
    </row>
    <row r="1659" spans="3:15" ht="18" hidden="1" customHeight="1">
      <c r="C1659" s="879"/>
      <c r="D1659" s="993"/>
      <c r="E1659" s="996"/>
      <c r="F1659" s="994"/>
      <c r="G1659" s="849"/>
      <c r="H1659" s="868"/>
      <c r="I1659" s="642"/>
      <c r="J1659" s="862"/>
      <c r="K1659" s="872" t="str">
        <f t="shared" si="134"/>
        <v/>
      </c>
      <c r="L1659" s="872" t="str">
        <f t="shared" si="135"/>
        <v/>
      </c>
      <c r="M1659" s="872" t="str">
        <f t="shared" si="136"/>
        <v/>
      </c>
      <c r="N1659" s="872" t="str">
        <f t="shared" si="133"/>
        <v/>
      </c>
      <c r="O1659" s="872" t="str">
        <f t="shared" si="132"/>
        <v/>
      </c>
    </row>
    <row r="1660" spans="3:15" ht="18" hidden="1" customHeight="1">
      <c r="C1660" s="879"/>
      <c r="D1660" s="993"/>
      <c r="E1660" s="996"/>
      <c r="F1660" s="994"/>
      <c r="G1660" s="849"/>
      <c r="H1660" s="868"/>
      <c r="I1660" s="642"/>
      <c r="J1660" s="862"/>
      <c r="K1660" s="872" t="str">
        <f t="shared" si="134"/>
        <v/>
      </c>
      <c r="L1660" s="872" t="str">
        <f t="shared" si="135"/>
        <v/>
      </c>
      <c r="M1660" s="872" t="str">
        <f t="shared" si="136"/>
        <v/>
      </c>
      <c r="N1660" s="872" t="str">
        <f t="shared" si="133"/>
        <v/>
      </c>
      <c r="O1660" s="872" t="str">
        <f t="shared" si="132"/>
        <v/>
      </c>
    </row>
    <row r="1661" spans="3:15" ht="18" hidden="1" customHeight="1">
      <c r="C1661" s="879"/>
      <c r="D1661" s="993"/>
      <c r="E1661" s="996"/>
      <c r="F1661" s="994"/>
      <c r="G1661" s="849"/>
      <c r="H1661" s="868"/>
      <c r="I1661" s="642"/>
      <c r="J1661" s="862"/>
      <c r="K1661" s="872" t="str">
        <f t="shared" si="134"/>
        <v/>
      </c>
      <c r="L1661" s="872" t="str">
        <f t="shared" si="135"/>
        <v/>
      </c>
      <c r="M1661" s="872" t="str">
        <f t="shared" si="136"/>
        <v/>
      </c>
      <c r="N1661" s="872" t="str">
        <f t="shared" si="133"/>
        <v/>
      </c>
      <c r="O1661" s="872" t="str">
        <f t="shared" si="132"/>
        <v/>
      </c>
    </row>
    <row r="1662" spans="3:15" ht="18" hidden="1" customHeight="1">
      <c r="C1662" s="879"/>
      <c r="D1662" s="993"/>
      <c r="E1662" s="996"/>
      <c r="F1662" s="994"/>
      <c r="G1662" s="849"/>
      <c r="H1662" s="868"/>
      <c r="I1662" s="642"/>
      <c r="J1662" s="862"/>
      <c r="K1662" s="872" t="str">
        <f t="shared" si="134"/>
        <v/>
      </c>
      <c r="L1662" s="872" t="str">
        <f t="shared" si="135"/>
        <v/>
      </c>
      <c r="M1662" s="872" t="str">
        <f t="shared" si="136"/>
        <v/>
      </c>
      <c r="N1662" s="872" t="str">
        <f t="shared" si="133"/>
        <v/>
      </c>
      <c r="O1662" s="872" t="str">
        <f t="shared" si="132"/>
        <v/>
      </c>
    </row>
    <row r="1663" spans="3:15" ht="18" hidden="1" customHeight="1">
      <c r="C1663" s="879"/>
      <c r="D1663" s="993"/>
      <c r="E1663" s="996"/>
      <c r="F1663" s="994"/>
      <c r="G1663" s="849"/>
      <c r="H1663" s="868"/>
      <c r="I1663" s="642"/>
      <c r="J1663" s="862"/>
      <c r="K1663" s="872" t="str">
        <f t="shared" si="134"/>
        <v/>
      </c>
      <c r="L1663" s="872" t="str">
        <f t="shared" si="135"/>
        <v/>
      </c>
      <c r="M1663" s="872" t="str">
        <f t="shared" si="136"/>
        <v/>
      </c>
      <c r="N1663" s="872" t="str">
        <f t="shared" si="133"/>
        <v/>
      </c>
      <c r="O1663" s="872" t="str">
        <f t="shared" si="132"/>
        <v/>
      </c>
    </row>
    <row r="1664" spans="3:15" ht="18" hidden="1" customHeight="1">
      <c r="C1664" s="879"/>
      <c r="D1664" s="993"/>
      <c r="E1664" s="996"/>
      <c r="F1664" s="994"/>
      <c r="G1664" s="849"/>
      <c r="H1664" s="868"/>
      <c r="I1664" s="642"/>
      <c r="J1664" s="862"/>
      <c r="K1664" s="872" t="str">
        <f t="shared" si="134"/>
        <v/>
      </c>
      <c r="L1664" s="872" t="str">
        <f t="shared" si="135"/>
        <v/>
      </c>
      <c r="M1664" s="872" t="str">
        <f t="shared" si="136"/>
        <v/>
      </c>
      <c r="N1664" s="872" t="str">
        <f t="shared" si="133"/>
        <v/>
      </c>
      <c r="O1664" s="872" t="str">
        <f t="shared" si="132"/>
        <v/>
      </c>
    </row>
    <row r="1665" spans="3:15" ht="18" hidden="1" customHeight="1">
      <c r="C1665" s="879"/>
      <c r="D1665" s="993"/>
      <c r="E1665" s="996"/>
      <c r="F1665" s="994"/>
      <c r="G1665" s="849"/>
      <c r="H1665" s="868"/>
      <c r="I1665" s="642"/>
      <c r="J1665" s="862"/>
      <c r="K1665" s="872" t="str">
        <f t="shared" si="134"/>
        <v/>
      </c>
      <c r="L1665" s="872" t="str">
        <f t="shared" si="135"/>
        <v/>
      </c>
      <c r="M1665" s="872" t="str">
        <f t="shared" si="136"/>
        <v/>
      </c>
      <c r="N1665" s="872" t="str">
        <f t="shared" si="133"/>
        <v/>
      </c>
      <c r="O1665" s="872" t="str">
        <f t="shared" si="132"/>
        <v/>
      </c>
    </row>
    <row r="1666" spans="3:15" ht="18" hidden="1" customHeight="1">
      <c r="C1666" s="879"/>
      <c r="D1666" s="993"/>
      <c r="E1666" s="996"/>
      <c r="F1666" s="994"/>
      <c r="G1666" s="849"/>
      <c r="H1666" s="868"/>
      <c r="I1666" s="642"/>
      <c r="J1666" s="862"/>
      <c r="K1666" s="872" t="str">
        <f t="shared" si="134"/>
        <v/>
      </c>
      <c r="L1666" s="872" t="str">
        <f t="shared" si="135"/>
        <v/>
      </c>
      <c r="M1666" s="872" t="str">
        <f t="shared" si="136"/>
        <v/>
      </c>
      <c r="N1666" s="872" t="str">
        <f t="shared" si="133"/>
        <v/>
      </c>
      <c r="O1666" s="872" t="str">
        <f t="shared" si="132"/>
        <v/>
      </c>
    </row>
    <row r="1667" spans="3:15" ht="18" hidden="1" customHeight="1">
      <c r="C1667" s="879"/>
      <c r="D1667" s="993"/>
      <c r="E1667" s="996"/>
      <c r="F1667" s="994"/>
      <c r="G1667" s="849"/>
      <c r="H1667" s="868"/>
      <c r="I1667" s="642"/>
      <c r="J1667" s="862"/>
      <c r="K1667" s="872" t="str">
        <f t="shared" si="134"/>
        <v/>
      </c>
      <c r="L1667" s="872" t="str">
        <f t="shared" si="135"/>
        <v/>
      </c>
      <c r="M1667" s="872" t="str">
        <f t="shared" si="136"/>
        <v/>
      </c>
      <c r="N1667" s="872" t="str">
        <f t="shared" si="133"/>
        <v/>
      </c>
      <c r="O1667" s="872" t="str">
        <f t="shared" si="132"/>
        <v/>
      </c>
    </row>
    <row r="1668" spans="3:15" ht="18" hidden="1" customHeight="1">
      <c r="C1668" s="879"/>
      <c r="D1668" s="993"/>
      <c r="E1668" s="996"/>
      <c r="F1668" s="994"/>
      <c r="G1668" s="849"/>
      <c r="H1668" s="868"/>
      <c r="I1668" s="642"/>
      <c r="J1668" s="862"/>
      <c r="K1668" s="872" t="str">
        <f t="shared" si="134"/>
        <v/>
      </c>
      <c r="L1668" s="872" t="str">
        <f t="shared" si="135"/>
        <v/>
      </c>
      <c r="M1668" s="872" t="str">
        <f t="shared" si="136"/>
        <v/>
      </c>
      <c r="N1668" s="872" t="str">
        <f t="shared" si="133"/>
        <v/>
      </c>
      <c r="O1668" s="872" t="str">
        <f t="shared" si="132"/>
        <v/>
      </c>
    </row>
    <row r="1669" spans="3:15" ht="18" hidden="1" customHeight="1">
      <c r="C1669" s="879"/>
      <c r="D1669" s="993"/>
      <c r="E1669" s="996"/>
      <c r="F1669" s="994"/>
      <c r="G1669" s="849"/>
      <c r="H1669" s="868"/>
      <c r="I1669" s="642"/>
      <c r="J1669" s="862"/>
      <c r="K1669" s="872" t="str">
        <f t="shared" si="134"/>
        <v/>
      </c>
      <c r="L1669" s="872" t="str">
        <f t="shared" si="135"/>
        <v/>
      </c>
      <c r="M1669" s="872" t="str">
        <f t="shared" si="136"/>
        <v/>
      </c>
      <c r="N1669" s="872" t="str">
        <f t="shared" si="133"/>
        <v/>
      </c>
      <c r="O1669" s="872" t="str">
        <f t="shared" ref="O1669:O1732" si="137">IF(C1669="","",IF(COUNTBLANK(C1669:J1669)&gt;1,"記入漏れがあります。記入例のとおりデータを入力してください。。",""))</f>
        <v/>
      </c>
    </row>
    <row r="1670" spans="3:15" ht="18" hidden="1" customHeight="1">
      <c r="C1670" s="879"/>
      <c r="D1670" s="993"/>
      <c r="E1670" s="996"/>
      <c r="F1670" s="994"/>
      <c r="G1670" s="849"/>
      <c r="H1670" s="868"/>
      <c r="I1670" s="642"/>
      <c r="J1670" s="862"/>
      <c r="K1670" s="872" t="str">
        <f t="shared" si="134"/>
        <v/>
      </c>
      <c r="L1670" s="872" t="str">
        <f t="shared" si="135"/>
        <v/>
      </c>
      <c r="M1670" s="872" t="str">
        <f t="shared" si="136"/>
        <v/>
      </c>
      <c r="N1670" s="872" t="str">
        <f t="shared" ref="N1670:N1733" si="138">IF(COUNTIF($Y$6:$Y$18,J1670),"要確認","")</f>
        <v/>
      </c>
      <c r="O1670" s="872" t="str">
        <f t="shared" si="137"/>
        <v/>
      </c>
    </row>
    <row r="1671" spans="3:15" ht="18" hidden="1" customHeight="1">
      <c r="C1671" s="879"/>
      <c r="D1671" s="993"/>
      <c r="E1671" s="996"/>
      <c r="F1671" s="994"/>
      <c r="G1671" s="849"/>
      <c r="H1671" s="868"/>
      <c r="I1671" s="642"/>
      <c r="J1671" s="862"/>
      <c r="K1671" s="872" t="str">
        <f t="shared" si="134"/>
        <v/>
      </c>
      <c r="L1671" s="872" t="str">
        <f t="shared" si="135"/>
        <v/>
      </c>
      <c r="M1671" s="872" t="str">
        <f t="shared" si="136"/>
        <v/>
      </c>
      <c r="N1671" s="872" t="str">
        <f t="shared" si="138"/>
        <v/>
      </c>
      <c r="O1671" s="872" t="str">
        <f t="shared" si="137"/>
        <v/>
      </c>
    </row>
    <row r="1672" spans="3:15" ht="18" hidden="1" customHeight="1">
      <c r="C1672" s="879"/>
      <c r="D1672" s="993"/>
      <c r="E1672" s="996"/>
      <c r="F1672" s="994"/>
      <c r="G1672" s="849"/>
      <c r="H1672" s="868"/>
      <c r="I1672" s="642"/>
      <c r="J1672" s="862"/>
      <c r="K1672" s="872" t="str">
        <f t="shared" si="134"/>
        <v/>
      </c>
      <c r="L1672" s="872" t="str">
        <f t="shared" si="135"/>
        <v/>
      </c>
      <c r="M1672" s="872" t="str">
        <f t="shared" si="136"/>
        <v/>
      </c>
      <c r="N1672" s="872" t="str">
        <f t="shared" si="138"/>
        <v/>
      </c>
      <c r="O1672" s="872" t="str">
        <f t="shared" si="137"/>
        <v/>
      </c>
    </row>
    <row r="1673" spans="3:15" ht="18" hidden="1" customHeight="1">
      <c r="C1673" s="879"/>
      <c r="D1673" s="993"/>
      <c r="E1673" s="996"/>
      <c r="F1673" s="994"/>
      <c r="G1673" s="849"/>
      <c r="H1673" s="868"/>
      <c r="I1673" s="642"/>
      <c r="J1673" s="862"/>
      <c r="K1673" s="872" t="str">
        <f t="shared" si="134"/>
        <v/>
      </c>
      <c r="L1673" s="872" t="str">
        <f t="shared" si="135"/>
        <v/>
      </c>
      <c r="M1673" s="872" t="str">
        <f t="shared" si="136"/>
        <v/>
      </c>
      <c r="N1673" s="872" t="str">
        <f t="shared" si="138"/>
        <v/>
      </c>
      <c r="O1673" s="872" t="str">
        <f t="shared" si="137"/>
        <v/>
      </c>
    </row>
    <row r="1674" spans="3:15" ht="18" hidden="1" customHeight="1">
      <c r="C1674" s="879"/>
      <c r="D1674" s="993"/>
      <c r="E1674" s="996"/>
      <c r="F1674" s="994"/>
      <c r="G1674" s="849"/>
      <c r="H1674" s="868"/>
      <c r="I1674" s="642"/>
      <c r="J1674" s="862"/>
      <c r="K1674" s="872" t="str">
        <f t="shared" si="134"/>
        <v/>
      </c>
      <c r="L1674" s="872" t="str">
        <f t="shared" si="135"/>
        <v/>
      </c>
      <c r="M1674" s="872" t="str">
        <f t="shared" si="136"/>
        <v/>
      </c>
      <c r="N1674" s="872" t="str">
        <f t="shared" si="138"/>
        <v/>
      </c>
      <c r="O1674" s="872" t="str">
        <f t="shared" si="137"/>
        <v/>
      </c>
    </row>
    <row r="1675" spans="3:15" ht="18" hidden="1" customHeight="1">
      <c r="C1675" s="879"/>
      <c r="D1675" s="993"/>
      <c r="E1675" s="996"/>
      <c r="F1675" s="994"/>
      <c r="G1675" s="849"/>
      <c r="H1675" s="868"/>
      <c r="I1675" s="642"/>
      <c r="J1675" s="862"/>
      <c r="K1675" s="872" t="str">
        <f t="shared" si="134"/>
        <v/>
      </c>
      <c r="L1675" s="872" t="str">
        <f t="shared" si="135"/>
        <v/>
      </c>
      <c r="M1675" s="872" t="str">
        <f t="shared" si="136"/>
        <v/>
      </c>
      <c r="N1675" s="872" t="str">
        <f t="shared" si="138"/>
        <v/>
      </c>
      <c r="O1675" s="872" t="str">
        <f t="shared" si="137"/>
        <v/>
      </c>
    </row>
    <row r="1676" spans="3:15" ht="18" hidden="1" customHeight="1">
      <c r="C1676" s="879"/>
      <c r="D1676" s="993"/>
      <c r="E1676" s="996"/>
      <c r="F1676" s="994"/>
      <c r="G1676" s="849"/>
      <c r="H1676" s="868"/>
      <c r="I1676" s="642"/>
      <c r="J1676" s="862"/>
      <c r="K1676" s="872" t="str">
        <f t="shared" si="134"/>
        <v/>
      </c>
      <c r="L1676" s="872" t="str">
        <f t="shared" si="135"/>
        <v/>
      </c>
      <c r="M1676" s="872" t="str">
        <f t="shared" si="136"/>
        <v/>
      </c>
      <c r="N1676" s="872" t="str">
        <f t="shared" si="138"/>
        <v/>
      </c>
      <c r="O1676" s="872" t="str">
        <f t="shared" si="137"/>
        <v/>
      </c>
    </row>
    <row r="1677" spans="3:15" ht="18" hidden="1" customHeight="1">
      <c r="C1677" s="879"/>
      <c r="D1677" s="993"/>
      <c r="E1677" s="996"/>
      <c r="F1677" s="994"/>
      <c r="G1677" s="849"/>
      <c r="H1677" s="868"/>
      <c r="I1677" s="642"/>
      <c r="J1677" s="862"/>
      <c r="K1677" s="872" t="str">
        <f t="shared" si="134"/>
        <v/>
      </c>
      <c r="L1677" s="872" t="str">
        <f t="shared" si="135"/>
        <v/>
      </c>
      <c r="M1677" s="872" t="str">
        <f t="shared" si="136"/>
        <v/>
      </c>
      <c r="N1677" s="872" t="str">
        <f t="shared" si="138"/>
        <v/>
      </c>
      <c r="O1677" s="872" t="str">
        <f t="shared" si="137"/>
        <v/>
      </c>
    </row>
    <row r="1678" spans="3:15" ht="18" hidden="1" customHeight="1">
      <c r="C1678" s="879"/>
      <c r="D1678" s="993"/>
      <c r="E1678" s="996"/>
      <c r="F1678" s="994"/>
      <c r="G1678" s="849"/>
      <c r="H1678" s="868"/>
      <c r="I1678" s="642"/>
      <c r="J1678" s="862"/>
      <c r="K1678" s="872" t="str">
        <f t="shared" si="134"/>
        <v/>
      </c>
      <c r="L1678" s="872" t="str">
        <f t="shared" si="135"/>
        <v/>
      </c>
      <c r="M1678" s="872" t="str">
        <f t="shared" si="136"/>
        <v/>
      </c>
      <c r="N1678" s="872" t="str">
        <f t="shared" si="138"/>
        <v/>
      </c>
      <c r="O1678" s="872" t="str">
        <f t="shared" si="137"/>
        <v/>
      </c>
    </row>
    <row r="1679" spans="3:15" ht="18" hidden="1" customHeight="1">
      <c r="C1679" s="879"/>
      <c r="D1679" s="993"/>
      <c r="E1679" s="996"/>
      <c r="F1679" s="994"/>
      <c r="G1679" s="849"/>
      <c r="H1679" s="868"/>
      <c r="I1679" s="642"/>
      <c r="J1679" s="862"/>
      <c r="K1679" s="872" t="str">
        <f t="shared" si="134"/>
        <v/>
      </c>
      <c r="L1679" s="872" t="str">
        <f t="shared" si="135"/>
        <v/>
      </c>
      <c r="M1679" s="872" t="str">
        <f t="shared" si="136"/>
        <v/>
      </c>
      <c r="N1679" s="872" t="str">
        <f t="shared" si="138"/>
        <v/>
      </c>
      <c r="O1679" s="872" t="str">
        <f t="shared" si="137"/>
        <v/>
      </c>
    </row>
    <row r="1680" spans="3:15" ht="18" hidden="1" customHeight="1">
      <c r="C1680" s="879"/>
      <c r="D1680" s="993"/>
      <c r="E1680" s="996"/>
      <c r="F1680" s="994"/>
      <c r="G1680" s="849"/>
      <c r="H1680" s="868"/>
      <c r="I1680" s="642"/>
      <c r="J1680" s="862"/>
      <c r="K1680" s="872" t="str">
        <f t="shared" si="134"/>
        <v/>
      </c>
      <c r="L1680" s="872" t="str">
        <f t="shared" si="135"/>
        <v/>
      </c>
      <c r="M1680" s="872" t="str">
        <f t="shared" si="136"/>
        <v/>
      </c>
      <c r="N1680" s="872" t="str">
        <f t="shared" si="138"/>
        <v/>
      </c>
      <c r="O1680" s="872" t="str">
        <f t="shared" si="137"/>
        <v/>
      </c>
    </row>
    <row r="1681" spans="3:15" ht="18" hidden="1" customHeight="1">
      <c r="C1681" s="879"/>
      <c r="D1681" s="993"/>
      <c r="E1681" s="996"/>
      <c r="F1681" s="994"/>
      <c r="G1681" s="849"/>
      <c r="H1681" s="868"/>
      <c r="I1681" s="642"/>
      <c r="J1681" s="862"/>
      <c r="K1681" s="872" t="str">
        <f t="shared" si="134"/>
        <v/>
      </c>
      <c r="L1681" s="872" t="str">
        <f t="shared" si="135"/>
        <v/>
      </c>
      <c r="M1681" s="872" t="str">
        <f t="shared" si="136"/>
        <v/>
      </c>
      <c r="N1681" s="872" t="str">
        <f t="shared" si="138"/>
        <v/>
      </c>
      <c r="O1681" s="872" t="str">
        <f t="shared" si="137"/>
        <v/>
      </c>
    </row>
    <row r="1682" spans="3:15" ht="18" hidden="1" customHeight="1">
      <c r="C1682" s="879"/>
      <c r="D1682" s="993"/>
      <c r="E1682" s="996"/>
      <c r="F1682" s="994"/>
      <c r="G1682" s="849"/>
      <c r="H1682" s="868"/>
      <c r="I1682" s="642"/>
      <c r="J1682" s="862"/>
      <c r="K1682" s="872" t="str">
        <f t="shared" si="134"/>
        <v/>
      </c>
      <c r="L1682" s="872" t="str">
        <f t="shared" si="135"/>
        <v/>
      </c>
      <c r="M1682" s="872" t="str">
        <f t="shared" si="136"/>
        <v/>
      </c>
      <c r="N1682" s="872" t="str">
        <f t="shared" si="138"/>
        <v/>
      </c>
      <c r="O1682" s="872" t="str">
        <f t="shared" si="137"/>
        <v/>
      </c>
    </row>
    <row r="1683" spans="3:15" ht="18" hidden="1" customHeight="1">
      <c r="C1683" s="879"/>
      <c r="D1683" s="993"/>
      <c r="E1683" s="996"/>
      <c r="F1683" s="994"/>
      <c r="G1683" s="849"/>
      <c r="H1683" s="868"/>
      <c r="I1683" s="642"/>
      <c r="J1683" s="862"/>
      <c r="K1683" s="872" t="str">
        <f t="shared" si="134"/>
        <v/>
      </c>
      <c r="L1683" s="872" t="str">
        <f t="shared" si="135"/>
        <v/>
      </c>
      <c r="M1683" s="872" t="str">
        <f t="shared" si="136"/>
        <v/>
      </c>
      <c r="N1683" s="872" t="str">
        <f t="shared" si="138"/>
        <v/>
      </c>
      <c r="O1683" s="872" t="str">
        <f t="shared" si="137"/>
        <v/>
      </c>
    </row>
    <row r="1684" spans="3:15" ht="18" hidden="1" customHeight="1">
      <c r="C1684" s="879"/>
      <c r="D1684" s="993"/>
      <c r="E1684" s="996"/>
      <c r="F1684" s="994"/>
      <c r="G1684" s="849"/>
      <c r="H1684" s="868"/>
      <c r="I1684" s="642"/>
      <c r="J1684" s="862"/>
      <c r="K1684" s="872" t="str">
        <f t="shared" si="134"/>
        <v/>
      </c>
      <c r="L1684" s="872" t="str">
        <f t="shared" si="135"/>
        <v/>
      </c>
      <c r="M1684" s="872" t="str">
        <f t="shared" si="136"/>
        <v/>
      </c>
      <c r="N1684" s="872" t="str">
        <f t="shared" si="138"/>
        <v/>
      </c>
      <c r="O1684" s="872" t="str">
        <f t="shared" si="137"/>
        <v/>
      </c>
    </row>
    <row r="1685" spans="3:15" ht="18" hidden="1" customHeight="1">
      <c r="C1685" s="879"/>
      <c r="D1685" s="993"/>
      <c r="E1685" s="996"/>
      <c r="F1685" s="994"/>
      <c r="G1685" s="849"/>
      <c r="H1685" s="868"/>
      <c r="I1685" s="642"/>
      <c r="J1685" s="862"/>
      <c r="K1685" s="872" t="str">
        <f t="shared" si="134"/>
        <v/>
      </c>
      <c r="L1685" s="872" t="str">
        <f t="shared" si="135"/>
        <v/>
      </c>
      <c r="M1685" s="872" t="str">
        <f t="shared" si="136"/>
        <v/>
      </c>
      <c r="N1685" s="872" t="str">
        <f t="shared" si="138"/>
        <v/>
      </c>
      <c r="O1685" s="872" t="str">
        <f t="shared" si="137"/>
        <v/>
      </c>
    </row>
    <row r="1686" spans="3:15" ht="18" hidden="1" customHeight="1">
      <c r="C1686" s="879"/>
      <c r="D1686" s="993"/>
      <c r="E1686" s="996"/>
      <c r="F1686" s="994"/>
      <c r="G1686" s="849"/>
      <c r="H1686" s="868"/>
      <c r="I1686" s="642"/>
      <c r="J1686" s="862"/>
      <c r="K1686" s="872" t="str">
        <f t="shared" si="134"/>
        <v/>
      </c>
      <c r="L1686" s="872" t="str">
        <f t="shared" si="135"/>
        <v/>
      </c>
      <c r="M1686" s="872" t="str">
        <f t="shared" si="136"/>
        <v/>
      </c>
      <c r="N1686" s="872" t="str">
        <f t="shared" si="138"/>
        <v/>
      </c>
      <c r="O1686" s="872" t="str">
        <f t="shared" si="137"/>
        <v/>
      </c>
    </row>
    <row r="1687" spans="3:15" ht="18" hidden="1" customHeight="1">
      <c r="C1687" s="879"/>
      <c r="D1687" s="993"/>
      <c r="E1687" s="996"/>
      <c r="F1687" s="994"/>
      <c r="G1687" s="849"/>
      <c r="H1687" s="868"/>
      <c r="I1687" s="642"/>
      <c r="J1687" s="862"/>
      <c r="K1687" s="872" t="str">
        <f t="shared" si="134"/>
        <v/>
      </c>
      <c r="L1687" s="872" t="str">
        <f t="shared" si="135"/>
        <v/>
      </c>
      <c r="M1687" s="872" t="str">
        <f t="shared" si="136"/>
        <v/>
      </c>
      <c r="N1687" s="872" t="str">
        <f t="shared" si="138"/>
        <v/>
      </c>
      <c r="O1687" s="872" t="str">
        <f t="shared" si="137"/>
        <v/>
      </c>
    </row>
    <row r="1688" spans="3:15" ht="18" hidden="1" customHeight="1">
      <c r="C1688" s="879"/>
      <c r="D1688" s="993"/>
      <c r="E1688" s="996"/>
      <c r="F1688" s="994"/>
      <c r="G1688" s="849"/>
      <c r="H1688" s="868"/>
      <c r="I1688" s="642"/>
      <c r="J1688" s="862"/>
      <c r="K1688" s="872" t="str">
        <f t="shared" si="134"/>
        <v/>
      </c>
      <c r="L1688" s="872" t="str">
        <f t="shared" si="135"/>
        <v/>
      </c>
      <c r="M1688" s="872" t="str">
        <f t="shared" si="136"/>
        <v/>
      </c>
      <c r="N1688" s="872" t="str">
        <f t="shared" si="138"/>
        <v/>
      </c>
      <c r="O1688" s="872" t="str">
        <f t="shared" si="137"/>
        <v/>
      </c>
    </row>
    <row r="1689" spans="3:15" ht="18" hidden="1" customHeight="1">
      <c r="C1689" s="879"/>
      <c r="D1689" s="993"/>
      <c r="E1689" s="996"/>
      <c r="F1689" s="994"/>
      <c r="G1689" s="849"/>
      <c r="H1689" s="868"/>
      <c r="I1689" s="642"/>
      <c r="J1689" s="862"/>
      <c r="K1689" s="872" t="str">
        <f t="shared" si="134"/>
        <v/>
      </c>
      <c r="L1689" s="872" t="str">
        <f t="shared" si="135"/>
        <v/>
      </c>
      <c r="M1689" s="872" t="str">
        <f t="shared" si="136"/>
        <v/>
      </c>
      <c r="N1689" s="872" t="str">
        <f t="shared" si="138"/>
        <v/>
      </c>
      <c r="O1689" s="872" t="str">
        <f t="shared" si="137"/>
        <v/>
      </c>
    </row>
    <row r="1690" spans="3:15" ht="18" hidden="1" customHeight="1">
      <c r="C1690" s="879"/>
      <c r="D1690" s="993"/>
      <c r="E1690" s="996"/>
      <c r="F1690" s="994"/>
      <c r="G1690" s="849"/>
      <c r="H1690" s="868"/>
      <c r="I1690" s="642"/>
      <c r="J1690" s="862"/>
      <c r="K1690" s="872" t="str">
        <f t="shared" si="134"/>
        <v/>
      </c>
      <c r="L1690" s="872" t="str">
        <f t="shared" si="135"/>
        <v/>
      </c>
      <c r="M1690" s="872" t="str">
        <f t="shared" si="136"/>
        <v/>
      </c>
      <c r="N1690" s="872" t="str">
        <f t="shared" si="138"/>
        <v/>
      </c>
      <c r="O1690" s="872" t="str">
        <f t="shared" si="137"/>
        <v/>
      </c>
    </row>
    <row r="1691" spans="3:15" ht="18" hidden="1" customHeight="1">
      <c r="C1691" s="879"/>
      <c r="D1691" s="993"/>
      <c r="E1691" s="996"/>
      <c r="F1691" s="994"/>
      <c r="G1691" s="849"/>
      <c r="H1691" s="868"/>
      <c r="I1691" s="642"/>
      <c r="J1691" s="862"/>
      <c r="K1691" s="872" t="str">
        <f t="shared" si="134"/>
        <v/>
      </c>
      <c r="L1691" s="872" t="str">
        <f t="shared" si="135"/>
        <v/>
      </c>
      <c r="M1691" s="872" t="str">
        <f t="shared" si="136"/>
        <v/>
      </c>
      <c r="N1691" s="872" t="str">
        <f t="shared" si="138"/>
        <v/>
      </c>
      <c r="O1691" s="872" t="str">
        <f t="shared" si="137"/>
        <v/>
      </c>
    </row>
    <row r="1692" spans="3:15" ht="18" hidden="1" customHeight="1">
      <c r="C1692" s="879"/>
      <c r="D1692" s="993"/>
      <c r="E1692" s="996"/>
      <c r="F1692" s="994"/>
      <c r="G1692" s="849"/>
      <c r="H1692" s="868"/>
      <c r="I1692" s="642"/>
      <c r="J1692" s="862"/>
      <c r="K1692" s="872" t="str">
        <f t="shared" si="134"/>
        <v/>
      </c>
      <c r="L1692" s="872" t="str">
        <f t="shared" si="135"/>
        <v/>
      </c>
      <c r="M1692" s="872" t="str">
        <f t="shared" si="136"/>
        <v/>
      </c>
      <c r="N1692" s="872" t="str">
        <f t="shared" si="138"/>
        <v/>
      </c>
      <c r="O1692" s="872" t="str">
        <f t="shared" si="137"/>
        <v/>
      </c>
    </row>
    <row r="1693" spans="3:15" ht="18" hidden="1" customHeight="1">
      <c r="C1693" s="879"/>
      <c r="D1693" s="993"/>
      <c r="E1693" s="996"/>
      <c r="F1693" s="994"/>
      <c r="G1693" s="849"/>
      <c r="H1693" s="868"/>
      <c r="I1693" s="642"/>
      <c r="J1693" s="862"/>
      <c r="K1693" s="872" t="str">
        <f t="shared" si="134"/>
        <v/>
      </c>
      <c r="L1693" s="872" t="str">
        <f t="shared" si="135"/>
        <v/>
      </c>
      <c r="M1693" s="872" t="str">
        <f t="shared" si="136"/>
        <v/>
      </c>
      <c r="N1693" s="872" t="str">
        <f t="shared" si="138"/>
        <v/>
      </c>
      <c r="O1693" s="872" t="str">
        <f t="shared" si="137"/>
        <v/>
      </c>
    </row>
    <row r="1694" spans="3:15" ht="18" hidden="1" customHeight="1">
      <c r="C1694" s="879"/>
      <c r="D1694" s="993"/>
      <c r="E1694" s="996"/>
      <c r="F1694" s="994"/>
      <c r="G1694" s="849"/>
      <c r="H1694" s="868"/>
      <c r="I1694" s="642"/>
      <c r="J1694" s="862"/>
      <c r="K1694" s="872" t="str">
        <f t="shared" si="134"/>
        <v/>
      </c>
      <c r="L1694" s="872" t="str">
        <f t="shared" si="135"/>
        <v/>
      </c>
      <c r="M1694" s="872" t="str">
        <f t="shared" si="136"/>
        <v/>
      </c>
      <c r="N1694" s="872" t="str">
        <f t="shared" si="138"/>
        <v/>
      </c>
      <c r="O1694" s="872" t="str">
        <f t="shared" si="137"/>
        <v/>
      </c>
    </row>
    <row r="1695" spans="3:15" ht="18" hidden="1" customHeight="1">
      <c r="C1695" s="879"/>
      <c r="D1695" s="993"/>
      <c r="E1695" s="996"/>
      <c r="F1695" s="994"/>
      <c r="G1695" s="849"/>
      <c r="H1695" s="868"/>
      <c r="I1695" s="642"/>
      <c r="J1695" s="862"/>
      <c r="K1695" s="872" t="str">
        <f t="shared" si="134"/>
        <v/>
      </c>
      <c r="L1695" s="872" t="str">
        <f t="shared" si="135"/>
        <v/>
      </c>
      <c r="M1695" s="872" t="str">
        <f t="shared" si="136"/>
        <v/>
      </c>
      <c r="N1695" s="872" t="str">
        <f t="shared" si="138"/>
        <v/>
      </c>
      <c r="O1695" s="872" t="str">
        <f t="shared" si="137"/>
        <v/>
      </c>
    </row>
    <row r="1696" spans="3:15" ht="18" hidden="1" customHeight="1">
      <c r="C1696" s="879"/>
      <c r="D1696" s="993"/>
      <c r="E1696" s="996"/>
      <c r="F1696" s="994"/>
      <c r="G1696" s="849"/>
      <c r="H1696" s="868"/>
      <c r="I1696" s="642"/>
      <c r="J1696" s="862"/>
      <c r="K1696" s="872" t="str">
        <f t="shared" si="134"/>
        <v/>
      </c>
      <c r="L1696" s="872" t="str">
        <f t="shared" si="135"/>
        <v/>
      </c>
      <c r="M1696" s="872" t="str">
        <f t="shared" si="136"/>
        <v/>
      </c>
      <c r="N1696" s="872" t="str">
        <f t="shared" si="138"/>
        <v/>
      </c>
      <c r="O1696" s="872" t="str">
        <f t="shared" si="137"/>
        <v/>
      </c>
    </row>
    <row r="1697" spans="3:15" ht="18" hidden="1" customHeight="1">
      <c r="C1697" s="879"/>
      <c r="D1697" s="993"/>
      <c r="E1697" s="996"/>
      <c r="F1697" s="994"/>
      <c r="G1697" s="849"/>
      <c r="H1697" s="868"/>
      <c r="I1697" s="642"/>
      <c r="J1697" s="862"/>
      <c r="K1697" s="872" t="str">
        <f t="shared" si="134"/>
        <v/>
      </c>
      <c r="L1697" s="872" t="str">
        <f t="shared" si="135"/>
        <v/>
      </c>
      <c r="M1697" s="872" t="str">
        <f t="shared" si="136"/>
        <v/>
      </c>
      <c r="N1697" s="872" t="str">
        <f t="shared" si="138"/>
        <v/>
      </c>
      <c r="O1697" s="872" t="str">
        <f t="shared" si="137"/>
        <v/>
      </c>
    </row>
    <row r="1698" spans="3:15" ht="18" hidden="1" customHeight="1">
      <c r="C1698" s="879"/>
      <c r="D1698" s="993"/>
      <c r="E1698" s="996"/>
      <c r="F1698" s="994"/>
      <c r="G1698" s="849"/>
      <c r="H1698" s="868"/>
      <c r="I1698" s="642"/>
      <c r="J1698" s="862"/>
      <c r="K1698" s="872" t="str">
        <f t="shared" si="134"/>
        <v/>
      </c>
      <c r="L1698" s="872" t="str">
        <f t="shared" si="135"/>
        <v/>
      </c>
      <c r="M1698" s="872" t="str">
        <f t="shared" si="136"/>
        <v/>
      </c>
      <c r="N1698" s="872" t="str">
        <f t="shared" si="138"/>
        <v/>
      </c>
      <c r="O1698" s="872" t="str">
        <f t="shared" si="137"/>
        <v/>
      </c>
    </row>
    <row r="1699" spans="3:15" ht="18" hidden="1" customHeight="1">
      <c r="C1699" s="879"/>
      <c r="D1699" s="993"/>
      <c r="E1699" s="996"/>
      <c r="F1699" s="994"/>
      <c r="G1699" s="849"/>
      <c r="H1699" s="868"/>
      <c r="I1699" s="642"/>
      <c r="J1699" s="862"/>
      <c r="K1699" s="872" t="str">
        <f t="shared" si="134"/>
        <v/>
      </c>
      <c r="L1699" s="872" t="str">
        <f t="shared" si="135"/>
        <v/>
      </c>
      <c r="M1699" s="872" t="str">
        <f t="shared" si="136"/>
        <v/>
      </c>
      <c r="N1699" s="872" t="str">
        <f t="shared" si="138"/>
        <v/>
      </c>
      <c r="O1699" s="872" t="str">
        <f t="shared" si="137"/>
        <v/>
      </c>
    </row>
    <row r="1700" spans="3:15" ht="18" hidden="1" customHeight="1">
      <c r="C1700" s="879"/>
      <c r="D1700" s="993"/>
      <c r="E1700" s="996"/>
      <c r="F1700" s="994"/>
      <c r="G1700" s="849"/>
      <c r="H1700" s="868"/>
      <c r="I1700" s="642"/>
      <c r="J1700" s="862"/>
      <c r="K1700" s="872" t="str">
        <f t="shared" si="134"/>
        <v/>
      </c>
      <c r="L1700" s="872" t="str">
        <f t="shared" si="135"/>
        <v/>
      </c>
      <c r="M1700" s="872" t="str">
        <f t="shared" si="136"/>
        <v/>
      </c>
      <c r="N1700" s="872" t="str">
        <f t="shared" si="138"/>
        <v/>
      </c>
      <c r="O1700" s="872" t="str">
        <f t="shared" si="137"/>
        <v/>
      </c>
    </row>
    <row r="1701" spans="3:15" ht="18" hidden="1" customHeight="1">
      <c r="C1701" s="879"/>
      <c r="D1701" s="993"/>
      <c r="E1701" s="996"/>
      <c r="F1701" s="994"/>
      <c r="G1701" s="849"/>
      <c r="H1701" s="868"/>
      <c r="I1701" s="642"/>
      <c r="J1701" s="862"/>
      <c r="K1701" s="872" t="str">
        <f t="shared" si="134"/>
        <v/>
      </c>
      <c r="L1701" s="872" t="str">
        <f t="shared" si="135"/>
        <v/>
      </c>
      <c r="M1701" s="872" t="str">
        <f t="shared" si="136"/>
        <v/>
      </c>
      <c r="N1701" s="872" t="str">
        <f t="shared" si="138"/>
        <v/>
      </c>
      <c r="O1701" s="872" t="str">
        <f t="shared" si="137"/>
        <v/>
      </c>
    </row>
    <row r="1702" spans="3:15" ht="18" hidden="1" customHeight="1">
      <c r="C1702" s="879"/>
      <c r="D1702" s="993"/>
      <c r="E1702" s="996"/>
      <c r="F1702" s="994"/>
      <c r="G1702" s="849"/>
      <c r="H1702" s="868"/>
      <c r="I1702" s="642"/>
      <c r="J1702" s="862"/>
      <c r="K1702" s="872" t="str">
        <f t="shared" si="134"/>
        <v/>
      </c>
      <c r="L1702" s="872" t="str">
        <f t="shared" si="135"/>
        <v/>
      </c>
      <c r="M1702" s="872" t="str">
        <f t="shared" si="136"/>
        <v/>
      </c>
      <c r="N1702" s="872" t="str">
        <f t="shared" si="138"/>
        <v/>
      </c>
      <c r="O1702" s="872" t="str">
        <f t="shared" si="137"/>
        <v/>
      </c>
    </row>
    <row r="1703" spans="3:15" ht="18" hidden="1" customHeight="1">
      <c r="C1703" s="879"/>
      <c r="D1703" s="993"/>
      <c r="E1703" s="996"/>
      <c r="F1703" s="994"/>
      <c r="G1703" s="849"/>
      <c r="H1703" s="868"/>
      <c r="I1703" s="642"/>
      <c r="J1703" s="862"/>
      <c r="K1703" s="872" t="str">
        <f t="shared" ref="K1703:K1766" si="139">IF(C1703="","",IF(E1703=G1703,"エラー",""))</f>
        <v/>
      </c>
      <c r="L1703" s="872" t="str">
        <f t="shared" ref="L1703:L1766" si="140">IF(C1703="","",IF(COUNTIF($H$3213:$H$3236,H1703),"","エラー"))</f>
        <v/>
      </c>
      <c r="M1703" s="872" t="str">
        <f t="shared" ref="M1703:M1766" si="141">IF(H1703="その他",IF(I1703="","エラー",""),IF(H1703="外国語(外国語会話も含む)",IF(I1703="","エラー",""),""))</f>
        <v/>
      </c>
      <c r="N1703" s="872" t="str">
        <f t="shared" si="138"/>
        <v/>
      </c>
      <c r="O1703" s="872" t="str">
        <f t="shared" si="137"/>
        <v/>
      </c>
    </row>
    <row r="1704" spans="3:15" ht="18" hidden="1" customHeight="1">
      <c r="C1704" s="879"/>
      <c r="D1704" s="993"/>
      <c r="E1704" s="996"/>
      <c r="F1704" s="994"/>
      <c r="G1704" s="849"/>
      <c r="H1704" s="868"/>
      <c r="I1704" s="642"/>
      <c r="J1704" s="862"/>
      <c r="K1704" s="872" t="str">
        <f t="shared" si="139"/>
        <v/>
      </c>
      <c r="L1704" s="872" t="str">
        <f t="shared" si="140"/>
        <v/>
      </c>
      <c r="M1704" s="872" t="str">
        <f t="shared" si="141"/>
        <v/>
      </c>
      <c r="N1704" s="872" t="str">
        <f t="shared" si="138"/>
        <v/>
      </c>
      <c r="O1704" s="872" t="str">
        <f t="shared" si="137"/>
        <v/>
      </c>
    </row>
    <row r="1705" spans="3:15" ht="18" hidden="1" customHeight="1">
      <c r="C1705" s="879"/>
      <c r="D1705" s="993"/>
      <c r="E1705" s="996"/>
      <c r="F1705" s="994"/>
      <c r="G1705" s="849"/>
      <c r="H1705" s="868"/>
      <c r="I1705" s="642"/>
      <c r="J1705" s="862"/>
      <c r="K1705" s="872" t="str">
        <f t="shared" si="139"/>
        <v/>
      </c>
      <c r="L1705" s="872" t="str">
        <f t="shared" si="140"/>
        <v/>
      </c>
      <c r="M1705" s="872" t="str">
        <f t="shared" si="141"/>
        <v/>
      </c>
      <c r="N1705" s="872" t="str">
        <f t="shared" si="138"/>
        <v/>
      </c>
      <c r="O1705" s="872" t="str">
        <f t="shared" si="137"/>
        <v/>
      </c>
    </row>
    <row r="1706" spans="3:15" ht="18" hidden="1" customHeight="1">
      <c r="C1706" s="879"/>
      <c r="D1706" s="993"/>
      <c r="E1706" s="996"/>
      <c r="F1706" s="994"/>
      <c r="G1706" s="849"/>
      <c r="H1706" s="868"/>
      <c r="I1706" s="642"/>
      <c r="J1706" s="862"/>
      <c r="K1706" s="872" t="str">
        <f t="shared" si="139"/>
        <v/>
      </c>
      <c r="L1706" s="872" t="str">
        <f t="shared" si="140"/>
        <v/>
      </c>
      <c r="M1706" s="872" t="str">
        <f t="shared" si="141"/>
        <v/>
      </c>
      <c r="N1706" s="872" t="str">
        <f t="shared" si="138"/>
        <v/>
      </c>
      <c r="O1706" s="872" t="str">
        <f t="shared" si="137"/>
        <v/>
      </c>
    </row>
    <row r="1707" spans="3:15" ht="18" hidden="1" customHeight="1">
      <c r="C1707" s="879"/>
      <c r="D1707" s="993"/>
      <c r="E1707" s="996"/>
      <c r="F1707" s="994"/>
      <c r="G1707" s="849"/>
      <c r="H1707" s="868"/>
      <c r="I1707" s="642"/>
      <c r="J1707" s="862"/>
      <c r="K1707" s="872" t="str">
        <f t="shared" si="139"/>
        <v/>
      </c>
      <c r="L1707" s="872" t="str">
        <f t="shared" si="140"/>
        <v/>
      </c>
      <c r="M1707" s="872" t="str">
        <f t="shared" si="141"/>
        <v/>
      </c>
      <c r="N1707" s="872" t="str">
        <f t="shared" si="138"/>
        <v/>
      </c>
      <c r="O1707" s="872" t="str">
        <f t="shared" si="137"/>
        <v/>
      </c>
    </row>
    <row r="1708" spans="3:15" ht="18" hidden="1" customHeight="1">
      <c r="C1708" s="879"/>
      <c r="D1708" s="993"/>
      <c r="E1708" s="996"/>
      <c r="F1708" s="994"/>
      <c r="G1708" s="849"/>
      <c r="H1708" s="868"/>
      <c r="I1708" s="642"/>
      <c r="J1708" s="862"/>
      <c r="K1708" s="872" t="str">
        <f t="shared" si="139"/>
        <v/>
      </c>
      <c r="L1708" s="872" t="str">
        <f t="shared" si="140"/>
        <v/>
      </c>
      <c r="M1708" s="872" t="str">
        <f t="shared" si="141"/>
        <v/>
      </c>
      <c r="N1708" s="872" t="str">
        <f t="shared" si="138"/>
        <v/>
      </c>
      <c r="O1708" s="872" t="str">
        <f t="shared" si="137"/>
        <v/>
      </c>
    </row>
    <row r="1709" spans="3:15" ht="18" hidden="1" customHeight="1">
      <c r="C1709" s="879"/>
      <c r="D1709" s="993"/>
      <c r="E1709" s="996"/>
      <c r="F1709" s="994"/>
      <c r="G1709" s="849"/>
      <c r="H1709" s="868"/>
      <c r="I1709" s="642"/>
      <c r="J1709" s="862"/>
      <c r="K1709" s="872" t="str">
        <f t="shared" si="139"/>
        <v/>
      </c>
      <c r="L1709" s="872" t="str">
        <f t="shared" si="140"/>
        <v/>
      </c>
      <c r="M1709" s="872" t="str">
        <f t="shared" si="141"/>
        <v/>
      </c>
      <c r="N1709" s="872" t="str">
        <f t="shared" si="138"/>
        <v/>
      </c>
      <c r="O1709" s="872" t="str">
        <f t="shared" si="137"/>
        <v/>
      </c>
    </row>
    <row r="1710" spans="3:15" ht="18" hidden="1" customHeight="1">
      <c r="C1710" s="879"/>
      <c r="D1710" s="993"/>
      <c r="E1710" s="996"/>
      <c r="F1710" s="994"/>
      <c r="G1710" s="849"/>
      <c r="H1710" s="868"/>
      <c r="I1710" s="642"/>
      <c r="J1710" s="862"/>
      <c r="K1710" s="872" t="str">
        <f t="shared" si="139"/>
        <v/>
      </c>
      <c r="L1710" s="872" t="str">
        <f t="shared" si="140"/>
        <v/>
      </c>
      <c r="M1710" s="872" t="str">
        <f t="shared" si="141"/>
        <v/>
      </c>
      <c r="N1710" s="872" t="str">
        <f t="shared" si="138"/>
        <v/>
      </c>
      <c r="O1710" s="872" t="str">
        <f t="shared" si="137"/>
        <v/>
      </c>
    </row>
    <row r="1711" spans="3:15" ht="18" hidden="1" customHeight="1">
      <c r="C1711" s="879"/>
      <c r="D1711" s="993"/>
      <c r="E1711" s="996"/>
      <c r="F1711" s="994"/>
      <c r="G1711" s="849"/>
      <c r="H1711" s="868"/>
      <c r="I1711" s="642"/>
      <c r="J1711" s="862"/>
      <c r="K1711" s="872" t="str">
        <f t="shared" si="139"/>
        <v/>
      </c>
      <c r="L1711" s="872" t="str">
        <f t="shared" si="140"/>
        <v/>
      </c>
      <c r="M1711" s="872" t="str">
        <f t="shared" si="141"/>
        <v/>
      </c>
      <c r="N1711" s="872" t="str">
        <f t="shared" si="138"/>
        <v/>
      </c>
      <c r="O1711" s="872" t="str">
        <f t="shared" si="137"/>
        <v/>
      </c>
    </row>
    <row r="1712" spans="3:15" ht="18" hidden="1" customHeight="1">
      <c r="C1712" s="879"/>
      <c r="D1712" s="993"/>
      <c r="E1712" s="996"/>
      <c r="F1712" s="994"/>
      <c r="G1712" s="849"/>
      <c r="H1712" s="868"/>
      <c r="I1712" s="642"/>
      <c r="J1712" s="862"/>
      <c r="K1712" s="872" t="str">
        <f t="shared" si="139"/>
        <v/>
      </c>
      <c r="L1712" s="872" t="str">
        <f t="shared" si="140"/>
        <v/>
      </c>
      <c r="M1712" s="872" t="str">
        <f t="shared" si="141"/>
        <v/>
      </c>
      <c r="N1712" s="872" t="str">
        <f t="shared" si="138"/>
        <v/>
      </c>
      <c r="O1712" s="872" t="str">
        <f t="shared" si="137"/>
        <v/>
      </c>
    </row>
    <row r="1713" spans="3:15" ht="18" hidden="1" customHeight="1">
      <c r="C1713" s="879"/>
      <c r="D1713" s="993"/>
      <c r="E1713" s="996"/>
      <c r="F1713" s="994"/>
      <c r="G1713" s="849"/>
      <c r="H1713" s="868"/>
      <c r="I1713" s="642"/>
      <c r="J1713" s="862"/>
      <c r="K1713" s="872" t="str">
        <f t="shared" si="139"/>
        <v/>
      </c>
      <c r="L1713" s="872" t="str">
        <f t="shared" si="140"/>
        <v/>
      </c>
      <c r="M1713" s="872" t="str">
        <f t="shared" si="141"/>
        <v/>
      </c>
      <c r="N1713" s="872" t="str">
        <f t="shared" si="138"/>
        <v/>
      </c>
      <c r="O1713" s="872" t="str">
        <f t="shared" si="137"/>
        <v/>
      </c>
    </row>
    <row r="1714" spans="3:15" ht="18" hidden="1" customHeight="1">
      <c r="C1714" s="879"/>
      <c r="D1714" s="993"/>
      <c r="E1714" s="996"/>
      <c r="F1714" s="994"/>
      <c r="G1714" s="849"/>
      <c r="H1714" s="868"/>
      <c r="I1714" s="642"/>
      <c r="J1714" s="862"/>
      <c r="K1714" s="872" t="str">
        <f t="shared" si="139"/>
        <v/>
      </c>
      <c r="L1714" s="872" t="str">
        <f t="shared" si="140"/>
        <v/>
      </c>
      <c r="M1714" s="872" t="str">
        <f t="shared" si="141"/>
        <v/>
      </c>
      <c r="N1714" s="872" t="str">
        <f t="shared" si="138"/>
        <v/>
      </c>
      <c r="O1714" s="872" t="str">
        <f t="shared" si="137"/>
        <v/>
      </c>
    </row>
    <row r="1715" spans="3:15" ht="18" hidden="1" customHeight="1">
      <c r="C1715" s="879"/>
      <c r="D1715" s="993"/>
      <c r="E1715" s="996"/>
      <c r="F1715" s="994"/>
      <c r="G1715" s="849"/>
      <c r="H1715" s="868"/>
      <c r="I1715" s="642"/>
      <c r="J1715" s="862"/>
      <c r="K1715" s="872" t="str">
        <f t="shared" si="139"/>
        <v/>
      </c>
      <c r="L1715" s="872" t="str">
        <f t="shared" si="140"/>
        <v/>
      </c>
      <c r="M1715" s="872" t="str">
        <f t="shared" si="141"/>
        <v/>
      </c>
      <c r="N1715" s="872" t="str">
        <f t="shared" si="138"/>
        <v/>
      </c>
      <c r="O1715" s="872" t="str">
        <f t="shared" si="137"/>
        <v/>
      </c>
    </row>
    <row r="1716" spans="3:15" ht="18" hidden="1" customHeight="1">
      <c r="C1716" s="879"/>
      <c r="D1716" s="993"/>
      <c r="E1716" s="996"/>
      <c r="F1716" s="994"/>
      <c r="G1716" s="849"/>
      <c r="H1716" s="868"/>
      <c r="I1716" s="642"/>
      <c r="J1716" s="862"/>
      <c r="K1716" s="872" t="str">
        <f t="shared" si="139"/>
        <v/>
      </c>
      <c r="L1716" s="872" t="str">
        <f t="shared" si="140"/>
        <v/>
      </c>
      <c r="M1716" s="872" t="str">
        <f t="shared" si="141"/>
        <v/>
      </c>
      <c r="N1716" s="872" t="str">
        <f t="shared" si="138"/>
        <v/>
      </c>
      <c r="O1716" s="872" t="str">
        <f t="shared" si="137"/>
        <v/>
      </c>
    </row>
    <row r="1717" spans="3:15" ht="18" hidden="1" customHeight="1">
      <c r="C1717" s="879"/>
      <c r="D1717" s="993"/>
      <c r="E1717" s="996"/>
      <c r="F1717" s="994"/>
      <c r="G1717" s="849"/>
      <c r="H1717" s="868"/>
      <c r="I1717" s="642"/>
      <c r="J1717" s="862"/>
      <c r="K1717" s="872" t="str">
        <f t="shared" si="139"/>
        <v/>
      </c>
      <c r="L1717" s="872" t="str">
        <f t="shared" si="140"/>
        <v/>
      </c>
      <c r="M1717" s="872" t="str">
        <f t="shared" si="141"/>
        <v/>
      </c>
      <c r="N1717" s="872" t="str">
        <f t="shared" si="138"/>
        <v/>
      </c>
      <c r="O1717" s="872" t="str">
        <f t="shared" si="137"/>
        <v/>
      </c>
    </row>
    <row r="1718" spans="3:15" ht="18" hidden="1" customHeight="1">
      <c r="C1718" s="879"/>
      <c r="D1718" s="993"/>
      <c r="E1718" s="996"/>
      <c r="F1718" s="994"/>
      <c r="G1718" s="849"/>
      <c r="H1718" s="868"/>
      <c r="I1718" s="642"/>
      <c r="J1718" s="862"/>
      <c r="K1718" s="872" t="str">
        <f t="shared" si="139"/>
        <v/>
      </c>
      <c r="L1718" s="872" t="str">
        <f t="shared" si="140"/>
        <v/>
      </c>
      <c r="M1718" s="872" t="str">
        <f t="shared" si="141"/>
        <v/>
      </c>
      <c r="N1718" s="872" t="str">
        <f t="shared" si="138"/>
        <v/>
      </c>
      <c r="O1718" s="872" t="str">
        <f t="shared" si="137"/>
        <v/>
      </c>
    </row>
    <row r="1719" spans="3:15" ht="18" hidden="1" customHeight="1">
      <c r="C1719" s="879"/>
      <c r="D1719" s="993"/>
      <c r="E1719" s="996"/>
      <c r="F1719" s="994"/>
      <c r="G1719" s="849"/>
      <c r="H1719" s="868"/>
      <c r="I1719" s="642"/>
      <c r="J1719" s="862"/>
      <c r="K1719" s="872" t="str">
        <f t="shared" si="139"/>
        <v/>
      </c>
      <c r="L1719" s="872" t="str">
        <f t="shared" si="140"/>
        <v/>
      </c>
      <c r="M1719" s="872" t="str">
        <f t="shared" si="141"/>
        <v/>
      </c>
      <c r="N1719" s="872" t="str">
        <f t="shared" si="138"/>
        <v/>
      </c>
      <c r="O1719" s="872" t="str">
        <f t="shared" si="137"/>
        <v/>
      </c>
    </row>
    <row r="1720" spans="3:15" ht="18" hidden="1" customHeight="1">
      <c r="C1720" s="879"/>
      <c r="D1720" s="993"/>
      <c r="E1720" s="996"/>
      <c r="F1720" s="994"/>
      <c r="G1720" s="849"/>
      <c r="H1720" s="868"/>
      <c r="I1720" s="642"/>
      <c r="J1720" s="862"/>
      <c r="K1720" s="872" t="str">
        <f t="shared" si="139"/>
        <v/>
      </c>
      <c r="L1720" s="872" t="str">
        <f t="shared" si="140"/>
        <v/>
      </c>
      <c r="M1720" s="872" t="str">
        <f t="shared" si="141"/>
        <v/>
      </c>
      <c r="N1720" s="872" t="str">
        <f t="shared" si="138"/>
        <v/>
      </c>
      <c r="O1720" s="872" t="str">
        <f t="shared" si="137"/>
        <v/>
      </c>
    </row>
    <row r="1721" spans="3:15" ht="18" hidden="1" customHeight="1">
      <c r="C1721" s="879"/>
      <c r="D1721" s="993"/>
      <c r="E1721" s="996"/>
      <c r="F1721" s="994"/>
      <c r="G1721" s="849"/>
      <c r="H1721" s="868"/>
      <c r="I1721" s="642"/>
      <c r="J1721" s="862"/>
      <c r="K1721" s="872" t="str">
        <f t="shared" si="139"/>
        <v/>
      </c>
      <c r="L1721" s="872" t="str">
        <f t="shared" si="140"/>
        <v/>
      </c>
      <c r="M1721" s="872" t="str">
        <f t="shared" si="141"/>
        <v/>
      </c>
      <c r="N1721" s="872" t="str">
        <f t="shared" si="138"/>
        <v/>
      </c>
      <c r="O1721" s="872" t="str">
        <f t="shared" si="137"/>
        <v/>
      </c>
    </row>
    <row r="1722" spans="3:15" ht="18" hidden="1" customHeight="1">
      <c r="C1722" s="879"/>
      <c r="D1722" s="993"/>
      <c r="E1722" s="996"/>
      <c r="F1722" s="994"/>
      <c r="G1722" s="849"/>
      <c r="H1722" s="868"/>
      <c r="I1722" s="642"/>
      <c r="J1722" s="862"/>
      <c r="K1722" s="872" t="str">
        <f t="shared" si="139"/>
        <v/>
      </c>
      <c r="L1722" s="872" t="str">
        <f t="shared" si="140"/>
        <v/>
      </c>
      <c r="M1722" s="872" t="str">
        <f t="shared" si="141"/>
        <v/>
      </c>
      <c r="N1722" s="872" t="str">
        <f t="shared" si="138"/>
        <v/>
      </c>
      <c r="O1722" s="872" t="str">
        <f t="shared" si="137"/>
        <v/>
      </c>
    </row>
    <row r="1723" spans="3:15" ht="18" hidden="1" customHeight="1">
      <c r="C1723" s="879"/>
      <c r="D1723" s="993"/>
      <c r="E1723" s="996"/>
      <c r="F1723" s="994"/>
      <c r="G1723" s="849"/>
      <c r="H1723" s="868"/>
      <c r="I1723" s="642"/>
      <c r="J1723" s="862"/>
      <c r="K1723" s="872" t="str">
        <f t="shared" si="139"/>
        <v/>
      </c>
      <c r="L1723" s="872" t="str">
        <f t="shared" si="140"/>
        <v/>
      </c>
      <c r="M1723" s="872" t="str">
        <f t="shared" si="141"/>
        <v/>
      </c>
      <c r="N1723" s="872" t="str">
        <f t="shared" si="138"/>
        <v/>
      </c>
      <c r="O1723" s="872" t="str">
        <f t="shared" si="137"/>
        <v/>
      </c>
    </row>
    <row r="1724" spans="3:15" ht="18" hidden="1" customHeight="1">
      <c r="C1724" s="879"/>
      <c r="D1724" s="993"/>
      <c r="E1724" s="996"/>
      <c r="F1724" s="994"/>
      <c r="G1724" s="849"/>
      <c r="H1724" s="868"/>
      <c r="I1724" s="642"/>
      <c r="J1724" s="862"/>
      <c r="K1724" s="872" t="str">
        <f t="shared" si="139"/>
        <v/>
      </c>
      <c r="L1724" s="872" t="str">
        <f t="shared" si="140"/>
        <v/>
      </c>
      <c r="M1724" s="872" t="str">
        <f t="shared" si="141"/>
        <v/>
      </c>
      <c r="N1724" s="872" t="str">
        <f t="shared" si="138"/>
        <v/>
      </c>
      <c r="O1724" s="872" t="str">
        <f t="shared" si="137"/>
        <v/>
      </c>
    </row>
    <row r="1725" spans="3:15" ht="18" hidden="1" customHeight="1">
      <c r="C1725" s="879"/>
      <c r="D1725" s="993"/>
      <c r="E1725" s="996"/>
      <c r="F1725" s="994"/>
      <c r="G1725" s="849"/>
      <c r="H1725" s="868"/>
      <c r="I1725" s="642"/>
      <c r="J1725" s="862"/>
      <c r="K1725" s="872" t="str">
        <f t="shared" si="139"/>
        <v/>
      </c>
      <c r="L1725" s="872" t="str">
        <f t="shared" si="140"/>
        <v/>
      </c>
      <c r="M1725" s="872" t="str">
        <f t="shared" si="141"/>
        <v/>
      </c>
      <c r="N1725" s="872" t="str">
        <f t="shared" si="138"/>
        <v/>
      </c>
      <c r="O1725" s="872" t="str">
        <f t="shared" si="137"/>
        <v/>
      </c>
    </row>
    <row r="1726" spans="3:15" ht="18" hidden="1" customHeight="1">
      <c r="C1726" s="879"/>
      <c r="D1726" s="993"/>
      <c r="E1726" s="996"/>
      <c r="F1726" s="994"/>
      <c r="G1726" s="849"/>
      <c r="H1726" s="868"/>
      <c r="I1726" s="642"/>
      <c r="J1726" s="862"/>
      <c r="K1726" s="872" t="str">
        <f t="shared" si="139"/>
        <v/>
      </c>
      <c r="L1726" s="872" t="str">
        <f t="shared" si="140"/>
        <v/>
      </c>
      <c r="M1726" s="872" t="str">
        <f t="shared" si="141"/>
        <v/>
      </c>
      <c r="N1726" s="872" t="str">
        <f t="shared" si="138"/>
        <v/>
      </c>
      <c r="O1726" s="872" t="str">
        <f t="shared" si="137"/>
        <v/>
      </c>
    </row>
    <row r="1727" spans="3:15" ht="18" hidden="1" customHeight="1">
      <c r="C1727" s="879"/>
      <c r="D1727" s="993"/>
      <c r="E1727" s="996"/>
      <c r="F1727" s="994"/>
      <c r="G1727" s="849"/>
      <c r="H1727" s="868"/>
      <c r="I1727" s="642"/>
      <c r="J1727" s="862"/>
      <c r="K1727" s="872" t="str">
        <f t="shared" si="139"/>
        <v/>
      </c>
      <c r="L1727" s="872" t="str">
        <f t="shared" si="140"/>
        <v/>
      </c>
      <c r="M1727" s="872" t="str">
        <f t="shared" si="141"/>
        <v/>
      </c>
      <c r="N1727" s="872" t="str">
        <f t="shared" si="138"/>
        <v/>
      </c>
      <c r="O1727" s="872" t="str">
        <f t="shared" si="137"/>
        <v/>
      </c>
    </row>
    <row r="1728" spans="3:15" ht="18" hidden="1" customHeight="1">
      <c r="C1728" s="879"/>
      <c r="D1728" s="993"/>
      <c r="E1728" s="996"/>
      <c r="F1728" s="994"/>
      <c r="G1728" s="849"/>
      <c r="H1728" s="868"/>
      <c r="I1728" s="642"/>
      <c r="J1728" s="862"/>
      <c r="K1728" s="872" t="str">
        <f t="shared" si="139"/>
        <v/>
      </c>
      <c r="L1728" s="872" t="str">
        <f t="shared" si="140"/>
        <v/>
      </c>
      <c r="M1728" s="872" t="str">
        <f t="shared" si="141"/>
        <v/>
      </c>
      <c r="N1728" s="872" t="str">
        <f t="shared" si="138"/>
        <v/>
      </c>
      <c r="O1728" s="872" t="str">
        <f t="shared" si="137"/>
        <v/>
      </c>
    </row>
    <row r="1729" spans="3:15" ht="18" hidden="1" customHeight="1">
      <c r="C1729" s="879"/>
      <c r="D1729" s="993"/>
      <c r="E1729" s="996"/>
      <c r="F1729" s="994"/>
      <c r="G1729" s="849"/>
      <c r="H1729" s="868"/>
      <c r="I1729" s="642"/>
      <c r="J1729" s="862"/>
      <c r="K1729" s="872" t="str">
        <f t="shared" si="139"/>
        <v/>
      </c>
      <c r="L1729" s="872" t="str">
        <f t="shared" si="140"/>
        <v/>
      </c>
      <c r="M1729" s="872" t="str">
        <f t="shared" si="141"/>
        <v/>
      </c>
      <c r="N1729" s="872" t="str">
        <f t="shared" si="138"/>
        <v/>
      </c>
      <c r="O1729" s="872" t="str">
        <f t="shared" si="137"/>
        <v/>
      </c>
    </row>
    <row r="1730" spans="3:15" ht="18" hidden="1" customHeight="1">
      <c r="C1730" s="879"/>
      <c r="D1730" s="993"/>
      <c r="E1730" s="996"/>
      <c r="F1730" s="994"/>
      <c r="G1730" s="849"/>
      <c r="H1730" s="868"/>
      <c r="I1730" s="642"/>
      <c r="J1730" s="862"/>
      <c r="K1730" s="872" t="str">
        <f t="shared" si="139"/>
        <v/>
      </c>
      <c r="L1730" s="872" t="str">
        <f t="shared" si="140"/>
        <v/>
      </c>
      <c r="M1730" s="872" t="str">
        <f t="shared" si="141"/>
        <v/>
      </c>
      <c r="N1730" s="872" t="str">
        <f t="shared" si="138"/>
        <v/>
      </c>
      <c r="O1730" s="872" t="str">
        <f t="shared" si="137"/>
        <v/>
      </c>
    </row>
    <row r="1731" spans="3:15" ht="18" hidden="1" customHeight="1">
      <c r="C1731" s="879"/>
      <c r="D1731" s="993"/>
      <c r="E1731" s="996"/>
      <c r="F1731" s="994"/>
      <c r="G1731" s="849"/>
      <c r="H1731" s="868"/>
      <c r="I1731" s="642"/>
      <c r="J1731" s="862"/>
      <c r="K1731" s="872" t="str">
        <f t="shared" si="139"/>
        <v/>
      </c>
      <c r="L1731" s="872" t="str">
        <f t="shared" si="140"/>
        <v/>
      </c>
      <c r="M1731" s="872" t="str">
        <f t="shared" si="141"/>
        <v/>
      </c>
      <c r="N1731" s="872" t="str">
        <f t="shared" si="138"/>
        <v/>
      </c>
      <c r="O1731" s="872" t="str">
        <f t="shared" si="137"/>
        <v/>
      </c>
    </row>
    <row r="1732" spans="3:15" ht="18" hidden="1" customHeight="1">
      <c r="C1732" s="879"/>
      <c r="D1732" s="993"/>
      <c r="E1732" s="996"/>
      <c r="F1732" s="994"/>
      <c r="G1732" s="849"/>
      <c r="H1732" s="868"/>
      <c r="I1732" s="642"/>
      <c r="J1732" s="862"/>
      <c r="K1732" s="872" t="str">
        <f t="shared" si="139"/>
        <v/>
      </c>
      <c r="L1732" s="872" t="str">
        <f t="shared" si="140"/>
        <v/>
      </c>
      <c r="M1732" s="872" t="str">
        <f t="shared" si="141"/>
        <v/>
      </c>
      <c r="N1732" s="872" t="str">
        <f t="shared" si="138"/>
        <v/>
      </c>
      <c r="O1732" s="872" t="str">
        <f t="shared" si="137"/>
        <v/>
      </c>
    </row>
    <row r="1733" spans="3:15" ht="18" hidden="1" customHeight="1">
      <c r="C1733" s="879"/>
      <c r="D1733" s="993"/>
      <c r="E1733" s="996"/>
      <c r="F1733" s="994"/>
      <c r="G1733" s="849"/>
      <c r="H1733" s="868"/>
      <c r="I1733" s="642"/>
      <c r="J1733" s="862"/>
      <c r="K1733" s="872" t="str">
        <f t="shared" si="139"/>
        <v/>
      </c>
      <c r="L1733" s="872" t="str">
        <f t="shared" si="140"/>
        <v/>
      </c>
      <c r="M1733" s="872" t="str">
        <f t="shared" si="141"/>
        <v/>
      </c>
      <c r="N1733" s="872" t="str">
        <f t="shared" si="138"/>
        <v/>
      </c>
      <c r="O1733" s="872" t="str">
        <f t="shared" ref="O1733:O1796" si="142">IF(C1733="","",IF(COUNTBLANK(C1733:J1733)&gt;1,"記入漏れがあります。記入例のとおりデータを入力してください。。",""))</f>
        <v/>
      </c>
    </row>
    <row r="1734" spans="3:15" ht="18" hidden="1" customHeight="1">
      <c r="C1734" s="879"/>
      <c r="D1734" s="993"/>
      <c r="E1734" s="996"/>
      <c r="F1734" s="994"/>
      <c r="G1734" s="849"/>
      <c r="H1734" s="868"/>
      <c r="I1734" s="642"/>
      <c r="J1734" s="862"/>
      <c r="K1734" s="872" t="str">
        <f t="shared" si="139"/>
        <v/>
      </c>
      <c r="L1734" s="872" t="str">
        <f t="shared" si="140"/>
        <v/>
      </c>
      <c r="M1734" s="872" t="str">
        <f t="shared" si="141"/>
        <v/>
      </c>
      <c r="N1734" s="872" t="str">
        <f t="shared" ref="N1734:N1797" si="143">IF(COUNTIF($Y$6:$Y$18,J1734),"要確認","")</f>
        <v/>
      </c>
      <c r="O1734" s="872" t="str">
        <f t="shared" si="142"/>
        <v/>
      </c>
    </row>
    <row r="1735" spans="3:15" ht="18" hidden="1" customHeight="1">
      <c r="C1735" s="879"/>
      <c r="D1735" s="993"/>
      <c r="E1735" s="996"/>
      <c r="F1735" s="994"/>
      <c r="G1735" s="849"/>
      <c r="H1735" s="868"/>
      <c r="I1735" s="642"/>
      <c r="J1735" s="862"/>
      <c r="K1735" s="872" t="str">
        <f t="shared" si="139"/>
        <v/>
      </c>
      <c r="L1735" s="872" t="str">
        <f t="shared" si="140"/>
        <v/>
      </c>
      <c r="M1735" s="872" t="str">
        <f t="shared" si="141"/>
        <v/>
      </c>
      <c r="N1735" s="872" t="str">
        <f t="shared" si="143"/>
        <v/>
      </c>
      <c r="O1735" s="872" t="str">
        <f t="shared" si="142"/>
        <v/>
      </c>
    </row>
    <row r="1736" spans="3:15" ht="18" hidden="1" customHeight="1">
      <c r="C1736" s="879"/>
      <c r="D1736" s="993"/>
      <c r="E1736" s="996"/>
      <c r="F1736" s="994"/>
      <c r="G1736" s="849"/>
      <c r="H1736" s="868"/>
      <c r="I1736" s="642"/>
      <c r="J1736" s="862"/>
      <c r="K1736" s="872" t="str">
        <f t="shared" si="139"/>
        <v/>
      </c>
      <c r="L1736" s="872" t="str">
        <f t="shared" si="140"/>
        <v/>
      </c>
      <c r="M1736" s="872" t="str">
        <f t="shared" si="141"/>
        <v/>
      </c>
      <c r="N1736" s="872" t="str">
        <f t="shared" si="143"/>
        <v/>
      </c>
      <c r="O1736" s="872" t="str">
        <f t="shared" si="142"/>
        <v/>
      </c>
    </row>
    <row r="1737" spans="3:15" ht="18" hidden="1" customHeight="1">
      <c r="C1737" s="879"/>
      <c r="D1737" s="993"/>
      <c r="E1737" s="996"/>
      <c r="F1737" s="994"/>
      <c r="G1737" s="849"/>
      <c r="H1737" s="868"/>
      <c r="I1737" s="642"/>
      <c r="J1737" s="862"/>
      <c r="K1737" s="872" t="str">
        <f t="shared" si="139"/>
        <v/>
      </c>
      <c r="L1737" s="872" t="str">
        <f t="shared" si="140"/>
        <v/>
      </c>
      <c r="M1737" s="872" t="str">
        <f t="shared" si="141"/>
        <v/>
      </c>
      <c r="N1737" s="872" t="str">
        <f t="shared" si="143"/>
        <v/>
      </c>
      <c r="O1737" s="872" t="str">
        <f t="shared" si="142"/>
        <v/>
      </c>
    </row>
    <row r="1738" spans="3:15" ht="18" hidden="1" customHeight="1">
      <c r="C1738" s="879"/>
      <c r="D1738" s="993"/>
      <c r="E1738" s="996"/>
      <c r="F1738" s="994"/>
      <c r="G1738" s="849"/>
      <c r="H1738" s="868"/>
      <c r="I1738" s="642"/>
      <c r="J1738" s="862"/>
      <c r="K1738" s="872" t="str">
        <f t="shared" si="139"/>
        <v/>
      </c>
      <c r="L1738" s="872" t="str">
        <f t="shared" si="140"/>
        <v/>
      </c>
      <c r="M1738" s="872" t="str">
        <f t="shared" si="141"/>
        <v/>
      </c>
      <c r="N1738" s="872" t="str">
        <f t="shared" si="143"/>
        <v/>
      </c>
      <c r="O1738" s="872" t="str">
        <f t="shared" si="142"/>
        <v/>
      </c>
    </row>
    <row r="1739" spans="3:15" ht="18" hidden="1" customHeight="1">
      <c r="C1739" s="879"/>
      <c r="D1739" s="993"/>
      <c r="E1739" s="996"/>
      <c r="F1739" s="994"/>
      <c r="G1739" s="849"/>
      <c r="H1739" s="868"/>
      <c r="I1739" s="642"/>
      <c r="J1739" s="862"/>
      <c r="K1739" s="872" t="str">
        <f t="shared" si="139"/>
        <v/>
      </c>
      <c r="L1739" s="872" t="str">
        <f t="shared" si="140"/>
        <v/>
      </c>
      <c r="M1739" s="872" t="str">
        <f t="shared" si="141"/>
        <v/>
      </c>
      <c r="N1739" s="872" t="str">
        <f t="shared" si="143"/>
        <v/>
      </c>
      <c r="O1739" s="872" t="str">
        <f t="shared" si="142"/>
        <v/>
      </c>
    </row>
    <row r="1740" spans="3:15" ht="18" hidden="1" customHeight="1">
      <c r="C1740" s="879"/>
      <c r="D1740" s="993"/>
      <c r="E1740" s="996"/>
      <c r="F1740" s="994"/>
      <c r="G1740" s="849"/>
      <c r="H1740" s="868"/>
      <c r="I1740" s="642"/>
      <c r="J1740" s="862"/>
      <c r="K1740" s="872" t="str">
        <f t="shared" si="139"/>
        <v/>
      </c>
      <c r="L1740" s="872" t="str">
        <f t="shared" si="140"/>
        <v/>
      </c>
      <c r="M1740" s="872" t="str">
        <f t="shared" si="141"/>
        <v/>
      </c>
      <c r="N1740" s="872" t="str">
        <f t="shared" si="143"/>
        <v/>
      </c>
      <c r="O1740" s="872" t="str">
        <f t="shared" si="142"/>
        <v/>
      </c>
    </row>
    <row r="1741" spans="3:15" ht="18" hidden="1" customHeight="1">
      <c r="C1741" s="879"/>
      <c r="D1741" s="993"/>
      <c r="E1741" s="996"/>
      <c r="F1741" s="994"/>
      <c r="G1741" s="849"/>
      <c r="H1741" s="868"/>
      <c r="I1741" s="642"/>
      <c r="J1741" s="862"/>
      <c r="K1741" s="872" t="str">
        <f t="shared" si="139"/>
        <v/>
      </c>
      <c r="L1741" s="872" t="str">
        <f t="shared" si="140"/>
        <v/>
      </c>
      <c r="M1741" s="872" t="str">
        <f t="shared" si="141"/>
        <v/>
      </c>
      <c r="N1741" s="872" t="str">
        <f t="shared" si="143"/>
        <v/>
      </c>
      <c r="O1741" s="872" t="str">
        <f t="shared" si="142"/>
        <v/>
      </c>
    </row>
    <row r="1742" spans="3:15" ht="18" hidden="1" customHeight="1">
      <c r="C1742" s="879"/>
      <c r="D1742" s="993"/>
      <c r="E1742" s="996"/>
      <c r="F1742" s="994"/>
      <c r="G1742" s="849"/>
      <c r="H1742" s="868"/>
      <c r="I1742" s="642"/>
      <c r="J1742" s="862"/>
      <c r="K1742" s="872" t="str">
        <f t="shared" si="139"/>
        <v/>
      </c>
      <c r="L1742" s="872" t="str">
        <f t="shared" si="140"/>
        <v/>
      </c>
      <c r="M1742" s="872" t="str">
        <f t="shared" si="141"/>
        <v/>
      </c>
      <c r="N1742" s="872" t="str">
        <f t="shared" si="143"/>
        <v/>
      </c>
      <c r="O1742" s="872" t="str">
        <f t="shared" si="142"/>
        <v/>
      </c>
    </row>
    <row r="1743" spans="3:15" ht="18" hidden="1" customHeight="1">
      <c r="C1743" s="879"/>
      <c r="D1743" s="993"/>
      <c r="E1743" s="996"/>
      <c r="F1743" s="994"/>
      <c r="G1743" s="849"/>
      <c r="H1743" s="868"/>
      <c r="I1743" s="642"/>
      <c r="J1743" s="862"/>
      <c r="K1743" s="872" t="str">
        <f t="shared" si="139"/>
        <v/>
      </c>
      <c r="L1743" s="872" t="str">
        <f t="shared" si="140"/>
        <v/>
      </c>
      <c r="M1743" s="872" t="str">
        <f t="shared" si="141"/>
        <v/>
      </c>
      <c r="N1743" s="872" t="str">
        <f t="shared" si="143"/>
        <v/>
      </c>
      <c r="O1743" s="872" t="str">
        <f t="shared" si="142"/>
        <v/>
      </c>
    </row>
    <row r="1744" spans="3:15" ht="18" hidden="1" customHeight="1">
      <c r="C1744" s="879"/>
      <c r="D1744" s="993"/>
      <c r="E1744" s="996"/>
      <c r="F1744" s="994"/>
      <c r="G1744" s="849"/>
      <c r="H1744" s="868"/>
      <c r="I1744" s="642"/>
      <c r="J1744" s="862"/>
      <c r="K1744" s="872" t="str">
        <f t="shared" si="139"/>
        <v/>
      </c>
      <c r="L1744" s="872" t="str">
        <f t="shared" si="140"/>
        <v/>
      </c>
      <c r="M1744" s="872" t="str">
        <f t="shared" si="141"/>
        <v/>
      </c>
      <c r="N1744" s="872" t="str">
        <f t="shared" si="143"/>
        <v/>
      </c>
      <c r="O1744" s="872" t="str">
        <f t="shared" si="142"/>
        <v/>
      </c>
    </row>
    <row r="1745" spans="3:15" ht="18" hidden="1" customHeight="1">
      <c r="C1745" s="879"/>
      <c r="D1745" s="993"/>
      <c r="E1745" s="996"/>
      <c r="F1745" s="994"/>
      <c r="G1745" s="849"/>
      <c r="H1745" s="868"/>
      <c r="I1745" s="642"/>
      <c r="J1745" s="862"/>
      <c r="K1745" s="872" t="str">
        <f t="shared" si="139"/>
        <v/>
      </c>
      <c r="L1745" s="872" t="str">
        <f t="shared" si="140"/>
        <v/>
      </c>
      <c r="M1745" s="872" t="str">
        <f t="shared" si="141"/>
        <v/>
      </c>
      <c r="N1745" s="872" t="str">
        <f t="shared" si="143"/>
        <v/>
      </c>
      <c r="O1745" s="872" t="str">
        <f t="shared" si="142"/>
        <v/>
      </c>
    </row>
    <row r="1746" spans="3:15" ht="18" hidden="1" customHeight="1">
      <c r="C1746" s="879"/>
      <c r="D1746" s="993"/>
      <c r="E1746" s="996"/>
      <c r="F1746" s="994"/>
      <c r="G1746" s="849"/>
      <c r="H1746" s="868"/>
      <c r="I1746" s="642"/>
      <c r="J1746" s="862"/>
      <c r="K1746" s="872" t="str">
        <f t="shared" si="139"/>
        <v/>
      </c>
      <c r="L1746" s="872" t="str">
        <f t="shared" si="140"/>
        <v/>
      </c>
      <c r="M1746" s="872" t="str">
        <f t="shared" si="141"/>
        <v/>
      </c>
      <c r="N1746" s="872" t="str">
        <f t="shared" si="143"/>
        <v/>
      </c>
      <c r="O1746" s="872" t="str">
        <f t="shared" si="142"/>
        <v/>
      </c>
    </row>
    <row r="1747" spans="3:15" ht="18" hidden="1" customHeight="1">
      <c r="C1747" s="879"/>
      <c r="D1747" s="993"/>
      <c r="E1747" s="996"/>
      <c r="F1747" s="994"/>
      <c r="G1747" s="849"/>
      <c r="H1747" s="868"/>
      <c r="I1747" s="642"/>
      <c r="J1747" s="862"/>
      <c r="K1747" s="872" t="str">
        <f t="shared" si="139"/>
        <v/>
      </c>
      <c r="L1747" s="872" t="str">
        <f t="shared" si="140"/>
        <v/>
      </c>
      <c r="M1747" s="872" t="str">
        <f t="shared" si="141"/>
        <v/>
      </c>
      <c r="N1747" s="872" t="str">
        <f t="shared" si="143"/>
        <v/>
      </c>
      <c r="O1747" s="872" t="str">
        <f t="shared" si="142"/>
        <v/>
      </c>
    </row>
    <row r="1748" spans="3:15" ht="18" hidden="1" customHeight="1">
      <c r="C1748" s="879"/>
      <c r="D1748" s="993"/>
      <c r="E1748" s="996"/>
      <c r="F1748" s="994"/>
      <c r="G1748" s="849"/>
      <c r="H1748" s="868"/>
      <c r="I1748" s="642"/>
      <c r="J1748" s="862"/>
      <c r="K1748" s="872" t="str">
        <f t="shared" si="139"/>
        <v/>
      </c>
      <c r="L1748" s="872" t="str">
        <f t="shared" si="140"/>
        <v/>
      </c>
      <c r="M1748" s="872" t="str">
        <f t="shared" si="141"/>
        <v/>
      </c>
      <c r="N1748" s="872" t="str">
        <f t="shared" si="143"/>
        <v/>
      </c>
      <c r="O1748" s="872" t="str">
        <f t="shared" si="142"/>
        <v/>
      </c>
    </row>
    <row r="1749" spans="3:15" ht="18" hidden="1" customHeight="1">
      <c r="C1749" s="879"/>
      <c r="D1749" s="993"/>
      <c r="E1749" s="996"/>
      <c r="F1749" s="994"/>
      <c r="G1749" s="849"/>
      <c r="H1749" s="868"/>
      <c r="I1749" s="642"/>
      <c r="J1749" s="862"/>
      <c r="K1749" s="872" t="str">
        <f t="shared" si="139"/>
        <v/>
      </c>
      <c r="L1749" s="872" t="str">
        <f t="shared" si="140"/>
        <v/>
      </c>
      <c r="M1749" s="872" t="str">
        <f t="shared" si="141"/>
        <v/>
      </c>
      <c r="N1749" s="872" t="str">
        <f t="shared" si="143"/>
        <v/>
      </c>
      <c r="O1749" s="872" t="str">
        <f t="shared" si="142"/>
        <v/>
      </c>
    </row>
    <row r="1750" spans="3:15" ht="18" hidden="1" customHeight="1">
      <c r="C1750" s="879"/>
      <c r="D1750" s="993"/>
      <c r="E1750" s="996"/>
      <c r="F1750" s="994"/>
      <c r="G1750" s="849"/>
      <c r="H1750" s="868"/>
      <c r="I1750" s="642"/>
      <c r="J1750" s="862"/>
      <c r="K1750" s="872" t="str">
        <f t="shared" si="139"/>
        <v/>
      </c>
      <c r="L1750" s="872" t="str">
        <f t="shared" si="140"/>
        <v/>
      </c>
      <c r="M1750" s="872" t="str">
        <f t="shared" si="141"/>
        <v/>
      </c>
      <c r="N1750" s="872" t="str">
        <f t="shared" si="143"/>
        <v/>
      </c>
      <c r="O1750" s="872" t="str">
        <f t="shared" si="142"/>
        <v/>
      </c>
    </row>
    <row r="1751" spans="3:15" ht="18" hidden="1" customHeight="1">
      <c r="C1751" s="879"/>
      <c r="D1751" s="993"/>
      <c r="E1751" s="996"/>
      <c r="F1751" s="994"/>
      <c r="G1751" s="849"/>
      <c r="H1751" s="868"/>
      <c r="I1751" s="642"/>
      <c r="J1751" s="862"/>
      <c r="K1751" s="872" t="str">
        <f t="shared" si="139"/>
        <v/>
      </c>
      <c r="L1751" s="872" t="str">
        <f t="shared" si="140"/>
        <v/>
      </c>
      <c r="M1751" s="872" t="str">
        <f t="shared" si="141"/>
        <v/>
      </c>
      <c r="N1751" s="872" t="str">
        <f t="shared" si="143"/>
        <v/>
      </c>
      <c r="O1751" s="872" t="str">
        <f t="shared" si="142"/>
        <v/>
      </c>
    </row>
    <row r="1752" spans="3:15" ht="18" hidden="1" customHeight="1">
      <c r="C1752" s="879"/>
      <c r="D1752" s="993"/>
      <c r="E1752" s="996"/>
      <c r="F1752" s="994"/>
      <c r="G1752" s="849"/>
      <c r="H1752" s="868"/>
      <c r="I1752" s="642"/>
      <c r="J1752" s="862"/>
      <c r="K1752" s="872" t="str">
        <f t="shared" si="139"/>
        <v/>
      </c>
      <c r="L1752" s="872" t="str">
        <f t="shared" si="140"/>
        <v/>
      </c>
      <c r="M1752" s="872" t="str">
        <f t="shared" si="141"/>
        <v/>
      </c>
      <c r="N1752" s="872" t="str">
        <f t="shared" si="143"/>
        <v/>
      </c>
      <c r="O1752" s="872" t="str">
        <f t="shared" si="142"/>
        <v/>
      </c>
    </row>
    <row r="1753" spans="3:15" ht="18" hidden="1" customHeight="1">
      <c r="C1753" s="879"/>
      <c r="D1753" s="993"/>
      <c r="E1753" s="996"/>
      <c r="F1753" s="994"/>
      <c r="G1753" s="849"/>
      <c r="H1753" s="868"/>
      <c r="I1753" s="642"/>
      <c r="J1753" s="862"/>
      <c r="K1753" s="872" t="str">
        <f t="shared" si="139"/>
        <v/>
      </c>
      <c r="L1753" s="872" t="str">
        <f t="shared" si="140"/>
        <v/>
      </c>
      <c r="M1753" s="872" t="str">
        <f t="shared" si="141"/>
        <v/>
      </c>
      <c r="N1753" s="872" t="str">
        <f t="shared" si="143"/>
        <v/>
      </c>
      <c r="O1753" s="872" t="str">
        <f t="shared" si="142"/>
        <v/>
      </c>
    </row>
    <row r="1754" spans="3:15" ht="18" hidden="1" customHeight="1">
      <c r="C1754" s="879"/>
      <c r="D1754" s="993"/>
      <c r="E1754" s="996"/>
      <c r="F1754" s="994"/>
      <c r="G1754" s="849"/>
      <c r="H1754" s="868"/>
      <c r="I1754" s="642"/>
      <c r="J1754" s="862"/>
      <c r="K1754" s="872" t="str">
        <f t="shared" si="139"/>
        <v/>
      </c>
      <c r="L1754" s="872" t="str">
        <f t="shared" si="140"/>
        <v/>
      </c>
      <c r="M1754" s="872" t="str">
        <f t="shared" si="141"/>
        <v/>
      </c>
      <c r="N1754" s="872" t="str">
        <f t="shared" si="143"/>
        <v/>
      </c>
      <c r="O1754" s="872" t="str">
        <f t="shared" si="142"/>
        <v/>
      </c>
    </row>
    <row r="1755" spans="3:15" ht="18" hidden="1" customHeight="1">
      <c r="C1755" s="879"/>
      <c r="D1755" s="993"/>
      <c r="E1755" s="996"/>
      <c r="F1755" s="994"/>
      <c r="G1755" s="849"/>
      <c r="H1755" s="868"/>
      <c r="I1755" s="642"/>
      <c r="J1755" s="862"/>
      <c r="K1755" s="872" t="str">
        <f t="shared" si="139"/>
        <v/>
      </c>
      <c r="L1755" s="872" t="str">
        <f t="shared" si="140"/>
        <v/>
      </c>
      <c r="M1755" s="872" t="str">
        <f t="shared" si="141"/>
        <v/>
      </c>
      <c r="N1755" s="872" t="str">
        <f t="shared" si="143"/>
        <v/>
      </c>
      <c r="O1755" s="872" t="str">
        <f t="shared" si="142"/>
        <v/>
      </c>
    </row>
    <row r="1756" spans="3:15" ht="18" hidden="1" customHeight="1">
      <c r="C1756" s="879"/>
      <c r="D1756" s="993"/>
      <c r="E1756" s="996"/>
      <c r="F1756" s="994"/>
      <c r="G1756" s="849"/>
      <c r="H1756" s="868"/>
      <c r="I1756" s="642"/>
      <c r="J1756" s="862"/>
      <c r="K1756" s="872" t="str">
        <f t="shared" si="139"/>
        <v/>
      </c>
      <c r="L1756" s="872" t="str">
        <f t="shared" si="140"/>
        <v/>
      </c>
      <c r="M1756" s="872" t="str">
        <f t="shared" si="141"/>
        <v/>
      </c>
      <c r="N1756" s="872" t="str">
        <f t="shared" si="143"/>
        <v/>
      </c>
      <c r="O1756" s="872" t="str">
        <f t="shared" si="142"/>
        <v/>
      </c>
    </row>
    <row r="1757" spans="3:15" ht="18" hidden="1" customHeight="1">
      <c r="C1757" s="879"/>
      <c r="D1757" s="993"/>
      <c r="E1757" s="996"/>
      <c r="F1757" s="994"/>
      <c r="G1757" s="849"/>
      <c r="H1757" s="868"/>
      <c r="I1757" s="642"/>
      <c r="J1757" s="862"/>
      <c r="K1757" s="872" t="str">
        <f t="shared" si="139"/>
        <v/>
      </c>
      <c r="L1757" s="872" t="str">
        <f t="shared" si="140"/>
        <v/>
      </c>
      <c r="M1757" s="872" t="str">
        <f t="shared" si="141"/>
        <v/>
      </c>
      <c r="N1757" s="872" t="str">
        <f t="shared" si="143"/>
        <v/>
      </c>
      <c r="O1757" s="872" t="str">
        <f t="shared" si="142"/>
        <v/>
      </c>
    </row>
    <row r="1758" spans="3:15" ht="18" hidden="1" customHeight="1">
      <c r="C1758" s="879"/>
      <c r="D1758" s="993"/>
      <c r="E1758" s="996"/>
      <c r="F1758" s="994"/>
      <c r="G1758" s="849"/>
      <c r="H1758" s="868"/>
      <c r="I1758" s="642"/>
      <c r="J1758" s="862"/>
      <c r="K1758" s="872" t="str">
        <f t="shared" si="139"/>
        <v/>
      </c>
      <c r="L1758" s="872" t="str">
        <f t="shared" si="140"/>
        <v/>
      </c>
      <c r="M1758" s="872" t="str">
        <f t="shared" si="141"/>
        <v/>
      </c>
      <c r="N1758" s="872" t="str">
        <f t="shared" si="143"/>
        <v/>
      </c>
      <c r="O1758" s="872" t="str">
        <f t="shared" si="142"/>
        <v/>
      </c>
    </row>
    <row r="1759" spans="3:15" ht="18" hidden="1" customHeight="1">
      <c r="C1759" s="879"/>
      <c r="D1759" s="993"/>
      <c r="E1759" s="996"/>
      <c r="F1759" s="994"/>
      <c r="G1759" s="849"/>
      <c r="H1759" s="868"/>
      <c r="I1759" s="642"/>
      <c r="J1759" s="862"/>
      <c r="K1759" s="872" t="str">
        <f t="shared" si="139"/>
        <v/>
      </c>
      <c r="L1759" s="872" t="str">
        <f t="shared" si="140"/>
        <v/>
      </c>
      <c r="M1759" s="872" t="str">
        <f t="shared" si="141"/>
        <v/>
      </c>
      <c r="N1759" s="872" t="str">
        <f t="shared" si="143"/>
        <v/>
      </c>
      <c r="O1759" s="872" t="str">
        <f t="shared" si="142"/>
        <v/>
      </c>
    </row>
    <row r="1760" spans="3:15" ht="18" hidden="1" customHeight="1">
      <c r="C1760" s="879"/>
      <c r="D1760" s="993"/>
      <c r="E1760" s="996"/>
      <c r="F1760" s="994"/>
      <c r="G1760" s="849"/>
      <c r="H1760" s="868"/>
      <c r="I1760" s="642"/>
      <c r="J1760" s="862"/>
      <c r="K1760" s="872" t="str">
        <f t="shared" si="139"/>
        <v/>
      </c>
      <c r="L1760" s="872" t="str">
        <f t="shared" si="140"/>
        <v/>
      </c>
      <c r="M1760" s="872" t="str">
        <f t="shared" si="141"/>
        <v/>
      </c>
      <c r="N1760" s="872" t="str">
        <f t="shared" si="143"/>
        <v/>
      </c>
      <c r="O1760" s="872" t="str">
        <f t="shared" si="142"/>
        <v/>
      </c>
    </row>
    <row r="1761" spans="3:15" ht="18" hidden="1" customHeight="1">
      <c r="C1761" s="879"/>
      <c r="D1761" s="993"/>
      <c r="E1761" s="996"/>
      <c r="F1761" s="994"/>
      <c r="G1761" s="849"/>
      <c r="H1761" s="868"/>
      <c r="I1761" s="642"/>
      <c r="J1761" s="862"/>
      <c r="K1761" s="872" t="str">
        <f t="shared" si="139"/>
        <v/>
      </c>
      <c r="L1761" s="872" t="str">
        <f t="shared" si="140"/>
        <v/>
      </c>
      <c r="M1761" s="872" t="str">
        <f t="shared" si="141"/>
        <v/>
      </c>
      <c r="N1761" s="872" t="str">
        <f t="shared" si="143"/>
        <v/>
      </c>
      <c r="O1761" s="872" t="str">
        <f t="shared" si="142"/>
        <v/>
      </c>
    </row>
    <row r="1762" spans="3:15" ht="18" hidden="1" customHeight="1">
      <c r="C1762" s="879"/>
      <c r="D1762" s="993"/>
      <c r="E1762" s="996"/>
      <c r="F1762" s="994"/>
      <c r="G1762" s="849"/>
      <c r="H1762" s="868"/>
      <c r="I1762" s="642"/>
      <c r="J1762" s="862"/>
      <c r="K1762" s="872" t="str">
        <f t="shared" si="139"/>
        <v/>
      </c>
      <c r="L1762" s="872" t="str">
        <f t="shared" si="140"/>
        <v/>
      </c>
      <c r="M1762" s="872" t="str">
        <f t="shared" si="141"/>
        <v/>
      </c>
      <c r="N1762" s="872" t="str">
        <f t="shared" si="143"/>
        <v/>
      </c>
      <c r="O1762" s="872" t="str">
        <f t="shared" si="142"/>
        <v/>
      </c>
    </row>
    <row r="1763" spans="3:15" ht="18" hidden="1" customHeight="1">
      <c r="C1763" s="879"/>
      <c r="D1763" s="993"/>
      <c r="E1763" s="996"/>
      <c r="F1763" s="994"/>
      <c r="G1763" s="849"/>
      <c r="H1763" s="868"/>
      <c r="I1763" s="642"/>
      <c r="J1763" s="862"/>
      <c r="K1763" s="872" t="str">
        <f t="shared" si="139"/>
        <v/>
      </c>
      <c r="L1763" s="872" t="str">
        <f t="shared" si="140"/>
        <v/>
      </c>
      <c r="M1763" s="872" t="str">
        <f t="shared" si="141"/>
        <v/>
      </c>
      <c r="N1763" s="872" t="str">
        <f t="shared" si="143"/>
        <v/>
      </c>
      <c r="O1763" s="872" t="str">
        <f t="shared" si="142"/>
        <v/>
      </c>
    </row>
    <row r="1764" spans="3:15" ht="18" hidden="1" customHeight="1">
      <c r="C1764" s="879"/>
      <c r="D1764" s="993"/>
      <c r="E1764" s="996"/>
      <c r="F1764" s="994"/>
      <c r="G1764" s="849"/>
      <c r="H1764" s="868"/>
      <c r="I1764" s="642"/>
      <c r="J1764" s="862"/>
      <c r="K1764" s="872" t="str">
        <f t="shared" si="139"/>
        <v/>
      </c>
      <c r="L1764" s="872" t="str">
        <f t="shared" si="140"/>
        <v/>
      </c>
      <c r="M1764" s="872" t="str">
        <f t="shared" si="141"/>
        <v/>
      </c>
      <c r="N1764" s="872" t="str">
        <f t="shared" si="143"/>
        <v/>
      </c>
      <c r="O1764" s="872" t="str">
        <f t="shared" si="142"/>
        <v/>
      </c>
    </row>
    <row r="1765" spans="3:15" ht="18" hidden="1" customHeight="1">
      <c r="C1765" s="879"/>
      <c r="D1765" s="993"/>
      <c r="E1765" s="996"/>
      <c r="F1765" s="994"/>
      <c r="G1765" s="849"/>
      <c r="H1765" s="868"/>
      <c r="I1765" s="642"/>
      <c r="J1765" s="862"/>
      <c r="K1765" s="872" t="str">
        <f t="shared" si="139"/>
        <v/>
      </c>
      <c r="L1765" s="872" t="str">
        <f t="shared" si="140"/>
        <v/>
      </c>
      <c r="M1765" s="872" t="str">
        <f t="shared" si="141"/>
        <v/>
      </c>
      <c r="N1765" s="872" t="str">
        <f t="shared" si="143"/>
        <v/>
      </c>
      <c r="O1765" s="872" t="str">
        <f t="shared" si="142"/>
        <v/>
      </c>
    </row>
    <row r="1766" spans="3:15" ht="18" hidden="1" customHeight="1">
      <c r="C1766" s="879"/>
      <c r="D1766" s="993"/>
      <c r="E1766" s="996"/>
      <c r="F1766" s="994"/>
      <c r="G1766" s="849"/>
      <c r="H1766" s="868"/>
      <c r="I1766" s="642"/>
      <c r="J1766" s="862"/>
      <c r="K1766" s="872" t="str">
        <f t="shared" si="139"/>
        <v/>
      </c>
      <c r="L1766" s="872" t="str">
        <f t="shared" si="140"/>
        <v/>
      </c>
      <c r="M1766" s="872" t="str">
        <f t="shared" si="141"/>
        <v/>
      </c>
      <c r="N1766" s="872" t="str">
        <f t="shared" si="143"/>
        <v/>
      </c>
      <c r="O1766" s="872" t="str">
        <f t="shared" si="142"/>
        <v/>
      </c>
    </row>
    <row r="1767" spans="3:15" ht="18" hidden="1" customHeight="1">
      <c r="C1767" s="879"/>
      <c r="D1767" s="993"/>
      <c r="E1767" s="996"/>
      <c r="F1767" s="994"/>
      <c r="G1767" s="849"/>
      <c r="H1767" s="868"/>
      <c r="I1767" s="642"/>
      <c r="J1767" s="862"/>
      <c r="K1767" s="872" t="str">
        <f t="shared" ref="K1767:K1830" si="144">IF(C1767="","",IF(E1767=G1767,"エラー",""))</f>
        <v/>
      </c>
      <c r="L1767" s="872" t="str">
        <f t="shared" ref="L1767:L1830" si="145">IF(C1767="","",IF(COUNTIF($H$3213:$H$3236,H1767),"","エラー"))</f>
        <v/>
      </c>
      <c r="M1767" s="872" t="str">
        <f t="shared" ref="M1767:M1830" si="146">IF(H1767="その他",IF(I1767="","エラー",""),IF(H1767="外国語(外国語会話も含む)",IF(I1767="","エラー",""),""))</f>
        <v/>
      </c>
      <c r="N1767" s="872" t="str">
        <f t="shared" si="143"/>
        <v/>
      </c>
      <c r="O1767" s="872" t="str">
        <f t="shared" si="142"/>
        <v/>
      </c>
    </row>
    <row r="1768" spans="3:15" ht="18" hidden="1" customHeight="1">
      <c r="C1768" s="879"/>
      <c r="D1768" s="993"/>
      <c r="E1768" s="996"/>
      <c r="F1768" s="994"/>
      <c r="G1768" s="849"/>
      <c r="H1768" s="868"/>
      <c r="I1768" s="642"/>
      <c r="J1768" s="862"/>
      <c r="K1768" s="872" t="str">
        <f t="shared" si="144"/>
        <v/>
      </c>
      <c r="L1768" s="872" t="str">
        <f t="shared" si="145"/>
        <v/>
      </c>
      <c r="M1768" s="872" t="str">
        <f t="shared" si="146"/>
        <v/>
      </c>
      <c r="N1768" s="872" t="str">
        <f t="shared" si="143"/>
        <v/>
      </c>
      <c r="O1768" s="872" t="str">
        <f t="shared" si="142"/>
        <v/>
      </c>
    </row>
    <row r="1769" spans="3:15" ht="18" hidden="1" customHeight="1">
      <c r="C1769" s="879"/>
      <c r="D1769" s="993"/>
      <c r="E1769" s="996"/>
      <c r="F1769" s="994"/>
      <c r="G1769" s="849"/>
      <c r="H1769" s="868"/>
      <c r="I1769" s="642"/>
      <c r="J1769" s="862"/>
      <c r="K1769" s="872" t="str">
        <f t="shared" si="144"/>
        <v/>
      </c>
      <c r="L1769" s="872" t="str">
        <f t="shared" si="145"/>
        <v/>
      </c>
      <c r="M1769" s="872" t="str">
        <f t="shared" si="146"/>
        <v/>
      </c>
      <c r="N1769" s="872" t="str">
        <f t="shared" si="143"/>
        <v/>
      </c>
      <c r="O1769" s="872" t="str">
        <f t="shared" si="142"/>
        <v/>
      </c>
    </row>
    <row r="1770" spans="3:15" ht="18" hidden="1" customHeight="1">
      <c r="C1770" s="879"/>
      <c r="D1770" s="993"/>
      <c r="E1770" s="996"/>
      <c r="F1770" s="994"/>
      <c r="G1770" s="849"/>
      <c r="H1770" s="868"/>
      <c r="I1770" s="642"/>
      <c r="J1770" s="862"/>
      <c r="K1770" s="872" t="str">
        <f t="shared" si="144"/>
        <v/>
      </c>
      <c r="L1770" s="872" t="str">
        <f t="shared" si="145"/>
        <v/>
      </c>
      <c r="M1770" s="872" t="str">
        <f t="shared" si="146"/>
        <v/>
      </c>
      <c r="N1770" s="872" t="str">
        <f t="shared" si="143"/>
        <v/>
      </c>
      <c r="O1770" s="872" t="str">
        <f t="shared" si="142"/>
        <v/>
      </c>
    </row>
    <row r="1771" spans="3:15" ht="18" hidden="1" customHeight="1">
      <c r="C1771" s="879"/>
      <c r="D1771" s="993"/>
      <c r="E1771" s="996"/>
      <c r="F1771" s="994"/>
      <c r="G1771" s="849"/>
      <c r="H1771" s="868"/>
      <c r="I1771" s="642"/>
      <c r="J1771" s="862"/>
      <c r="K1771" s="872" t="str">
        <f t="shared" si="144"/>
        <v/>
      </c>
      <c r="L1771" s="872" t="str">
        <f t="shared" si="145"/>
        <v/>
      </c>
      <c r="M1771" s="872" t="str">
        <f t="shared" si="146"/>
        <v/>
      </c>
      <c r="N1771" s="872" t="str">
        <f t="shared" si="143"/>
        <v/>
      </c>
      <c r="O1771" s="872" t="str">
        <f t="shared" si="142"/>
        <v/>
      </c>
    </row>
    <row r="1772" spans="3:15" ht="18" hidden="1" customHeight="1">
      <c r="C1772" s="879"/>
      <c r="D1772" s="993"/>
      <c r="E1772" s="996"/>
      <c r="F1772" s="994"/>
      <c r="G1772" s="849"/>
      <c r="H1772" s="868"/>
      <c r="I1772" s="642"/>
      <c r="J1772" s="862"/>
      <c r="K1772" s="872" t="str">
        <f t="shared" si="144"/>
        <v/>
      </c>
      <c r="L1772" s="872" t="str">
        <f t="shared" si="145"/>
        <v/>
      </c>
      <c r="M1772" s="872" t="str">
        <f t="shared" si="146"/>
        <v/>
      </c>
      <c r="N1772" s="872" t="str">
        <f t="shared" si="143"/>
        <v/>
      </c>
      <c r="O1772" s="872" t="str">
        <f t="shared" si="142"/>
        <v/>
      </c>
    </row>
    <row r="1773" spans="3:15" ht="18" hidden="1" customHeight="1">
      <c r="C1773" s="879"/>
      <c r="D1773" s="993"/>
      <c r="E1773" s="996"/>
      <c r="F1773" s="994"/>
      <c r="G1773" s="849"/>
      <c r="H1773" s="868"/>
      <c r="I1773" s="642"/>
      <c r="J1773" s="862"/>
      <c r="K1773" s="872" t="str">
        <f t="shared" si="144"/>
        <v/>
      </c>
      <c r="L1773" s="872" t="str">
        <f t="shared" si="145"/>
        <v/>
      </c>
      <c r="M1773" s="872" t="str">
        <f t="shared" si="146"/>
        <v/>
      </c>
      <c r="N1773" s="872" t="str">
        <f t="shared" si="143"/>
        <v/>
      </c>
      <c r="O1773" s="872" t="str">
        <f t="shared" si="142"/>
        <v/>
      </c>
    </row>
    <row r="1774" spans="3:15" ht="18" hidden="1" customHeight="1">
      <c r="C1774" s="879"/>
      <c r="D1774" s="993"/>
      <c r="E1774" s="996"/>
      <c r="F1774" s="994"/>
      <c r="G1774" s="849"/>
      <c r="H1774" s="868"/>
      <c r="I1774" s="642"/>
      <c r="J1774" s="862"/>
      <c r="K1774" s="872" t="str">
        <f t="shared" si="144"/>
        <v/>
      </c>
      <c r="L1774" s="872" t="str">
        <f t="shared" si="145"/>
        <v/>
      </c>
      <c r="M1774" s="872" t="str">
        <f t="shared" si="146"/>
        <v/>
      </c>
      <c r="N1774" s="872" t="str">
        <f t="shared" si="143"/>
        <v/>
      </c>
      <c r="O1774" s="872" t="str">
        <f t="shared" si="142"/>
        <v/>
      </c>
    </row>
    <row r="1775" spans="3:15" ht="18" hidden="1" customHeight="1">
      <c r="C1775" s="879"/>
      <c r="D1775" s="993"/>
      <c r="E1775" s="996"/>
      <c r="F1775" s="994"/>
      <c r="G1775" s="849"/>
      <c r="H1775" s="868"/>
      <c r="I1775" s="642"/>
      <c r="J1775" s="862"/>
      <c r="K1775" s="872" t="str">
        <f t="shared" si="144"/>
        <v/>
      </c>
      <c r="L1775" s="872" t="str">
        <f t="shared" si="145"/>
        <v/>
      </c>
      <c r="M1775" s="872" t="str">
        <f t="shared" si="146"/>
        <v/>
      </c>
      <c r="N1775" s="872" t="str">
        <f t="shared" si="143"/>
        <v/>
      </c>
      <c r="O1775" s="872" t="str">
        <f t="shared" si="142"/>
        <v/>
      </c>
    </row>
    <row r="1776" spans="3:15" ht="18" hidden="1" customHeight="1">
      <c r="C1776" s="879"/>
      <c r="D1776" s="993"/>
      <c r="E1776" s="996"/>
      <c r="F1776" s="994"/>
      <c r="G1776" s="849"/>
      <c r="H1776" s="868"/>
      <c r="I1776" s="642"/>
      <c r="J1776" s="862"/>
      <c r="K1776" s="872" t="str">
        <f t="shared" si="144"/>
        <v/>
      </c>
      <c r="L1776" s="872" t="str">
        <f t="shared" si="145"/>
        <v/>
      </c>
      <c r="M1776" s="872" t="str">
        <f t="shared" si="146"/>
        <v/>
      </c>
      <c r="N1776" s="872" t="str">
        <f t="shared" si="143"/>
        <v/>
      </c>
      <c r="O1776" s="872" t="str">
        <f t="shared" si="142"/>
        <v/>
      </c>
    </row>
    <row r="1777" spans="3:15" ht="18" hidden="1" customHeight="1">
      <c r="C1777" s="879"/>
      <c r="D1777" s="993"/>
      <c r="E1777" s="996"/>
      <c r="F1777" s="994"/>
      <c r="G1777" s="849"/>
      <c r="H1777" s="868"/>
      <c r="I1777" s="642"/>
      <c r="J1777" s="862"/>
      <c r="K1777" s="872" t="str">
        <f t="shared" si="144"/>
        <v/>
      </c>
      <c r="L1777" s="872" t="str">
        <f t="shared" si="145"/>
        <v/>
      </c>
      <c r="M1777" s="872" t="str">
        <f t="shared" si="146"/>
        <v/>
      </c>
      <c r="N1777" s="872" t="str">
        <f t="shared" si="143"/>
        <v/>
      </c>
      <c r="O1777" s="872" t="str">
        <f t="shared" si="142"/>
        <v/>
      </c>
    </row>
    <row r="1778" spans="3:15" ht="18" hidden="1" customHeight="1">
      <c r="C1778" s="879"/>
      <c r="D1778" s="993"/>
      <c r="E1778" s="996"/>
      <c r="F1778" s="994"/>
      <c r="G1778" s="849"/>
      <c r="H1778" s="868"/>
      <c r="I1778" s="642"/>
      <c r="J1778" s="862"/>
      <c r="K1778" s="872" t="str">
        <f t="shared" si="144"/>
        <v/>
      </c>
      <c r="L1778" s="872" t="str">
        <f t="shared" si="145"/>
        <v/>
      </c>
      <c r="M1778" s="872" t="str">
        <f t="shared" si="146"/>
        <v/>
      </c>
      <c r="N1778" s="872" t="str">
        <f t="shared" si="143"/>
        <v/>
      </c>
      <c r="O1778" s="872" t="str">
        <f t="shared" si="142"/>
        <v/>
      </c>
    </row>
    <row r="1779" spans="3:15" ht="18" hidden="1" customHeight="1">
      <c r="C1779" s="879"/>
      <c r="D1779" s="993"/>
      <c r="E1779" s="996"/>
      <c r="F1779" s="994"/>
      <c r="G1779" s="849"/>
      <c r="H1779" s="868"/>
      <c r="I1779" s="642"/>
      <c r="J1779" s="862"/>
      <c r="K1779" s="872" t="str">
        <f t="shared" si="144"/>
        <v/>
      </c>
      <c r="L1779" s="872" t="str">
        <f t="shared" si="145"/>
        <v/>
      </c>
      <c r="M1779" s="872" t="str">
        <f t="shared" si="146"/>
        <v/>
      </c>
      <c r="N1779" s="872" t="str">
        <f t="shared" si="143"/>
        <v/>
      </c>
      <c r="O1779" s="872" t="str">
        <f t="shared" si="142"/>
        <v/>
      </c>
    </row>
    <row r="1780" spans="3:15" ht="18" hidden="1" customHeight="1">
      <c r="C1780" s="879"/>
      <c r="D1780" s="993"/>
      <c r="E1780" s="996"/>
      <c r="F1780" s="994"/>
      <c r="G1780" s="849"/>
      <c r="H1780" s="868"/>
      <c r="I1780" s="642"/>
      <c r="J1780" s="862"/>
      <c r="K1780" s="872" t="str">
        <f t="shared" si="144"/>
        <v/>
      </c>
      <c r="L1780" s="872" t="str">
        <f t="shared" si="145"/>
        <v/>
      </c>
      <c r="M1780" s="872" t="str">
        <f t="shared" si="146"/>
        <v/>
      </c>
      <c r="N1780" s="872" t="str">
        <f t="shared" si="143"/>
        <v/>
      </c>
      <c r="O1780" s="872" t="str">
        <f t="shared" si="142"/>
        <v/>
      </c>
    </row>
    <row r="1781" spans="3:15" ht="18" hidden="1" customHeight="1">
      <c r="C1781" s="879"/>
      <c r="D1781" s="993"/>
      <c r="E1781" s="996"/>
      <c r="F1781" s="994"/>
      <c r="G1781" s="849"/>
      <c r="H1781" s="868"/>
      <c r="I1781" s="642"/>
      <c r="J1781" s="862"/>
      <c r="K1781" s="872" t="str">
        <f t="shared" si="144"/>
        <v/>
      </c>
      <c r="L1781" s="872" t="str">
        <f t="shared" si="145"/>
        <v/>
      </c>
      <c r="M1781" s="872" t="str">
        <f t="shared" si="146"/>
        <v/>
      </c>
      <c r="N1781" s="872" t="str">
        <f t="shared" si="143"/>
        <v/>
      </c>
      <c r="O1781" s="872" t="str">
        <f t="shared" si="142"/>
        <v/>
      </c>
    </row>
    <row r="1782" spans="3:15" ht="18" hidden="1" customHeight="1">
      <c r="C1782" s="879"/>
      <c r="D1782" s="993"/>
      <c r="E1782" s="996"/>
      <c r="F1782" s="994"/>
      <c r="G1782" s="849"/>
      <c r="H1782" s="868"/>
      <c r="I1782" s="642"/>
      <c r="J1782" s="862"/>
      <c r="K1782" s="872" t="str">
        <f t="shared" si="144"/>
        <v/>
      </c>
      <c r="L1782" s="872" t="str">
        <f t="shared" si="145"/>
        <v/>
      </c>
      <c r="M1782" s="872" t="str">
        <f t="shared" si="146"/>
        <v/>
      </c>
      <c r="N1782" s="872" t="str">
        <f t="shared" si="143"/>
        <v/>
      </c>
      <c r="O1782" s="872" t="str">
        <f t="shared" si="142"/>
        <v/>
      </c>
    </row>
    <row r="1783" spans="3:15" ht="18" hidden="1" customHeight="1">
      <c r="C1783" s="879"/>
      <c r="D1783" s="993"/>
      <c r="E1783" s="996"/>
      <c r="F1783" s="994"/>
      <c r="G1783" s="849"/>
      <c r="H1783" s="868"/>
      <c r="I1783" s="642"/>
      <c r="J1783" s="862"/>
      <c r="K1783" s="872" t="str">
        <f t="shared" si="144"/>
        <v/>
      </c>
      <c r="L1783" s="872" t="str">
        <f t="shared" si="145"/>
        <v/>
      </c>
      <c r="M1783" s="872" t="str">
        <f t="shared" si="146"/>
        <v/>
      </c>
      <c r="N1783" s="872" t="str">
        <f t="shared" si="143"/>
        <v/>
      </c>
      <c r="O1783" s="872" t="str">
        <f t="shared" si="142"/>
        <v/>
      </c>
    </row>
    <row r="1784" spans="3:15" ht="18" hidden="1" customHeight="1">
      <c r="C1784" s="879"/>
      <c r="D1784" s="993"/>
      <c r="E1784" s="996"/>
      <c r="F1784" s="994"/>
      <c r="G1784" s="849"/>
      <c r="H1784" s="868"/>
      <c r="I1784" s="642"/>
      <c r="J1784" s="862"/>
      <c r="K1784" s="872" t="str">
        <f t="shared" si="144"/>
        <v/>
      </c>
      <c r="L1784" s="872" t="str">
        <f t="shared" si="145"/>
        <v/>
      </c>
      <c r="M1784" s="872" t="str">
        <f t="shared" si="146"/>
        <v/>
      </c>
      <c r="N1784" s="872" t="str">
        <f t="shared" si="143"/>
        <v/>
      </c>
      <c r="O1784" s="872" t="str">
        <f t="shared" si="142"/>
        <v/>
      </c>
    </row>
    <row r="1785" spans="3:15" ht="18" hidden="1" customHeight="1">
      <c r="C1785" s="879"/>
      <c r="D1785" s="993"/>
      <c r="E1785" s="996"/>
      <c r="F1785" s="994"/>
      <c r="G1785" s="849"/>
      <c r="H1785" s="868"/>
      <c r="I1785" s="642"/>
      <c r="J1785" s="862"/>
      <c r="K1785" s="872" t="str">
        <f t="shared" si="144"/>
        <v/>
      </c>
      <c r="L1785" s="872" t="str">
        <f t="shared" si="145"/>
        <v/>
      </c>
      <c r="M1785" s="872" t="str">
        <f t="shared" si="146"/>
        <v/>
      </c>
      <c r="N1785" s="872" t="str">
        <f t="shared" si="143"/>
        <v/>
      </c>
      <c r="O1785" s="872" t="str">
        <f t="shared" si="142"/>
        <v/>
      </c>
    </row>
    <row r="1786" spans="3:15" ht="18" hidden="1" customHeight="1">
      <c r="C1786" s="879"/>
      <c r="D1786" s="993"/>
      <c r="E1786" s="996"/>
      <c r="F1786" s="994"/>
      <c r="G1786" s="849"/>
      <c r="H1786" s="868"/>
      <c r="I1786" s="642"/>
      <c r="J1786" s="862"/>
      <c r="K1786" s="872" t="str">
        <f t="shared" si="144"/>
        <v/>
      </c>
      <c r="L1786" s="872" t="str">
        <f t="shared" si="145"/>
        <v/>
      </c>
      <c r="M1786" s="872" t="str">
        <f t="shared" si="146"/>
        <v/>
      </c>
      <c r="N1786" s="872" t="str">
        <f t="shared" si="143"/>
        <v/>
      </c>
      <c r="O1786" s="872" t="str">
        <f t="shared" si="142"/>
        <v/>
      </c>
    </row>
    <row r="1787" spans="3:15" ht="18" hidden="1" customHeight="1">
      <c r="C1787" s="879"/>
      <c r="D1787" s="993"/>
      <c r="E1787" s="996"/>
      <c r="F1787" s="994"/>
      <c r="G1787" s="849"/>
      <c r="H1787" s="868"/>
      <c r="I1787" s="642"/>
      <c r="J1787" s="862"/>
      <c r="K1787" s="872" t="str">
        <f t="shared" si="144"/>
        <v/>
      </c>
      <c r="L1787" s="872" t="str">
        <f t="shared" si="145"/>
        <v/>
      </c>
      <c r="M1787" s="872" t="str">
        <f t="shared" si="146"/>
        <v/>
      </c>
      <c r="N1787" s="872" t="str">
        <f t="shared" si="143"/>
        <v/>
      </c>
      <c r="O1787" s="872" t="str">
        <f t="shared" si="142"/>
        <v/>
      </c>
    </row>
    <row r="1788" spans="3:15" ht="18" hidden="1" customHeight="1">
      <c r="C1788" s="879"/>
      <c r="D1788" s="993"/>
      <c r="E1788" s="996"/>
      <c r="F1788" s="994"/>
      <c r="G1788" s="849"/>
      <c r="H1788" s="868"/>
      <c r="I1788" s="642"/>
      <c r="J1788" s="862"/>
      <c r="K1788" s="872" t="str">
        <f t="shared" si="144"/>
        <v/>
      </c>
      <c r="L1788" s="872" t="str">
        <f t="shared" si="145"/>
        <v/>
      </c>
      <c r="M1788" s="872" t="str">
        <f t="shared" si="146"/>
        <v/>
      </c>
      <c r="N1788" s="872" t="str">
        <f t="shared" si="143"/>
        <v/>
      </c>
      <c r="O1788" s="872" t="str">
        <f t="shared" si="142"/>
        <v/>
      </c>
    </row>
    <row r="1789" spans="3:15" ht="18" hidden="1" customHeight="1">
      <c r="C1789" s="879"/>
      <c r="D1789" s="993"/>
      <c r="E1789" s="996"/>
      <c r="F1789" s="994"/>
      <c r="G1789" s="849"/>
      <c r="H1789" s="868"/>
      <c r="I1789" s="642"/>
      <c r="J1789" s="862"/>
      <c r="K1789" s="872" t="str">
        <f t="shared" si="144"/>
        <v/>
      </c>
      <c r="L1789" s="872" t="str">
        <f t="shared" si="145"/>
        <v/>
      </c>
      <c r="M1789" s="872" t="str">
        <f t="shared" si="146"/>
        <v/>
      </c>
      <c r="N1789" s="872" t="str">
        <f t="shared" si="143"/>
        <v/>
      </c>
      <c r="O1789" s="872" t="str">
        <f t="shared" si="142"/>
        <v/>
      </c>
    </row>
    <row r="1790" spans="3:15" ht="18" hidden="1" customHeight="1">
      <c r="C1790" s="879"/>
      <c r="D1790" s="993"/>
      <c r="E1790" s="996"/>
      <c r="F1790" s="994"/>
      <c r="G1790" s="849"/>
      <c r="H1790" s="868"/>
      <c r="I1790" s="642"/>
      <c r="J1790" s="862"/>
      <c r="K1790" s="872" t="str">
        <f t="shared" si="144"/>
        <v/>
      </c>
      <c r="L1790" s="872" t="str">
        <f t="shared" si="145"/>
        <v/>
      </c>
      <c r="M1790" s="872" t="str">
        <f t="shared" si="146"/>
        <v/>
      </c>
      <c r="N1790" s="872" t="str">
        <f t="shared" si="143"/>
        <v/>
      </c>
      <c r="O1790" s="872" t="str">
        <f t="shared" si="142"/>
        <v/>
      </c>
    </row>
    <row r="1791" spans="3:15" ht="18" hidden="1" customHeight="1">
      <c r="C1791" s="879"/>
      <c r="D1791" s="993"/>
      <c r="E1791" s="996"/>
      <c r="F1791" s="994"/>
      <c r="G1791" s="849"/>
      <c r="H1791" s="868"/>
      <c r="I1791" s="642"/>
      <c r="J1791" s="862"/>
      <c r="K1791" s="872" t="str">
        <f t="shared" si="144"/>
        <v/>
      </c>
      <c r="L1791" s="872" t="str">
        <f t="shared" si="145"/>
        <v/>
      </c>
      <c r="M1791" s="872" t="str">
        <f t="shared" si="146"/>
        <v/>
      </c>
      <c r="N1791" s="872" t="str">
        <f t="shared" si="143"/>
        <v/>
      </c>
      <c r="O1791" s="872" t="str">
        <f t="shared" si="142"/>
        <v/>
      </c>
    </row>
    <row r="1792" spans="3:15" ht="18" hidden="1" customHeight="1">
      <c r="C1792" s="879"/>
      <c r="D1792" s="993"/>
      <c r="E1792" s="996"/>
      <c r="F1792" s="994"/>
      <c r="G1792" s="849"/>
      <c r="H1792" s="868"/>
      <c r="I1792" s="642"/>
      <c r="J1792" s="862"/>
      <c r="K1792" s="872" t="str">
        <f t="shared" si="144"/>
        <v/>
      </c>
      <c r="L1792" s="872" t="str">
        <f t="shared" si="145"/>
        <v/>
      </c>
      <c r="M1792" s="872" t="str">
        <f t="shared" si="146"/>
        <v/>
      </c>
      <c r="N1792" s="872" t="str">
        <f t="shared" si="143"/>
        <v/>
      </c>
      <c r="O1792" s="872" t="str">
        <f t="shared" si="142"/>
        <v/>
      </c>
    </row>
    <row r="1793" spans="3:15" ht="18" hidden="1" customHeight="1">
      <c r="C1793" s="879"/>
      <c r="D1793" s="993"/>
      <c r="E1793" s="996"/>
      <c r="F1793" s="994"/>
      <c r="G1793" s="849"/>
      <c r="H1793" s="868"/>
      <c r="I1793" s="642"/>
      <c r="J1793" s="862"/>
      <c r="K1793" s="872" t="str">
        <f t="shared" si="144"/>
        <v/>
      </c>
      <c r="L1793" s="872" t="str">
        <f t="shared" si="145"/>
        <v/>
      </c>
      <c r="M1793" s="872" t="str">
        <f t="shared" si="146"/>
        <v/>
      </c>
      <c r="N1793" s="872" t="str">
        <f t="shared" si="143"/>
        <v/>
      </c>
      <c r="O1793" s="872" t="str">
        <f t="shared" si="142"/>
        <v/>
      </c>
    </row>
    <row r="1794" spans="3:15" ht="18" hidden="1" customHeight="1">
      <c r="C1794" s="879"/>
      <c r="D1794" s="993"/>
      <c r="E1794" s="996"/>
      <c r="F1794" s="994"/>
      <c r="G1794" s="849"/>
      <c r="H1794" s="868"/>
      <c r="I1794" s="642"/>
      <c r="J1794" s="862"/>
      <c r="K1794" s="872" t="str">
        <f t="shared" si="144"/>
        <v/>
      </c>
      <c r="L1794" s="872" t="str">
        <f t="shared" si="145"/>
        <v/>
      </c>
      <c r="M1794" s="872" t="str">
        <f t="shared" si="146"/>
        <v/>
      </c>
      <c r="N1794" s="872" t="str">
        <f t="shared" si="143"/>
        <v/>
      </c>
      <c r="O1794" s="872" t="str">
        <f t="shared" si="142"/>
        <v/>
      </c>
    </row>
    <row r="1795" spans="3:15" ht="18" hidden="1" customHeight="1">
      <c r="C1795" s="879"/>
      <c r="D1795" s="993"/>
      <c r="E1795" s="996"/>
      <c r="F1795" s="994"/>
      <c r="G1795" s="849"/>
      <c r="H1795" s="868"/>
      <c r="I1795" s="642"/>
      <c r="J1795" s="862"/>
      <c r="K1795" s="872" t="str">
        <f t="shared" si="144"/>
        <v/>
      </c>
      <c r="L1795" s="872" t="str">
        <f t="shared" si="145"/>
        <v/>
      </c>
      <c r="M1795" s="872" t="str">
        <f t="shared" si="146"/>
        <v/>
      </c>
      <c r="N1795" s="872" t="str">
        <f t="shared" si="143"/>
        <v/>
      </c>
      <c r="O1795" s="872" t="str">
        <f t="shared" si="142"/>
        <v/>
      </c>
    </row>
    <row r="1796" spans="3:15" ht="18" hidden="1" customHeight="1">
      <c r="C1796" s="879"/>
      <c r="D1796" s="993"/>
      <c r="E1796" s="996"/>
      <c r="F1796" s="994"/>
      <c r="G1796" s="849"/>
      <c r="H1796" s="868"/>
      <c r="I1796" s="642"/>
      <c r="J1796" s="862"/>
      <c r="K1796" s="872" t="str">
        <f t="shared" si="144"/>
        <v/>
      </c>
      <c r="L1796" s="872" t="str">
        <f t="shared" si="145"/>
        <v/>
      </c>
      <c r="M1796" s="872" t="str">
        <f t="shared" si="146"/>
        <v/>
      </c>
      <c r="N1796" s="872" t="str">
        <f t="shared" si="143"/>
        <v/>
      </c>
      <c r="O1796" s="872" t="str">
        <f t="shared" si="142"/>
        <v/>
      </c>
    </row>
    <row r="1797" spans="3:15" ht="18" hidden="1" customHeight="1">
      <c r="C1797" s="879"/>
      <c r="D1797" s="993"/>
      <c r="E1797" s="996"/>
      <c r="F1797" s="994"/>
      <c r="G1797" s="849"/>
      <c r="H1797" s="868"/>
      <c r="I1797" s="642"/>
      <c r="J1797" s="862"/>
      <c r="K1797" s="872" t="str">
        <f t="shared" si="144"/>
        <v/>
      </c>
      <c r="L1797" s="872" t="str">
        <f t="shared" si="145"/>
        <v/>
      </c>
      <c r="M1797" s="872" t="str">
        <f t="shared" si="146"/>
        <v/>
      </c>
      <c r="N1797" s="872" t="str">
        <f t="shared" si="143"/>
        <v/>
      </c>
      <c r="O1797" s="872" t="str">
        <f t="shared" ref="O1797:O1860" si="147">IF(C1797="","",IF(COUNTBLANK(C1797:J1797)&gt;1,"記入漏れがあります。記入例のとおりデータを入力してください。。",""))</f>
        <v/>
      </c>
    </row>
    <row r="1798" spans="3:15" ht="18" hidden="1" customHeight="1">
      <c r="C1798" s="879"/>
      <c r="D1798" s="993"/>
      <c r="E1798" s="996"/>
      <c r="F1798" s="994"/>
      <c r="G1798" s="849"/>
      <c r="H1798" s="868"/>
      <c r="I1798" s="642"/>
      <c r="J1798" s="862"/>
      <c r="K1798" s="872" t="str">
        <f t="shared" si="144"/>
        <v/>
      </c>
      <c r="L1798" s="872" t="str">
        <f t="shared" si="145"/>
        <v/>
      </c>
      <c r="M1798" s="872" t="str">
        <f t="shared" si="146"/>
        <v/>
      </c>
      <c r="N1798" s="872" t="str">
        <f t="shared" ref="N1798:N1861" si="148">IF(COUNTIF($Y$6:$Y$18,J1798),"要確認","")</f>
        <v/>
      </c>
      <c r="O1798" s="872" t="str">
        <f t="shared" si="147"/>
        <v/>
      </c>
    </row>
    <row r="1799" spans="3:15" ht="18" hidden="1" customHeight="1">
      <c r="C1799" s="879"/>
      <c r="D1799" s="993"/>
      <c r="E1799" s="996"/>
      <c r="F1799" s="994"/>
      <c r="G1799" s="849"/>
      <c r="H1799" s="868"/>
      <c r="I1799" s="642"/>
      <c r="J1799" s="862"/>
      <c r="K1799" s="872" t="str">
        <f t="shared" si="144"/>
        <v/>
      </c>
      <c r="L1799" s="872" t="str">
        <f t="shared" si="145"/>
        <v/>
      </c>
      <c r="M1799" s="872" t="str">
        <f t="shared" si="146"/>
        <v/>
      </c>
      <c r="N1799" s="872" t="str">
        <f t="shared" si="148"/>
        <v/>
      </c>
      <c r="O1799" s="872" t="str">
        <f t="shared" si="147"/>
        <v/>
      </c>
    </row>
    <row r="1800" spans="3:15" ht="18" hidden="1" customHeight="1">
      <c r="C1800" s="879"/>
      <c r="D1800" s="993"/>
      <c r="E1800" s="996"/>
      <c r="F1800" s="994"/>
      <c r="G1800" s="849"/>
      <c r="H1800" s="868"/>
      <c r="I1800" s="642"/>
      <c r="J1800" s="862"/>
      <c r="K1800" s="872" t="str">
        <f t="shared" si="144"/>
        <v/>
      </c>
      <c r="L1800" s="872" t="str">
        <f t="shared" si="145"/>
        <v/>
      </c>
      <c r="M1800" s="872" t="str">
        <f t="shared" si="146"/>
        <v/>
      </c>
      <c r="N1800" s="872" t="str">
        <f t="shared" si="148"/>
        <v/>
      </c>
      <c r="O1800" s="872" t="str">
        <f t="shared" si="147"/>
        <v/>
      </c>
    </row>
    <row r="1801" spans="3:15" ht="18" hidden="1" customHeight="1">
      <c r="C1801" s="879"/>
      <c r="D1801" s="993"/>
      <c r="E1801" s="996"/>
      <c r="F1801" s="994"/>
      <c r="G1801" s="849"/>
      <c r="H1801" s="868"/>
      <c r="I1801" s="642"/>
      <c r="J1801" s="862"/>
      <c r="K1801" s="872" t="str">
        <f t="shared" si="144"/>
        <v/>
      </c>
      <c r="L1801" s="872" t="str">
        <f t="shared" si="145"/>
        <v/>
      </c>
      <c r="M1801" s="872" t="str">
        <f t="shared" si="146"/>
        <v/>
      </c>
      <c r="N1801" s="872" t="str">
        <f t="shared" si="148"/>
        <v/>
      </c>
      <c r="O1801" s="872" t="str">
        <f t="shared" si="147"/>
        <v/>
      </c>
    </row>
    <row r="1802" spans="3:15" ht="18" hidden="1" customHeight="1">
      <c r="C1802" s="879"/>
      <c r="D1802" s="993"/>
      <c r="E1802" s="996"/>
      <c r="F1802" s="994"/>
      <c r="G1802" s="849"/>
      <c r="H1802" s="868"/>
      <c r="I1802" s="642"/>
      <c r="J1802" s="862"/>
      <c r="K1802" s="872" t="str">
        <f t="shared" si="144"/>
        <v/>
      </c>
      <c r="L1802" s="872" t="str">
        <f t="shared" si="145"/>
        <v/>
      </c>
      <c r="M1802" s="872" t="str">
        <f t="shared" si="146"/>
        <v/>
      </c>
      <c r="N1802" s="872" t="str">
        <f t="shared" si="148"/>
        <v/>
      </c>
      <c r="O1802" s="872" t="str">
        <f t="shared" si="147"/>
        <v/>
      </c>
    </row>
    <row r="1803" spans="3:15" ht="18" hidden="1" customHeight="1">
      <c r="C1803" s="879"/>
      <c r="D1803" s="993"/>
      <c r="E1803" s="996"/>
      <c r="F1803" s="994"/>
      <c r="G1803" s="849"/>
      <c r="H1803" s="868"/>
      <c r="I1803" s="642"/>
      <c r="J1803" s="862"/>
      <c r="K1803" s="872" t="str">
        <f t="shared" si="144"/>
        <v/>
      </c>
      <c r="L1803" s="872" t="str">
        <f t="shared" si="145"/>
        <v/>
      </c>
      <c r="M1803" s="872" t="str">
        <f t="shared" si="146"/>
        <v/>
      </c>
      <c r="N1803" s="872" t="str">
        <f t="shared" si="148"/>
        <v/>
      </c>
      <c r="O1803" s="872" t="str">
        <f t="shared" si="147"/>
        <v/>
      </c>
    </row>
    <row r="1804" spans="3:15" ht="18" hidden="1" customHeight="1">
      <c r="C1804" s="879"/>
      <c r="D1804" s="993"/>
      <c r="E1804" s="996"/>
      <c r="F1804" s="994"/>
      <c r="G1804" s="849"/>
      <c r="H1804" s="868"/>
      <c r="I1804" s="642"/>
      <c r="J1804" s="862"/>
      <c r="K1804" s="872" t="str">
        <f t="shared" si="144"/>
        <v/>
      </c>
      <c r="L1804" s="872" t="str">
        <f t="shared" si="145"/>
        <v/>
      </c>
      <c r="M1804" s="872" t="str">
        <f t="shared" si="146"/>
        <v/>
      </c>
      <c r="N1804" s="872" t="str">
        <f t="shared" si="148"/>
        <v/>
      </c>
      <c r="O1804" s="872" t="str">
        <f t="shared" si="147"/>
        <v/>
      </c>
    </row>
    <row r="1805" spans="3:15" ht="18" hidden="1" customHeight="1">
      <c r="C1805" s="879"/>
      <c r="D1805" s="993"/>
      <c r="E1805" s="996"/>
      <c r="F1805" s="994"/>
      <c r="G1805" s="849"/>
      <c r="H1805" s="868"/>
      <c r="I1805" s="642"/>
      <c r="J1805" s="862"/>
      <c r="K1805" s="872" t="str">
        <f t="shared" si="144"/>
        <v/>
      </c>
      <c r="L1805" s="872" t="str">
        <f t="shared" si="145"/>
        <v/>
      </c>
      <c r="M1805" s="872" t="str">
        <f t="shared" si="146"/>
        <v/>
      </c>
      <c r="N1805" s="872" t="str">
        <f t="shared" si="148"/>
        <v/>
      </c>
      <c r="O1805" s="872" t="str">
        <f t="shared" si="147"/>
        <v/>
      </c>
    </row>
    <row r="1806" spans="3:15" ht="18" hidden="1" customHeight="1">
      <c r="C1806" s="879"/>
      <c r="D1806" s="993"/>
      <c r="E1806" s="996"/>
      <c r="F1806" s="994"/>
      <c r="G1806" s="849"/>
      <c r="H1806" s="868"/>
      <c r="I1806" s="642"/>
      <c r="J1806" s="862"/>
      <c r="K1806" s="872" t="str">
        <f t="shared" si="144"/>
        <v/>
      </c>
      <c r="L1806" s="872" t="str">
        <f t="shared" si="145"/>
        <v/>
      </c>
      <c r="M1806" s="872" t="str">
        <f t="shared" si="146"/>
        <v/>
      </c>
      <c r="N1806" s="872" t="str">
        <f t="shared" si="148"/>
        <v/>
      </c>
      <c r="O1806" s="872" t="str">
        <f t="shared" si="147"/>
        <v/>
      </c>
    </row>
    <row r="1807" spans="3:15" ht="18" hidden="1" customHeight="1">
      <c r="C1807" s="879"/>
      <c r="D1807" s="993"/>
      <c r="E1807" s="996"/>
      <c r="F1807" s="994"/>
      <c r="G1807" s="849"/>
      <c r="H1807" s="868"/>
      <c r="I1807" s="642"/>
      <c r="J1807" s="862"/>
      <c r="K1807" s="872" t="str">
        <f t="shared" si="144"/>
        <v/>
      </c>
      <c r="L1807" s="872" t="str">
        <f t="shared" si="145"/>
        <v/>
      </c>
      <c r="M1807" s="872" t="str">
        <f t="shared" si="146"/>
        <v/>
      </c>
      <c r="N1807" s="872" t="str">
        <f t="shared" si="148"/>
        <v/>
      </c>
      <c r="O1807" s="872" t="str">
        <f t="shared" si="147"/>
        <v/>
      </c>
    </row>
    <row r="1808" spans="3:15" ht="18" hidden="1" customHeight="1">
      <c r="C1808" s="879"/>
      <c r="D1808" s="993"/>
      <c r="E1808" s="996"/>
      <c r="F1808" s="994"/>
      <c r="G1808" s="849"/>
      <c r="H1808" s="868"/>
      <c r="I1808" s="642"/>
      <c r="J1808" s="862"/>
      <c r="K1808" s="872" t="str">
        <f t="shared" si="144"/>
        <v/>
      </c>
      <c r="L1808" s="872" t="str">
        <f t="shared" si="145"/>
        <v/>
      </c>
      <c r="M1808" s="872" t="str">
        <f t="shared" si="146"/>
        <v/>
      </c>
      <c r="N1808" s="872" t="str">
        <f t="shared" si="148"/>
        <v/>
      </c>
      <c r="O1808" s="872" t="str">
        <f t="shared" si="147"/>
        <v/>
      </c>
    </row>
    <row r="1809" spans="3:15" ht="18" hidden="1" customHeight="1">
      <c r="C1809" s="879"/>
      <c r="D1809" s="993"/>
      <c r="E1809" s="996"/>
      <c r="F1809" s="994"/>
      <c r="G1809" s="849"/>
      <c r="H1809" s="868"/>
      <c r="I1809" s="642"/>
      <c r="J1809" s="862"/>
      <c r="K1809" s="872" t="str">
        <f t="shared" si="144"/>
        <v/>
      </c>
      <c r="L1809" s="872" t="str">
        <f t="shared" si="145"/>
        <v/>
      </c>
      <c r="M1809" s="872" t="str">
        <f t="shared" si="146"/>
        <v/>
      </c>
      <c r="N1809" s="872" t="str">
        <f t="shared" si="148"/>
        <v/>
      </c>
      <c r="O1809" s="872" t="str">
        <f t="shared" si="147"/>
        <v/>
      </c>
    </row>
    <row r="1810" spans="3:15" ht="18" hidden="1" customHeight="1">
      <c r="C1810" s="879"/>
      <c r="D1810" s="993"/>
      <c r="E1810" s="996"/>
      <c r="F1810" s="994"/>
      <c r="G1810" s="849"/>
      <c r="H1810" s="868"/>
      <c r="I1810" s="642"/>
      <c r="J1810" s="862"/>
      <c r="K1810" s="872" t="str">
        <f t="shared" si="144"/>
        <v/>
      </c>
      <c r="L1810" s="872" t="str">
        <f t="shared" si="145"/>
        <v/>
      </c>
      <c r="M1810" s="872" t="str">
        <f t="shared" si="146"/>
        <v/>
      </c>
      <c r="N1810" s="872" t="str">
        <f t="shared" si="148"/>
        <v/>
      </c>
      <c r="O1810" s="872" t="str">
        <f t="shared" si="147"/>
        <v/>
      </c>
    </row>
    <row r="1811" spans="3:15" ht="18" hidden="1" customHeight="1">
      <c r="C1811" s="879"/>
      <c r="D1811" s="993"/>
      <c r="E1811" s="996"/>
      <c r="F1811" s="994"/>
      <c r="G1811" s="849"/>
      <c r="H1811" s="868"/>
      <c r="I1811" s="642"/>
      <c r="J1811" s="862"/>
      <c r="K1811" s="872" t="str">
        <f t="shared" si="144"/>
        <v/>
      </c>
      <c r="L1811" s="872" t="str">
        <f t="shared" si="145"/>
        <v/>
      </c>
      <c r="M1811" s="872" t="str">
        <f t="shared" si="146"/>
        <v/>
      </c>
      <c r="N1811" s="872" t="str">
        <f t="shared" si="148"/>
        <v/>
      </c>
      <c r="O1811" s="872" t="str">
        <f t="shared" si="147"/>
        <v/>
      </c>
    </row>
    <row r="1812" spans="3:15" ht="18" hidden="1" customHeight="1">
      <c r="C1812" s="879"/>
      <c r="D1812" s="993"/>
      <c r="E1812" s="996"/>
      <c r="F1812" s="994"/>
      <c r="G1812" s="849"/>
      <c r="H1812" s="868"/>
      <c r="I1812" s="642"/>
      <c r="J1812" s="862"/>
      <c r="K1812" s="872" t="str">
        <f t="shared" si="144"/>
        <v/>
      </c>
      <c r="L1812" s="872" t="str">
        <f t="shared" si="145"/>
        <v/>
      </c>
      <c r="M1812" s="872" t="str">
        <f t="shared" si="146"/>
        <v/>
      </c>
      <c r="N1812" s="872" t="str">
        <f t="shared" si="148"/>
        <v/>
      </c>
      <c r="O1812" s="872" t="str">
        <f t="shared" si="147"/>
        <v/>
      </c>
    </row>
    <row r="1813" spans="3:15" ht="18" hidden="1" customHeight="1">
      <c r="C1813" s="879"/>
      <c r="D1813" s="993"/>
      <c r="E1813" s="996"/>
      <c r="F1813" s="994"/>
      <c r="G1813" s="849"/>
      <c r="H1813" s="868"/>
      <c r="I1813" s="642"/>
      <c r="J1813" s="862"/>
      <c r="K1813" s="872" t="str">
        <f t="shared" si="144"/>
        <v/>
      </c>
      <c r="L1813" s="872" t="str">
        <f t="shared" si="145"/>
        <v/>
      </c>
      <c r="M1813" s="872" t="str">
        <f t="shared" si="146"/>
        <v/>
      </c>
      <c r="N1813" s="872" t="str">
        <f t="shared" si="148"/>
        <v/>
      </c>
      <c r="O1813" s="872" t="str">
        <f t="shared" si="147"/>
        <v/>
      </c>
    </row>
    <row r="1814" spans="3:15" ht="18" hidden="1" customHeight="1">
      <c r="C1814" s="879"/>
      <c r="D1814" s="993"/>
      <c r="E1814" s="996"/>
      <c r="F1814" s="994"/>
      <c r="G1814" s="849"/>
      <c r="H1814" s="868"/>
      <c r="I1814" s="642"/>
      <c r="J1814" s="862"/>
      <c r="K1814" s="872" t="str">
        <f t="shared" si="144"/>
        <v/>
      </c>
      <c r="L1814" s="872" t="str">
        <f t="shared" si="145"/>
        <v/>
      </c>
      <c r="M1814" s="872" t="str">
        <f t="shared" si="146"/>
        <v/>
      </c>
      <c r="N1814" s="872" t="str">
        <f t="shared" si="148"/>
        <v/>
      </c>
      <c r="O1814" s="872" t="str">
        <f t="shared" si="147"/>
        <v/>
      </c>
    </row>
    <row r="1815" spans="3:15" ht="18" hidden="1" customHeight="1">
      <c r="C1815" s="879"/>
      <c r="D1815" s="993"/>
      <c r="E1815" s="996"/>
      <c r="F1815" s="994"/>
      <c r="G1815" s="849"/>
      <c r="H1815" s="868"/>
      <c r="I1815" s="642"/>
      <c r="J1815" s="862"/>
      <c r="K1815" s="872" t="str">
        <f t="shared" si="144"/>
        <v/>
      </c>
      <c r="L1815" s="872" t="str">
        <f t="shared" si="145"/>
        <v/>
      </c>
      <c r="M1815" s="872" t="str">
        <f t="shared" si="146"/>
        <v/>
      </c>
      <c r="N1815" s="872" t="str">
        <f t="shared" si="148"/>
        <v/>
      </c>
      <c r="O1815" s="872" t="str">
        <f t="shared" si="147"/>
        <v/>
      </c>
    </row>
    <row r="1816" spans="3:15" ht="18" hidden="1" customHeight="1">
      <c r="C1816" s="879"/>
      <c r="D1816" s="993"/>
      <c r="E1816" s="996"/>
      <c r="F1816" s="994"/>
      <c r="G1816" s="849"/>
      <c r="H1816" s="868"/>
      <c r="I1816" s="642"/>
      <c r="J1816" s="862"/>
      <c r="K1816" s="872" t="str">
        <f t="shared" si="144"/>
        <v/>
      </c>
      <c r="L1816" s="872" t="str">
        <f t="shared" si="145"/>
        <v/>
      </c>
      <c r="M1816" s="872" t="str">
        <f t="shared" si="146"/>
        <v/>
      </c>
      <c r="N1816" s="872" t="str">
        <f t="shared" si="148"/>
        <v/>
      </c>
      <c r="O1816" s="872" t="str">
        <f t="shared" si="147"/>
        <v/>
      </c>
    </row>
    <row r="1817" spans="3:15" ht="18" hidden="1" customHeight="1">
      <c r="C1817" s="879"/>
      <c r="D1817" s="993"/>
      <c r="E1817" s="996"/>
      <c r="F1817" s="994"/>
      <c r="G1817" s="849"/>
      <c r="H1817" s="868"/>
      <c r="I1817" s="642"/>
      <c r="J1817" s="862"/>
      <c r="K1817" s="872" t="str">
        <f t="shared" si="144"/>
        <v/>
      </c>
      <c r="L1817" s="872" t="str">
        <f t="shared" si="145"/>
        <v/>
      </c>
      <c r="M1817" s="872" t="str">
        <f t="shared" si="146"/>
        <v/>
      </c>
      <c r="N1817" s="872" t="str">
        <f t="shared" si="148"/>
        <v/>
      </c>
      <c r="O1817" s="872" t="str">
        <f t="shared" si="147"/>
        <v/>
      </c>
    </row>
    <row r="1818" spans="3:15" ht="18" hidden="1" customHeight="1">
      <c r="C1818" s="879"/>
      <c r="D1818" s="993"/>
      <c r="E1818" s="996"/>
      <c r="F1818" s="994"/>
      <c r="G1818" s="849"/>
      <c r="H1818" s="868"/>
      <c r="I1818" s="642"/>
      <c r="J1818" s="862"/>
      <c r="K1818" s="872" t="str">
        <f t="shared" si="144"/>
        <v/>
      </c>
      <c r="L1818" s="872" t="str">
        <f t="shared" si="145"/>
        <v/>
      </c>
      <c r="M1818" s="872" t="str">
        <f t="shared" si="146"/>
        <v/>
      </c>
      <c r="N1818" s="872" t="str">
        <f t="shared" si="148"/>
        <v/>
      </c>
      <c r="O1818" s="872" t="str">
        <f t="shared" si="147"/>
        <v/>
      </c>
    </row>
    <row r="1819" spans="3:15" ht="18" hidden="1" customHeight="1">
      <c r="C1819" s="879"/>
      <c r="D1819" s="993"/>
      <c r="E1819" s="996"/>
      <c r="F1819" s="994"/>
      <c r="G1819" s="849"/>
      <c r="H1819" s="868"/>
      <c r="I1819" s="642"/>
      <c r="J1819" s="862"/>
      <c r="K1819" s="872" t="str">
        <f t="shared" si="144"/>
        <v/>
      </c>
      <c r="L1819" s="872" t="str">
        <f t="shared" si="145"/>
        <v/>
      </c>
      <c r="M1819" s="872" t="str">
        <f t="shared" si="146"/>
        <v/>
      </c>
      <c r="N1819" s="872" t="str">
        <f t="shared" si="148"/>
        <v/>
      </c>
      <c r="O1819" s="872" t="str">
        <f t="shared" si="147"/>
        <v/>
      </c>
    </row>
    <row r="1820" spans="3:15" ht="18" hidden="1" customHeight="1">
      <c r="C1820" s="879"/>
      <c r="D1820" s="993"/>
      <c r="E1820" s="996"/>
      <c r="F1820" s="994"/>
      <c r="G1820" s="849"/>
      <c r="H1820" s="868"/>
      <c r="I1820" s="642"/>
      <c r="J1820" s="862"/>
      <c r="K1820" s="872" t="str">
        <f t="shared" si="144"/>
        <v/>
      </c>
      <c r="L1820" s="872" t="str">
        <f t="shared" si="145"/>
        <v/>
      </c>
      <c r="M1820" s="872" t="str">
        <f t="shared" si="146"/>
        <v/>
      </c>
      <c r="N1820" s="872" t="str">
        <f t="shared" si="148"/>
        <v/>
      </c>
      <c r="O1820" s="872" t="str">
        <f t="shared" si="147"/>
        <v/>
      </c>
    </row>
    <row r="1821" spans="3:15" ht="18" hidden="1" customHeight="1">
      <c r="C1821" s="879"/>
      <c r="D1821" s="993"/>
      <c r="E1821" s="996"/>
      <c r="F1821" s="994"/>
      <c r="G1821" s="849"/>
      <c r="H1821" s="868"/>
      <c r="I1821" s="642"/>
      <c r="J1821" s="862"/>
      <c r="K1821" s="872" t="str">
        <f t="shared" si="144"/>
        <v/>
      </c>
      <c r="L1821" s="872" t="str">
        <f t="shared" si="145"/>
        <v/>
      </c>
      <c r="M1821" s="872" t="str">
        <f t="shared" si="146"/>
        <v/>
      </c>
      <c r="N1821" s="872" t="str">
        <f t="shared" si="148"/>
        <v/>
      </c>
      <c r="O1821" s="872" t="str">
        <f t="shared" si="147"/>
        <v/>
      </c>
    </row>
    <row r="1822" spans="3:15" ht="18" hidden="1" customHeight="1">
      <c r="C1822" s="879"/>
      <c r="D1822" s="993"/>
      <c r="E1822" s="996"/>
      <c r="F1822" s="994"/>
      <c r="G1822" s="849"/>
      <c r="H1822" s="868"/>
      <c r="I1822" s="642"/>
      <c r="J1822" s="862"/>
      <c r="K1822" s="872" t="str">
        <f t="shared" si="144"/>
        <v/>
      </c>
      <c r="L1822" s="872" t="str">
        <f t="shared" si="145"/>
        <v/>
      </c>
      <c r="M1822" s="872" t="str">
        <f t="shared" si="146"/>
        <v/>
      </c>
      <c r="N1822" s="872" t="str">
        <f t="shared" si="148"/>
        <v/>
      </c>
      <c r="O1822" s="872" t="str">
        <f t="shared" si="147"/>
        <v/>
      </c>
    </row>
    <row r="1823" spans="3:15" ht="18" hidden="1" customHeight="1">
      <c r="C1823" s="879"/>
      <c r="D1823" s="993"/>
      <c r="E1823" s="996"/>
      <c r="F1823" s="994"/>
      <c r="G1823" s="849"/>
      <c r="H1823" s="868"/>
      <c r="I1823" s="642"/>
      <c r="J1823" s="862"/>
      <c r="K1823" s="872" t="str">
        <f t="shared" si="144"/>
        <v/>
      </c>
      <c r="L1823" s="872" t="str">
        <f t="shared" si="145"/>
        <v/>
      </c>
      <c r="M1823" s="872" t="str">
        <f t="shared" si="146"/>
        <v/>
      </c>
      <c r="N1823" s="872" t="str">
        <f t="shared" si="148"/>
        <v/>
      </c>
      <c r="O1823" s="872" t="str">
        <f t="shared" si="147"/>
        <v/>
      </c>
    </row>
    <row r="1824" spans="3:15" ht="18" hidden="1" customHeight="1">
      <c r="C1824" s="879"/>
      <c r="D1824" s="993"/>
      <c r="E1824" s="996"/>
      <c r="F1824" s="994"/>
      <c r="G1824" s="849"/>
      <c r="H1824" s="868"/>
      <c r="I1824" s="642"/>
      <c r="J1824" s="862"/>
      <c r="K1824" s="872" t="str">
        <f t="shared" si="144"/>
        <v/>
      </c>
      <c r="L1824" s="872" t="str">
        <f t="shared" si="145"/>
        <v/>
      </c>
      <c r="M1824" s="872" t="str">
        <f t="shared" si="146"/>
        <v/>
      </c>
      <c r="N1824" s="872" t="str">
        <f t="shared" si="148"/>
        <v/>
      </c>
      <c r="O1824" s="872" t="str">
        <f t="shared" si="147"/>
        <v/>
      </c>
    </row>
    <row r="1825" spans="3:15" ht="18" hidden="1" customHeight="1">
      <c r="C1825" s="879"/>
      <c r="D1825" s="993"/>
      <c r="E1825" s="996"/>
      <c r="F1825" s="994"/>
      <c r="G1825" s="849"/>
      <c r="H1825" s="868"/>
      <c r="I1825" s="642"/>
      <c r="J1825" s="862"/>
      <c r="K1825" s="872" t="str">
        <f t="shared" si="144"/>
        <v/>
      </c>
      <c r="L1825" s="872" t="str">
        <f t="shared" si="145"/>
        <v/>
      </c>
      <c r="M1825" s="872" t="str">
        <f t="shared" si="146"/>
        <v/>
      </c>
      <c r="N1825" s="872" t="str">
        <f t="shared" si="148"/>
        <v/>
      </c>
      <c r="O1825" s="872" t="str">
        <f t="shared" si="147"/>
        <v/>
      </c>
    </row>
    <row r="1826" spans="3:15" ht="18" hidden="1" customHeight="1">
      <c r="C1826" s="879"/>
      <c r="D1826" s="993"/>
      <c r="E1826" s="996"/>
      <c r="F1826" s="994"/>
      <c r="G1826" s="849"/>
      <c r="H1826" s="868"/>
      <c r="I1826" s="642"/>
      <c r="J1826" s="862"/>
      <c r="K1826" s="872" t="str">
        <f t="shared" si="144"/>
        <v/>
      </c>
      <c r="L1826" s="872" t="str">
        <f t="shared" si="145"/>
        <v/>
      </c>
      <c r="M1826" s="872" t="str">
        <f t="shared" si="146"/>
        <v/>
      </c>
      <c r="N1826" s="872" t="str">
        <f t="shared" si="148"/>
        <v/>
      </c>
      <c r="O1826" s="872" t="str">
        <f t="shared" si="147"/>
        <v/>
      </c>
    </row>
    <row r="1827" spans="3:15" ht="18" hidden="1" customHeight="1">
      <c r="C1827" s="879"/>
      <c r="D1827" s="993"/>
      <c r="E1827" s="996"/>
      <c r="F1827" s="994"/>
      <c r="G1827" s="849"/>
      <c r="H1827" s="868"/>
      <c r="I1827" s="642"/>
      <c r="J1827" s="862"/>
      <c r="K1827" s="872" t="str">
        <f t="shared" si="144"/>
        <v/>
      </c>
      <c r="L1827" s="872" t="str">
        <f t="shared" si="145"/>
        <v/>
      </c>
      <c r="M1827" s="872" t="str">
        <f t="shared" si="146"/>
        <v/>
      </c>
      <c r="N1827" s="872" t="str">
        <f t="shared" si="148"/>
        <v/>
      </c>
      <c r="O1827" s="872" t="str">
        <f t="shared" si="147"/>
        <v/>
      </c>
    </row>
    <row r="1828" spans="3:15" ht="18" hidden="1" customHeight="1">
      <c r="C1828" s="879"/>
      <c r="D1828" s="993"/>
      <c r="E1828" s="996"/>
      <c r="F1828" s="994"/>
      <c r="G1828" s="849"/>
      <c r="H1828" s="868"/>
      <c r="I1828" s="642"/>
      <c r="J1828" s="862"/>
      <c r="K1828" s="872" t="str">
        <f t="shared" si="144"/>
        <v/>
      </c>
      <c r="L1828" s="872" t="str">
        <f t="shared" si="145"/>
        <v/>
      </c>
      <c r="M1828" s="872" t="str">
        <f t="shared" si="146"/>
        <v/>
      </c>
      <c r="N1828" s="872" t="str">
        <f t="shared" si="148"/>
        <v/>
      </c>
      <c r="O1828" s="872" t="str">
        <f t="shared" si="147"/>
        <v/>
      </c>
    </row>
    <row r="1829" spans="3:15" ht="18" hidden="1" customHeight="1">
      <c r="C1829" s="879"/>
      <c r="D1829" s="993"/>
      <c r="E1829" s="996"/>
      <c r="F1829" s="994"/>
      <c r="G1829" s="849"/>
      <c r="H1829" s="868"/>
      <c r="I1829" s="642"/>
      <c r="J1829" s="862"/>
      <c r="K1829" s="872" t="str">
        <f t="shared" si="144"/>
        <v/>
      </c>
      <c r="L1829" s="872" t="str">
        <f t="shared" si="145"/>
        <v/>
      </c>
      <c r="M1829" s="872" t="str">
        <f t="shared" si="146"/>
        <v/>
      </c>
      <c r="N1829" s="872" t="str">
        <f t="shared" si="148"/>
        <v/>
      </c>
      <c r="O1829" s="872" t="str">
        <f t="shared" si="147"/>
        <v/>
      </c>
    </row>
    <row r="1830" spans="3:15" ht="18" hidden="1" customHeight="1">
      <c r="C1830" s="879"/>
      <c r="D1830" s="993"/>
      <c r="E1830" s="996"/>
      <c r="F1830" s="994"/>
      <c r="G1830" s="849"/>
      <c r="H1830" s="868"/>
      <c r="I1830" s="642"/>
      <c r="J1830" s="862"/>
      <c r="K1830" s="872" t="str">
        <f t="shared" si="144"/>
        <v/>
      </c>
      <c r="L1830" s="872" t="str">
        <f t="shared" si="145"/>
        <v/>
      </c>
      <c r="M1830" s="872" t="str">
        <f t="shared" si="146"/>
        <v/>
      </c>
      <c r="N1830" s="872" t="str">
        <f t="shared" si="148"/>
        <v/>
      </c>
      <c r="O1830" s="872" t="str">
        <f t="shared" si="147"/>
        <v/>
      </c>
    </row>
    <row r="1831" spans="3:15" ht="18" hidden="1" customHeight="1">
      <c r="C1831" s="879"/>
      <c r="D1831" s="993"/>
      <c r="E1831" s="996"/>
      <c r="F1831" s="994"/>
      <c r="G1831" s="849"/>
      <c r="H1831" s="868"/>
      <c r="I1831" s="642"/>
      <c r="J1831" s="862"/>
      <c r="K1831" s="872" t="str">
        <f t="shared" ref="K1831:K1894" si="149">IF(C1831="","",IF(E1831=G1831,"エラー",""))</f>
        <v/>
      </c>
      <c r="L1831" s="872" t="str">
        <f t="shared" ref="L1831:L1894" si="150">IF(C1831="","",IF(COUNTIF($H$3213:$H$3236,H1831),"","エラー"))</f>
        <v/>
      </c>
      <c r="M1831" s="872" t="str">
        <f t="shared" ref="M1831:M1894" si="151">IF(H1831="その他",IF(I1831="","エラー",""),IF(H1831="外国語(外国語会話も含む)",IF(I1831="","エラー",""),""))</f>
        <v/>
      </c>
      <c r="N1831" s="872" t="str">
        <f t="shared" si="148"/>
        <v/>
      </c>
      <c r="O1831" s="872" t="str">
        <f t="shared" si="147"/>
        <v/>
      </c>
    </row>
    <row r="1832" spans="3:15" ht="18" hidden="1" customHeight="1">
      <c r="C1832" s="879"/>
      <c r="D1832" s="993"/>
      <c r="E1832" s="996"/>
      <c r="F1832" s="994"/>
      <c r="G1832" s="849"/>
      <c r="H1832" s="868"/>
      <c r="I1832" s="642"/>
      <c r="J1832" s="862"/>
      <c r="K1832" s="872" t="str">
        <f t="shared" si="149"/>
        <v/>
      </c>
      <c r="L1832" s="872" t="str">
        <f t="shared" si="150"/>
        <v/>
      </c>
      <c r="M1832" s="872" t="str">
        <f t="shared" si="151"/>
        <v/>
      </c>
      <c r="N1832" s="872" t="str">
        <f t="shared" si="148"/>
        <v/>
      </c>
      <c r="O1832" s="872" t="str">
        <f t="shared" si="147"/>
        <v/>
      </c>
    </row>
    <row r="1833" spans="3:15" ht="18" hidden="1" customHeight="1">
      <c r="C1833" s="879"/>
      <c r="D1833" s="993"/>
      <c r="E1833" s="996"/>
      <c r="F1833" s="994"/>
      <c r="G1833" s="849"/>
      <c r="H1833" s="868"/>
      <c r="I1833" s="642"/>
      <c r="J1833" s="862"/>
      <c r="K1833" s="872" t="str">
        <f t="shared" si="149"/>
        <v/>
      </c>
      <c r="L1833" s="872" t="str">
        <f t="shared" si="150"/>
        <v/>
      </c>
      <c r="M1833" s="872" t="str">
        <f t="shared" si="151"/>
        <v/>
      </c>
      <c r="N1833" s="872" t="str">
        <f t="shared" si="148"/>
        <v/>
      </c>
      <c r="O1833" s="872" t="str">
        <f t="shared" si="147"/>
        <v/>
      </c>
    </row>
    <row r="1834" spans="3:15" ht="18" hidden="1" customHeight="1">
      <c r="C1834" s="879"/>
      <c r="D1834" s="993"/>
      <c r="E1834" s="996"/>
      <c r="F1834" s="994"/>
      <c r="G1834" s="849"/>
      <c r="H1834" s="868"/>
      <c r="I1834" s="642"/>
      <c r="J1834" s="862"/>
      <c r="K1834" s="872" t="str">
        <f t="shared" si="149"/>
        <v/>
      </c>
      <c r="L1834" s="872" t="str">
        <f t="shared" si="150"/>
        <v/>
      </c>
      <c r="M1834" s="872" t="str">
        <f t="shared" si="151"/>
        <v/>
      </c>
      <c r="N1834" s="872" t="str">
        <f t="shared" si="148"/>
        <v/>
      </c>
      <c r="O1834" s="872" t="str">
        <f t="shared" si="147"/>
        <v/>
      </c>
    </row>
    <row r="1835" spans="3:15" ht="18" hidden="1" customHeight="1">
      <c r="C1835" s="879"/>
      <c r="D1835" s="993"/>
      <c r="E1835" s="996"/>
      <c r="F1835" s="994"/>
      <c r="G1835" s="849"/>
      <c r="H1835" s="868"/>
      <c r="I1835" s="642"/>
      <c r="J1835" s="862"/>
      <c r="K1835" s="872" t="str">
        <f t="shared" si="149"/>
        <v/>
      </c>
      <c r="L1835" s="872" t="str">
        <f t="shared" si="150"/>
        <v/>
      </c>
      <c r="M1835" s="872" t="str">
        <f t="shared" si="151"/>
        <v/>
      </c>
      <c r="N1835" s="872" t="str">
        <f t="shared" si="148"/>
        <v/>
      </c>
      <c r="O1835" s="872" t="str">
        <f t="shared" si="147"/>
        <v/>
      </c>
    </row>
    <row r="1836" spans="3:15" ht="18" hidden="1" customHeight="1">
      <c r="C1836" s="879"/>
      <c r="D1836" s="993"/>
      <c r="E1836" s="996"/>
      <c r="F1836" s="994"/>
      <c r="G1836" s="849"/>
      <c r="H1836" s="868"/>
      <c r="I1836" s="642"/>
      <c r="J1836" s="862"/>
      <c r="K1836" s="872" t="str">
        <f t="shared" si="149"/>
        <v/>
      </c>
      <c r="L1836" s="872" t="str">
        <f t="shared" si="150"/>
        <v/>
      </c>
      <c r="M1836" s="872" t="str">
        <f t="shared" si="151"/>
        <v/>
      </c>
      <c r="N1836" s="872" t="str">
        <f t="shared" si="148"/>
        <v/>
      </c>
      <c r="O1836" s="872" t="str">
        <f t="shared" si="147"/>
        <v/>
      </c>
    </row>
    <row r="1837" spans="3:15" ht="18" hidden="1" customHeight="1">
      <c r="C1837" s="879"/>
      <c r="D1837" s="993"/>
      <c r="E1837" s="996"/>
      <c r="F1837" s="994"/>
      <c r="G1837" s="849"/>
      <c r="H1837" s="868"/>
      <c r="I1837" s="642"/>
      <c r="J1837" s="862"/>
      <c r="K1837" s="872" t="str">
        <f t="shared" si="149"/>
        <v/>
      </c>
      <c r="L1837" s="872" t="str">
        <f t="shared" si="150"/>
        <v/>
      </c>
      <c r="M1837" s="872" t="str">
        <f t="shared" si="151"/>
        <v/>
      </c>
      <c r="N1837" s="872" t="str">
        <f t="shared" si="148"/>
        <v/>
      </c>
      <c r="O1837" s="872" t="str">
        <f t="shared" si="147"/>
        <v/>
      </c>
    </row>
    <row r="1838" spans="3:15" ht="18" hidden="1" customHeight="1">
      <c r="C1838" s="879"/>
      <c r="D1838" s="993"/>
      <c r="E1838" s="996"/>
      <c r="F1838" s="994"/>
      <c r="G1838" s="849"/>
      <c r="H1838" s="868"/>
      <c r="I1838" s="642"/>
      <c r="J1838" s="862"/>
      <c r="K1838" s="872" t="str">
        <f t="shared" si="149"/>
        <v/>
      </c>
      <c r="L1838" s="872" t="str">
        <f t="shared" si="150"/>
        <v/>
      </c>
      <c r="M1838" s="872" t="str">
        <f t="shared" si="151"/>
        <v/>
      </c>
      <c r="N1838" s="872" t="str">
        <f t="shared" si="148"/>
        <v/>
      </c>
      <c r="O1838" s="872" t="str">
        <f t="shared" si="147"/>
        <v/>
      </c>
    </row>
    <row r="1839" spans="3:15" ht="18" hidden="1" customHeight="1">
      <c r="C1839" s="879"/>
      <c r="D1839" s="993"/>
      <c r="E1839" s="996"/>
      <c r="F1839" s="994"/>
      <c r="G1839" s="849"/>
      <c r="H1839" s="868"/>
      <c r="I1839" s="642"/>
      <c r="J1839" s="862"/>
      <c r="K1839" s="872" t="str">
        <f t="shared" si="149"/>
        <v/>
      </c>
      <c r="L1839" s="872" t="str">
        <f t="shared" si="150"/>
        <v/>
      </c>
      <c r="M1839" s="872" t="str">
        <f t="shared" si="151"/>
        <v/>
      </c>
      <c r="N1839" s="872" t="str">
        <f t="shared" si="148"/>
        <v/>
      </c>
      <c r="O1839" s="872" t="str">
        <f t="shared" si="147"/>
        <v/>
      </c>
    </row>
    <row r="1840" spans="3:15" ht="18" hidden="1" customHeight="1">
      <c r="C1840" s="879"/>
      <c r="D1840" s="993"/>
      <c r="E1840" s="996"/>
      <c r="F1840" s="994"/>
      <c r="G1840" s="849"/>
      <c r="H1840" s="868"/>
      <c r="I1840" s="642"/>
      <c r="J1840" s="862"/>
      <c r="K1840" s="872" t="str">
        <f t="shared" si="149"/>
        <v/>
      </c>
      <c r="L1840" s="872" t="str">
        <f t="shared" si="150"/>
        <v/>
      </c>
      <c r="M1840" s="872" t="str">
        <f t="shared" si="151"/>
        <v/>
      </c>
      <c r="N1840" s="872" t="str">
        <f t="shared" si="148"/>
        <v/>
      </c>
      <c r="O1840" s="872" t="str">
        <f t="shared" si="147"/>
        <v/>
      </c>
    </row>
    <row r="1841" spans="3:15" ht="18" hidden="1" customHeight="1">
      <c r="C1841" s="879"/>
      <c r="D1841" s="993"/>
      <c r="E1841" s="996"/>
      <c r="F1841" s="994"/>
      <c r="G1841" s="849"/>
      <c r="H1841" s="868"/>
      <c r="I1841" s="642"/>
      <c r="J1841" s="862"/>
      <c r="K1841" s="872" t="str">
        <f t="shared" si="149"/>
        <v/>
      </c>
      <c r="L1841" s="872" t="str">
        <f t="shared" si="150"/>
        <v/>
      </c>
      <c r="M1841" s="872" t="str">
        <f t="shared" si="151"/>
        <v/>
      </c>
      <c r="N1841" s="872" t="str">
        <f t="shared" si="148"/>
        <v/>
      </c>
      <c r="O1841" s="872" t="str">
        <f t="shared" si="147"/>
        <v/>
      </c>
    </row>
    <row r="1842" spans="3:15" ht="18" hidden="1" customHeight="1">
      <c r="C1842" s="879"/>
      <c r="D1842" s="993"/>
      <c r="E1842" s="996"/>
      <c r="F1842" s="994"/>
      <c r="G1842" s="849"/>
      <c r="H1842" s="868"/>
      <c r="I1842" s="642"/>
      <c r="J1842" s="862"/>
      <c r="K1842" s="872" t="str">
        <f t="shared" si="149"/>
        <v/>
      </c>
      <c r="L1842" s="872" t="str">
        <f t="shared" si="150"/>
        <v/>
      </c>
      <c r="M1842" s="872" t="str">
        <f t="shared" si="151"/>
        <v/>
      </c>
      <c r="N1842" s="872" t="str">
        <f t="shared" si="148"/>
        <v/>
      </c>
      <c r="O1842" s="872" t="str">
        <f t="shared" si="147"/>
        <v/>
      </c>
    </row>
    <row r="1843" spans="3:15" ht="18" hidden="1" customHeight="1">
      <c r="C1843" s="879"/>
      <c r="D1843" s="993"/>
      <c r="E1843" s="996"/>
      <c r="F1843" s="994"/>
      <c r="G1843" s="849"/>
      <c r="H1843" s="868"/>
      <c r="I1843" s="642"/>
      <c r="J1843" s="862"/>
      <c r="K1843" s="872" t="str">
        <f t="shared" si="149"/>
        <v/>
      </c>
      <c r="L1843" s="872" t="str">
        <f t="shared" si="150"/>
        <v/>
      </c>
      <c r="M1843" s="872" t="str">
        <f t="shared" si="151"/>
        <v/>
      </c>
      <c r="N1843" s="872" t="str">
        <f t="shared" si="148"/>
        <v/>
      </c>
      <c r="O1843" s="872" t="str">
        <f t="shared" si="147"/>
        <v/>
      </c>
    </row>
    <row r="1844" spans="3:15" ht="18" hidden="1" customHeight="1">
      <c r="C1844" s="879"/>
      <c r="D1844" s="993"/>
      <c r="E1844" s="996"/>
      <c r="F1844" s="994"/>
      <c r="G1844" s="849"/>
      <c r="H1844" s="868"/>
      <c r="I1844" s="642"/>
      <c r="J1844" s="862"/>
      <c r="K1844" s="872" t="str">
        <f t="shared" si="149"/>
        <v/>
      </c>
      <c r="L1844" s="872" t="str">
        <f t="shared" si="150"/>
        <v/>
      </c>
      <c r="M1844" s="872" t="str">
        <f t="shared" si="151"/>
        <v/>
      </c>
      <c r="N1844" s="872" t="str">
        <f t="shared" si="148"/>
        <v/>
      </c>
      <c r="O1844" s="872" t="str">
        <f t="shared" si="147"/>
        <v/>
      </c>
    </row>
    <row r="1845" spans="3:15" ht="18" hidden="1" customHeight="1">
      <c r="C1845" s="879"/>
      <c r="D1845" s="993"/>
      <c r="E1845" s="996"/>
      <c r="F1845" s="994"/>
      <c r="G1845" s="849"/>
      <c r="H1845" s="868"/>
      <c r="I1845" s="642"/>
      <c r="J1845" s="862"/>
      <c r="K1845" s="872" t="str">
        <f t="shared" si="149"/>
        <v/>
      </c>
      <c r="L1845" s="872" t="str">
        <f t="shared" si="150"/>
        <v/>
      </c>
      <c r="M1845" s="872" t="str">
        <f t="shared" si="151"/>
        <v/>
      </c>
      <c r="N1845" s="872" t="str">
        <f t="shared" si="148"/>
        <v/>
      </c>
      <c r="O1845" s="872" t="str">
        <f t="shared" si="147"/>
        <v/>
      </c>
    </row>
    <row r="1846" spans="3:15" ht="18" hidden="1" customHeight="1">
      <c r="C1846" s="879"/>
      <c r="D1846" s="993"/>
      <c r="E1846" s="996"/>
      <c r="F1846" s="994"/>
      <c r="G1846" s="849"/>
      <c r="H1846" s="868"/>
      <c r="I1846" s="642"/>
      <c r="J1846" s="862"/>
      <c r="K1846" s="872" t="str">
        <f t="shared" si="149"/>
        <v/>
      </c>
      <c r="L1846" s="872" t="str">
        <f t="shared" si="150"/>
        <v/>
      </c>
      <c r="M1846" s="872" t="str">
        <f t="shared" si="151"/>
        <v/>
      </c>
      <c r="N1846" s="872" t="str">
        <f t="shared" si="148"/>
        <v/>
      </c>
      <c r="O1846" s="872" t="str">
        <f t="shared" si="147"/>
        <v/>
      </c>
    </row>
    <row r="1847" spans="3:15" ht="18" hidden="1" customHeight="1">
      <c r="C1847" s="879"/>
      <c r="D1847" s="993"/>
      <c r="E1847" s="996"/>
      <c r="F1847" s="994"/>
      <c r="G1847" s="849"/>
      <c r="H1847" s="868"/>
      <c r="I1847" s="642"/>
      <c r="J1847" s="862"/>
      <c r="K1847" s="872" t="str">
        <f t="shared" si="149"/>
        <v/>
      </c>
      <c r="L1847" s="872" t="str">
        <f t="shared" si="150"/>
        <v/>
      </c>
      <c r="M1847" s="872" t="str">
        <f t="shared" si="151"/>
        <v/>
      </c>
      <c r="N1847" s="872" t="str">
        <f t="shared" si="148"/>
        <v/>
      </c>
      <c r="O1847" s="872" t="str">
        <f t="shared" si="147"/>
        <v/>
      </c>
    </row>
    <row r="1848" spans="3:15" ht="18" hidden="1" customHeight="1">
      <c r="C1848" s="879"/>
      <c r="D1848" s="993"/>
      <c r="E1848" s="996"/>
      <c r="F1848" s="994"/>
      <c r="G1848" s="849"/>
      <c r="H1848" s="868"/>
      <c r="I1848" s="642"/>
      <c r="J1848" s="862"/>
      <c r="K1848" s="872" t="str">
        <f t="shared" si="149"/>
        <v/>
      </c>
      <c r="L1848" s="872" t="str">
        <f t="shared" si="150"/>
        <v/>
      </c>
      <c r="M1848" s="872" t="str">
        <f t="shared" si="151"/>
        <v/>
      </c>
      <c r="N1848" s="872" t="str">
        <f t="shared" si="148"/>
        <v/>
      </c>
      <c r="O1848" s="872" t="str">
        <f t="shared" si="147"/>
        <v/>
      </c>
    </row>
    <row r="1849" spans="3:15" ht="18" hidden="1" customHeight="1">
      <c r="C1849" s="879"/>
      <c r="D1849" s="993"/>
      <c r="E1849" s="996"/>
      <c r="F1849" s="994"/>
      <c r="G1849" s="849"/>
      <c r="H1849" s="868"/>
      <c r="I1849" s="642"/>
      <c r="J1849" s="862"/>
      <c r="K1849" s="872" t="str">
        <f t="shared" si="149"/>
        <v/>
      </c>
      <c r="L1849" s="872" t="str">
        <f t="shared" si="150"/>
        <v/>
      </c>
      <c r="M1849" s="872" t="str">
        <f t="shared" si="151"/>
        <v/>
      </c>
      <c r="N1849" s="872" t="str">
        <f t="shared" si="148"/>
        <v/>
      </c>
      <c r="O1849" s="872" t="str">
        <f t="shared" si="147"/>
        <v/>
      </c>
    </row>
    <row r="1850" spans="3:15" ht="18" hidden="1" customHeight="1">
      <c r="C1850" s="879"/>
      <c r="D1850" s="993"/>
      <c r="E1850" s="996"/>
      <c r="F1850" s="994"/>
      <c r="G1850" s="849"/>
      <c r="H1850" s="868"/>
      <c r="I1850" s="642"/>
      <c r="J1850" s="862"/>
      <c r="K1850" s="872" t="str">
        <f t="shared" si="149"/>
        <v/>
      </c>
      <c r="L1850" s="872" t="str">
        <f t="shared" si="150"/>
        <v/>
      </c>
      <c r="M1850" s="872" t="str">
        <f t="shared" si="151"/>
        <v/>
      </c>
      <c r="N1850" s="872" t="str">
        <f t="shared" si="148"/>
        <v/>
      </c>
      <c r="O1850" s="872" t="str">
        <f t="shared" si="147"/>
        <v/>
      </c>
    </row>
    <row r="1851" spans="3:15" ht="18" hidden="1" customHeight="1">
      <c r="C1851" s="879"/>
      <c r="D1851" s="993"/>
      <c r="E1851" s="996"/>
      <c r="F1851" s="994"/>
      <c r="G1851" s="849"/>
      <c r="H1851" s="868"/>
      <c r="I1851" s="642"/>
      <c r="J1851" s="862"/>
      <c r="K1851" s="872" t="str">
        <f t="shared" si="149"/>
        <v/>
      </c>
      <c r="L1851" s="872" t="str">
        <f t="shared" si="150"/>
        <v/>
      </c>
      <c r="M1851" s="872" t="str">
        <f t="shared" si="151"/>
        <v/>
      </c>
      <c r="N1851" s="872" t="str">
        <f t="shared" si="148"/>
        <v/>
      </c>
      <c r="O1851" s="872" t="str">
        <f t="shared" si="147"/>
        <v/>
      </c>
    </row>
    <row r="1852" spans="3:15" ht="18" hidden="1" customHeight="1">
      <c r="C1852" s="879"/>
      <c r="D1852" s="993"/>
      <c r="E1852" s="996"/>
      <c r="F1852" s="994"/>
      <c r="G1852" s="849"/>
      <c r="H1852" s="868"/>
      <c r="I1852" s="642"/>
      <c r="J1852" s="862"/>
      <c r="K1852" s="872" t="str">
        <f t="shared" si="149"/>
        <v/>
      </c>
      <c r="L1852" s="872" t="str">
        <f t="shared" si="150"/>
        <v/>
      </c>
      <c r="M1852" s="872" t="str">
        <f t="shared" si="151"/>
        <v/>
      </c>
      <c r="N1852" s="872" t="str">
        <f t="shared" si="148"/>
        <v/>
      </c>
      <c r="O1852" s="872" t="str">
        <f t="shared" si="147"/>
        <v/>
      </c>
    </row>
    <row r="1853" spans="3:15" ht="18" hidden="1" customHeight="1">
      <c r="C1853" s="879"/>
      <c r="D1853" s="993"/>
      <c r="E1853" s="996"/>
      <c r="F1853" s="994"/>
      <c r="G1853" s="849"/>
      <c r="H1853" s="868"/>
      <c r="I1853" s="642"/>
      <c r="J1853" s="862"/>
      <c r="K1853" s="872" t="str">
        <f t="shared" si="149"/>
        <v/>
      </c>
      <c r="L1853" s="872" t="str">
        <f t="shared" si="150"/>
        <v/>
      </c>
      <c r="M1853" s="872" t="str">
        <f t="shared" si="151"/>
        <v/>
      </c>
      <c r="N1853" s="872" t="str">
        <f t="shared" si="148"/>
        <v/>
      </c>
      <c r="O1853" s="872" t="str">
        <f t="shared" si="147"/>
        <v/>
      </c>
    </row>
    <row r="1854" spans="3:15" ht="18" hidden="1" customHeight="1">
      <c r="C1854" s="879"/>
      <c r="D1854" s="993"/>
      <c r="E1854" s="996"/>
      <c r="F1854" s="994"/>
      <c r="G1854" s="849"/>
      <c r="H1854" s="868"/>
      <c r="I1854" s="642"/>
      <c r="J1854" s="862"/>
      <c r="K1854" s="872" t="str">
        <f t="shared" si="149"/>
        <v/>
      </c>
      <c r="L1854" s="872" t="str">
        <f t="shared" si="150"/>
        <v/>
      </c>
      <c r="M1854" s="872" t="str">
        <f t="shared" si="151"/>
        <v/>
      </c>
      <c r="N1854" s="872" t="str">
        <f t="shared" si="148"/>
        <v/>
      </c>
      <c r="O1854" s="872" t="str">
        <f t="shared" si="147"/>
        <v/>
      </c>
    </row>
    <row r="1855" spans="3:15" ht="18" hidden="1" customHeight="1">
      <c r="C1855" s="879"/>
      <c r="D1855" s="993"/>
      <c r="E1855" s="996"/>
      <c r="F1855" s="994"/>
      <c r="G1855" s="849"/>
      <c r="H1855" s="868"/>
      <c r="I1855" s="642"/>
      <c r="J1855" s="862"/>
      <c r="K1855" s="872" t="str">
        <f t="shared" si="149"/>
        <v/>
      </c>
      <c r="L1855" s="872" t="str">
        <f t="shared" si="150"/>
        <v/>
      </c>
      <c r="M1855" s="872" t="str">
        <f t="shared" si="151"/>
        <v/>
      </c>
      <c r="N1855" s="872" t="str">
        <f t="shared" si="148"/>
        <v/>
      </c>
      <c r="O1855" s="872" t="str">
        <f t="shared" si="147"/>
        <v/>
      </c>
    </row>
    <row r="1856" spans="3:15" ht="18" hidden="1" customHeight="1">
      <c r="C1856" s="879"/>
      <c r="D1856" s="993"/>
      <c r="E1856" s="996"/>
      <c r="F1856" s="994"/>
      <c r="G1856" s="849"/>
      <c r="H1856" s="868"/>
      <c r="I1856" s="642"/>
      <c r="J1856" s="862"/>
      <c r="K1856" s="872" t="str">
        <f t="shared" si="149"/>
        <v/>
      </c>
      <c r="L1856" s="872" t="str">
        <f t="shared" si="150"/>
        <v/>
      </c>
      <c r="M1856" s="872" t="str">
        <f t="shared" si="151"/>
        <v/>
      </c>
      <c r="N1856" s="872" t="str">
        <f t="shared" si="148"/>
        <v/>
      </c>
      <c r="O1856" s="872" t="str">
        <f t="shared" si="147"/>
        <v/>
      </c>
    </row>
    <row r="1857" spans="3:15" ht="18" hidden="1" customHeight="1">
      <c r="C1857" s="879"/>
      <c r="D1857" s="993"/>
      <c r="E1857" s="996"/>
      <c r="F1857" s="994"/>
      <c r="G1857" s="849"/>
      <c r="H1857" s="868"/>
      <c r="I1857" s="642"/>
      <c r="J1857" s="862"/>
      <c r="K1857" s="872" t="str">
        <f t="shared" si="149"/>
        <v/>
      </c>
      <c r="L1857" s="872" t="str">
        <f t="shared" si="150"/>
        <v/>
      </c>
      <c r="M1857" s="872" t="str">
        <f t="shared" si="151"/>
        <v/>
      </c>
      <c r="N1857" s="872" t="str">
        <f t="shared" si="148"/>
        <v/>
      </c>
      <c r="O1857" s="872" t="str">
        <f t="shared" si="147"/>
        <v/>
      </c>
    </row>
    <row r="1858" spans="3:15" ht="18" hidden="1" customHeight="1">
      <c r="C1858" s="879"/>
      <c r="D1858" s="993"/>
      <c r="E1858" s="996"/>
      <c r="F1858" s="994"/>
      <c r="G1858" s="849"/>
      <c r="H1858" s="868"/>
      <c r="I1858" s="642"/>
      <c r="J1858" s="862"/>
      <c r="K1858" s="872" t="str">
        <f t="shared" si="149"/>
        <v/>
      </c>
      <c r="L1858" s="872" t="str">
        <f t="shared" si="150"/>
        <v/>
      </c>
      <c r="M1858" s="872" t="str">
        <f t="shared" si="151"/>
        <v/>
      </c>
      <c r="N1858" s="872" t="str">
        <f t="shared" si="148"/>
        <v/>
      </c>
      <c r="O1858" s="872" t="str">
        <f t="shared" si="147"/>
        <v/>
      </c>
    </row>
    <row r="1859" spans="3:15" ht="18" hidden="1" customHeight="1">
      <c r="C1859" s="879"/>
      <c r="D1859" s="993"/>
      <c r="E1859" s="996"/>
      <c r="F1859" s="994"/>
      <c r="G1859" s="849"/>
      <c r="H1859" s="868"/>
      <c r="I1859" s="642"/>
      <c r="J1859" s="862"/>
      <c r="K1859" s="872" t="str">
        <f t="shared" si="149"/>
        <v/>
      </c>
      <c r="L1859" s="872" t="str">
        <f t="shared" si="150"/>
        <v/>
      </c>
      <c r="M1859" s="872" t="str">
        <f t="shared" si="151"/>
        <v/>
      </c>
      <c r="N1859" s="872" t="str">
        <f t="shared" si="148"/>
        <v/>
      </c>
      <c r="O1859" s="872" t="str">
        <f t="shared" si="147"/>
        <v/>
      </c>
    </row>
    <row r="1860" spans="3:15" ht="18" hidden="1" customHeight="1">
      <c r="C1860" s="879"/>
      <c r="D1860" s="993"/>
      <c r="E1860" s="996"/>
      <c r="F1860" s="994"/>
      <c r="G1860" s="849"/>
      <c r="H1860" s="868"/>
      <c r="I1860" s="642"/>
      <c r="J1860" s="862"/>
      <c r="K1860" s="872" t="str">
        <f t="shared" si="149"/>
        <v/>
      </c>
      <c r="L1860" s="872" t="str">
        <f t="shared" si="150"/>
        <v/>
      </c>
      <c r="M1860" s="872" t="str">
        <f t="shared" si="151"/>
        <v/>
      </c>
      <c r="N1860" s="872" t="str">
        <f t="shared" si="148"/>
        <v/>
      </c>
      <c r="O1860" s="872" t="str">
        <f t="shared" si="147"/>
        <v/>
      </c>
    </row>
    <row r="1861" spans="3:15" ht="18" hidden="1" customHeight="1">
      <c r="C1861" s="879"/>
      <c r="D1861" s="993"/>
      <c r="E1861" s="996"/>
      <c r="F1861" s="994"/>
      <c r="G1861" s="849"/>
      <c r="H1861" s="868"/>
      <c r="I1861" s="642"/>
      <c r="J1861" s="862"/>
      <c r="K1861" s="872" t="str">
        <f t="shared" si="149"/>
        <v/>
      </c>
      <c r="L1861" s="872" t="str">
        <f t="shared" si="150"/>
        <v/>
      </c>
      <c r="M1861" s="872" t="str">
        <f t="shared" si="151"/>
        <v/>
      </c>
      <c r="N1861" s="872" t="str">
        <f t="shared" si="148"/>
        <v/>
      </c>
      <c r="O1861" s="872" t="str">
        <f t="shared" ref="O1861:O1924" si="152">IF(C1861="","",IF(COUNTBLANK(C1861:J1861)&gt;1,"記入漏れがあります。記入例のとおりデータを入力してください。。",""))</f>
        <v/>
      </c>
    </row>
    <row r="1862" spans="3:15" ht="18" hidden="1" customHeight="1">
      <c r="C1862" s="879"/>
      <c r="D1862" s="993"/>
      <c r="E1862" s="996"/>
      <c r="F1862" s="994"/>
      <c r="G1862" s="849"/>
      <c r="H1862" s="868"/>
      <c r="I1862" s="642"/>
      <c r="J1862" s="862"/>
      <c r="K1862" s="872" t="str">
        <f t="shared" si="149"/>
        <v/>
      </c>
      <c r="L1862" s="872" t="str">
        <f t="shared" si="150"/>
        <v/>
      </c>
      <c r="M1862" s="872" t="str">
        <f t="shared" si="151"/>
        <v/>
      </c>
      <c r="N1862" s="872" t="str">
        <f t="shared" ref="N1862:N1925" si="153">IF(COUNTIF($Y$6:$Y$18,J1862),"要確認","")</f>
        <v/>
      </c>
      <c r="O1862" s="872" t="str">
        <f t="shared" si="152"/>
        <v/>
      </c>
    </row>
    <row r="1863" spans="3:15" ht="18" hidden="1" customHeight="1">
      <c r="C1863" s="879"/>
      <c r="D1863" s="993"/>
      <c r="E1863" s="996"/>
      <c r="F1863" s="994"/>
      <c r="G1863" s="849"/>
      <c r="H1863" s="868"/>
      <c r="I1863" s="642"/>
      <c r="J1863" s="862"/>
      <c r="K1863" s="872" t="str">
        <f t="shared" si="149"/>
        <v/>
      </c>
      <c r="L1863" s="872" t="str">
        <f t="shared" si="150"/>
        <v/>
      </c>
      <c r="M1863" s="872" t="str">
        <f t="shared" si="151"/>
        <v/>
      </c>
      <c r="N1863" s="872" t="str">
        <f t="shared" si="153"/>
        <v/>
      </c>
      <c r="O1863" s="872" t="str">
        <f t="shared" si="152"/>
        <v/>
      </c>
    </row>
    <row r="1864" spans="3:15" ht="18" hidden="1" customHeight="1">
      <c r="C1864" s="879"/>
      <c r="D1864" s="993"/>
      <c r="E1864" s="996"/>
      <c r="F1864" s="994"/>
      <c r="G1864" s="849"/>
      <c r="H1864" s="868"/>
      <c r="I1864" s="642"/>
      <c r="J1864" s="862"/>
      <c r="K1864" s="872" t="str">
        <f t="shared" si="149"/>
        <v/>
      </c>
      <c r="L1864" s="872" t="str">
        <f t="shared" si="150"/>
        <v/>
      </c>
      <c r="M1864" s="872" t="str">
        <f t="shared" si="151"/>
        <v/>
      </c>
      <c r="N1864" s="872" t="str">
        <f t="shared" si="153"/>
        <v/>
      </c>
      <c r="O1864" s="872" t="str">
        <f t="shared" si="152"/>
        <v/>
      </c>
    </row>
    <row r="1865" spans="3:15" ht="18" hidden="1" customHeight="1">
      <c r="C1865" s="879"/>
      <c r="D1865" s="993"/>
      <c r="E1865" s="996"/>
      <c r="F1865" s="994"/>
      <c r="G1865" s="849"/>
      <c r="H1865" s="868"/>
      <c r="I1865" s="642"/>
      <c r="J1865" s="862"/>
      <c r="K1865" s="872" t="str">
        <f t="shared" si="149"/>
        <v/>
      </c>
      <c r="L1865" s="872" t="str">
        <f t="shared" si="150"/>
        <v/>
      </c>
      <c r="M1865" s="872" t="str">
        <f t="shared" si="151"/>
        <v/>
      </c>
      <c r="N1865" s="872" t="str">
        <f t="shared" si="153"/>
        <v/>
      </c>
      <c r="O1865" s="872" t="str">
        <f t="shared" si="152"/>
        <v/>
      </c>
    </row>
    <row r="1866" spans="3:15" ht="18" hidden="1" customHeight="1">
      <c r="C1866" s="879"/>
      <c r="D1866" s="993"/>
      <c r="E1866" s="996"/>
      <c r="F1866" s="994"/>
      <c r="G1866" s="849"/>
      <c r="H1866" s="868"/>
      <c r="I1866" s="642"/>
      <c r="J1866" s="862"/>
      <c r="K1866" s="872" t="str">
        <f t="shared" si="149"/>
        <v/>
      </c>
      <c r="L1866" s="872" t="str">
        <f t="shared" si="150"/>
        <v/>
      </c>
      <c r="M1866" s="872" t="str">
        <f t="shared" si="151"/>
        <v/>
      </c>
      <c r="N1866" s="872" t="str">
        <f t="shared" si="153"/>
        <v/>
      </c>
      <c r="O1866" s="872" t="str">
        <f t="shared" si="152"/>
        <v/>
      </c>
    </row>
    <row r="1867" spans="3:15" ht="18" hidden="1" customHeight="1">
      <c r="C1867" s="879"/>
      <c r="D1867" s="993"/>
      <c r="E1867" s="996"/>
      <c r="F1867" s="994"/>
      <c r="G1867" s="849"/>
      <c r="H1867" s="868"/>
      <c r="I1867" s="642"/>
      <c r="J1867" s="862"/>
      <c r="K1867" s="872" t="str">
        <f t="shared" si="149"/>
        <v/>
      </c>
      <c r="L1867" s="872" t="str">
        <f t="shared" si="150"/>
        <v/>
      </c>
      <c r="M1867" s="872" t="str">
        <f t="shared" si="151"/>
        <v/>
      </c>
      <c r="N1867" s="872" t="str">
        <f t="shared" si="153"/>
        <v/>
      </c>
      <c r="O1867" s="872" t="str">
        <f t="shared" si="152"/>
        <v/>
      </c>
    </row>
    <row r="1868" spans="3:15" ht="18" hidden="1" customHeight="1">
      <c r="C1868" s="879"/>
      <c r="D1868" s="993"/>
      <c r="E1868" s="996"/>
      <c r="F1868" s="994"/>
      <c r="G1868" s="849"/>
      <c r="H1868" s="868"/>
      <c r="I1868" s="642"/>
      <c r="J1868" s="862"/>
      <c r="K1868" s="872" t="str">
        <f t="shared" si="149"/>
        <v/>
      </c>
      <c r="L1868" s="872" t="str">
        <f t="shared" si="150"/>
        <v/>
      </c>
      <c r="M1868" s="872" t="str">
        <f t="shared" si="151"/>
        <v/>
      </c>
      <c r="N1868" s="872" t="str">
        <f t="shared" si="153"/>
        <v/>
      </c>
      <c r="O1868" s="872" t="str">
        <f t="shared" si="152"/>
        <v/>
      </c>
    </row>
    <row r="1869" spans="3:15" ht="18" hidden="1" customHeight="1">
      <c r="C1869" s="879"/>
      <c r="D1869" s="993"/>
      <c r="E1869" s="996"/>
      <c r="F1869" s="994"/>
      <c r="G1869" s="849"/>
      <c r="H1869" s="868"/>
      <c r="I1869" s="642"/>
      <c r="J1869" s="862"/>
      <c r="K1869" s="872" t="str">
        <f t="shared" si="149"/>
        <v/>
      </c>
      <c r="L1869" s="872" t="str">
        <f t="shared" si="150"/>
        <v/>
      </c>
      <c r="M1869" s="872" t="str">
        <f t="shared" si="151"/>
        <v/>
      </c>
      <c r="N1869" s="872" t="str">
        <f t="shared" si="153"/>
        <v/>
      </c>
      <c r="O1869" s="872" t="str">
        <f t="shared" si="152"/>
        <v/>
      </c>
    </row>
    <row r="1870" spans="3:15" ht="18" hidden="1" customHeight="1">
      <c r="C1870" s="879"/>
      <c r="D1870" s="993"/>
      <c r="E1870" s="996"/>
      <c r="F1870" s="994"/>
      <c r="G1870" s="849"/>
      <c r="H1870" s="868"/>
      <c r="I1870" s="642"/>
      <c r="J1870" s="862"/>
      <c r="K1870" s="872" t="str">
        <f t="shared" si="149"/>
        <v/>
      </c>
      <c r="L1870" s="872" t="str">
        <f t="shared" si="150"/>
        <v/>
      </c>
      <c r="M1870" s="872" t="str">
        <f t="shared" si="151"/>
        <v/>
      </c>
      <c r="N1870" s="872" t="str">
        <f t="shared" si="153"/>
        <v/>
      </c>
      <c r="O1870" s="872" t="str">
        <f t="shared" si="152"/>
        <v/>
      </c>
    </row>
    <row r="1871" spans="3:15" ht="18" hidden="1" customHeight="1">
      <c r="C1871" s="879"/>
      <c r="D1871" s="993"/>
      <c r="E1871" s="996"/>
      <c r="F1871" s="994"/>
      <c r="G1871" s="849"/>
      <c r="H1871" s="868"/>
      <c r="I1871" s="642"/>
      <c r="J1871" s="862"/>
      <c r="K1871" s="872" t="str">
        <f t="shared" si="149"/>
        <v/>
      </c>
      <c r="L1871" s="872" t="str">
        <f t="shared" si="150"/>
        <v/>
      </c>
      <c r="M1871" s="872" t="str">
        <f t="shared" si="151"/>
        <v/>
      </c>
      <c r="N1871" s="872" t="str">
        <f t="shared" si="153"/>
        <v/>
      </c>
      <c r="O1871" s="872" t="str">
        <f t="shared" si="152"/>
        <v/>
      </c>
    </row>
    <row r="1872" spans="3:15" ht="18" hidden="1" customHeight="1">
      <c r="C1872" s="879"/>
      <c r="D1872" s="993"/>
      <c r="E1872" s="996"/>
      <c r="F1872" s="994"/>
      <c r="G1872" s="849"/>
      <c r="H1872" s="868"/>
      <c r="I1872" s="642"/>
      <c r="J1872" s="862"/>
      <c r="K1872" s="872" t="str">
        <f t="shared" si="149"/>
        <v/>
      </c>
      <c r="L1872" s="872" t="str">
        <f t="shared" si="150"/>
        <v/>
      </c>
      <c r="M1872" s="872" t="str">
        <f t="shared" si="151"/>
        <v/>
      </c>
      <c r="N1872" s="872" t="str">
        <f t="shared" si="153"/>
        <v/>
      </c>
      <c r="O1872" s="872" t="str">
        <f t="shared" si="152"/>
        <v/>
      </c>
    </row>
    <row r="1873" spans="3:15" ht="18" hidden="1" customHeight="1">
      <c r="C1873" s="879"/>
      <c r="D1873" s="993"/>
      <c r="E1873" s="996"/>
      <c r="F1873" s="994"/>
      <c r="G1873" s="849"/>
      <c r="H1873" s="868"/>
      <c r="I1873" s="642"/>
      <c r="J1873" s="862"/>
      <c r="K1873" s="872" t="str">
        <f t="shared" si="149"/>
        <v/>
      </c>
      <c r="L1873" s="872" t="str">
        <f t="shared" si="150"/>
        <v/>
      </c>
      <c r="M1873" s="872" t="str">
        <f t="shared" si="151"/>
        <v/>
      </c>
      <c r="N1873" s="872" t="str">
        <f t="shared" si="153"/>
        <v/>
      </c>
      <c r="O1873" s="872" t="str">
        <f t="shared" si="152"/>
        <v/>
      </c>
    </row>
    <row r="1874" spans="3:15" ht="18" hidden="1" customHeight="1">
      <c r="C1874" s="879"/>
      <c r="D1874" s="993"/>
      <c r="E1874" s="996"/>
      <c r="F1874" s="994"/>
      <c r="G1874" s="849"/>
      <c r="H1874" s="868"/>
      <c r="I1874" s="642"/>
      <c r="J1874" s="862"/>
      <c r="K1874" s="872" t="str">
        <f t="shared" si="149"/>
        <v/>
      </c>
      <c r="L1874" s="872" t="str">
        <f t="shared" si="150"/>
        <v/>
      </c>
      <c r="M1874" s="872" t="str">
        <f t="shared" si="151"/>
        <v/>
      </c>
      <c r="N1874" s="872" t="str">
        <f t="shared" si="153"/>
        <v/>
      </c>
      <c r="O1874" s="872" t="str">
        <f t="shared" si="152"/>
        <v/>
      </c>
    </row>
    <row r="1875" spans="3:15" ht="18" hidden="1" customHeight="1">
      <c r="C1875" s="879"/>
      <c r="D1875" s="993"/>
      <c r="E1875" s="996"/>
      <c r="F1875" s="994"/>
      <c r="G1875" s="849"/>
      <c r="H1875" s="868"/>
      <c r="I1875" s="642"/>
      <c r="J1875" s="862"/>
      <c r="K1875" s="872" t="str">
        <f t="shared" si="149"/>
        <v/>
      </c>
      <c r="L1875" s="872" t="str">
        <f t="shared" si="150"/>
        <v/>
      </c>
      <c r="M1875" s="872" t="str">
        <f t="shared" si="151"/>
        <v/>
      </c>
      <c r="N1875" s="872" t="str">
        <f t="shared" si="153"/>
        <v/>
      </c>
      <c r="O1875" s="872" t="str">
        <f t="shared" si="152"/>
        <v/>
      </c>
    </row>
    <row r="1876" spans="3:15" ht="18" hidden="1" customHeight="1">
      <c r="C1876" s="879"/>
      <c r="D1876" s="993"/>
      <c r="E1876" s="996"/>
      <c r="F1876" s="994"/>
      <c r="G1876" s="849"/>
      <c r="H1876" s="868"/>
      <c r="I1876" s="642"/>
      <c r="J1876" s="862"/>
      <c r="K1876" s="872" t="str">
        <f t="shared" si="149"/>
        <v/>
      </c>
      <c r="L1876" s="872" t="str">
        <f t="shared" si="150"/>
        <v/>
      </c>
      <c r="M1876" s="872" t="str">
        <f t="shared" si="151"/>
        <v/>
      </c>
      <c r="N1876" s="872" t="str">
        <f t="shared" si="153"/>
        <v/>
      </c>
      <c r="O1876" s="872" t="str">
        <f t="shared" si="152"/>
        <v/>
      </c>
    </row>
    <row r="1877" spans="3:15" ht="18" hidden="1" customHeight="1">
      <c r="C1877" s="879"/>
      <c r="D1877" s="993"/>
      <c r="E1877" s="996"/>
      <c r="F1877" s="994"/>
      <c r="G1877" s="849"/>
      <c r="H1877" s="868"/>
      <c r="I1877" s="642"/>
      <c r="J1877" s="862"/>
      <c r="K1877" s="872" t="str">
        <f t="shared" si="149"/>
        <v/>
      </c>
      <c r="L1877" s="872" t="str">
        <f t="shared" si="150"/>
        <v/>
      </c>
      <c r="M1877" s="872" t="str">
        <f t="shared" si="151"/>
        <v/>
      </c>
      <c r="N1877" s="872" t="str">
        <f t="shared" si="153"/>
        <v/>
      </c>
      <c r="O1877" s="872" t="str">
        <f t="shared" si="152"/>
        <v/>
      </c>
    </row>
    <row r="1878" spans="3:15" ht="18" hidden="1" customHeight="1">
      <c r="C1878" s="879"/>
      <c r="D1878" s="993"/>
      <c r="E1878" s="996"/>
      <c r="F1878" s="994"/>
      <c r="G1878" s="849"/>
      <c r="H1878" s="868"/>
      <c r="I1878" s="642"/>
      <c r="J1878" s="862"/>
      <c r="K1878" s="872" t="str">
        <f t="shared" si="149"/>
        <v/>
      </c>
      <c r="L1878" s="872" t="str">
        <f t="shared" si="150"/>
        <v/>
      </c>
      <c r="M1878" s="872" t="str">
        <f t="shared" si="151"/>
        <v/>
      </c>
      <c r="N1878" s="872" t="str">
        <f t="shared" si="153"/>
        <v/>
      </c>
      <c r="O1878" s="872" t="str">
        <f t="shared" si="152"/>
        <v/>
      </c>
    </row>
    <row r="1879" spans="3:15" ht="18" hidden="1" customHeight="1">
      <c r="C1879" s="879"/>
      <c r="D1879" s="993"/>
      <c r="E1879" s="996"/>
      <c r="F1879" s="994"/>
      <c r="G1879" s="849"/>
      <c r="H1879" s="868"/>
      <c r="I1879" s="642"/>
      <c r="J1879" s="862"/>
      <c r="K1879" s="872" t="str">
        <f t="shared" si="149"/>
        <v/>
      </c>
      <c r="L1879" s="872" t="str">
        <f t="shared" si="150"/>
        <v/>
      </c>
      <c r="M1879" s="872" t="str">
        <f t="shared" si="151"/>
        <v/>
      </c>
      <c r="N1879" s="872" t="str">
        <f t="shared" si="153"/>
        <v/>
      </c>
      <c r="O1879" s="872" t="str">
        <f t="shared" si="152"/>
        <v/>
      </c>
    </row>
    <row r="1880" spans="3:15" ht="18" hidden="1" customHeight="1">
      <c r="C1880" s="879"/>
      <c r="D1880" s="993"/>
      <c r="E1880" s="996"/>
      <c r="F1880" s="994"/>
      <c r="G1880" s="849"/>
      <c r="H1880" s="868"/>
      <c r="I1880" s="642"/>
      <c r="J1880" s="862"/>
      <c r="K1880" s="872" t="str">
        <f t="shared" si="149"/>
        <v/>
      </c>
      <c r="L1880" s="872" t="str">
        <f t="shared" si="150"/>
        <v/>
      </c>
      <c r="M1880" s="872" t="str">
        <f t="shared" si="151"/>
        <v/>
      </c>
      <c r="N1880" s="872" t="str">
        <f t="shared" si="153"/>
        <v/>
      </c>
      <c r="O1880" s="872" t="str">
        <f t="shared" si="152"/>
        <v/>
      </c>
    </row>
    <row r="1881" spans="3:15" ht="18" hidden="1" customHeight="1">
      <c r="C1881" s="879"/>
      <c r="D1881" s="993"/>
      <c r="E1881" s="996"/>
      <c r="F1881" s="994"/>
      <c r="G1881" s="849"/>
      <c r="H1881" s="868"/>
      <c r="I1881" s="642"/>
      <c r="J1881" s="862"/>
      <c r="K1881" s="872" t="str">
        <f t="shared" si="149"/>
        <v/>
      </c>
      <c r="L1881" s="872" t="str">
        <f t="shared" si="150"/>
        <v/>
      </c>
      <c r="M1881" s="872" t="str">
        <f t="shared" si="151"/>
        <v/>
      </c>
      <c r="N1881" s="872" t="str">
        <f t="shared" si="153"/>
        <v/>
      </c>
      <c r="O1881" s="872" t="str">
        <f t="shared" si="152"/>
        <v/>
      </c>
    </row>
    <row r="1882" spans="3:15" ht="18" hidden="1" customHeight="1">
      <c r="C1882" s="879"/>
      <c r="D1882" s="993"/>
      <c r="E1882" s="996"/>
      <c r="F1882" s="994"/>
      <c r="G1882" s="849"/>
      <c r="H1882" s="868"/>
      <c r="I1882" s="642"/>
      <c r="J1882" s="862"/>
      <c r="K1882" s="872" t="str">
        <f t="shared" si="149"/>
        <v/>
      </c>
      <c r="L1882" s="872" t="str">
        <f t="shared" si="150"/>
        <v/>
      </c>
      <c r="M1882" s="872" t="str">
        <f t="shared" si="151"/>
        <v/>
      </c>
      <c r="N1882" s="872" t="str">
        <f t="shared" si="153"/>
        <v/>
      </c>
      <c r="O1882" s="872" t="str">
        <f t="shared" si="152"/>
        <v/>
      </c>
    </row>
    <row r="1883" spans="3:15" ht="18" hidden="1" customHeight="1">
      <c r="C1883" s="879"/>
      <c r="D1883" s="993"/>
      <c r="E1883" s="996"/>
      <c r="F1883" s="994"/>
      <c r="G1883" s="849"/>
      <c r="H1883" s="868"/>
      <c r="I1883" s="642"/>
      <c r="J1883" s="862"/>
      <c r="K1883" s="872" t="str">
        <f t="shared" si="149"/>
        <v/>
      </c>
      <c r="L1883" s="872" t="str">
        <f t="shared" si="150"/>
        <v/>
      </c>
      <c r="M1883" s="872" t="str">
        <f t="shared" si="151"/>
        <v/>
      </c>
      <c r="N1883" s="872" t="str">
        <f t="shared" si="153"/>
        <v/>
      </c>
      <c r="O1883" s="872" t="str">
        <f t="shared" si="152"/>
        <v/>
      </c>
    </row>
    <row r="1884" spans="3:15" ht="18" hidden="1" customHeight="1">
      <c r="C1884" s="879"/>
      <c r="D1884" s="993"/>
      <c r="E1884" s="996"/>
      <c r="F1884" s="994"/>
      <c r="G1884" s="849"/>
      <c r="H1884" s="868"/>
      <c r="I1884" s="642"/>
      <c r="J1884" s="862"/>
      <c r="K1884" s="872" t="str">
        <f t="shared" si="149"/>
        <v/>
      </c>
      <c r="L1884" s="872" t="str">
        <f t="shared" si="150"/>
        <v/>
      </c>
      <c r="M1884" s="872" t="str">
        <f t="shared" si="151"/>
        <v/>
      </c>
      <c r="N1884" s="872" t="str">
        <f t="shared" si="153"/>
        <v/>
      </c>
      <c r="O1884" s="872" t="str">
        <f t="shared" si="152"/>
        <v/>
      </c>
    </row>
    <row r="1885" spans="3:15" ht="18" hidden="1" customHeight="1">
      <c r="C1885" s="879"/>
      <c r="D1885" s="993"/>
      <c r="E1885" s="996"/>
      <c r="F1885" s="994"/>
      <c r="G1885" s="849"/>
      <c r="H1885" s="868"/>
      <c r="I1885" s="642"/>
      <c r="J1885" s="862"/>
      <c r="K1885" s="872" t="str">
        <f t="shared" si="149"/>
        <v/>
      </c>
      <c r="L1885" s="872" t="str">
        <f t="shared" si="150"/>
        <v/>
      </c>
      <c r="M1885" s="872" t="str">
        <f t="shared" si="151"/>
        <v/>
      </c>
      <c r="N1885" s="872" t="str">
        <f t="shared" si="153"/>
        <v/>
      </c>
      <c r="O1885" s="872" t="str">
        <f t="shared" si="152"/>
        <v/>
      </c>
    </row>
    <row r="1886" spans="3:15" ht="18" hidden="1" customHeight="1">
      <c r="C1886" s="879"/>
      <c r="D1886" s="993"/>
      <c r="E1886" s="996"/>
      <c r="F1886" s="994"/>
      <c r="G1886" s="849"/>
      <c r="H1886" s="868"/>
      <c r="I1886" s="642"/>
      <c r="J1886" s="862"/>
      <c r="K1886" s="872" t="str">
        <f t="shared" si="149"/>
        <v/>
      </c>
      <c r="L1886" s="872" t="str">
        <f t="shared" si="150"/>
        <v/>
      </c>
      <c r="M1886" s="872" t="str">
        <f t="shared" si="151"/>
        <v/>
      </c>
      <c r="N1886" s="872" t="str">
        <f t="shared" si="153"/>
        <v/>
      </c>
      <c r="O1886" s="872" t="str">
        <f t="shared" si="152"/>
        <v/>
      </c>
    </row>
    <row r="1887" spans="3:15" ht="18" hidden="1" customHeight="1">
      <c r="C1887" s="879"/>
      <c r="D1887" s="993"/>
      <c r="E1887" s="996"/>
      <c r="F1887" s="994"/>
      <c r="G1887" s="849"/>
      <c r="H1887" s="868"/>
      <c r="I1887" s="642"/>
      <c r="J1887" s="862"/>
      <c r="K1887" s="872" t="str">
        <f t="shared" si="149"/>
        <v/>
      </c>
      <c r="L1887" s="872" t="str">
        <f t="shared" si="150"/>
        <v/>
      </c>
      <c r="M1887" s="872" t="str">
        <f t="shared" si="151"/>
        <v/>
      </c>
      <c r="N1887" s="872" t="str">
        <f t="shared" si="153"/>
        <v/>
      </c>
      <c r="O1887" s="872" t="str">
        <f t="shared" si="152"/>
        <v/>
      </c>
    </row>
    <row r="1888" spans="3:15" ht="18" hidden="1" customHeight="1">
      <c r="C1888" s="879"/>
      <c r="D1888" s="993"/>
      <c r="E1888" s="996"/>
      <c r="F1888" s="994"/>
      <c r="G1888" s="849"/>
      <c r="H1888" s="868"/>
      <c r="I1888" s="642"/>
      <c r="J1888" s="862"/>
      <c r="K1888" s="872" t="str">
        <f t="shared" si="149"/>
        <v/>
      </c>
      <c r="L1888" s="872" t="str">
        <f t="shared" si="150"/>
        <v/>
      </c>
      <c r="M1888" s="872" t="str">
        <f t="shared" si="151"/>
        <v/>
      </c>
      <c r="N1888" s="872" t="str">
        <f t="shared" si="153"/>
        <v/>
      </c>
      <c r="O1888" s="872" t="str">
        <f t="shared" si="152"/>
        <v/>
      </c>
    </row>
    <row r="1889" spans="3:15" ht="18" hidden="1" customHeight="1">
      <c r="C1889" s="879"/>
      <c r="D1889" s="993"/>
      <c r="E1889" s="996"/>
      <c r="F1889" s="994"/>
      <c r="G1889" s="849"/>
      <c r="H1889" s="868"/>
      <c r="I1889" s="642"/>
      <c r="J1889" s="862"/>
      <c r="K1889" s="872" t="str">
        <f t="shared" si="149"/>
        <v/>
      </c>
      <c r="L1889" s="872" t="str">
        <f t="shared" si="150"/>
        <v/>
      </c>
      <c r="M1889" s="872" t="str">
        <f t="shared" si="151"/>
        <v/>
      </c>
      <c r="N1889" s="872" t="str">
        <f t="shared" si="153"/>
        <v/>
      </c>
      <c r="O1889" s="872" t="str">
        <f t="shared" si="152"/>
        <v/>
      </c>
    </row>
    <row r="1890" spans="3:15" ht="18" hidden="1" customHeight="1">
      <c r="C1890" s="879"/>
      <c r="D1890" s="993"/>
      <c r="E1890" s="996"/>
      <c r="F1890" s="994"/>
      <c r="G1890" s="849"/>
      <c r="H1890" s="868"/>
      <c r="I1890" s="642"/>
      <c r="J1890" s="862"/>
      <c r="K1890" s="872" t="str">
        <f t="shared" si="149"/>
        <v/>
      </c>
      <c r="L1890" s="872" t="str">
        <f t="shared" si="150"/>
        <v/>
      </c>
      <c r="M1890" s="872" t="str">
        <f t="shared" si="151"/>
        <v/>
      </c>
      <c r="N1890" s="872" t="str">
        <f t="shared" si="153"/>
        <v/>
      </c>
      <c r="O1890" s="872" t="str">
        <f t="shared" si="152"/>
        <v/>
      </c>
    </row>
    <row r="1891" spans="3:15" ht="18" hidden="1" customHeight="1">
      <c r="C1891" s="879"/>
      <c r="D1891" s="993"/>
      <c r="E1891" s="996"/>
      <c r="F1891" s="994"/>
      <c r="G1891" s="849"/>
      <c r="H1891" s="868"/>
      <c r="I1891" s="642"/>
      <c r="J1891" s="862"/>
      <c r="K1891" s="872" t="str">
        <f t="shared" si="149"/>
        <v/>
      </c>
      <c r="L1891" s="872" t="str">
        <f t="shared" si="150"/>
        <v/>
      </c>
      <c r="M1891" s="872" t="str">
        <f t="shared" si="151"/>
        <v/>
      </c>
      <c r="N1891" s="872" t="str">
        <f t="shared" si="153"/>
        <v/>
      </c>
      <c r="O1891" s="872" t="str">
        <f t="shared" si="152"/>
        <v/>
      </c>
    </row>
    <row r="1892" spans="3:15" ht="18" hidden="1" customHeight="1">
      <c r="C1892" s="879"/>
      <c r="D1892" s="993"/>
      <c r="E1892" s="996"/>
      <c r="F1892" s="994"/>
      <c r="G1892" s="849"/>
      <c r="H1892" s="868"/>
      <c r="I1892" s="642"/>
      <c r="J1892" s="862"/>
      <c r="K1892" s="872" t="str">
        <f t="shared" si="149"/>
        <v/>
      </c>
      <c r="L1892" s="872" t="str">
        <f t="shared" si="150"/>
        <v/>
      </c>
      <c r="M1892" s="872" t="str">
        <f t="shared" si="151"/>
        <v/>
      </c>
      <c r="N1892" s="872" t="str">
        <f t="shared" si="153"/>
        <v/>
      </c>
      <c r="O1892" s="872" t="str">
        <f t="shared" si="152"/>
        <v/>
      </c>
    </row>
    <row r="1893" spans="3:15" ht="18" hidden="1" customHeight="1">
      <c r="C1893" s="879"/>
      <c r="D1893" s="993"/>
      <c r="E1893" s="996"/>
      <c r="F1893" s="994"/>
      <c r="G1893" s="849"/>
      <c r="H1893" s="868"/>
      <c r="I1893" s="642"/>
      <c r="J1893" s="862"/>
      <c r="K1893" s="872" t="str">
        <f t="shared" si="149"/>
        <v/>
      </c>
      <c r="L1893" s="872" t="str">
        <f t="shared" si="150"/>
        <v/>
      </c>
      <c r="M1893" s="872" t="str">
        <f t="shared" si="151"/>
        <v/>
      </c>
      <c r="N1893" s="872" t="str">
        <f t="shared" si="153"/>
        <v/>
      </c>
      <c r="O1893" s="872" t="str">
        <f t="shared" si="152"/>
        <v/>
      </c>
    </row>
    <row r="1894" spans="3:15" ht="18" hidden="1" customHeight="1">
      <c r="C1894" s="879"/>
      <c r="D1894" s="993"/>
      <c r="E1894" s="996"/>
      <c r="F1894" s="994"/>
      <c r="G1894" s="849"/>
      <c r="H1894" s="868"/>
      <c r="I1894" s="642"/>
      <c r="J1894" s="862"/>
      <c r="K1894" s="872" t="str">
        <f t="shared" si="149"/>
        <v/>
      </c>
      <c r="L1894" s="872" t="str">
        <f t="shared" si="150"/>
        <v/>
      </c>
      <c r="M1894" s="872" t="str">
        <f t="shared" si="151"/>
        <v/>
      </c>
      <c r="N1894" s="872" t="str">
        <f t="shared" si="153"/>
        <v/>
      </c>
      <c r="O1894" s="872" t="str">
        <f t="shared" si="152"/>
        <v/>
      </c>
    </row>
    <row r="1895" spans="3:15" ht="18" hidden="1" customHeight="1">
      <c r="C1895" s="879"/>
      <c r="D1895" s="993"/>
      <c r="E1895" s="996"/>
      <c r="F1895" s="994"/>
      <c r="G1895" s="849"/>
      <c r="H1895" s="868"/>
      <c r="I1895" s="642"/>
      <c r="J1895" s="862"/>
      <c r="K1895" s="872" t="str">
        <f t="shared" ref="K1895:K1958" si="154">IF(C1895="","",IF(E1895=G1895,"エラー",""))</f>
        <v/>
      </c>
      <c r="L1895" s="872" t="str">
        <f t="shared" ref="L1895:L1958" si="155">IF(C1895="","",IF(COUNTIF($H$3213:$H$3236,H1895),"","エラー"))</f>
        <v/>
      </c>
      <c r="M1895" s="872" t="str">
        <f t="shared" ref="M1895:M1958" si="156">IF(H1895="その他",IF(I1895="","エラー",""),IF(H1895="外国語(外国語会話も含む)",IF(I1895="","エラー",""),""))</f>
        <v/>
      </c>
      <c r="N1895" s="872" t="str">
        <f t="shared" si="153"/>
        <v/>
      </c>
      <c r="O1895" s="872" t="str">
        <f t="shared" si="152"/>
        <v/>
      </c>
    </row>
    <row r="1896" spans="3:15" ht="18" hidden="1" customHeight="1">
      <c r="C1896" s="879"/>
      <c r="D1896" s="993"/>
      <c r="E1896" s="996"/>
      <c r="F1896" s="994"/>
      <c r="G1896" s="849"/>
      <c r="H1896" s="868"/>
      <c r="I1896" s="642"/>
      <c r="J1896" s="862"/>
      <c r="K1896" s="872" t="str">
        <f t="shared" si="154"/>
        <v/>
      </c>
      <c r="L1896" s="872" t="str">
        <f t="shared" si="155"/>
        <v/>
      </c>
      <c r="M1896" s="872" t="str">
        <f t="shared" si="156"/>
        <v/>
      </c>
      <c r="N1896" s="872" t="str">
        <f t="shared" si="153"/>
        <v/>
      </c>
      <c r="O1896" s="872" t="str">
        <f t="shared" si="152"/>
        <v/>
      </c>
    </row>
    <row r="1897" spans="3:15" ht="18" hidden="1" customHeight="1">
      <c r="C1897" s="879"/>
      <c r="D1897" s="993"/>
      <c r="E1897" s="996"/>
      <c r="F1897" s="994"/>
      <c r="G1897" s="849"/>
      <c r="H1897" s="868"/>
      <c r="I1897" s="642"/>
      <c r="J1897" s="862"/>
      <c r="K1897" s="872" t="str">
        <f t="shared" si="154"/>
        <v/>
      </c>
      <c r="L1897" s="872" t="str">
        <f t="shared" si="155"/>
        <v/>
      </c>
      <c r="M1897" s="872" t="str">
        <f t="shared" si="156"/>
        <v/>
      </c>
      <c r="N1897" s="872" t="str">
        <f t="shared" si="153"/>
        <v/>
      </c>
      <c r="O1897" s="872" t="str">
        <f t="shared" si="152"/>
        <v/>
      </c>
    </row>
    <row r="1898" spans="3:15" ht="18" hidden="1" customHeight="1">
      <c r="C1898" s="879"/>
      <c r="D1898" s="993"/>
      <c r="E1898" s="996"/>
      <c r="F1898" s="994"/>
      <c r="G1898" s="849"/>
      <c r="H1898" s="868"/>
      <c r="I1898" s="642"/>
      <c r="J1898" s="862"/>
      <c r="K1898" s="872" t="str">
        <f t="shared" si="154"/>
        <v/>
      </c>
      <c r="L1898" s="872" t="str">
        <f t="shared" si="155"/>
        <v/>
      </c>
      <c r="M1898" s="872" t="str">
        <f t="shared" si="156"/>
        <v/>
      </c>
      <c r="N1898" s="872" t="str">
        <f t="shared" si="153"/>
        <v/>
      </c>
      <c r="O1898" s="872" t="str">
        <f t="shared" si="152"/>
        <v/>
      </c>
    </row>
    <row r="1899" spans="3:15" ht="18" hidden="1" customHeight="1">
      <c r="C1899" s="879"/>
      <c r="D1899" s="993"/>
      <c r="E1899" s="996"/>
      <c r="F1899" s="994"/>
      <c r="G1899" s="849"/>
      <c r="H1899" s="868"/>
      <c r="I1899" s="642"/>
      <c r="J1899" s="862"/>
      <c r="K1899" s="872" t="str">
        <f t="shared" si="154"/>
        <v/>
      </c>
      <c r="L1899" s="872" t="str">
        <f t="shared" si="155"/>
        <v/>
      </c>
      <c r="M1899" s="872" t="str">
        <f t="shared" si="156"/>
        <v/>
      </c>
      <c r="N1899" s="872" t="str">
        <f t="shared" si="153"/>
        <v/>
      </c>
      <c r="O1899" s="872" t="str">
        <f t="shared" si="152"/>
        <v/>
      </c>
    </row>
    <row r="1900" spans="3:15" ht="18" hidden="1" customHeight="1">
      <c r="C1900" s="879"/>
      <c r="D1900" s="993"/>
      <c r="E1900" s="996"/>
      <c r="F1900" s="994"/>
      <c r="G1900" s="849"/>
      <c r="H1900" s="868"/>
      <c r="I1900" s="642"/>
      <c r="J1900" s="862"/>
      <c r="K1900" s="872" t="str">
        <f t="shared" si="154"/>
        <v/>
      </c>
      <c r="L1900" s="872" t="str">
        <f t="shared" si="155"/>
        <v/>
      </c>
      <c r="M1900" s="872" t="str">
        <f t="shared" si="156"/>
        <v/>
      </c>
      <c r="N1900" s="872" t="str">
        <f t="shared" si="153"/>
        <v/>
      </c>
      <c r="O1900" s="872" t="str">
        <f t="shared" si="152"/>
        <v/>
      </c>
    </row>
    <row r="1901" spans="3:15" ht="18" hidden="1" customHeight="1">
      <c r="C1901" s="879"/>
      <c r="D1901" s="993"/>
      <c r="E1901" s="996"/>
      <c r="F1901" s="994"/>
      <c r="G1901" s="849"/>
      <c r="H1901" s="868"/>
      <c r="I1901" s="642"/>
      <c r="J1901" s="862"/>
      <c r="K1901" s="872" t="str">
        <f t="shared" si="154"/>
        <v/>
      </c>
      <c r="L1901" s="872" t="str">
        <f t="shared" si="155"/>
        <v/>
      </c>
      <c r="M1901" s="872" t="str">
        <f t="shared" si="156"/>
        <v/>
      </c>
      <c r="N1901" s="872" t="str">
        <f t="shared" si="153"/>
        <v/>
      </c>
      <c r="O1901" s="872" t="str">
        <f t="shared" si="152"/>
        <v/>
      </c>
    </row>
    <row r="1902" spans="3:15" ht="18" hidden="1" customHeight="1">
      <c r="C1902" s="879"/>
      <c r="D1902" s="993"/>
      <c r="E1902" s="996"/>
      <c r="F1902" s="994"/>
      <c r="G1902" s="849"/>
      <c r="H1902" s="868"/>
      <c r="I1902" s="642"/>
      <c r="J1902" s="862"/>
      <c r="K1902" s="872" t="str">
        <f t="shared" si="154"/>
        <v/>
      </c>
      <c r="L1902" s="872" t="str">
        <f t="shared" si="155"/>
        <v/>
      </c>
      <c r="M1902" s="872" t="str">
        <f t="shared" si="156"/>
        <v/>
      </c>
      <c r="N1902" s="872" t="str">
        <f t="shared" si="153"/>
        <v/>
      </c>
      <c r="O1902" s="872" t="str">
        <f t="shared" si="152"/>
        <v/>
      </c>
    </row>
    <row r="1903" spans="3:15" ht="18" hidden="1" customHeight="1">
      <c r="C1903" s="879"/>
      <c r="D1903" s="993"/>
      <c r="E1903" s="996"/>
      <c r="F1903" s="994"/>
      <c r="G1903" s="849"/>
      <c r="H1903" s="868"/>
      <c r="I1903" s="642"/>
      <c r="J1903" s="862"/>
      <c r="K1903" s="872" t="str">
        <f t="shared" si="154"/>
        <v/>
      </c>
      <c r="L1903" s="872" t="str">
        <f t="shared" si="155"/>
        <v/>
      </c>
      <c r="M1903" s="872" t="str">
        <f t="shared" si="156"/>
        <v/>
      </c>
      <c r="N1903" s="872" t="str">
        <f t="shared" si="153"/>
        <v/>
      </c>
      <c r="O1903" s="872" t="str">
        <f t="shared" si="152"/>
        <v/>
      </c>
    </row>
    <row r="1904" spans="3:15" ht="18" hidden="1" customHeight="1">
      <c r="C1904" s="879"/>
      <c r="D1904" s="993"/>
      <c r="E1904" s="996"/>
      <c r="F1904" s="994"/>
      <c r="G1904" s="849"/>
      <c r="H1904" s="868"/>
      <c r="I1904" s="642"/>
      <c r="J1904" s="862"/>
      <c r="K1904" s="872" t="str">
        <f t="shared" si="154"/>
        <v/>
      </c>
      <c r="L1904" s="872" t="str">
        <f t="shared" si="155"/>
        <v/>
      </c>
      <c r="M1904" s="872" t="str">
        <f t="shared" si="156"/>
        <v/>
      </c>
      <c r="N1904" s="872" t="str">
        <f t="shared" si="153"/>
        <v/>
      </c>
      <c r="O1904" s="872" t="str">
        <f t="shared" si="152"/>
        <v/>
      </c>
    </row>
    <row r="1905" spans="3:15" ht="18" hidden="1" customHeight="1">
      <c r="C1905" s="879"/>
      <c r="D1905" s="993"/>
      <c r="E1905" s="996"/>
      <c r="F1905" s="994"/>
      <c r="G1905" s="849"/>
      <c r="H1905" s="868"/>
      <c r="I1905" s="642"/>
      <c r="J1905" s="862"/>
      <c r="K1905" s="872" t="str">
        <f t="shared" si="154"/>
        <v/>
      </c>
      <c r="L1905" s="872" t="str">
        <f t="shared" si="155"/>
        <v/>
      </c>
      <c r="M1905" s="872" t="str">
        <f t="shared" si="156"/>
        <v/>
      </c>
      <c r="N1905" s="872" t="str">
        <f t="shared" si="153"/>
        <v/>
      </c>
      <c r="O1905" s="872" t="str">
        <f t="shared" si="152"/>
        <v/>
      </c>
    </row>
    <row r="1906" spans="3:15" ht="18" hidden="1" customHeight="1">
      <c r="C1906" s="879"/>
      <c r="D1906" s="993"/>
      <c r="E1906" s="996"/>
      <c r="F1906" s="994"/>
      <c r="G1906" s="849"/>
      <c r="H1906" s="868"/>
      <c r="I1906" s="642"/>
      <c r="J1906" s="862"/>
      <c r="K1906" s="872" t="str">
        <f t="shared" si="154"/>
        <v/>
      </c>
      <c r="L1906" s="872" t="str">
        <f t="shared" si="155"/>
        <v/>
      </c>
      <c r="M1906" s="872" t="str">
        <f t="shared" si="156"/>
        <v/>
      </c>
      <c r="N1906" s="872" t="str">
        <f t="shared" si="153"/>
        <v/>
      </c>
      <c r="O1906" s="872" t="str">
        <f t="shared" si="152"/>
        <v/>
      </c>
    </row>
    <row r="1907" spans="3:15" ht="18" hidden="1" customHeight="1">
      <c r="C1907" s="879"/>
      <c r="D1907" s="993"/>
      <c r="E1907" s="996"/>
      <c r="F1907" s="994"/>
      <c r="G1907" s="849"/>
      <c r="H1907" s="868"/>
      <c r="I1907" s="642"/>
      <c r="J1907" s="862"/>
      <c r="K1907" s="872" t="str">
        <f t="shared" si="154"/>
        <v/>
      </c>
      <c r="L1907" s="872" t="str">
        <f t="shared" si="155"/>
        <v/>
      </c>
      <c r="M1907" s="872" t="str">
        <f t="shared" si="156"/>
        <v/>
      </c>
      <c r="N1907" s="872" t="str">
        <f t="shared" si="153"/>
        <v/>
      </c>
      <c r="O1907" s="872" t="str">
        <f t="shared" si="152"/>
        <v/>
      </c>
    </row>
    <row r="1908" spans="3:15" ht="18" hidden="1" customHeight="1">
      <c r="C1908" s="879"/>
      <c r="D1908" s="993"/>
      <c r="E1908" s="996"/>
      <c r="F1908" s="994"/>
      <c r="G1908" s="849"/>
      <c r="H1908" s="868"/>
      <c r="I1908" s="642"/>
      <c r="J1908" s="862"/>
      <c r="K1908" s="872" t="str">
        <f t="shared" si="154"/>
        <v/>
      </c>
      <c r="L1908" s="872" t="str">
        <f t="shared" si="155"/>
        <v/>
      </c>
      <c r="M1908" s="872" t="str">
        <f t="shared" si="156"/>
        <v/>
      </c>
      <c r="N1908" s="872" t="str">
        <f t="shared" si="153"/>
        <v/>
      </c>
      <c r="O1908" s="872" t="str">
        <f t="shared" si="152"/>
        <v/>
      </c>
    </row>
    <row r="1909" spans="3:15" ht="18" hidden="1" customHeight="1">
      <c r="C1909" s="879"/>
      <c r="D1909" s="993"/>
      <c r="E1909" s="996"/>
      <c r="F1909" s="994"/>
      <c r="G1909" s="849"/>
      <c r="H1909" s="868"/>
      <c r="I1909" s="642"/>
      <c r="J1909" s="862"/>
      <c r="K1909" s="872" t="str">
        <f t="shared" si="154"/>
        <v/>
      </c>
      <c r="L1909" s="872" t="str">
        <f t="shared" si="155"/>
        <v/>
      </c>
      <c r="M1909" s="872" t="str">
        <f t="shared" si="156"/>
        <v/>
      </c>
      <c r="N1909" s="872" t="str">
        <f t="shared" si="153"/>
        <v/>
      </c>
      <c r="O1909" s="872" t="str">
        <f t="shared" si="152"/>
        <v/>
      </c>
    </row>
    <row r="1910" spans="3:15" ht="18" hidden="1" customHeight="1">
      <c r="C1910" s="879"/>
      <c r="D1910" s="993"/>
      <c r="E1910" s="996"/>
      <c r="F1910" s="994"/>
      <c r="G1910" s="849"/>
      <c r="H1910" s="868"/>
      <c r="I1910" s="642"/>
      <c r="J1910" s="862"/>
      <c r="K1910" s="872" t="str">
        <f t="shared" si="154"/>
        <v/>
      </c>
      <c r="L1910" s="872" t="str">
        <f t="shared" si="155"/>
        <v/>
      </c>
      <c r="M1910" s="872" t="str">
        <f t="shared" si="156"/>
        <v/>
      </c>
      <c r="N1910" s="872" t="str">
        <f t="shared" si="153"/>
        <v/>
      </c>
      <c r="O1910" s="872" t="str">
        <f t="shared" si="152"/>
        <v/>
      </c>
    </row>
    <row r="1911" spans="3:15" ht="18" hidden="1" customHeight="1">
      <c r="C1911" s="879"/>
      <c r="D1911" s="993"/>
      <c r="E1911" s="996"/>
      <c r="F1911" s="994"/>
      <c r="G1911" s="849"/>
      <c r="H1911" s="868"/>
      <c r="I1911" s="642"/>
      <c r="J1911" s="862"/>
      <c r="K1911" s="872" t="str">
        <f t="shared" si="154"/>
        <v/>
      </c>
      <c r="L1911" s="872" t="str">
        <f t="shared" si="155"/>
        <v/>
      </c>
      <c r="M1911" s="872" t="str">
        <f t="shared" si="156"/>
        <v/>
      </c>
      <c r="N1911" s="872" t="str">
        <f t="shared" si="153"/>
        <v/>
      </c>
      <c r="O1911" s="872" t="str">
        <f t="shared" si="152"/>
        <v/>
      </c>
    </row>
    <row r="1912" spans="3:15" ht="18" hidden="1" customHeight="1">
      <c r="C1912" s="879"/>
      <c r="D1912" s="993"/>
      <c r="E1912" s="996"/>
      <c r="F1912" s="994"/>
      <c r="G1912" s="849"/>
      <c r="H1912" s="868"/>
      <c r="I1912" s="642"/>
      <c r="J1912" s="862"/>
      <c r="K1912" s="872" t="str">
        <f t="shared" si="154"/>
        <v/>
      </c>
      <c r="L1912" s="872" t="str">
        <f t="shared" si="155"/>
        <v/>
      </c>
      <c r="M1912" s="872" t="str">
        <f t="shared" si="156"/>
        <v/>
      </c>
      <c r="N1912" s="872" t="str">
        <f t="shared" si="153"/>
        <v/>
      </c>
      <c r="O1912" s="872" t="str">
        <f t="shared" si="152"/>
        <v/>
      </c>
    </row>
    <row r="1913" spans="3:15" ht="18" hidden="1" customHeight="1">
      <c r="C1913" s="879"/>
      <c r="D1913" s="993"/>
      <c r="E1913" s="996"/>
      <c r="F1913" s="994"/>
      <c r="G1913" s="849"/>
      <c r="H1913" s="868"/>
      <c r="I1913" s="642"/>
      <c r="J1913" s="862"/>
      <c r="K1913" s="872" t="str">
        <f t="shared" si="154"/>
        <v/>
      </c>
      <c r="L1913" s="872" t="str">
        <f t="shared" si="155"/>
        <v/>
      </c>
      <c r="M1913" s="872" t="str">
        <f t="shared" si="156"/>
        <v/>
      </c>
      <c r="N1913" s="872" t="str">
        <f t="shared" si="153"/>
        <v/>
      </c>
      <c r="O1913" s="872" t="str">
        <f t="shared" si="152"/>
        <v/>
      </c>
    </row>
    <row r="1914" spans="3:15" ht="18" hidden="1" customHeight="1">
      <c r="C1914" s="879"/>
      <c r="D1914" s="993"/>
      <c r="E1914" s="996"/>
      <c r="F1914" s="994"/>
      <c r="G1914" s="849"/>
      <c r="H1914" s="868"/>
      <c r="I1914" s="642"/>
      <c r="J1914" s="862"/>
      <c r="K1914" s="872" t="str">
        <f t="shared" si="154"/>
        <v/>
      </c>
      <c r="L1914" s="872" t="str">
        <f t="shared" si="155"/>
        <v/>
      </c>
      <c r="M1914" s="872" t="str">
        <f t="shared" si="156"/>
        <v/>
      </c>
      <c r="N1914" s="872" t="str">
        <f t="shared" si="153"/>
        <v/>
      </c>
      <c r="O1914" s="872" t="str">
        <f t="shared" si="152"/>
        <v/>
      </c>
    </row>
    <row r="1915" spans="3:15" ht="18" hidden="1" customHeight="1">
      <c r="C1915" s="879"/>
      <c r="D1915" s="993"/>
      <c r="E1915" s="996"/>
      <c r="F1915" s="994"/>
      <c r="G1915" s="849"/>
      <c r="H1915" s="868"/>
      <c r="I1915" s="642"/>
      <c r="J1915" s="862"/>
      <c r="K1915" s="872" t="str">
        <f t="shared" si="154"/>
        <v/>
      </c>
      <c r="L1915" s="872" t="str">
        <f t="shared" si="155"/>
        <v/>
      </c>
      <c r="M1915" s="872" t="str">
        <f t="shared" si="156"/>
        <v/>
      </c>
      <c r="N1915" s="872" t="str">
        <f t="shared" si="153"/>
        <v/>
      </c>
      <c r="O1915" s="872" t="str">
        <f t="shared" si="152"/>
        <v/>
      </c>
    </row>
    <row r="1916" spans="3:15" ht="18" hidden="1" customHeight="1">
      <c r="C1916" s="879"/>
      <c r="D1916" s="993"/>
      <c r="E1916" s="996"/>
      <c r="F1916" s="994"/>
      <c r="G1916" s="849"/>
      <c r="H1916" s="868"/>
      <c r="I1916" s="642"/>
      <c r="J1916" s="862"/>
      <c r="K1916" s="872" t="str">
        <f t="shared" si="154"/>
        <v/>
      </c>
      <c r="L1916" s="872" t="str">
        <f t="shared" si="155"/>
        <v/>
      </c>
      <c r="M1916" s="872" t="str">
        <f t="shared" si="156"/>
        <v/>
      </c>
      <c r="N1916" s="872" t="str">
        <f t="shared" si="153"/>
        <v/>
      </c>
      <c r="O1916" s="872" t="str">
        <f t="shared" si="152"/>
        <v/>
      </c>
    </row>
    <row r="1917" spans="3:15" ht="18" hidden="1" customHeight="1">
      <c r="C1917" s="879"/>
      <c r="D1917" s="993"/>
      <c r="E1917" s="996"/>
      <c r="F1917" s="994"/>
      <c r="G1917" s="849"/>
      <c r="H1917" s="868"/>
      <c r="I1917" s="642"/>
      <c r="J1917" s="862"/>
      <c r="K1917" s="872" t="str">
        <f t="shared" si="154"/>
        <v/>
      </c>
      <c r="L1917" s="872" t="str">
        <f t="shared" si="155"/>
        <v/>
      </c>
      <c r="M1917" s="872" t="str">
        <f t="shared" si="156"/>
        <v/>
      </c>
      <c r="N1917" s="872" t="str">
        <f t="shared" si="153"/>
        <v/>
      </c>
      <c r="O1917" s="872" t="str">
        <f t="shared" si="152"/>
        <v/>
      </c>
    </row>
    <row r="1918" spans="3:15" ht="18" hidden="1" customHeight="1">
      <c r="C1918" s="879"/>
      <c r="D1918" s="993"/>
      <c r="E1918" s="996"/>
      <c r="F1918" s="994"/>
      <c r="G1918" s="849"/>
      <c r="H1918" s="868"/>
      <c r="I1918" s="642"/>
      <c r="J1918" s="862"/>
      <c r="K1918" s="872" t="str">
        <f t="shared" si="154"/>
        <v/>
      </c>
      <c r="L1918" s="872" t="str">
        <f t="shared" si="155"/>
        <v/>
      </c>
      <c r="M1918" s="872" t="str">
        <f t="shared" si="156"/>
        <v/>
      </c>
      <c r="N1918" s="872" t="str">
        <f t="shared" si="153"/>
        <v/>
      </c>
      <c r="O1918" s="872" t="str">
        <f t="shared" si="152"/>
        <v/>
      </c>
    </row>
    <row r="1919" spans="3:15" ht="18" hidden="1" customHeight="1">
      <c r="C1919" s="879"/>
      <c r="D1919" s="993"/>
      <c r="E1919" s="996"/>
      <c r="F1919" s="994"/>
      <c r="G1919" s="849"/>
      <c r="H1919" s="868"/>
      <c r="I1919" s="642"/>
      <c r="J1919" s="862"/>
      <c r="K1919" s="872" t="str">
        <f t="shared" si="154"/>
        <v/>
      </c>
      <c r="L1919" s="872" t="str">
        <f t="shared" si="155"/>
        <v/>
      </c>
      <c r="M1919" s="872" t="str">
        <f t="shared" si="156"/>
        <v/>
      </c>
      <c r="N1919" s="872" t="str">
        <f t="shared" si="153"/>
        <v/>
      </c>
      <c r="O1919" s="872" t="str">
        <f t="shared" si="152"/>
        <v/>
      </c>
    </row>
    <row r="1920" spans="3:15" ht="18" hidden="1" customHeight="1">
      <c r="C1920" s="879"/>
      <c r="D1920" s="993"/>
      <c r="E1920" s="996"/>
      <c r="F1920" s="994"/>
      <c r="G1920" s="849"/>
      <c r="H1920" s="868"/>
      <c r="I1920" s="642"/>
      <c r="J1920" s="862"/>
      <c r="K1920" s="872" t="str">
        <f t="shared" si="154"/>
        <v/>
      </c>
      <c r="L1920" s="872" t="str">
        <f t="shared" si="155"/>
        <v/>
      </c>
      <c r="M1920" s="872" t="str">
        <f t="shared" si="156"/>
        <v/>
      </c>
      <c r="N1920" s="872" t="str">
        <f t="shared" si="153"/>
        <v/>
      </c>
      <c r="O1920" s="872" t="str">
        <f t="shared" si="152"/>
        <v/>
      </c>
    </row>
    <row r="1921" spans="3:15" ht="18" hidden="1" customHeight="1">
      <c r="C1921" s="879"/>
      <c r="D1921" s="993"/>
      <c r="E1921" s="996"/>
      <c r="F1921" s="994"/>
      <c r="G1921" s="849"/>
      <c r="H1921" s="868"/>
      <c r="I1921" s="642"/>
      <c r="J1921" s="862"/>
      <c r="K1921" s="872" t="str">
        <f t="shared" si="154"/>
        <v/>
      </c>
      <c r="L1921" s="872" t="str">
        <f t="shared" si="155"/>
        <v/>
      </c>
      <c r="M1921" s="872" t="str">
        <f t="shared" si="156"/>
        <v/>
      </c>
      <c r="N1921" s="872" t="str">
        <f t="shared" si="153"/>
        <v/>
      </c>
      <c r="O1921" s="872" t="str">
        <f t="shared" si="152"/>
        <v/>
      </c>
    </row>
    <row r="1922" spans="3:15" ht="18" hidden="1" customHeight="1">
      <c r="C1922" s="879"/>
      <c r="D1922" s="993"/>
      <c r="E1922" s="996"/>
      <c r="F1922" s="994"/>
      <c r="G1922" s="849"/>
      <c r="H1922" s="868"/>
      <c r="I1922" s="642"/>
      <c r="J1922" s="862"/>
      <c r="K1922" s="872" t="str">
        <f t="shared" si="154"/>
        <v/>
      </c>
      <c r="L1922" s="872" t="str">
        <f t="shared" si="155"/>
        <v/>
      </c>
      <c r="M1922" s="872" t="str">
        <f t="shared" si="156"/>
        <v/>
      </c>
      <c r="N1922" s="872" t="str">
        <f t="shared" si="153"/>
        <v/>
      </c>
      <c r="O1922" s="872" t="str">
        <f t="shared" si="152"/>
        <v/>
      </c>
    </row>
    <row r="1923" spans="3:15" ht="18" hidden="1" customHeight="1">
      <c r="C1923" s="879"/>
      <c r="D1923" s="993"/>
      <c r="E1923" s="996"/>
      <c r="F1923" s="994"/>
      <c r="G1923" s="849"/>
      <c r="H1923" s="868"/>
      <c r="I1923" s="642"/>
      <c r="J1923" s="862"/>
      <c r="K1923" s="872" t="str">
        <f t="shared" si="154"/>
        <v/>
      </c>
      <c r="L1923" s="872" t="str">
        <f t="shared" si="155"/>
        <v/>
      </c>
      <c r="M1923" s="872" t="str">
        <f t="shared" si="156"/>
        <v/>
      </c>
      <c r="N1923" s="872" t="str">
        <f t="shared" si="153"/>
        <v/>
      </c>
      <c r="O1923" s="872" t="str">
        <f t="shared" si="152"/>
        <v/>
      </c>
    </row>
    <row r="1924" spans="3:15" ht="18" hidden="1" customHeight="1">
      <c r="C1924" s="879"/>
      <c r="D1924" s="993"/>
      <c r="E1924" s="996"/>
      <c r="F1924" s="994"/>
      <c r="G1924" s="849"/>
      <c r="H1924" s="868"/>
      <c r="I1924" s="642"/>
      <c r="J1924" s="862"/>
      <c r="K1924" s="872" t="str">
        <f t="shared" si="154"/>
        <v/>
      </c>
      <c r="L1924" s="872" t="str">
        <f t="shared" si="155"/>
        <v/>
      </c>
      <c r="M1924" s="872" t="str">
        <f t="shared" si="156"/>
        <v/>
      </c>
      <c r="N1924" s="872" t="str">
        <f t="shared" si="153"/>
        <v/>
      </c>
      <c r="O1924" s="872" t="str">
        <f t="shared" si="152"/>
        <v/>
      </c>
    </row>
    <row r="1925" spans="3:15" ht="18" hidden="1" customHeight="1">
      <c r="C1925" s="879"/>
      <c r="D1925" s="993"/>
      <c r="E1925" s="996"/>
      <c r="F1925" s="994"/>
      <c r="G1925" s="849"/>
      <c r="H1925" s="868"/>
      <c r="I1925" s="642"/>
      <c r="J1925" s="862"/>
      <c r="K1925" s="872" t="str">
        <f t="shared" si="154"/>
        <v/>
      </c>
      <c r="L1925" s="872" t="str">
        <f t="shared" si="155"/>
        <v/>
      </c>
      <c r="M1925" s="872" t="str">
        <f t="shared" si="156"/>
        <v/>
      </c>
      <c r="N1925" s="872" t="str">
        <f t="shared" si="153"/>
        <v/>
      </c>
      <c r="O1925" s="872" t="str">
        <f t="shared" ref="O1925:O1988" si="157">IF(C1925="","",IF(COUNTBLANK(C1925:J1925)&gt;1,"記入漏れがあります。記入例のとおりデータを入力してください。。",""))</f>
        <v/>
      </c>
    </row>
    <row r="1926" spans="3:15" ht="18" hidden="1" customHeight="1">
      <c r="C1926" s="879"/>
      <c r="D1926" s="993"/>
      <c r="E1926" s="996"/>
      <c r="F1926" s="994"/>
      <c r="G1926" s="849"/>
      <c r="H1926" s="868"/>
      <c r="I1926" s="642"/>
      <c r="J1926" s="862"/>
      <c r="K1926" s="872" t="str">
        <f t="shared" si="154"/>
        <v/>
      </c>
      <c r="L1926" s="872" t="str">
        <f t="shared" si="155"/>
        <v/>
      </c>
      <c r="M1926" s="872" t="str">
        <f t="shared" si="156"/>
        <v/>
      </c>
      <c r="N1926" s="872" t="str">
        <f t="shared" ref="N1926:N1989" si="158">IF(COUNTIF($Y$6:$Y$18,J1926),"要確認","")</f>
        <v/>
      </c>
      <c r="O1926" s="872" t="str">
        <f t="shared" si="157"/>
        <v/>
      </c>
    </row>
    <row r="1927" spans="3:15" ht="18" hidden="1" customHeight="1">
      <c r="C1927" s="879"/>
      <c r="D1927" s="993"/>
      <c r="E1927" s="996"/>
      <c r="F1927" s="994"/>
      <c r="G1927" s="849"/>
      <c r="H1927" s="868"/>
      <c r="I1927" s="642"/>
      <c r="J1927" s="862"/>
      <c r="K1927" s="872" t="str">
        <f t="shared" si="154"/>
        <v/>
      </c>
      <c r="L1927" s="872" t="str">
        <f t="shared" si="155"/>
        <v/>
      </c>
      <c r="M1927" s="872" t="str">
        <f t="shared" si="156"/>
        <v/>
      </c>
      <c r="N1927" s="872" t="str">
        <f t="shared" si="158"/>
        <v/>
      </c>
      <c r="O1927" s="872" t="str">
        <f t="shared" si="157"/>
        <v/>
      </c>
    </row>
    <row r="1928" spans="3:15" ht="18" hidden="1" customHeight="1">
      <c r="C1928" s="879"/>
      <c r="D1928" s="993"/>
      <c r="E1928" s="996"/>
      <c r="F1928" s="994"/>
      <c r="G1928" s="849"/>
      <c r="H1928" s="868"/>
      <c r="I1928" s="642"/>
      <c r="J1928" s="862"/>
      <c r="K1928" s="872" t="str">
        <f t="shared" si="154"/>
        <v/>
      </c>
      <c r="L1928" s="872" t="str">
        <f t="shared" si="155"/>
        <v/>
      </c>
      <c r="M1928" s="872" t="str">
        <f t="shared" si="156"/>
        <v/>
      </c>
      <c r="N1928" s="872" t="str">
        <f t="shared" si="158"/>
        <v/>
      </c>
      <c r="O1928" s="872" t="str">
        <f t="shared" si="157"/>
        <v/>
      </c>
    </row>
    <row r="1929" spans="3:15" ht="18" hidden="1" customHeight="1">
      <c r="C1929" s="879"/>
      <c r="D1929" s="993"/>
      <c r="E1929" s="996"/>
      <c r="F1929" s="994"/>
      <c r="G1929" s="849"/>
      <c r="H1929" s="868"/>
      <c r="I1929" s="642"/>
      <c r="J1929" s="862"/>
      <c r="K1929" s="872" t="str">
        <f t="shared" si="154"/>
        <v/>
      </c>
      <c r="L1929" s="872" t="str">
        <f t="shared" si="155"/>
        <v/>
      </c>
      <c r="M1929" s="872" t="str">
        <f t="shared" si="156"/>
        <v/>
      </c>
      <c r="N1929" s="872" t="str">
        <f t="shared" si="158"/>
        <v/>
      </c>
      <c r="O1929" s="872" t="str">
        <f t="shared" si="157"/>
        <v/>
      </c>
    </row>
    <row r="1930" spans="3:15" ht="18" hidden="1" customHeight="1">
      <c r="C1930" s="879"/>
      <c r="D1930" s="993"/>
      <c r="E1930" s="996"/>
      <c r="F1930" s="994"/>
      <c r="G1930" s="849"/>
      <c r="H1930" s="868"/>
      <c r="I1930" s="642"/>
      <c r="J1930" s="862"/>
      <c r="K1930" s="872" t="str">
        <f t="shared" si="154"/>
        <v/>
      </c>
      <c r="L1930" s="872" t="str">
        <f t="shared" si="155"/>
        <v/>
      </c>
      <c r="M1930" s="872" t="str">
        <f t="shared" si="156"/>
        <v/>
      </c>
      <c r="N1930" s="872" t="str">
        <f t="shared" si="158"/>
        <v/>
      </c>
      <c r="O1930" s="872" t="str">
        <f t="shared" si="157"/>
        <v/>
      </c>
    </row>
    <row r="1931" spans="3:15" ht="18" hidden="1" customHeight="1">
      <c r="C1931" s="879"/>
      <c r="D1931" s="993"/>
      <c r="E1931" s="996"/>
      <c r="F1931" s="994"/>
      <c r="G1931" s="849"/>
      <c r="H1931" s="868"/>
      <c r="I1931" s="642"/>
      <c r="J1931" s="862"/>
      <c r="K1931" s="872" t="str">
        <f t="shared" si="154"/>
        <v/>
      </c>
      <c r="L1931" s="872" t="str">
        <f t="shared" si="155"/>
        <v/>
      </c>
      <c r="M1931" s="872" t="str">
        <f t="shared" si="156"/>
        <v/>
      </c>
      <c r="N1931" s="872" t="str">
        <f t="shared" si="158"/>
        <v/>
      </c>
      <c r="O1931" s="872" t="str">
        <f t="shared" si="157"/>
        <v/>
      </c>
    </row>
    <row r="1932" spans="3:15" ht="18" hidden="1" customHeight="1">
      <c r="C1932" s="879"/>
      <c r="D1932" s="993"/>
      <c r="E1932" s="996"/>
      <c r="F1932" s="994"/>
      <c r="G1932" s="849"/>
      <c r="H1932" s="868"/>
      <c r="I1932" s="642"/>
      <c r="J1932" s="862"/>
      <c r="K1932" s="872" t="str">
        <f t="shared" si="154"/>
        <v/>
      </c>
      <c r="L1932" s="872" t="str">
        <f t="shared" si="155"/>
        <v/>
      </c>
      <c r="M1932" s="872" t="str">
        <f t="shared" si="156"/>
        <v/>
      </c>
      <c r="N1932" s="872" t="str">
        <f t="shared" si="158"/>
        <v/>
      </c>
      <c r="O1932" s="872" t="str">
        <f t="shared" si="157"/>
        <v/>
      </c>
    </row>
    <row r="1933" spans="3:15" ht="18" hidden="1" customHeight="1">
      <c r="C1933" s="879"/>
      <c r="D1933" s="993"/>
      <c r="E1933" s="996"/>
      <c r="F1933" s="994"/>
      <c r="G1933" s="849"/>
      <c r="H1933" s="868"/>
      <c r="I1933" s="642"/>
      <c r="J1933" s="862"/>
      <c r="K1933" s="872" t="str">
        <f t="shared" si="154"/>
        <v/>
      </c>
      <c r="L1933" s="872" t="str">
        <f t="shared" si="155"/>
        <v/>
      </c>
      <c r="M1933" s="872" t="str">
        <f t="shared" si="156"/>
        <v/>
      </c>
      <c r="N1933" s="872" t="str">
        <f t="shared" si="158"/>
        <v/>
      </c>
      <c r="O1933" s="872" t="str">
        <f t="shared" si="157"/>
        <v/>
      </c>
    </row>
    <row r="1934" spans="3:15" ht="18" hidden="1" customHeight="1">
      <c r="C1934" s="879"/>
      <c r="D1934" s="993"/>
      <c r="E1934" s="996"/>
      <c r="F1934" s="994"/>
      <c r="G1934" s="849"/>
      <c r="H1934" s="868"/>
      <c r="I1934" s="642"/>
      <c r="J1934" s="862"/>
      <c r="K1934" s="872" t="str">
        <f t="shared" si="154"/>
        <v/>
      </c>
      <c r="L1934" s="872" t="str">
        <f t="shared" si="155"/>
        <v/>
      </c>
      <c r="M1934" s="872" t="str">
        <f t="shared" si="156"/>
        <v/>
      </c>
      <c r="N1934" s="872" t="str">
        <f t="shared" si="158"/>
        <v/>
      </c>
      <c r="O1934" s="872" t="str">
        <f t="shared" si="157"/>
        <v/>
      </c>
    </row>
    <row r="1935" spans="3:15" ht="18" hidden="1" customHeight="1">
      <c r="C1935" s="879"/>
      <c r="D1935" s="993"/>
      <c r="E1935" s="996"/>
      <c r="F1935" s="994"/>
      <c r="G1935" s="849"/>
      <c r="H1935" s="868"/>
      <c r="I1935" s="642"/>
      <c r="J1935" s="862"/>
      <c r="K1935" s="872" t="str">
        <f t="shared" si="154"/>
        <v/>
      </c>
      <c r="L1935" s="872" t="str">
        <f t="shared" si="155"/>
        <v/>
      </c>
      <c r="M1935" s="872" t="str">
        <f t="shared" si="156"/>
        <v/>
      </c>
      <c r="N1935" s="872" t="str">
        <f t="shared" si="158"/>
        <v/>
      </c>
      <c r="O1935" s="872" t="str">
        <f t="shared" si="157"/>
        <v/>
      </c>
    </row>
    <row r="1936" spans="3:15" ht="18" hidden="1" customHeight="1">
      <c r="C1936" s="879"/>
      <c r="D1936" s="993"/>
      <c r="E1936" s="996"/>
      <c r="F1936" s="994"/>
      <c r="G1936" s="849"/>
      <c r="H1936" s="868"/>
      <c r="I1936" s="642"/>
      <c r="J1936" s="862"/>
      <c r="K1936" s="872" t="str">
        <f t="shared" si="154"/>
        <v/>
      </c>
      <c r="L1936" s="872" t="str">
        <f t="shared" si="155"/>
        <v/>
      </c>
      <c r="M1936" s="872" t="str">
        <f t="shared" si="156"/>
        <v/>
      </c>
      <c r="N1936" s="872" t="str">
        <f t="shared" si="158"/>
        <v/>
      </c>
      <c r="O1936" s="872" t="str">
        <f t="shared" si="157"/>
        <v/>
      </c>
    </row>
    <row r="1937" spans="3:15" ht="18" hidden="1" customHeight="1">
      <c r="C1937" s="879"/>
      <c r="D1937" s="993"/>
      <c r="E1937" s="996"/>
      <c r="F1937" s="994"/>
      <c r="G1937" s="849"/>
      <c r="H1937" s="868"/>
      <c r="I1937" s="642"/>
      <c r="J1937" s="862"/>
      <c r="K1937" s="872" t="str">
        <f t="shared" si="154"/>
        <v/>
      </c>
      <c r="L1937" s="872" t="str">
        <f t="shared" si="155"/>
        <v/>
      </c>
      <c r="M1937" s="872" t="str">
        <f t="shared" si="156"/>
        <v/>
      </c>
      <c r="N1937" s="872" t="str">
        <f t="shared" si="158"/>
        <v/>
      </c>
      <c r="O1937" s="872" t="str">
        <f t="shared" si="157"/>
        <v/>
      </c>
    </row>
    <row r="1938" spans="3:15" ht="18" hidden="1" customHeight="1">
      <c r="C1938" s="879"/>
      <c r="D1938" s="993"/>
      <c r="E1938" s="996"/>
      <c r="F1938" s="994"/>
      <c r="G1938" s="849"/>
      <c r="H1938" s="868"/>
      <c r="I1938" s="642"/>
      <c r="J1938" s="862"/>
      <c r="K1938" s="872" t="str">
        <f t="shared" si="154"/>
        <v/>
      </c>
      <c r="L1938" s="872" t="str">
        <f t="shared" si="155"/>
        <v/>
      </c>
      <c r="M1938" s="872" t="str">
        <f t="shared" si="156"/>
        <v/>
      </c>
      <c r="N1938" s="872" t="str">
        <f t="shared" si="158"/>
        <v/>
      </c>
      <c r="O1938" s="872" t="str">
        <f t="shared" si="157"/>
        <v/>
      </c>
    </row>
    <row r="1939" spans="3:15" ht="18" hidden="1" customHeight="1">
      <c r="C1939" s="879"/>
      <c r="D1939" s="993"/>
      <c r="E1939" s="996"/>
      <c r="F1939" s="994"/>
      <c r="G1939" s="849"/>
      <c r="H1939" s="868"/>
      <c r="I1939" s="642"/>
      <c r="J1939" s="862"/>
      <c r="K1939" s="872" t="str">
        <f t="shared" si="154"/>
        <v/>
      </c>
      <c r="L1939" s="872" t="str">
        <f t="shared" si="155"/>
        <v/>
      </c>
      <c r="M1939" s="872" t="str">
        <f t="shared" si="156"/>
        <v/>
      </c>
      <c r="N1939" s="872" t="str">
        <f t="shared" si="158"/>
        <v/>
      </c>
      <c r="O1939" s="872" t="str">
        <f t="shared" si="157"/>
        <v/>
      </c>
    </row>
    <row r="1940" spans="3:15" ht="18" hidden="1" customHeight="1">
      <c r="C1940" s="879"/>
      <c r="D1940" s="993"/>
      <c r="E1940" s="996"/>
      <c r="F1940" s="994"/>
      <c r="G1940" s="849"/>
      <c r="H1940" s="868"/>
      <c r="I1940" s="642"/>
      <c r="J1940" s="862"/>
      <c r="K1940" s="872" t="str">
        <f t="shared" si="154"/>
        <v/>
      </c>
      <c r="L1940" s="872" t="str">
        <f t="shared" si="155"/>
        <v/>
      </c>
      <c r="M1940" s="872" t="str">
        <f t="shared" si="156"/>
        <v/>
      </c>
      <c r="N1940" s="872" t="str">
        <f t="shared" si="158"/>
        <v/>
      </c>
      <c r="O1940" s="872" t="str">
        <f t="shared" si="157"/>
        <v/>
      </c>
    </row>
    <row r="1941" spans="3:15" ht="18" hidden="1" customHeight="1">
      <c r="C1941" s="879"/>
      <c r="D1941" s="993"/>
      <c r="E1941" s="996"/>
      <c r="F1941" s="994"/>
      <c r="G1941" s="849"/>
      <c r="H1941" s="868"/>
      <c r="I1941" s="642"/>
      <c r="J1941" s="862"/>
      <c r="K1941" s="872" t="str">
        <f t="shared" si="154"/>
        <v/>
      </c>
      <c r="L1941" s="872" t="str">
        <f t="shared" si="155"/>
        <v/>
      </c>
      <c r="M1941" s="872" t="str">
        <f t="shared" si="156"/>
        <v/>
      </c>
      <c r="N1941" s="872" t="str">
        <f t="shared" si="158"/>
        <v/>
      </c>
      <c r="O1941" s="872" t="str">
        <f t="shared" si="157"/>
        <v/>
      </c>
    </row>
    <row r="1942" spans="3:15" ht="18" hidden="1" customHeight="1">
      <c r="C1942" s="879"/>
      <c r="D1942" s="993"/>
      <c r="E1942" s="996"/>
      <c r="F1942" s="994"/>
      <c r="G1942" s="849"/>
      <c r="H1942" s="868"/>
      <c r="I1942" s="642"/>
      <c r="J1942" s="862"/>
      <c r="K1942" s="872" t="str">
        <f t="shared" si="154"/>
        <v/>
      </c>
      <c r="L1942" s="872" t="str">
        <f t="shared" si="155"/>
        <v/>
      </c>
      <c r="M1942" s="872" t="str">
        <f t="shared" si="156"/>
        <v/>
      </c>
      <c r="N1942" s="872" t="str">
        <f t="shared" si="158"/>
        <v/>
      </c>
      <c r="O1942" s="872" t="str">
        <f t="shared" si="157"/>
        <v/>
      </c>
    </row>
    <row r="1943" spans="3:15" ht="18" hidden="1" customHeight="1">
      <c r="C1943" s="879"/>
      <c r="D1943" s="993"/>
      <c r="E1943" s="996"/>
      <c r="F1943" s="994"/>
      <c r="G1943" s="849"/>
      <c r="H1943" s="868"/>
      <c r="I1943" s="642"/>
      <c r="J1943" s="862"/>
      <c r="K1943" s="872" t="str">
        <f t="shared" si="154"/>
        <v/>
      </c>
      <c r="L1943" s="872" t="str">
        <f t="shared" si="155"/>
        <v/>
      </c>
      <c r="M1943" s="872" t="str">
        <f t="shared" si="156"/>
        <v/>
      </c>
      <c r="N1943" s="872" t="str">
        <f t="shared" si="158"/>
        <v/>
      </c>
      <c r="O1943" s="872" t="str">
        <f t="shared" si="157"/>
        <v/>
      </c>
    </row>
    <row r="1944" spans="3:15" ht="18" hidden="1" customHeight="1">
      <c r="C1944" s="879"/>
      <c r="D1944" s="993"/>
      <c r="E1944" s="996"/>
      <c r="F1944" s="994"/>
      <c r="G1944" s="849"/>
      <c r="H1944" s="868"/>
      <c r="I1944" s="642"/>
      <c r="J1944" s="862"/>
      <c r="K1944" s="872" t="str">
        <f t="shared" si="154"/>
        <v/>
      </c>
      <c r="L1944" s="872" t="str">
        <f t="shared" si="155"/>
        <v/>
      </c>
      <c r="M1944" s="872" t="str">
        <f t="shared" si="156"/>
        <v/>
      </c>
      <c r="N1944" s="872" t="str">
        <f t="shared" si="158"/>
        <v/>
      </c>
      <c r="O1944" s="872" t="str">
        <f t="shared" si="157"/>
        <v/>
      </c>
    </row>
    <row r="1945" spans="3:15" ht="18" hidden="1" customHeight="1">
      <c r="C1945" s="879"/>
      <c r="D1945" s="993"/>
      <c r="E1945" s="996"/>
      <c r="F1945" s="994"/>
      <c r="G1945" s="849"/>
      <c r="H1945" s="868"/>
      <c r="I1945" s="642"/>
      <c r="J1945" s="862"/>
      <c r="K1945" s="872" t="str">
        <f t="shared" si="154"/>
        <v/>
      </c>
      <c r="L1945" s="872" t="str">
        <f t="shared" si="155"/>
        <v/>
      </c>
      <c r="M1945" s="872" t="str">
        <f t="shared" si="156"/>
        <v/>
      </c>
      <c r="N1945" s="872" t="str">
        <f t="shared" si="158"/>
        <v/>
      </c>
      <c r="O1945" s="872" t="str">
        <f t="shared" si="157"/>
        <v/>
      </c>
    </row>
    <row r="1946" spans="3:15" ht="18" hidden="1" customHeight="1">
      <c r="C1946" s="879"/>
      <c r="D1946" s="993"/>
      <c r="E1946" s="996"/>
      <c r="F1946" s="994"/>
      <c r="G1946" s="849"/>
      <c r="H1946" s="868"/>
      <c r="I1946" s="642"/>
      <c r="J1946" s="862"/>
      <c r="K1946" s="872" t="str">
        <f t="shared" si="154"/>
        <v/>
      </c>
      <c r="L1946" s="872" t="str">
        <f t="shared" si="155"/>
        <v/>
      </c>
      <c r="M1946" s="872" t="str">
        <f t="shared" si="156"/>
        <v/>
      </c>
      <c r="N1946" s="872" t="str">
        <f t="shared" si="158"/>
        <v/>
      </c>
      <c r="O1946" s="872" t="str">
        <f t="shared" si="157"/>
        <v/>
      </c>
    </row>
    <row r="1947" spans="3:15" ht="18" hidden="1" customHeight="1">
      <c r="C1947" s="879"/>
      <c r="D1947" s="993"/>
      <c r="E1947" s="996"/>
      <c r="F1947" s="994"/>
      <c r="G1947" s="849"/>
      <c r="H1947" s="868"/>
      <c r="I1947" s="642"/>
      <c r="J1947" s="862"/>
      <c r="K1947" s="872" t="str">
        <f t="shared" si="154"/>
        <v/>
      </c>
      <c r="L1947" s="872" t="str">
        <f t="shared" si="155"/>
        <v/>
      </c>
      <c r="M1947" s="872" t="str">
        <f t="shared" si="156"/>
        <v/>
      </c>
      <c r="N1947" s="872" t="str">
        <f t="shared" si="158"/>
        <v/>
      </c>
      <c r="O1947" s="872" t="str">
        <f t="shared" si="157"/>
        <v/>
      </c>
    </row>
    <row r="1948" spans="3:15" ht="18" hidden="1" customHeight="1">
      <c r="C1948" s="879"/>
      <c r="D1948" s="993"/>
      <c r="E1948" s="996"/>
      <c r="F1948" s="994"/>
      <c r="G1948" s="849"/>
      <c r="H1948" s="868"/>
      <c r="I1948" s="642"/>
      <c r="J1948" s="862"/>
      <c r="K1948" s="872" t="str">
        <f t="shared" si="154"/>
        <v/>
      </c>
      <c r="L1948" s="872" t="str">
        <f t="shared" si="155"/>
        <v/>
      </c>
      <c r="M1948" s="872" t="str">
        <f t="shared" si="156"/>
        <v/>
      </c>
      <c r="N1948" s="872" t="str">
        <f t="shared" si="158"/>
        <v/>
      </c>
      <c r="O1948" s="872" t="str">
        <f t="shared" si="157"/>
        <v/>
      </c>
    </row>
    <row r="1949" spans="3:15" ht="18" hidden="1" customHeight="1">
      <c r="C1949" s="879"/>
      <c r="D1949" s="993"/>
      <c r="E1949" s="996"/>
      <c r="F1949" s="994"/>
      <c r="G1949" s="849"/>
      <c r="H1949" s="868"/>
      <c r="I1949" s="642"/>
      <c r="J1949" s="862"/>
      <c r="K1949" s="872" t="str">
        <f t="shared" si="154"/>
        <v/>
      </c>
      <c r="L1949" s="872" t="str">
        <f t="shared" si="155"/>
        <v/>
      </c>
      <c r="M1949" s="872" t="str">
        <f t="shared" si="156"/>
        <v/>
      </c>
      <c r="N1949" s="872" t="str">
        <f t="shared" si="158"/>
        <v/>
      </c>
      <c r="O1949" s="872" t="str">
        <f t="shared" si="157"/>
        <v/>
      </c>
    </row>
    <row r="1950" spans="3:15" ht="18" hidden="1" customHeight="1">
      <c r="C1950" s="879"/>
      <c r="D1950" s="993"/>
      <c r="E1950" s="996"/>
      <c r="F1950" s="994"/>
      <c r="G1950" s="849"/>
      <c r="H1950" s="868"/>
      <c r="I1950" s="642"/>
      <c r="J1950" s="862"/>
      <c r="K1950" s="872" t="str">
        <f t="shared" si="154"/>
        <v/>
      </c>
      <c r="L1950" s="872" t="str">
        <f t="shared" si="155"/>
        <v/>
      </c>
      <c r="M1950" s="872" t="str">
        <f t="shared" si="156"/>
        <v/>
      </c>
      <c r="N1950" s="872" t="str">
        <f t="shared" si="158"/>
        <v/>
      </c>
      <c r="O1950" s="872" t="str">
        <f t="shared" si="157"/>
        <v/>
      </c>
    </row>
    <row r="1951" spans="3:15" ht="18" hidden="1" customHeight="1">
      <c r="C1951" s="879"/>
      <c r="D1951" s="993"/>
      <c r="E1951" s="996"/>
      <c r="F1951" s="994"/>
      <c r="G1951" s="849"/>
      <c r="H1951" s="868"/>
      <c r="I1951" s="642"/>
      <c r="J1951" s="862"/>
      <c r="K1951" s="872" t="str">
        <f t="shared" si="154"/>
        <v/>
      </c>
      <c r="L1951" s="872" t="str">
        <f t="shared" si="155"/>
        <v/>
      </c>
      <c r="M1951" s="872" t="str">
        <f t="shared" si="156"/>
        <v/>
      </c>
      <c r="N1951" s="872" t="str">
        <f t="shared" si="158"/>
        <v/>
      </c>
      <c r="O1951" s="872" t="str">
        <f t="shared" si="157"/>
        <v/>
      </c>
    </row>
    <row r="1952" spans="3:15" ht="18" hidden="1" customHeight="1">
      <c r="C1952" s="879"/>
      <c r="D1952" s="993"/>
      <c r="E1952" s="996"/>
      <c r="F1952" s="994"/>
      <c r="G1952" s="849"/>
      <c r="H1952" s="868"/>
      <c r="I1952" s="642"/>
      <c r="J1952" s="862"/>
      <c r="K1952" s="872" t="str">
        <f t="shared" si="154"/>
        <v/>
      </c>
      <c r="L1952" s="872" t="str">
        <f t="shared" si="155"/>
        <v/>
      </c>
      <c r="M1952" s="872" t="str">
        <f t="shared" si="156"/>
        <v/>
      </c>
      <c r="N1952" s="872" t="str">
        <f t="shared" si="158"/>
        <v/>
      </c>
      <c r="O1952" s="872" t="str">
        <f t="shared" si="157"/>
        <v/>
      </c>
    </row>
    <row r="1953" spans="3:15" ht="18" hidden="1" customHeight="1">
      <c r="C1953" s="879"/>
      <c r="D1953" s="993"/>
      <c r="E1953" s="996"/>
      <c r="F1953" s="994"/>
      <c r="G1953" s="849"/>
      <c r="H1953" s="868"/>
      <c r="I1953" s="642"/>
      <c r="J1953" s="862"/>
      <c r="K1953" s="872" t="str">
        <f t="shared" si="154"/>
        <v/>
      </c>
      <c r="L1953" s="872" t="str">
        <f t="shared" si="155"/>
        <v/>
      </c>
      <c r="M1953" s="872" t="str">
        <f t="shared" si="156"/>
        <v/>
      </c>
      <c r="N1953" s="872" t="str">
        <f t="shared" si="158"/>
        <v/>
      </c>
      <c r="O1953" s="872" t="str">
        <f t="shared" si="157"/>
        <v/>
      </c>
    </row>
    <row r="1954" spans="3:15" ht="18" hidden="1" customHeight="1">
      <c r="C1954" s="879"/>
      <c r="D1954" s="993"/>
      <c r="E1954" s="996"/>
      <c r="F1954" s="994"/>
      <c r="G1954" s="849"/>
      <c r="H1954" s="868"/>
      <c r="I1954" s="642"/>
      <c r="J1954" s="862"/>
      <c r="K1954" s="872" t="str">
        <f t="shared" si="154"/>
        <v/>
      </c>
      <c r="L1954" s="872" t="str">
        <f t="shared" si="155"/>
        <v/>
      </c>
      <c r="M1954" s="872" t="str">
        <f t="shared" si="156"/>
        <v/>
      </c>
      <c r="N1954" s="872" t="str">
        <f t="shared" si="158"/>
        <v/>
      </c>
      <c r="O1954" s="872" t="str">
        <f t="shared" si="157"/>
        <v/>
      </c>
    </row>
    <row r="1955" spans="3:15" ht="18" hidden="1" customHeight="1">
      <c r="C1955" s="879"/>
      <c r="D1955" s="993"/>
      <c r="E1955" s="996"/>
      <c r="F1955" s="994"/>
      <c r="G1955" s="849"/>
      <c r="H1955" s="868"/>
      <c r="I1955" s="642"/>
      <c r="J1955" s="862"/>
      <c r="K1955" s="872" t="str">
        <f t="shared" si="154"/>
        <v/>
      </c>
      <c r="L1955" s="872" t="str">
        <f t="shared" si="155"/>
        <v/>
      </c>
      <c r="M1955" s="872" t="str">
        <f t="shared" si="156"/>
        <v/>
      </c>
      <c r="N1955" s="872" t="str">
        <f t="shared" si="158"/>
        <v/>
      </c>
      <c r="O1955" s="872" t="str">
        <f t="shared" si="157"/>
        <v/>
      </c>
    </row>
    <row r="1956" spans="3:15" ht="18" hidden="1" customHeight="1">
      <c r="C1956" s="879"/>
      <c r="D1956" s="993"/>
      <c r="E1956" s="996"/>
      <c r="F1956" s="994"/>
      <c r="G1956" s="849"/>
      <c r="H1956" s="868"/>
      <c r="I1956" s="642"/>
      <c r="J1956" s="862"/>
      <c r="K1956" s="872" t="str">
        <f t="shared" si="154"/>
        <v/>
      </c>
      <c r="L1956" s="872" t="str">
        <f t="shared" si="155"/>
        <v/>
      </c>
      <c r="M1956" s="872" t="str">
        <f t="shared" si="156"/>
        <v/>
      </c>
      <c r="N1956" s="872" t="str">
        <f t="shared" si="158"/>
        <v/>
      </c>
      <c r="O1956" s="872" t="str">
        <f t="shared" si="157"/>
        <v/>
      </c>
    </row>
    <row r="1957" spans="3:15" ht="18" hidden="1" customHeight="1">
      <c r="C1957" s="879"/>
      <c r="D1957" s="993"/>
      <c r="E1957" s="996"/>
      <c r="F1957" s="994"/>
      <c r="G1957" s="849"/>
      <c r="H1957" s="868"/>
      <c r="I1957" s="642"/>
      <c r="J1957" s="862"/>
      <c r="K1957" s="872" t="str">
        <f t="shared" si="154"/>
        <v/>
      </c>
      <c r="L1957" s="872" t="str">
        <f t="shared" si="155"/>
        <v/>
      </c>
      <c r="M1957" s="872" t="str">
        <f t="shared" si="156"/>
        <v/>
      </c>
      <c r="N1957" s="872" t="str">
        <f t="shared" si="158"/>
        <v/>
      </c>
      <c r="O1957" s="872" t="str">
        <f t="shared" si="157"/>
        <v/>
      </c>
    </row>
    <row r="1958" spans="3:15" ht="18" hidden="1" customHeight="1">
      <c r="C1958" s="879"/>
      <c r="D1958" s="993"/>
      <c r="E1958" s="996"/>
      <c r="F1958" s="994"/>
      <c r="G1958" s="849"/>
      <c r="H1958" s="868"/>
      <c r="I1958" s="642"/>
      <c r="J1958" s="862"/>
      <c r="K1958" s="872" t="str">
        <f t="shared" si="154"/>
        <v/>
      </c>
      <c r="L1958" s="872" t="str">
        <f t="shared" si="155"/>
        <v/>
      </c>
      <c r="M1958" s="872" t="str">
        <f t="shared" si="156"/>
        <v/>
      </c>
      <c r="N1958" s="872" t="str">
        <f t="shared" si="158"/>
        <v/>
      </c>
      <c r="O1958" s="872" t="str">
        <f t="shared" si="157"/>
        <v/>
      </c>
    </row>
    <row r="1959" spans="3:15" ht="18" hidden="1" customHeight="1">
      <c r="C1959" s="879"/>
      <c r="D1959" s="993"/>
      <c r="E1959" s="996"/>
      <c r="F1959" s="994"/>
      <c r="G1959" s="849"/>
      <c r="H1959" s="868"/>
      <c r="I1959" s="642"/>
      <c r="J1959" s="862"/>
      <c r="K1959" s="872" t="str">
        <f t="shared" ref="K1959:K2022" si="159">IF(C1959="","",IF(E1959=G1959,"エラー",""))</f>
        <v/>
      </c>
      <c r="L1959" s="872" t="str">
        <f t="shared" ref="L1959:L2022" si="160">IF(C1959="","",IF(COUNTIF($H$3213:$H$3236,H1959),"","エラー"))</f>
        <v/>
      </c>
      <c r="M1959" s="872" t="str">
        <f t="shared" ref="M1959:M2022" si="161">IF(H1959="その他",IF(I1959="","エラー",""),IF(H1959="外国語(外国語会話も含む)",IF(I1959="","エラー",""),""))</f>
        <v/>
      </c>
      <c r="N1959" s="872" t="str">
        <f t="shared" si="158"/>
        <v/>
      </c>
      <c r="O1959" s="872" t="str">
        <f t="shared" si="157"/>
        <v/>
      </c>
    </row>
    <row r="1960" spans="3:15" ht="18" hidden="1" customHeight="1">
      <c r="C1960" s="879"/>
      <c r="D1960" s="993"/>
      <c r="E1960" s="996"/>
      <c r="F1960" s="994"/>
      <c r="G1960" s="849"/>
      <c r="H1960" s="868"/>
      <c r="I1960" s="642"/>
      <c r="J1960" s="862"/>
      <c r="K1960" s="872" t="str">
        <f t="shared" si="159"/>
        <v/>
      </c>
      <c r="L1960" s="872" t="str">
        <f t="shared" si="160"/>
        <v/>
      </c>
      <c r="M1960" s="872" t="str">
        <f t="shared" si="161"/>
        <v/>
      </c>
      <c r="N1960" s="872" t="str">
        <f t="shared" si="158"/>
        <v/>
      </c>
      <c r="O1960" s="872" t="str">
        <f t="shared" si="157"/>
        <v/>
      </c>
    </row>
    <row r="1961" spans="3:15" ht="18" hidden="1" customHeight="1">
      <c r="C1961" s="879"/>
      <c r="D1961" s="993"/>
      <c r="E1961" s="996"/>
      <c r="F1961" s="994"/>
      <c r="G1961" s="849"/>
      <c r="H1961" s="868"/>
      <c r="I1961" s="642"/>
      <c r="J1961" s="862"/>
      <c r="K1961" s="872" t="str">
        <f t="shared" si="159"/>
        <v/>
      </c>
      <c r="L1961" s="872" t="str">
        <f t="shared" si="160"/>
        <v/>
      </c>
      <c r="M1961" s="872" t="str">
        <f t="shared" si="161"/>
        <v/>
      </c>
      <c r="N1961" s="872" t="str">
        <f t="shared" si="158"/>
        <v/>
      </c>
      <c r="O1961" s="872" t="str">
        <f t="shared" si="157"/>
        <v/>
      </c>
    </row>
    <row r="1962" spans="3:15" ht="18" hidden="1" customHeight="1">
      <c r="C1962" s="879"/>
      <c r="D1962" s="993"/>
      <c r="E1962" s="996"/>
      <c r="F1962" s="994"/>
      <c r="G1962" s="849"/>
      <c r="H1962" s="868"/>
      <c r="I1962" s="642"/>
      <c r="J1962" s="862"/>
      <c r="K1962" s="872" t="str">
        <f t="shared" si="159"/>
        <v/>
      </c>
      <c r="L1962" s="872" t="str">
        <f t="shared" si="160"/>
        <v/>
      </c>
      <c r="M1962" s="872" t="str">
        <f t="shared" si="161"/>
        <v/>
      </c>
      <c r="N1962" s="872" t="str">
        <f t="shared" si="158"/>
        <v/>
      </c>
      <c r="O1962" s="872" t="str">
        <f t="shared" si="157"/>
        <v/>
      </c>
    </row>
    <row r="1963" spans="3:15" ht="18" hidden="1" customHeight="1">
      <c r="C1963" s="879"/>
      <c r="D1963" s="993"/>
      <c r="E1963" s="996"/>
      <c r="F1963" s="994"/>
      <c r="G1963" s="849"/>
      <c r="H1963" s="868"/>
      <c r="I1963" s="642"/>
      <c r="J1963" s="862"/>
      <c r="K1963" s="872" t="str">
        <f t="shared" si="159"/>
        <v/>
      </c>
      <c r="L1963" s="872" t="str">
        <f t="shared" si="160"/>
        <v/>
      </c>
      <c r="M1963" s="872" t="str">
        <f t="shared" si="161"/>
        <v/>
      </c>
      <c r="N1963" s="872" t="str">
        <f t="shared" si="158"/>
        <v/>
      </c>
      <c r="O1963" s="872" t="str">
        <f t="shared" si="157"/>
        <v/>
      </c>
    </row>
    <row r="1964" spans="3:15" ht="18" hidden="1" customHeight="1">
      <c r="C1964" s="879"/>
      <c r="D1964" s="993"/>
      <c r="E1964" s="996"/>
      <c r="F1964" s="994"/>
      <c r="G1964" s="849"/>
      <c r="H1964" s="868"/>
      <c r="I1964" s="642"/>
      <c r="J1964" s="862"/>
      <c r="K1964" s="872" t="str">
        <f t="shared" si="159"/>
        <v/>
      </c>
      <c r="L1964" s="872" t="str">
        <f t="shared" si="160"/>
        <v/>
      </c>
      <c r="M1964" s="872" t="str">
        <f t="shared" si="161"/>
        <v/>
      </c>
      <c r="N1964" s="872" t="str">
        <f t="shared" si="158"/>
        <v/>
      </c>
      <c r="O1964" s="872" t="str">
        <f t="shared" si="157"/>
        <v/>
      </c>
    </row>
    <row r="1965" spans="3:15" ht="18" hidden="1" customHeight="1">
      <c r="C1965" s="879"/>
      <c r="D1965" s="993"/>
      <c r="E1965" s="996"/>
      <c r="F1965" s="994"/>
      <c r="G1965" s="849"/>
      <c r="H1965" s="868"/>
      <c r="I1965" s="642"/>
      <c r="J1965" s="862"/>
      <c r="K1965" s="872" t="str">
        <f t="shared" si="159"/>
        <v/>
      </c>
      <c r="L1965" s="872" t="str">
        <f t="shared" si="160"/>
        <v/>
      </c>
      <c r="M1965" s="872" t="str">
        <f t="shared" si="161"/>
        <v/>
      </c>
      <c r="N1965" s="872" t="str">
        <f t="shared" si="158"/>
        <v/>
      </c>
      <c r="O1965" s="872" t="str">
        <f t="shared" si="157"/>
        <v/>
      </c>
    </row>
    <row r="1966" spans="3:15" ht="18" hidden="1" customHeight="1">
      <c r="C1966" s="879"/>
      <c r="D1966" s="993"/>
      <c r="E1966" s="996"/>
      <c r="F1966" s="994"/>
      <c r="G1966" s="849"/>
      <c r="H1966" s="868"/>
      <c r="I1966" s="642"/>
      <c r="J1966" s="862"/>
      <c r="K1966" s="872" t="str">
        <f t="shared" si="159"/>
        <v/>
      </c>
      <c r="L1966" s="872" t="str">
        <f t="shared" si="160"/>
        <v/>
      </c>
      <c r="M1966" s="872" t="str">
        <f t="shared" si="161"/>
        <v/>
      </c>
      <c r="N1966" s="872" t="str">
        <f t="shared" si="158"/>
        <v/>
      </c>
      <c r="O1966" s="872" t="str">
        <f t="shared" si="157"/>
        <v/>
      </c>
    </row>
    <row r="1967" spans="3:15" ht="18" hidden="1" customHeight="1">
      <c r="C1967" s="879"/>
      <c r="D1967" s="993"/>
      <c r="E1967" s="996"/>
      <c r="F1967" s="994"/>
      <c r="G1967" s="849"/>
      <c r="H1967" s="868"/>
      <c r="I1967" s="642"/>
      <c r="J1967" s="862"/>
      <c r="K1967" s="872" t="str">
        <f t="shared" si="159"/>
        <v/>
      </c>
      <c r="L1967" s="872" t="str">
        <f t="shared" si="160"/>
        <v/>
      </c>
      <c r="M1967" s="872" t="str">
        <f t="shared" si="161"/>
        <v/>
      </c>
      <c r="N1967" s="872" t="str">
        <f t="shared" si="158"/>
        <v/>
      </c>
      <c r="O1967" s="872" t="str">
        <f t="shared" si="157"/>
        <v/>
      </c>
    </row>
    <row r="1968" spans="3:15" ht="18" hidden="1" customHeight="1">
      <c r="C1968" s="879"/>
      <c r="D1968" s="993"/>
      <c r="E1968" s="996"/>
      <c r="F1968" s="994"/>
      <c r="G1968" s="849"/>
      <c r="H1968" s="868"/>
      <c r="I1968" s="642"/>
      <c r="J1968" s="862"/>
      <c r="K1968" s="872" t="str">
        <f t="shared" si="159"/>
        <v/>
      </c>
      <c r="L1968" s="872" t="str">
        <f t="shared" si="160"/>
        <v/>
      </c>
      <c r="M1968" s="872" t="str">
        <f t="shared" si="161"/>
        <v/>
      </c>
      <c r="N1968" s="872" t="str">
        <f t="shared" si="158"/>
        <v/>
      </c>
      <c r="O1968" s="872" t="str">
        <f t="shared" si="157"/>
        <v/>
      </c>
    </row>
    <row r="1969" spans="3:15" ht="18" hidden="1" customHeight="1">
      <c r="C1969" s="879"/>
      <c r="D1969" s="993"/>
      <c r="E1969" s="996"/>
      <c r="F1969" s="994"/>
      <c r="G1969" s="849"/>
      <c r="H1969" s="868"/>
      <c r="I1969" s="642"/>
      <c r="J1969" s="862"/>
      <c r="K1969" s="872" t="str">
        <f t="shared" si="159"/>
        <v/>
      </c>
      <c r="L1969" s="872" t="str">
        <f t="shared" si="160"/>
        <v/>
      </c>
      <c r="M1969" s="872" t="str">
        <f t="shared" si="161"/>
        <v/>
      </c>
      <c r="N1969" s="872" t="str">
        <f t="shared" si="158"/>
        <v/>
      </c>
      <c r="O1969" s="872" t="str">
        <f t="shared" si="157"/>
        <v/>
      </c>
    </row>
    <row r="1970" spans="3:15" ht="18" hidden="1" customHeight="1">
      <c r="C1970" s="879"/>
      <c r="D1970" s="993"/>
      <c r="E1970" s="996"/>
      <c r="F1970" s="994"/>
      <c r="G1970" s="849"/>
      <c r="H1970" s="868"/>
      <c r="I1970" s="642"/>
      <c r="J1970" s="862"/>
      <c r="K1970" s="872" t="str">
        <f t="shared" si="159"/>
        <v/>
      </c>
      <c r="L1970" s="872" t="str">
        <f t="shared" si="160"/>
        <v/>
      </c>
      <c r="M1970" s="872" t="str">
        <f t="shared" si="161"/>
        <v/>
      </c>
      <c r="N1970" s="872" t="str">
        <f t="shared" si="158"/>
        <v/>
      </c>
      <c r="O1970" s="872" t="str">
        <f t="shared" si="157"/>
        <v/>
      </c>
    </row>
    <row r="1971" spans="3:15" ht="18" hidden="1" customHeight="1">
      <c r="C1971" s="879"/>
      <c r="D1971" s="993"/>
      <c r="E1971" s="996"/>
      <c r="F1971" s="994"/>
      <c r="G1971" s="849"/>
      <c r="H1971" s="868"/>
      <c r="I1971" s="642"/>
      <c r="J1971" s="862"/>
      <c r="K1971" s="872" t="str">
        <f t="shared" si="159"/>
        <v/>
      </c>
      <c r="L1971" s="872" t="str">
        <f t="shared" si="160"/>
        <v/>
      </c>
      <c r="M1971" s="872" t="str">
        <f t="shared" si="161"/>
        <v/>
      </c>
      <c r="N1971" s="872" t="str">
        <f t="shared" si="158"/>
        <v/>
      </c>
      <c r="O1971" s="872" t="str">
        <f t="shared" si="157"/>
        <v/>
      </c>
    </row>
    <row r="1972" spans="3:15" ht="18" hidden="1" customHeight="1">
      <c r="C1972" s="879"/>
      <c r="D1972" s="993"/>
      <c r="E1972" s="996"/>
      <c r="F1972" s="994"/>
      <c r="G1972" s="849"/>
      <c r="H1972" s="868"/>
      <c r="I1972" s="642"/>
      <c r="J1972" s="862"/>
      <c r="K1972" s="872" t="str">
        <f t="shared" si="159"/>
        <v/>
      </c>
      <c r="L1972" s="872" t="str">
        <f t="shared" si="160"/>
        <v/>
      </c>
      <c r="M1972" s="872" t="str">
        <f t="shared" si="161"/>
        <v/>
      </c>
      <c r="N1972" s="872" t="str">
        <f t="shared" si="158"/>
        <v/>
      </c>
      <c r="O1972" s="872" t="str">
        <f t="shared" si="157"/>
        <v/>
      </c>
    </row>
    <row r="1973" spans="3:15" ht="18" hidden="1" customHeight="1">
      <c r="C1973" s="879"/>
      <c r="D1973" s="993"/>
      <c r="E1973" s="996"/>
      <c r="F1973" s="994"/>
      <c r="G1973" s="849"/>
      <c r="H1973" s="868"/>
      <c r="I1973" s="642"/>
      <c r="J1973" s="862"/>
      <c r="K1973" s="872" t="str">
        <f t="shared" si="159"/>
        <v/>
      </c>
      <c r="L1973" s="872" t="str">
        <f t="shared" si="160"/>
        <v/>
      </c>
      <c r="M1973" s="872" t="str">
        <f t="shared" si="161"/>
        <v/>
      </c>
      <c r="N1973" s="872" t="str">
        <f t="shared" si="158"/>
        <v/>
      </c>
      <c r="O1973" s="872" t="str">
        <f t="shared" si="157"/>
        <v/>
      </c>
    </row>
    <row r="1974" spans="3:15" ht="18" hidden="1" customHeight="1">
      <c r="C1974" s="879"/>
      <c r="D1974" s="993"/>
      <c r="E1974" s="996"/>
      <c r="F1974" s="994"/>
      <c r="G1974" s="849"/>
      <c r="H1974" s="868"/>
      <c r="I1974" s="642"/>
      <c r="J1974" s="862"/>
      <c r="K1974" s="872" t="str">
        <f t="shared" si="159"/>
        <v/>
      </c>
      <c r="L1974" s="872" t="str">
        <f t="shared" si="160"/>
        <v/>
      </c>
      <c r="M1974" s="872" t="str">
        <f t="shared" si="161"/>
        <v/>
      </c>
      <c r="N1974" s="872" t="str">
        <f t="shared" si="158"/>
        <v/>
      </c>
      <c r="O1974" s="872" t="str">
        <f t="shared" si="157"/>
        <v/>
      </c>
    </row>
    <row r="1975" spans="3:15" ht="18" hidden="1" customHeight="1">
      <c r="C1975" s="879"/>
      <c r="D1975" s="993"/>
      <c r="E1975" s="996"/>
      <c r="F1975" s="994"/>
      <c r="G1975" s="849"/>
      <c r="H1975" s="868"/>
      <c r="I1975" s="642"/>
      <c r="J1975" s="862"/>
      <c r="K1975" s="872" t="str">
        <f t="shared" si="159"/>
        <v/>
      </c>
      <c r="L1975" s="872" t="str">
        <f t="shared" si="160"/>
        <v/>
      </c>
      <c r="M1975" s="872" t="str">
        <f t="shared" si="161"/>
        <v/>
      </c>
      <c r="N1975" s="872" t="str">
        <f t="shared" si="158"/>
        <v/>
      </c>
      <c r="O1975" s="872" t="str">
        <f t="shared" si="157"/>
        <v/>
      </c>
    </row>
    <row r="1976" spans="3:15" ht="18" hidden="1" customHeight="1">
      <c r="C1976" s="879"/>
      <c r="D1976" s="993"/>
      <c r="E1976" s="996"/>
      <c r="F1976" s="994"/>
      <c r="G1976" s="849"/>
      <c r="H1976" s="868"/>
      <c r="I1976" s="642"/>
      <c r="J1976" s="862"/>
      <c r="K1976" s="872" t="str">
        <f t="shared" si="159"/>
        <v/>
      </c>
      <c r="L1976" s="872" t="str">
        <f t="shared" si="160"/>
        <v/>
      </c>
      <c r="M1976" s="872" t="str">
        <f t="shared" si="161"/>
        <v/>
      </c>
      <c r="N1976" s="872" t="str">
        <f t="shared" si="158"/>
        <v/>
      </c>
      <c r="O1976" s="872" t="str">
        <f t="shared" si="157"/>
        <v/>
      </c>
    </row>
    <row r="1977" spans="3:15" ht="18" hidden="1" customHeight="1">
      <c r="C1977" s="879"/>
      <c r="D1977" s="993"/>
      <c r="E1977" s="996"/>
      <c r="F1977" s="994"/>
      <c r="G1977" s="849"/>
      <c r="H1977" s="868"/>
      <c r="I1977" s="642"/>
      <c r="J1977" s="862"/>
      <c r="K1977" s="872" t="str">
        <f t="shared" si="159"/>
        <v/>
      </c>
      <c r="L1977" s="872" t="str">
        <f t="shared" si="160"/>
        <v/>
      </c>
      <c r="M1977" s="872" t="str">
        <f t="shared" si="161"/>
        <v/>
      </c>
      <c r="N1977" s="872" t="str">
        <f t="shared" si="158"/>
        <v/>
      </c>
      <c r="O1977" s="872" t="str">
        <f t="shared" si="157"/>
        <v/>
      </c>
    </row>
    <row r="1978" spans="3:15" ht="18" hidden="1" customHeight="1">
      <c r="C1978" s="879"/>
      <c r="D1978" s="993"/>
      <c r="E1978" s="996"/>
      <c r="F1978" s="994"/>
      <c r="G1978" s="849"/>
      <c r="H1978" s="868"/>
      <c r="I1978" s="642"/>
      <c r="J1978" s="862"/>
      <c r="K1978" s="872" t="str">
        <f t="shared" si="159"/>
        <v/>
      </c>
      <c r="L1978" s="872" t="str">
        <f t="shared" si="160"/>
        <v/>
      </c>
      <c r="M1978" s="872" t="str">
        <f t="shared" si="161"/>
        <v/>
      </c>
      <c r="N1978" s="872" t="str">
        <f t="shared" si="158"/>
        <v/>
      </c>
      <c r="O1978" s="872" t="str">
        <f t="shared" si="157"/>
        <v/>
      </c>
    </row>
    <row r="1979" spans="3:15" ht="18" hidden="1" customHeight="1">
      <c r="C1979" s="879"/>
      <c r="D1979" s="993"/>
      <c r="E1979" s="996"/>
      <c r="F1979" s="994"/>
      <c r="G1979" s="849"/>
      <c r="H1979" s="868"/>
      <c r="I1979" s="642"/>
      <c r="J1979" s="862"/>
      <c r="K1979" s="872" t="str">
        <f t="shared" si="159"/>
        <v/>
      </c>
      <c r="L1979" s="872" t="str">
        <f t="shared" si="160"/>
        <v/>
      </c>
      <c r="M1979" s="872" t="str">
        <f t="shared" si="161"/>
        <v/>
      </c>
      <c r="N1979" s="872" t="str">
        <f t="shared" si="158"/>
        <v/>
      </c>
      <c r="O1979" s="872" t="str">
        <f t="shared" si="157"/>
        <v/>
      </c>
    </row>
    <row r="1980" spans="3:15" ht="18" hidden="1" customHeight="1">
      <c r="C1980" s="879"/>
      <c r="D1980" s="993"/>
      <c r="E1980" s="996"/>
      <c r="F1980" s="994"/>
      <c r="G1980" s="849"/>
      <c r="H1980" s="868"/>
      <c r="I1980" s="642"/>
      <c r="J1980" s="862"/>
      <c r="K1980" s="872" t="str">
        <f t="shared" si="159"/>
        <v/>
      </c>
      <c r="L1980" s="872" t="str">
        <f t="shared" si="160"/>
        <v/>
      </c>
      <c r="M1980" s="872" t="str">
        <f t="shared" si="161"/>
        <v/>
      </c>
      <c r="N1980" s="872" t="str">
        <f t="shared" si="158"/>
        <v/>
      </c>
      <c r="O1980" s="872" t="str">
        <f t="shared" si="157"/>
        <v/>
      </c>
    </row>
    <row r="1981" spans="3:15" ht="18" hidden="1" customHeight="1">
      <c r="C1981" s="879"/>
      <c r="D1981" s="993"/>
      <c r="E1981" s="996"/>
      <c r="F1981" s="994"/>
      <c r="G1981" s="849"/>
      <c r="H1981" s="868"/>
      <c r="I1981" s="642"/>
      <c r="J1981" s="862"/>
      <c r="K1981" s="872" t="str">
        <f t="shared" si="159"/>
        <v/>
      </c>
      <c r="L1981" s="872" t="str">
        <f t="shared" si="160"/>
        <v/>
      </c>
      <c r="M1981" s="872" t="str">
        <f t="shared" si="161"/>
        <v/>
      </c>
      <c r="N1981" s="872" t="str">
        <f t="shared" si="158"/>
        <v/>
      </c>
      <c r="O1981" s="872" t="str">
        <f t="shared" si="157"/>
        <v/>
      </c>
    </row>
    <row r="1982" spans="3:15" ht="18" hidden="1" customHeight="1">
      <c r="C1982" s="879"/>
      <c r="D1982" s="993"/>
      <c r="E1982" s="996"/>
      <c r="F1982" s="994"/>
      <c r="G1982" s="849"/>
      <c r="H1982" s="868"/>
      <c r="I1982" s="642"/>
      <c r="J1982" s="862"/>
      <c r="K1982" s="872" t="str">
        <f t="shared" si="159"/>
        <v/>
      </c>
      <c r="L1982" s="872" t="str">
        <f t="shared" si="160"/>
        <v/>
      </c>
      <c r="M1982" s="872" t="str">
        <f t="shared" si="161"/>
        <v/>
      </c>
      <c r="N1982" s="872" t="str">
        <f t="shared" si="158"/>
        <v/>
      </c>
      <c r="O1982" s="872" t="str">
        <f t="shared" si="157"/>
        <v/>
      </c>
    </row>
    <row r="1983" spans="3:15" ht="18" hidden="1" customHeight="1">
      <c r="C1983" s="879"/>
      <c r="D1983" s="993"/>
      <c r="E1983" s="996"/>
      <c r="F1983" s="994"/>
      <c r="G1983" s="849"/>
      <c r="H1983" s="868"/>
      <c r="I1983" s="642"/>
      <c r="J1983" s="862"/>
      <c r="K1983" s="872" t="str">
        <f t="shared" si="159"/>
        <v/>
      </c>
      <c r="L1983" s="872" t="str">
        <f t="shared" si="160"/>
        <v/>
      </c>
      <c r="M1983" s="872" t="str">
        <f t="shared" si="161"/>
        <v/>
      </c>
      <c r="N1983" s="872" t="str">
        <f t="shared" si="158"/>
        <v/>
      </c>
      <c r="O1983" s="872" t="str">
        <f t="shared" si="157"/>
        <v/>
      </c>
    </row>
    <row r="1984" spans="3:15" ht="18" hidden="1" customHeight="1">
      <c r="C1984" s="879"/>
      <c r="D1984" s="993"/>
      <c r="E1984" s="996"/>
      <c r="F1984" s="994"/>
      <c r="G1984" s="849"/>
      <c r="H1984" s="868"/>
      <c r="I1984" s="642"/>
      <c r="J1984" s="862"/>
      <c r="K1984" s="872" t="str">
        <f t="shared" si="159"/>
        <v/>
      </c>
      <c r="L1984" s="872" t="str">
        <f t="shared" si="160"/>
        <v/>
      </c>
      <c r="M1984" s="872" t="str">
        <f t="shared" si="161"/>
        <v/>
      </c>
      <c r="N1984" s="872" t="str">
        <f t="shared" si="158"/>
        <v/>
      </c>
      <c r="O1984" s="872" t="str">
        <f t="shared" si="157"/>
        <v/>
      </c>
    </row>
    <row r="1985" spans="3:15" ht="18" hidden="1" customHeight="1">
      <c r="C1985" s="879"/>
      <c r="D1985" s="993"/>
      <c r="E1985" s="996"/>
      <c r="F1985" s="994"/>
      <c r="G1985" s="849"/>
      <c r="H1985" s="868"/>
      <c r="I1985" s="642"/>
      <c r="J1985" s="862"/>
      <c r="K1985" s="872" t="str">
        <f t="shared" si="159"/>
        <v/>
      </c>
      <c r="L1985" s="872" t="str">
        <f t="shared" si="160"/>
        <v/>
      </c>
      <c r="M1985" s="872" t="str">
        <f t="shared" si="161"/>
        <v/>
      </c>
      <c r="N1985" s="872" t="str">
        <f t="shared" si="158"/>
        <v/>
      </c>
      <c r="O1985" s="872" t="str">
        <f t="shared" si="157"/>
        <v/>
      </c>
    </row>
    <row r="1986" spans="3:15" ht="18" hidden="1" customHeight="1">
      <c r="C1986" s="879"/>
      <c r="D1986" s="993"/>
      <c r="E1986" s="996"/>
      <c r="F1986" s="994"/>
      <c r="G1986" s="849"/>
      <c r="H1986" s="868"/>
      <c r="I1986" s="642"/>
      <c r="J1986" s="862"/>
      <c r="K1986" s="872" t="str">
        <f t="shared" si="159"/>
        <v/>
      </c>
      <c r="L1986" s="872" t="str">
        <f t="shared" si="160"/>
        <v/>
      </c>
      <c r="M1986" s="872" t="str">
        <f t="shared" si="161"/>
        <v/>
      </c>
      <c r="N1986" s="872" t="str">
        <f t="shared" si="158"/>
        <v/>
      </c>
      <c r="O1986" s="872" t="str">
        <f t="shared" si="157"/>
        <v/>
      </c>
    </row>
    <row r="1987" spans="3:15" ht="18" hidden="1" customHeight="1">
      <c r="C1987" s="879"/>
      <c r="D1987" s="993"/>
      <c r="E1987" s="996"/>
      <c r="F1987" s="994"/>
      <c r="G1987" s="849"/>
      <c r="H1987" s="868"/>
      <c r="I1987" s="642"/>
      <c r="J1987" s="862"/>
      <c r="K1987" s="872" t="str">
        <f t="shared" si="159"/>
        <v/>
      </c>
      <c r="L1987" s="872" t="str">
        <f t="shared" si="160"/>
        <v/>
      </c>
      <c r="M1987" s="872" t="str">
        <f t="shared" si="161"/>
        <v/>
      </c>
      <c r="N1987" s="872" t="str">
        <f t="shared" si="158"/>
        <v/>
      </c>
      <c r="O1987" s="872" t="str">
        <f t="shared" si="157"/>
        <v/>
      </c>
    </row>
    <row r="1988" spans="3:15" ht="18" hidden="1" customHeight="1">
      <c r="C1988" s="879"/>
      <c r="D1988" s="993"/>
      <c r="E1988" s="996"/>
      <c r="F1988" s="994"/>
      <c r="G1988" s="849"/>
      <c r="H1988" s="868"/>
      <c r="I1988" s="642"/>
      <c r="J1988" s="862"/>
      <c r="K1988" s="872" t="str">
        <f t="shared" si="159"/>
        <v/>
      </c>
      <c r="L1988" s="872" t="str">
        <f t="shared" si="160"/>
        <v/>
      </c>
      <c r="M1988" s="872" t="str">
        <f t="shared" si="161"/>
        <v/>
      </c>
      <c r="N1988" s="872" t="str">
        <f t="shared" si="158"/>
        <v/>
      </c>
      <c r="O1988" s="872" t="str">
        <f t="shared" si="157"/>
        <v/>
      </c>
    </row>
    <row r="1989" spans="3:15" ht="18" hidden="1" customHeight="1">
      <c r="C1989" s="879"/>
      <c r="D1989" s="993"/>
      <c r="E1989" s="996"/>
      <c r="F1989" s="994"/>
      <c r="G1989" s="849"/>
      <c r="H1989" s="868"/>
      <c r="I1989" s="642"/>
      <c r="J1989" s="862"/>
      <c r="K1989" s="872" t="str">
        <f t="shared" si="159"/>
        <v/>
      </c>
      <c r="L1989" s="872" t="str">
        <f t="shared" si="160"/>
        <v/>
      </c>
      <c r="M1989" s="872" t="str">
        <f t="shared" si="161"/>
        <v/>
      </c>
      <c r="N1989" s="872" t="str">
        <f t="shared" si="158"/>
        <v/>
      </c>
      <c r="O1989" s="872" t="str">
        <f t="shared" ref="O1989:O2052" si="162">IF(C1989="","",IF(COUNTBLANK(C1989:J1989)&gt;1,"記入漏れがあります。記入例のとおりデータを入力してください。。",""))</f>
        <v/>
      </c>
    </row>
    <row r="1990" spans="3:15" ht="18" hidden="1" customHeight="1">
      <c r="C1990" s="879"/>
      <c r="D1990" s="993"/>
      <c r="E1990" s="996"/>
      <c r="F1990" s="994"/>
      <c r="G1990" s="849"/>
      <c r="H1990" s="868"/>
      <c r="I1990" s="642"/>
      <c r="J1990" s="862"/>
      <c r="K1990" s="872" t="str">
        <f t="shared" si="159"/>
        <v/>
      </c>
      <c r="L1990" s="872" t="str">
        <f t="shared" si="160"/>
        <v/>
      </c>
      <c r="M1990" s="872" t="str">
        <f t="shared" si="161"/>
        <v/>
      </c>
      <c r="N1990" s="872" t="str">
        <f t="shared" ref="N1990:N2053" si="163">IF(COUNTIF($Y$6:$Y$18,J1990),"要確認","")</f>
        <v/>
      </c>
      <c r="O1990" s="872" t="str">
        <f t="shared" si="162"/>
        <v/>
      </c>
    </row>
    <row r="1991" spans="3:15" ht="18" hidden="1" customHeight="1">
      <c r="C1991" s="879"/>
      <c r="D1991" s="993"/>
      <c r="E1991" s="996"/>
      <c r="F1991" s="994"/>
      <c r="G1991" s="849"/>
      <c r="H1991" s="868"/>
      <c r="I1991" s="642"/>
      <c r="J1991" s="862"/>
      <c r="K1991" s="872" t="str">
        <f t="shared" si="159"/>
        <v/>
      </c>
      <c r="L1991" s="872" t="str">
        <f t="shared" si="160"/>
        <v/>
      </c>
      <c r="M1991" s="872" t="str">
        <f t="shared" si="161"/>
        <v/>
      </c>
      <c r="N1991" s="872" t="str">
        <f t="shared" si="163"/>
        <v/>
      </c>
      <c r="O1991" s="872" t="str">
        <f t="shared" si="162"/>
        <v/>
      </c>
    </row>
    <row r="1992" spans="3:15" ht="18" hidden="1" customHeight="1">
      <c r="C1992" s="879"/>
      <c r="D1992" s="993"/>
      <c r="E1992" s="996"/>
      <c r="F1992" s="994"/>
      <c r="G1992" s="849"/>
      <c r="H1992" s="868"/>
      <c r="I1992" s="642"/>
      <c r="J1992" s="862"/>
      <c r="K1992" s="872" t="str">
        <f t="shared" si="159"/>
        <v/>
      </c>
      <c r="L1992" s="872" t="str">
        <f t="shared" si="160"/>
        <v/>
      </c>
      <c r="M1992" s="872" t="str">
        <f t="shared" si="161"/>
        <v/>
      </c>
      <c r="N1992" s="872" t="str">
        <f t="shared" si="163"/>
        <v/>
      </c>
      <c r="O1992" s="872" t="str">
        <f t="shared" si="162"/>
        <v/>
      </c>
    </row>
    <row r="1993" spans="3:15" ht="18" hidden="1" customHeight="1">
      <c r="C1993" s="879"/>
      <c r="D1993" s="993"/>
      <c r="E1993" s="996"/>
      <c r="F1993" s="994"/>
      <c r="G1993" s="849"/>
      <c r="H1993" s="868"/>
      <c r="I1993" s="642"/>
      <c r="J1993" s="862"/>
      <c r="K1993" s="872" t="str">
        <f t="shared" si="159"/>
        <v/>
      </c>
      <c r="L1993" s="872" t="str">
        <f t="shared" si="160"/>
        <v/>
      </c>
      <c r="M1993" s="872" t="str">
        <f t="shared" si="161"/>
        <v/>
      </c>
      <c r="N1993" s="872" t="str">
        <f t="shared" si="163"/>
        <v/>
      </c>
      <c r="O1993" s="872" t="str">
        <f t="shared" si="162"/>
        <v/>
      </c>
    </row>
    <row r="1994" spans="3:15" ht="18" hidden="1" customHeight="1">
      <c r="C1994" s="879"/>
      <c r="D1994" s="993"/>
      <c r="E1994" s="996"/>
      <c r="F1994" s="994"/>
      <c r="G1994" s="849"/>
      <c r="H1994" s="868"/>
      <c r="I1994" s="642"/>
      <c r="J1994" s="862"/>
      <c r="K1994" s="872" t="str">
        <f t="shared" si="159"/>
        <v/>
      </c>
      <c r="L1994" s="872" t="str">
        <f t="shared" si="160"/>
        <v/>
      </c>
      <c r="M1994" s="872" t="str">
        <f t="shared" si="161"/>
        <v/>
      </c>
      <c r="N1994" s="872" t="str">
        <f t="shared" si="163"/>
        <v/>
      </c>
      <c r="O1994" s="872" t="str">
        <f t="shared" si="162"/>
        <v/>
      </c>
    </row>
    <row r="1995" spans="3:15" ht="18" hidden="1" customHeight="1">
      <c r="C1995" s="879"/>
      <c r="D1995" s="993"/>
      <c r="E1995" s="996"/>
      <c r="F1995" s="994"/>
      <c r="G1995" s="849"/>
      <c r="H1995" s="868"/>
      <c r="I1995" s="642"/>
      <c r="J1995" s="862"/>
      <c r="K1995" s="872" t="str">
        <f t="shared" si="159"/>
        <v/>
      </c>
      <c r="L1995" s="872" t="str">
        <f t="shared" si="160"/>
        <v/>
      </c>
      <c r="M1995" s="872" t="str">
        <f t="shared" si="161"/>
        <v/>
      </c>
      <c r="N1995" s="872" t="str">
        <f t="shared" si="163"/>
        <v/>
      </c>
      <c r="O1995" s="872" t="str">
        <f t="shared" si="162"/>
        <v/>
      </c>
    </row>
    <row r="1996" spans="3:15" ht="18" hidden="1" customHeight="1">
      <c r="C1996" s="879"/>
      <c r="D1996" s="993"/>
      <c r="E1996" s="996"/>
      <c r="F1996" s="994"/>
      <c r="G1996" s="849"/>
      <c r="H1996" s="868"/>
      <c r="I1996" s="642"/>
      <c r="J1996" s="862"/>
      <c r="K1996" s="872" t="str">
        <f t="shared" si="159"/>
        <v/>
      </c>
      <c r="L1996" s="872" t="str">
        <f t="shared" si="160"/>
        <v/>
      </c>
      <c r="M1996" s="872" t="str">
        <f t="shared" si="161"/>
        <v/>
      </c>
      <c r="N1996" s="872" t="str">
        <f t="shared" si="163"/>
        <v/>
      </c>
      <c r="O1996" s="872" t="str">
        <f t="shared" si="162"/>
        <v/>
      </c>
    </row>
    <row r="1997" spans="3:15" ht="18" hidden="1" customHeight="1">
      <c r="C1997" s="879"/>
      <c r="D1997" s="993"/>
      <c r="E1997" s="996"/>
      <c r="F1997" s="994"/>
      <c r="G1997" s="849"/>
      <c r="H1997" s="868"/>
      <c r="I1997" s="642"/>
      <c r="J1997" s="862"/>
      <c r="K1997" s="872" t="str">
        <f t="shared" si="159"/>
        <v/>
      </c>
      <c r="L1997" s="872" t="str">
        <f t="shared" si="160"/>
        <v/>
      </c>
      <c r="M1997" s="872" t="str">
        <f t="shared" si="161"/>
        <v/>
      </c>
      <c r="N1997" s="872" t="str">
        <f t="shared" si="163"/>
        <v/>
      </c>
      <c r="O1997" s="872" t="str">
        <f t="shared" si="162"/>
        <v/>
      </c>
    </row>
    <row r="1998" spans="3:15" ht="18" hidden="1" customHeight="1">
      <c r="C1998" s="879"/>
      <c r="D1998" s="993"/>
      <c r="E1998" s="996"/>
      <c r="F1998" s="994"/>
      <c r="G1998" s="849"/>
      <c r="H1998" s="868"/>
      <c r="I1998" s="642"/>
      <c r="J1998" s="862"/>
      <c r="K1998" s="872" t="str">
        <f t="shared" si="159"/>
        <v/>
      </c>
      <c r="L1998" s="872" t="str">
        <f t="shared" si="160"/>
        <v/>
      </c>
      <c r="M1998" s="872" t="str">
        <f t="shared" si="161"/>
        <v/>
      </c>
      <c r="N1998" s="872" t="str">
        <f t="shared" si="163"/>
        <v/>
      </c>
      <c r="O1998" s="872" t="str">
        <f t="shared" si="162"/>
        <v/>
      </c>
    </row>
    <row r="1999" spans="3:15" ht="18" hidden="1" customHeight="1">
      <c r="C1999" s="879"/>
      <c r="D1999" s="993"/>
      <c r="E1999" s="996"/>
      <c r="F1999" s="994"/>
      <c r="G1999" s="849"/>
      <c r="H1999" s="868"/>
      <c r="I1999" s="642"/>
      <c r="J1999" s="862"/>
      <c r="K1999" s="872" t="str">
        <f t="shared" si="159"/>
        <v/>
      </c>
      <c r="L1999" s="872" t="str">
        <f t="shared" si="160"/>
        <v/>
      </c>
      <c r="M1999" s="872" t="str">
        <f t="shared" si="161"/>
        <v/>
      </c>
      <c r="N1999" s="872" t="str">
        <f t="shared" si="163"/>
        <v/>
      </c>
      <c r="O1999" s="872" t="str">
        <f t="shared" si="162"/>
        <v/>
      </c>
    </row>
    <row r="2000" spans="3:15" ht="18" customHeight="1" thickBot="1">
      <c r="C2000" s="879"/>
      <c r="D2000" s="993"/>
      <c r="E2000" s="996"/>
      <c r="F2000" s="994"/>
      <c r="G2000" s="849"/>
      <c r="H2000" s="868"/>
      <c r="I2000" s="642"/>
      <c r="J2000" s="862"/>
      <c r="K2000" s="872" t="str">
        <f t="shared" si="159"/>
        <v/>
      </c>
      <c r="L2000" s="872" t="str">
        <f t="shared" si="160"/>
        <v/>
      </c>
      <c r="M2000" s="872" t="str">
        <f t="shared" si="161"/>
        <v/>
      </c>
      <c r="N2000" s="872" t="str">
        <f t="shared" si="163"/>
        <v/>
      </c>
      <c r="O2000" s="872" t="str">
        <f t="shared" si="162"/>
        <v/>
      </c>
    </row>
    <row r="2001" spans="3:15" ht="18" hidden="1" customHeight="1">
      <c r="C2001" s="879"/>
      <c r="D2001" s="888"/>
      <c r="E2001" s="995"/>
      <c r="F2001" s="848"/>
      <c r="G2001" s="849"/>
      <c r="H2001" s="868"/>
      <c r="I2001" s="642"/>
      <c r="J2001" s="862"/>
      <c r="K2001" s="872" t="str">
        <f t="shared" si="159"/>
        <v/>
      </c>
      <c r="L2001" s="872" t="str">
        <f t="shared" si="160"/>
        <v/>
      </c>
      <c r="M2001" s="872" t="str">
        <f t="shared" si="161"/>
        <v/>
      </c>
      <c r="N2001" s="872" t="str">
        <f t="shared" si="163"/>
        <v/>
      </c>
      <c r="O2001" s="872" t="str">
        <f t="shared" si="162"/>
        <v/>
      </c>
    </row>
    <row r="2002" spans="3:15" ht="18" hidden="1" customHeight="1">
      <c r="C2002" s="879"/>
      <c r="D2002" s="888"/>
      <c r="E2002" s="889"/>
      <c r="F2002" s="848"/>
      <c r="G2002" s="849"/>
      <c r="H2002" s="868"/>
      <c r="I2002" s="642"/>
      <c r="J2002" s="862"/>
      <c r="K2002" s="872" t="str">
        <f t="shared" si="159"/>
        <v/>
      </c>
      <c r="L2002" s="872" t="str">
        <f t="shared" si="160"/>
        <v/>
      </c>
      <c r="M2002" s="872" t="str">
        <f t="shared" si="161"/>
        <v/>
      </c>
      <c r="N2002" s="872" t="str">
        <f t="shared" si="163"/>
        <v/>
      </c>
      <c r="O2002" s="872" t="str">
        <f t="shared" si="162"/>
        <v/>
      </c>
    </row>
    <row r="2003" spans="3:15" ht="18" hidden="1" customHeight="1">
      <c r="C2003" s="879"/>
      <c r="D2003" s="888"/>
      <c r="E2003" s="889"/>
      <c r="F2003" s="848"/>
      <c r="G2003" s="849"/>
      <c r="H2003" s="868"/>
      <c r="I2003" s="642"/>
      <c r="J2003" s="862"/>
      <c r="K2003" s="872" t="str">
        <f t="shared" si="159"/>
        <v/>
      </c>
      <c r="L2003" s="872" t="str">
        <f t="shared" si="160"/>
        <v/>
      </c>
      <c r="M2003" s="872" t="str">
        <f t="shared" si="161"/>
        <v/>
      </c>
      <c r="N2003" s="872" t="str">
        <f t="shared" si="163"/>
        <v/>
      </c>
      <c r="O2003" s="872" t="str">
        <f t="shared" si="162"/>
        <v/>
      </c>
    </row>
    <row r="2004" spans="3:15" ht="18" hidden="1" customHeight="1">
      <c r="C2004" s="879"/>
      <c r="D2004" s="888"/>
      <c r="E2004" s="889"/>
      <c r="F2004" s="848"/>
      <c r="G2004" s="849"/>
      <c r="H2004" s="868"/>
      <c r="I2004" s="642"/>
      <c r="J2004" s="862"/>
      <c r="K2004" s="872" t="str">
        <f t="shared" si="159"/>
        <v/>
      </c>
      <c r="L2004" s="872" t="str">
        <f t="shared" si="160"/>
        <v/>
      </c>
      <c r="M2004" s="872" t="str">
        <f t="shared" si="161"/>
        <v/>
      </c>
      <c r="N2004" s="872" t="str">
        <f t="shared" si="163"/>
        <v/>
      </c>
      <c r="O2004" s="872" t="str">
        <f t="shared" si="162"/>
        <v/>
      </c>
    </row>
    <row r="2005" spans="3:15" ht="18" hidden="1" customHeight="1">
      <c r="C2005" s="879"/>
      <c r="D2005" s="888"/>
      <c r="E2005" s="889"/>
      <c r="F2005" s="848"/>
      <c r="G2005" s="849"/>
      <c r="H2005" s="868"/>
      <c r="I2005" s="642"/>
      <c r="J2005" s="862"/>
      <c r="K2005" s="872" t="str">
        <f t="shared" si="159"/>
        <v/>
      </c>
      <c r="L2005" s="872" t="str">
        <f t="shared" si="160"/>
        <v/>
      </c>
      <c r="M2005" s="872" t="str">
        <f t="shared" si="161"/>
        <v/>
      </c>
      <c r="N2005" s="872" t="str">
        <f t="shared" si="163"/>
        <v/>
      </c>
      <c r="O2005" s="872" t="str">
        <f t="shared" si="162"/>
        <v/>
      </c>
    </row>
    <row r="2006" spans="3:15" ht="18" hidden="1" customHeight="1">
      <c r="C2006" s="879"/>
      <c r="D2006" s="888"/>
      <c r="E2006" s="889"/>
      <c r="F2006" s="848"/>
      <c r="G2006" s="849"/>
      <c r="H2006" s="868"/>
      <c r="I2006" s="642"/>
      <c r="J2006" s="862"/>
      <c r="K2006" s="872" t="str">
        <f t="shared" si="159"/>
        <v/>
      </c>
      <c r="L2006" s="872" t="str">
        <f t="shared" si="160"/>
        <v/>
      </c>
      <c r="M2006" s="872" t="str">
        <f t="shared" si="161"/>
        <v/>
      </c>
      <c r="N2006" s="872" t="str">
        <f t="shared" si="163"/>
        <v/>
      </c>
      <c r="O2006" s="872" t="str">
        <f t="shared" si="162"/>
        <v/>
      </c>
    </row>
    <row r="2007" spans="3:15" ht="18" hidden="1" customHeight="1">
      <c r="C2007" s="879"/>
      <c r="D2007" s="888"/>
      <c r="E2007" s="889"/>
      <c r="F2007" s="848"/>
      <c r="G2007" s="849"/>
      <c r="H2007" s="868"/>
      <c r="I2007" s="642"/>
      <c r="J2007" s="862"/>
      <c r="K2007" s="872" t="str">
        <f t="shared" si="159"/>
        <v/>
      </c>
      <c r="L2007" s="872" t="str">
        <f t="shared" si="160"/>
        <v/>
      </c>
      <c r="M2007" s="872" t="str">
        <f t="shared" si="161"/>
        <v/>
      </c>
      <c r="N2007" s="872" t="str">
        <f t="shared" si="163"/>
        <v/>
      </c>
      <c r="O2007" s="872" t="str">
        <f t="shared" si="162"/>
        <v/>
      </c>
    </row>
    <row r="2008" spans="3:15" ht="18" hidden="1" customHeight="1">
      <c r="C2008" s="879"/>
      <c r="D2008" s="888"/>
      <c r="E2008" s="889"/>
      <c r="F2008" s="848"/>
      <c r="G2008" s="849"/>
      <c r="H2008" s="868"/>
      <c r="I2008" s="642"/>
      <c r="J2008" s="862"/>
      <c r="K2008" s="872" t="str">
        <f t="shared" si="159"/>
        <v/>
      </c>
      <c r="L2008" s="872" t="str">
        <f t="shared" si="160"/>
        <v/>
      </c>
      <c r="M2008" s="872" t="str">
        <f t="shared" si="161"/>
        <v/>
      </c>
      <c r="N2008" s="872" t="str">
        <f t="shared" si="163"/>
        <v/>
      </c>
      <c r="O2008" s="872" t="str">
        <f t="shared" si="162"/>
        <v/>
      </c>
    </row>
    <row r="2009" spans="3:15" ht="18" hidden="1" customHeight="1">
      <c r="C2009" s="879"/>
      <c r="D2009" s="888"/>
      <c r="E2009" s="889"/>
      <c r="F2009" s="848"/>
      <c r="G2009" s="849"/>
      <c r="H2009" s="868"/>
      <c r="I2009" s="642"/>
      <c r="J2009" s="862"/>
      <c r="K2009" s="872" t="str">
        <f t="shared" si="159"/>
        <v/>
      </c>
      <c r="L2009" s="872" t="str">
        <f t="shared" si="160"/>
        <v/>
      </c>
      <c r="M2009" s="872" t="str">
        <f t="shared" si="161"/>
        <v/>
      </c>
      <c r="N2009" s="872" t="str">
        <f t="shared" si="163"/>
        <v/>
      </c>
      <c r="O2009" s="872" t="str">
        <f t="shared" si="162"/>
        <v/>
      </c>
    </row>
    <row r="2010" spans="3:15" ht="18" hidden="1" customHeight="1">
      <c r="C2010" s="879"/>
      <c r="D2010" s="888"/>
      <c r="E2010" s="889"/>
      <c r="F2010" s="848"/>
      <c r="G2010" s="849"/>
      <c r="H2010" s="868"/>
      <c r="I2010" s="642"/>
      <c r="J2010" s="862"/>
      <c r="K2010" s="872" t="str">
        <f t="shared" si="159"/>
        <v/>
      </c>
      <c r="L2010" s="872" t="str">
        <f t="shared" si="160"/>
        <v/>
      </c>
      <c r="M2010" s="872" t="str">
        <f t="shared" si="161"/>
        <v/>
      </c>
      <c r="N2010" s="872" t="str">
        <f t="shared" si="163"/>
        <v/>
      </c>
      <c r="O2010" s="872" t="str">
        <f t="shared" si="162"/>
        <v/>
      </c>
    </row>
    <row r="2011" spans="3:15" ht="18" hidden="1" customHeight="1">
      <c r="C2011" s="879"/>
      <c r="D2011" s="888"/>
      <c r="E2011" s="889"/>
      <c r="F2011" s="848"/>
      <c r="G2011" s="849"/>
      <c r="H2011" s="868"/>
      <c r="I2011" s="642"/>
      <c r="J2011" s="862"/>
      <c r="K2011" s="872" t="str">
        <f t="shared" si="159"/>
        <v/>
      </c>
      <c r="L2011" s="872" t="str">
        <f t="shared" si="160"/>
        <v/>
      </c>
      <c r="M2011" s="872" t="str">
        <f t="shared" si="161"/>
        <v/>
      </c>
      <c r="N2011" s="872" t="str">
        <f t="shared" si="163"/>
        <v/>
      </c>
      <c r="O2011" s="872" t="str">
        <f t="shared" si="162"/>
        <v/>
      </c>
    </row>
    <row r="2012" spans="3:15" ht="18" hidden="1" customHeight="1">
      <c r="C2012" s="879"/>
      <c r="D2012" s="888"/>
      <c r="E2012" s="889"/>
      <c r="F2012" s="848"/>
      <c r="G2012" s="849"/>
      <c r="H2012" s="868"/>
      <c r="I2012" s="642"/>
      <c r="J2012" s="862"/>
      <c r="K2012" s="872" t="str">
        <f t="shared" si="159"/>
        <v/>
      </c>
      <c r="L2012" s="872" t="str">
        <f t="shared" si="160"/>
        <v/>
      </c>
      <c r="M2012" s="872" t="str">
        <f t="shared" si="161"/>
        <v/>
      </c>
      <c r="N2012" s="872" t="str">
        <f t="shared" si="163"/>
        <v/>
      </c>
      <c r="O2012" s="872" t="str">
        <f t="shared" si="162"/>
        <v/>
      </c>
    </row>
    <row r="2013" spans="3:15" ht="18" hidden="1" customHeight="1">
      <c r="C2013" s="879"/>
      <c r="D2013" s="888"/>
      <c r="E2013" s="889"/>
      <c r="F2013" s="848"/>
      <c r="G2013" s="849"/>
      <c r="H2013" s="868"/>
      <c r="I2013" s="642"/>
      <c r="J2013" s="862"/>
      <c r="K2013" s="872" t="str">
        <f t="shared" si="159"/>
        <v/>
      </c>
      <c r="L2013" s="872" t="str">
        <f t="shared" si="160"/>
        <v/>
      </c>
      <c r="M2013" s="872" t="str">
        <f t="shared" si="161"/>
        <v/>
      </c>
      <c r="N2013" s="872" t="str">
        <f t="shared" si="163"/>
        <v/>
      </c>
      <c r="O2013" s="872" t="str">
        <f t="shared" si="162"/>
        <v/>
      </c>
    </row>
    <row r="2014" spans="3:15" ht="18" hidden="1" customHeight="1">
      <c r="C2014" s="879"/>
      <c r="D2014" s="888"/>
      <c r="E2014" s="889"/>
      <c r="F2014" s="848"/>
      <c r="G2014" s="849"/>
      <c r="H2014" s="868"/>
      <c r="I2014" s="642"/>
      <c r="J2014" s="862"/>
      <c r="K2014" s="872" t="str">
        <f t="shared" si="159"/>
        <v/>
      </c>
      <c r="L2014" s="872" t="str">
        <f t="shared" si="160"/>
        <v/>
      </c>
      <c r="M2014" s="872" t="str">
        <f t="shared" si="161"/>
        <v/>
      </c>
      <c r="N2014" s="872" t="str">
        <f t="shared" si="163"/>
        <v/>
      </c>
      <c r="O2014" s="872" t="str">
        <f t="shared" si="162"/>
        <v/>
      </c>
    </row>
    <row r="2015" spans="3:15" ht="18" hidden="1" customHeight="1">
      <c r="C2015" s="879"/>
      <c r="D2015" s="888"/>
      <c r="E2015" s="889"/>
      <c r="F2015" s="848"/>
      <c r="G2015" s="849"/>
      <c r="H2015" s="868"/>
      <c r="I2015" s="642"/>
      <c r="J2015" s="862"/>
      <c r="K2015" s="872" t="str">
        <f t="shared" si="159"/>
        <v/>
      </c>
      <c r="L2015" s="872" t="str">
        <f t="shared" si="160"/>
        <v/>
      </c>
      <c r="M2015" s="872" t="str">
        <f t="shared" si="161"/>
        <v/>
      </c>
      <c r="N2015" s="872" t="str">
        <f t="shared" si="163"/>
        <v/>
      </c>
      <c r="O2015" s="872" t="str">
        <f t="shared" si="162"/>
        <v/>
      </c>
    </row>
    <row r="2016" spans="3:15" ht="18" hidden="1" customHeight="1">
      <c r="C2016" s="879"/>
      <c r="D2016" s="888"/>
      <c r="E2016" s="889"/>
      <c r="F2016" s="848"/>
      <c r="G2016" s="849"/>
      <c r="H2016" s="868"/>
      <c r="I2016" s="642"/>
      <c r="J2016" s="862"/>
      <c r="K2016" s="872" t="str">
        <f t="shared" si="159"/>
        <v/>
      </c>
      <c r="L2016" s="872" t="str">
        <f t="shared" si="160"/>
        <v/>
      </c>
      <c r="M2016" s="872" t="str">
        <f t="shared" si="161"/>
        <v/>
      </c>
      <c r="N2016" s="872" t="str">
        <f t="shared" si="163"/>
        <v/>
      </c>
      <c r="O2016" s="872" t="str">
        <f t="shared" si="162"/>
        <v/>
      </c>
    </row>
    <row r="2017" spans="3:15" ht="18" hidden="1" customHeight="1">
      <c r="C2017" s="879"/>
      <c r="D2017" s="888"/>
      <c r="E2017" s="889"/>
      <c r="F2017" s="848"/>
      <c r="G2017" s="849"/>
      <c r="H2017" s="868"/>
      <c r="I2017" s="642"/>
      <c r="J2017" s="862"/>
      <c r="K2017" s="872" t="str">
        <f t="shared" si="159"/>
        <v/>
      </c>
      <c r="L2017" s="872" t="str">
        <f t="shared" si="160"/>
        <v/>
      </c>
      <c r="M2017" s="872" t="str">
        <f t="shared" si="161"/>
        <v/>
      </c>
      <c r="N2017" s="872" t="str">
        <f t="shared" si="163"/>
        <v/>
      </c>
      <c r="O2017" s="872" t="str">
        <f t="shared" si="162"/>
        <v/>
      </c>
    </row>
    <row r="2018" spans="3:15" ht="18" hidden="1" customHeight="1">
      <c r="C2018" s="879"/>
      <c r="D2018" s="888"/>
      <c r="E2018" s="889"/>
      <c r="F2018" s="848"/>
      <c r="G2018" s="849"/>
      <c r="H2018" s="868"/>
      <c r="I2018" s="642"/>
      <c r="J2018" s="862"/>
      <c r="K2018" s="872" t="str">
        <f t="shared" si="159"/>
        <v/>
      </c>
      <c r="L2018" s="872" t="str">
        <f t="shared" si="160"/>
        <v/>
      </c>
      <c r="M2018" s="872" t="str">
        <f t="shared" si="161"/>
        <v/>
      </c>
      <c r="N2018" s="872" t="str">
        <f t="shared" si="163"/>
        <v/>
      </c>
      <c r="O2018" s="872" t="str">
        <f t="shared" si="162"/>
        <v/>
      </c>
    </row>
    <row r="2019" spans="3:15" ht="18" hidden="1" customHeight="1">
      <c r="C2019" s="879"/>
      <c r="D2019" s="888"/>
      <c r="E2019" s="889"/>
      <c r="F2019" s="848"/>
      <c r="G2019" s="849"/>
      <c r="H2019" s="868"/>
      <c r="I2019" s="642"/>
      <c r="J2019" s="862"/>
      <c r="K2019" s="872" t="str">
        <f t="shared" si="159"/>
        <v/>
      </c>
      <c r="L2019" s="872" t="str">
        <f t="shared" si="160"/>
        <v/>
      </c>
      <c r="M2019" s="872" t="str">
        <f t="shared" si="161"/>
        <v/>
      </c>
      <c r="N2019" s="872" t="str">
        <f t="shared" si="163"/>
        <v/>
      </c>
      <c r="O2019" s="872" t="str">
        <f t="shared" si="162"/>
        <v/>
      </c>
    </row>
    <row r="2020" spans="3:15" ht="18" hidden="1" customHeight="1">
      <c r="C2020" s="879"/>
      <c r="D2020" s="888"/>
      <c r="E2020" s="889"/>
      <c r="F2020" s="848"/>
      <c r="G2020" s="849"/>
      <c r="H2020" s="868"/>
      <c r="I2020" s="642"/>
      <c r="J2020" s="862"/>
      <c r="K2020" s="872" t="str">
        <f t="shared" si="159"/>
        <v/>
      </c>
      <c r="L2020" s="872" t="str">
        <f t="shared" si="160"/>
        <v/>
      </c>
      <c r="M2020" s="872" t="str">
        <f t="shared" si="161"/>
        <v/>
      </c>
      <c r="N2020" s="872" t="str">
        <f t="shared" si="163"/>
        <v/>
      </c>
      <c r="O2020" s="872" t="str">
        <f t="shared" si="162"/>
        <v/>
      </c>
    </row>
    <row r="2021" spans="3:15" ht="18" hidden="1" customHeight="1">
      <c r="C2021" s="879"/>
      <c r="D2021" s="888"/>
      <c r="E2021" s="889"/>
      <c r="F2021" s="848"/>
      <c r="G2021" s="849"/>
      <c r="H2021" s="868"/>
      <c r="I2021" s="642"/>
      <c r="J2021" s="862"/>
      <c r="K2021" s="872" t="str">
        <f t="shared" si="159"/>
        <v/>
      </c>
      <c r="L2021" s="872" t="str">
        <f t="shared" si="160"/>
        <v/>
      </c>
      <c r="M2021" s="872" t="str">
        <f t="shared" si="161"/>
        <v/>
      </c>
      <c r="N2021" s="872" t="str">
        <f t="shared" si="163"/>
        <v/>
      </c>
      <c r="O2021" s="872" t="str">
        <f t="shared" si="162"/>
        <v/>
      </c>
    </row>
    <row r="2022" spans="3:15" ht="18" hidden="1" customHeight="1">
      <c r="C2022" s="879"/>
      <c r="D2022" s="888"/>
      <c r="E2022" s="889"/>
      <c r="F2022" s="848"/>
      <c r="G2022" s="849"/>
      <c r="H2022" s="868"/>
      <c r="I2022" s="642"/>
      <c r="J2022" s="862"/>
      <c r="K2022" s="872" t="str">
        <f t="shared" si="159"/>
        <v/>
      </c>
      <c r="L2022" s="872" t="str">
        <f t="shared" si="160"/>
        <v/>
      </c>
      <c r="M2022" s="872" t="str">
        <f t="shared" si="161"/>
        <v/>
      </c>
      <c r="N2022" s="872" t="str">
        <f t="shared" si="163"/>
        <v/>
      </c>
      <c r="O2022" s="872" t="str">
        <f t="shared" si="162"/>
        <v/>
      </c>
    </row>
    <row r="2023" spans="3:15" ht="18" hidden="1" customHeight="1">
      <c r="C2023" s="879"/>
      <c r="D2023" s="888"/>
      <c r="E2023" s="889"/>
      <c r="F2023" s="848"/>
      <c r="G2023" s="849"/>
      <c r="H2023" s="868"/>
      <c r="I2023" s="642"/>
      <c r="J2023" s="862"/>
      <c r="K2023" s="872" t="str">
        <f t="shared" ref="K2023:K2086" si="164">IF(C2023="","",IF(E2023=G2023,"エラー",""))</f>
        <v/>
      </c>
      <c r="L2023" s="872" t="str">
        <f t="shared" ref="L2023:L2086" si="165">IF(C2023="","",IF(COUNTIF($H$3213:$H$3236,H2023),"","エラー"))</f>
        <v/>
      </c>
      <c r="M2023" s="872" t="str">
        <f t="shared" ref="M2023:M2086" si="166">IF(H2023="その他",IF(I2023="","エラー",""),IF(H2023="外国語(外国語会話も含む)",IF(I2023="","エラー",""),""))</f>
        <v/>
      </c>
      <c r="N2023" s="872" t="str">
        <f t="shared" si="163"/>
        <v/>
      </c>
      <c r="O2023" s="872" t="str">
        <f t="shared" si="162"/>
        <v/>
      </c>
    </row>
    <row r="2024" spans="3:15" ht="18" hidden="1" customHeight="1">
      <c r="C2024" s="879"/>
      <c r="D2024" s="888"/>
      <c r="E2024" s="889"/>
      <c r="F2024" s="848"/>
      <c r="G2024" s="849"/>
      <c r="H2024" s="868"/>
      <c r="I2024" s="642"/>
      <c r="J2024" s="862"/>
      <c r="K2024" s="872" t="str">
        <f t="shared" si="164"/>
        <v/>
      </c>
      <c r="L2024" s="872" t="str">
        <f t="shared" si="165"/>
        <v/>
      </c>
      <c r="M2024" s="872" t="str">
        <f t="shared" si="166"/>
        <v/>
      </c>
      <c r="N2024" s="872" t="str">
        <f t="shared" si="163"/>
        <v/>
      </c>
      <c r="O2024" s="872" t="str">
        <f t="shared" si="162"/>
        <v/>
      </c>
    </row>
    <row r="2025" spans="3:15" ht="18" hidden="1" customHeight="1">
      <c r="C2025" s="879"/>
      <c r="D2025" s="888"/>
      <c r="E2025" s="889"/>
      <c r="F2025" s="848"/>
      <c r="G2025" s="849"/>
      <c r="H2025" s="868"/>
      <c r="I2025" s="642"/>
      <c r="J2025" s="862"/>
      <c r="K2025" s="872" t="str">
        <f t="shared" si="164"/>
        <v/>
      </c>
      <c r="L2025" s="872" t="str">
        <f t="shared" si="165"/>
        <v/>
      </c>
      <c r="M2025" s="872" t="str">
        <f t="shared" si="166"/>
        <v/>
      </c>
      <c r="N2025" s="872" t="str">
        <f t="shared" si="163"/>
        <v/>
      </c>
      <c r="O2025" s="872" t="str">
        <f t="shared" si="162"/>
        <v/>
      </c>
    </row>
    <row r="2026" spans="3:15" ht="18" hidden="1" customHeight="1">
      <c r="C2026" s="879"/>
      <c r="D2026" s="888"/>
      <c r="E2026" s="889"/>
      <c r="F2026" s="848"/>
      <c r="G2026" s="849"/>
      <c r="H2026" s="868"/>
      <c r="I2026" s="642"/>
      <c r="J2026" s="862"/>
      <c r="K2026" s="872" t="str">
        <f t="shared" si="164"/>
        <v/>
      </c>
      <c r="L2026" s="872" t="str">
        <f t="shared" si="165"/>
        <v/>
      </c>
      <c r="M2026" s="872" t="str">
        <f t="shared" si="166"/>
        <v/>
      </c>
      <c r="N2026" s="872" t="str">
        <f t="shared" si="163"/>
        <v/>
      </c>
      <c r="O2026" s="872" t="str">
        <f t="shared" si="162"/>
        <v/>
      </c>
    </row>
    <row r="2027" spans="3:15" ht="18" hidden="1" customHeight="1">
      <c r="C2027" s="879"/>
      <c r="D2027" s="888"/>
      <c r="E2027" s="889"/>
      <c r="F2027" s="848"/>
      <c r="G2027" s="849"/>
      <c r="H2027" s="868"/>
      <c r="I2027" s="642"/>
      <c r="J2027" s="862"/>
      <c r="K2027" s="872" t="str">
        <f t="shared" si="164"/>
        <v/>
      </c>
      <c r="L2027" s="872" t="str">
        <f t="shared" si="165"/>
        <v/>
      </c>
      <c r="M2027" s="872" t="str">
        <f t="shared" si="166"/>
        <v/>
      </c>
      <c r="N2027" s="872" t="str">
        <f t="shared" si="163"/>
        <v/>
      </c>
      <c r="O2027" s="872" t="str">
        <f t="shared" si="162"/>
        <v/>
      </c>
    </row>
    <row r="2028" spans="3:15" ht="18" hidden="1" customHeight="1">
      <c r="C2028" s="879"/>
      <c r="D2028" s="888"/>
      <c r="E2028" s="889"/>
      <c r="F2028" s="848"/>
      <c r="G2028" s="849"/>
      <c r="H2028" s="868"/>
      <c r="I2028" s="642"/>
      <c r="J2028" s="862"/>
      <c r="K2028" s="872" t="str">
        <f t="shared" si="164"/>
        <v/>
      </c>
      <c r="L2028" s="872" t="str">
        <f t="shared" si="165"/>
        <v/>
      </c>
      <c r="M2028" s="872" t="str">
        <f t="shared" si="166"/>
        <v/>
      </c>
      <c r="N2028" s="872" t="str">
        <f t="shared" si="163"/>
        <v/>
      </c>
      <c r="O2028" s="872" t="str">
        <f t="shared" si="162"/>
        <v/>
      </c>
    </row>
    <row r="2029" spans="3:15" ht="18" hidden="1" customHeight="1">
      <c r="C2029" s="879"/>
      <c r="D2029" s="888"/>
      <c r="E2029" s="889"/>
      <c r="F2029" s="848"/>
      <c r="G2029" s="849"/>
      <c r="H2029" s="868"/>
      <c r="I2029" s="642"/>
      <c r="J2029" s="862"/>
      <c r="K2029" s="872" t="str">
        <f t="shared" si="164"/>
        <v/>
      </c>
      <c r="L2029" s="872" t="str">
        <f t="shared" si="165"/>
        <v/>
      </c>
      <c r="M2029" s="872" t="str">
        <f t="shared" si="166"/>
        <v/>
      </c>
      <c r="N2029" s="872" t="str">
        <f t="shared" si="163"/>
        <v/>
      </c>
      <c r="O2029" s="872" t="str">
        <f t="shared" si="162"/>
        <v/>
      </c>
    </row>
    <row r="2030" spans="3:15" ht="18" hidden="1" customHeight="1">
      <c r="C2030" s="879"/>
      <c r="D2030" s="888"/>
      <c r="E2030" s="889"/>
      <c r="F2030" s="848"/>
      <c r="G2030" s="849"/>
      <c r="H2030" s="868"/>
      <c r="I2030" s="642"/>
      <c r="J2030" s="862"/>
      <c r="K2030" s="872" t="str">
        <f t="shared" si="164"/>
        <v/>
      </c>
      <c r="L2030" s="872" t="str">
        <f t="shared" si="165"/>
        <v/>
      </c>
      <c r="M2030" s="872" t="str">
        <f t="shared" si="166"/>
        <v/>
      </c>
      <c r="N2030" s="872" t="str">
        <f t="shared" si="163"/>
        <v/>
      </c>
      <c r="O2030" s="872" t="str">
        <f t="shared" si="162"/>
        <v/>
      </c>
    </row>
    <row r="2031" spans="3:15" ht="18" hidden="1" customHeight="1">
      <c r="C2031" s="879"/>
      <c r="D2031" s="888"/>
      <c r="E2031" s="889"/>
      <c r="F2031" s="848"/>
      <c r="G2031" s="849"/>
      <c r="H2031" s="868"/>
      <c r="I2031" s="642"/>
      <c r="J2031" s="862"/>
      <c r="K2031" s="872" t="str">
        <f t="shared" si="164"/>
        <v/>
      </c>
      <c r="L2031" s="872" t="str">
        <f t="shared" si="165"/>
        <v/>
      </c>
      <c r="M2031" s="872" t="str">
        <f t="shared" si="166"/>
        <v/>
      </c>
      <c r="N2031" s="872" t="str">
        <f t="shared" si="163"/>
        <v/>
      </c>
      <c r="O2031" s="872" t="str">
        <f t="shared" si="162"/>
        <v/>
      </c>
    </row>
    <row r="2032" spans="3:15" ht="18" hidden="1" customHeight="1">
      <c r="C2032" s="879"/>
      <c r="D2032" s="888"/>
      <c r="E2032" s="889"/>
      <c r="F2032" s="848"/>
      <c r="G2032" s="849"/>
      <c r="H2032" s="868"/>
      <c r="I2032" s="642"/>
      <c r="J2032" s="862"/>
      <c r="K2032" s="872" t="str">
        <f t="shared" si="164"/>
        <v/>
      </c>
      <c r="L2032" s="872" t="str">
        <f t="shared" si="165"/>
        <v/>
      </c>
      <c r="M2032" s="872" t="str">
        <f t="shared" si="166"/>
        <v/>
      </c>
      <c r="N2032" s="872" t="str">
        <f t="shared" si="163"/>
        <v/>
      </c>
      <c r="O2032" s="872" t="str">
        <f t="shared" si="162"/>
        <v/>
      </c>
    </row>
    <row r="2033" spans="3:15" ht="18" hidden="1" customHeight="1">
      <c r="C2033" s="879"/>
      <c r="D2033" s="888"/>
      <c r="E2033" s="889"/>
      <c r="F2033" s="848"/>
      <c r="G2033" s="849"/>
      <c r="H2033" s="868"/>
      <c r="I2033" s="642"/>
      <c r="J2033" s="862"/>
      <c r="K2033" s="872" t="str">
        <f t="shared" si="164"/>
        <v/>
      </c>
      <c r="L2033" s="872" t="str">
        <f t="shared" si="165"/>
        <v/>
      </c>
      <c r="M2033" s="872" t="str">
        <f t="shared" si="166"/>
        <v/>
      </c>
      <c r="N2033" s="872" t="str">
        <f t="shared" si="163"/>
        <v/>
      </c>
      <c r="O2033" s="872" t="str">
        <f t="shared" si="162"/>
        <v/>
      </c>
    </row>
    <row r="2034" spans="3:15" ht="18" hidden="1" customHeight="1">
      <c r="C2034" s="879"/>
      <c r="D2034" s="888"/>
      <c r="E2034" s="889"/>
      <c r="F2034" s="848"/>
      <c r="G2034" s="849"/>
      <c r="H2034" s="868"/>
      <c r="I2034" s="642"/>
      <c r="J2034" s="862"/>
      <c r="K2034" s="872" t="str">
        <f t="shared" si="164"/>
        <v/>
      </c>
      <c r="L2034" s="872" t="str">
        <f t="shared" si="165"/>
        <v/>
      </c>
      <c r="M2034" s="872" t="str">
        <f t="shared" si="166"/>
        <v/>
      </c>
      <c r="N2034" s="872" t="str">
        <f t="shared" si="163"/>
        <v/>
      </c>
      <c r="O2034" s="872" t="str">
        <f t="shared" si="162"/>
        <v/>
      </c>
    </row>
    <row r="2035" spans="3:15" ht="18" hidden="1" customHeight="1">
      <c r="C2035" s="879"/>
      <c r="D2035" s="888"/>
      <c r="E2035" s="889"/>
      <c r="F2035" s="848"/>
      <c r="G2035" s="849"/>
      <c r="H2035" s="868"/>
      <c r="I2035" s="642"/>
      <c r="J2035" s="862"/>
      <c r="K2035" s="872" t="str">
        <f t="shared" si="164"/>
        <v/>
      </c>
      <c r="L2035" s="872" t="str">
        <f t="shared" si="165"/>
        <v/>
      </c>
      <c r="M2035" s="872" t="str">
        <f t="shared" si="166"/>
        <v/>
      </c>
      <c r="N2035" s="872" t="str">
        <f t="shared" si="163"/>
        <v/>
      </c>
      <c r="O2035" s="872" t="str">
        <f t="shared" si="162"/>
        <v/>
      </c>
    </row>
    <row r="2036" spans="3:15" ht="18" hidden="1" customHeight="1">
      <c r="C2036" s="879"/>
      <c r="D2036" s="888"/>
      <c r="E2036" s="889"/>
      <c r="F2036" s="848"/>
      <c r="G2036" s="849"/>
      <c r="H2036" s="868"/>
      <c r="I2036" s="642"/>
      <c r="J2036" s="862"/>
      <c r="K2036" s="872" t="str">
        <f t="shared" si="164"/>
        <v/>
      </c>
      <c r="L2036" s="872" t="str">
        <f t="shared" si="165"/>
        <v/>
      </c>
      <c r="M2036" s="872" t="str">
        <f t="shared" si="166"/>
        <v/>
      </c>
      <c r="N2036" s="872" t="str">
        <f t="shared" si="163"/>
        <v/>
      </c>
      <c r="O2036" s="872" t="str">
        <f t="shared" si="162"/>
        <v/>
      </c>
    </row>
    <row r="2037" spans="3:15" ht="18" hidden="1" customHeight="1">
      <c r="C2037" s="879"/>
      <c r="D2037" s="888"/>
      <c r="E2037" s="889"/>
      <c r="F2037" s="848"/>
      <c r="G2037" s="849"/>
      <c r="H2037" s="868"/>
      <c r="I2037" s="642"/>
      <c r="J2037" s="862"/>
      <c r="K2037" s="872" t="str">
        <f t="shared" si="164"/>
        <v/>
      </c>
      <c r="L2037" s="872" t="str">
        <f t="shared" si="165"/>
        <v/>
      </c>
      <c r="M2037" s="872" t="str">
        <f t="shared" si="166"/>
        <v/>
      </c>
      <c r="N2037" s="872" t="str">
        <f t="shared" si="163"/>
        <v/>
      </c>
      <c r="O2037" s="872" t="str">
        <f t="shared" si="162"/>
        <v/>
      </c>
    </row>
    <row r="2038" spans="3:15" ht="18" hidden="1" customHeight="1">
      <c r="C2038" s="879"/>
      <c r="D2038" s="888"/>
      <c r="E2038" s="889"/>
      <c r="F2038" s="848"/>
      <c r="G2038" s="849"/>
      <c r="H2038" s="868"/>
      <c r="I2038" s="642"/>
      <c r="J2038" s="862"/>
      <c r="K2038" s="872" t="str">
        <f t="shared" si="164"/>
        <v/>
      </c>
      <c r="L2038" s="872" t="str">
        <f t="shared" si="165"/>
        <v/>
      </c>
      <c r="M2038" s="872" t="str">
        <f t="shared" si="166"/>
        <v/>
      </c>
      <c r="N2038" s="872" t="str">
        <f t="shared" si="163"/>
        <v/>
      </c>
      <c r="O2038" s="872" t="str">
        <f t="shared" si="162"/>
        <v/>
      </c>
    </row>
    <row r="2039" spans="3:15" ht="18" hidden="1" customHeight="1">
      <c r="C2039" s="879"/>
      <c r="D2039" s="888"/>
      <c r="E2039" s="889"/>
      <c r="F2039" s="848"/>
      <c r="G2039" s="849"/>
      <c r="H2039" s="868"/>
      <c r="I2039" s="642"/>
      <c r="J2039" s="862"/>
      <c r="K2039" s="872" t="str">
        <f t="shared" si="164"/>
        <v/>
      </c>
      <c r="L2039" s="872" t="str">
        <f t="shared" si="165"/>
        <v/>
      </c>
      <c r="M2039" s="872" t="str">
        <f t="shared" si="166"/>
        <v/>
      </c>
      <c r="N2039" s="872" t="str">
        <f t="shared" si="163"/>
        <v/>
      </c>
      <c r="O2039" s="872" t="str">
        <f t="shared" si="162"/>
        <v/>
      </c>
    </row>
    <row r="2040" spans="3:15" ht="18" hidden="1" customHeight="1">
      <c r="C2040" s="879"/>
      <c r="D2040" s="888"/>
      <c r="E2040" s="889"/>
      <c r="F2040" s="848"/>
      <c r="G2040" s="849"/>
      <c r="H2040" s="868"/>
      <c r="I2040" s="642"/>
      <c r="J2040" s="862"/>
      <c r="K2040" s="872" t="str">
        <f t="shared" si="164"/>
        <v/>
      </c>
      <c r="L2040" s="872" t="str">
        <f t="shared" si="165"/>
        <v/>
      </c>
      <c r="M2040" s="872" t="str">
        <f t="shared" si="166"/>
        <v/>
      </c>
      <c r="N2040" s="872" t="str">
        <f t="shared" si="163"/>
        <v/>
      </c>
      <c r="O2040" s="872" t="str">
        <f t="shared" si="162"/>
        <v/>
      </c>
    </row>
    <row r="2041" spans="3:15" ht="18" hidden="1" customHeight="1">
      <c r="C2041" s="879"/>
      <c r="D2041" s="888"/>
      <c r="E2041" s="889"/>
      <c r="F2041" s="848"/>
      <c r="G2041" s="849"/>
      <c r="H2041" s="868"/>
      <c r="I2041" s="642"/>
      <c r="J2041" s="862"/>
      <c r="K2041" s="872" t="str">
        <f t="shared" si="164"/>
        <v/>
      </c>
      <c r="L2041" s="872" t="str">
        <f t="shared" si="165"/>
        <v/>
      </c>
      <c r="M2041" s="872" t="str">
        <f t="shared" si="166"/>
        <v/>
      </c>
      <c r="N2041" s="872" t="str">
        <f t="shared" si="163"/>
        <v/>
      </c>
      <c r="O2041" s="872" t="str">
        <f t="shared" si="162"/>
        <v/>
      </c>
    </row>
    <row r="2042" spans="3:15" ht="18" hidden="1" customHeight="1">
      <c r="C2042" s="879"/>
      <c r="D2042" s="888"/>
      <c r="E2042" s="889"/>
      <c r="F2042" s="848"/>
      <c r="G2042" s="849"/>
      <c r="H2042" s="868"/>
      <c r="I2042" s="642"/>
      <c r="J2042" s="862"/>
      <c r="K2042" s="872" t="str">
        <f t="shared" si="164"/>
        <v/>
      </c>
      <c r="L2042" s="872" t="str">
        <f t="shared" si="165"/>
        <v/>
      </c>
      <c r="M2042" s="872" t="str">
        <f t="shared" si="166"/>
        <v/>
      </c>
      <c r="N2042" s="872" t="str">
        <f t="shared" si="163"/>
        <v/>
      </c>
      <c r="O2042" s="872" t="str">
        <f t="shared" si="162"/>
        <v/>
      </c>
    </row>
    <row r="2043" spans="3:15" ht="18" hidden="1" customHeight="1">
      <c r="C2043" s="879"/>
      <c r="D2043" s="888"/>
      <c r="E2043" s="889"/>
      <c r="F2043" s="848"/>
      <c r="G2043" s="849"/>
      <c r="H2043" s="868"/>
      <c r="I2043" s="642"/>
      <c r="J2043" s="862"/>
      <c r="K2043" s="872" t="str">
        <f t="shared" si="164"/>
        <v/>
      </c>
      <c r="L2043" s="872" t="str">
        <f t="shared" si="165"/>
        <v/>
      </c>
      <c r="M2043" s="872" t="str">
        <f t="shared" si="166"/>
        <v/>
      </c>
      <c r="N2043" s="872" t="str">
        <f t="shared" si="163"/>
        <v/>
      </c>
      <c r="O2043" s="872" t="str">
        <f t="shared" si="162"/>
        <v/>
      </c>
    </row>
    <row r="2044" spans="3:15" ht="18" hidden="1" customHeight="1">
      <c r="C2044" s="879"/>
      <c r="D2044" s="888"/>
      <c r="E2044" s="889"/>
      <c r="F2044" s="848"/>
      <c r="G2044" s="849"/>
      <c r="H2044" s="868"/>
      <c r="I2044" s="642"/>
      <c r="J2044" s="862"/>
      <c r="K2044" s="872" t="str">
        <f t="shared" si="164"/>
        <v/>
      </c>
      <c r="L2044" s="872" t="str">
        <f t="shared" si="165"/>
        <v/>
      </c>
      <c r="M2044" s="872" t="str">
        <f t="shared" si="166"/>
        <v/>
      </c>
      <c r="N2044" s="872" t="str">
        <f t="shared" si="163"/>
        <v/>
      </c>
      <c r="O2044" s="872" t="str">
        <f t="shared" si="162"/>
        <v/>
      </c>
    </row>
    <row r="2045" spans="3:15" ht="18" hidden="1" customHeight="1">
      <c r="C2045" s="879"/>
      <c r="D2045" s="888"/>
      <c r="E2045" s="889"/>
      <c r="F2045" s="848"/>
      <c r="G2045" s="849"/>
      <c r="H2045" s="868"/>
      <c r="I2045" s="642"/>
      <c r="J2045" s="862"/>
      <c r="K2045" s="872" t="str">
        <f t="shared" si="164"/>
        <v/>
      </c>
      <c r="L2045" s="872" t="str">
        <f t="shared" si="165"/>
        <v/>
      </c>
      <c r="M2045" s="872" t="str">
        <f t="shared" si="166"/>
        <v/>
      </c>
      <c r="N2045" s="872" t="str">
        <f t="shared" si="163"/>
        <v/>
      </c>
      <c r="O2045" s="872" t="str">
        <f t="shared" si="162"/>
        <v/>
      </c>
    </row>
    <row r="2046" spans="3:15" ht="18" hidden="1" customHeight="1">
      <c r="C2046" s="879"/>
      <c r="D2046" s="888"/>
      <c r="E2046" s="889"/>
      <c r="F2046" s="848"/>
      <c r="G2046" s="849"/>
      <c r="H2046" s="868"/>
      <c r="I2046" s="642"/>
      <c r="J2046" s="862"/>
      <c r="K2046" s="872" t="str">
        <f t="shared" si="164"/>
        <v/>
      </c>
      <c r="L2046" s="872" t="str">
        <f t="shared" si="165"/>
        <v/>
      </c>
      <c r="M2046" s="872" t="str">
        <f t="shared" si="166"/>
        <v/>
      </c>
      <c r="N2046" s="872" t="str">
        <f t="shared" si="163"/>
        <v/>
      </c>
      <c r="O2046" s="872" t="str">
        <f t="shared" si="162"/>
        <v/>
      </c>
    </row>
    <row r="2047" spans="3:15" ht="18" hidden="1" customHeight="1">
      <c r="C2047" s="879"/>
      <c r="D2047" s="888"/>
      <c r="E2047" s="889"/>
      <c r="F2047" s="848"/>
      <c r="G2047" s="849"/>
      <c r="H2047" s="868"/>
      <c r="I2047" s="642"/>
      <c r="J2047" s="862"/>
      <c r="K2047" s="872" t="str">
        <f t="shared" si="164"/>
        <v/>
      </c>
      <c r="L2047" s="872" t="str">
        <f t="shared" si="165"/>
        <v/>
      </c>
      <c r="M2047" s="872" t="str">
        <f t="shared" si="166"/>
        <v/>
      </c>
      <c r="N2047" s="872" t="str">
        <f t="shared" si="163"/>
        <v/>
      </c>
      <c r="O2047" s="872" t="str">
        <f t="shared" si="162"/>
        <v/>
      </c>
    </row>
    <row r="2048" spans="3:15" ht="18" hidden="1" customHeight="1">
      <c r="C2048" s="879"/>
      <c r="D2048" s="888"/>
      <c r="E2048" s="889"/>
      <c r="F2048" s="848"/>
      <c r="G2048" s="849"/>
      <c r="H2048" s="868"/>
      <c r="I2048" s="642"/>
      <c r="J2048" s="862"/>
      <c r="K2048" s="872" t="str">
        <f t="shared" si="164"/>
        <v/>
      </c>
      <c r="L2048" s="872" t="str">
        <f t="shared" si="165"/>
        <v/>
      </c>
      <c r="M2048" s="872" t="str">
        <f t="shared" si="166"/>
        <v/>
      </c>
      <c r="N2048" s="872" t="str">
        <f t="shared" si="163"/>
        <v/>
      </c>
      <c r="O2048" s="872" t="str">
        <f t="shared" si="162"/>
        <v/>
      </c>
    </row>
    <row r="2049" spans="3:15" ht="18" hidden="1" customHeight="1">
      <c r="C2049" s="879"/>
      <c r="D2049" s="888"/>
      <c r="E2049" s="889"/>
      <c r="F2049" s="848"/>
      <c r="G2049" s="849"/>
      <c r="H2049" s="868"/>
      <c r="I2049" s="642"/>
      <c r="J2049" s="862"/>
      <c r="K2049" s="872" t="str">
        <f t="shared" si="164"/>
        <v/>
      </c>
      <c r="L2049" s="872" t="str">
        <f t="shared" si="165"/>
        <v/>
      </c>
      <c r="M2049" s="872" t="str">
        <f t="shared" si="166"/>
        <v/>
      </c>
      <c r="N2049" s="872" t="str">
        <f t="shared" si="163"/>
        <v/>
      </c>
      <c r="O2049" s="872" t="str">
        <f t="shared" si="162"/>
        <v/>
      </c>
    </row>
    <row r="2050" spans="3:15" ht="18" hidden="1" customHeight="1">
      <c r="C2050" s="879"/>
      <c r="D2050" s="888"/>
      <c r="E2050" s="889"/>
      <c r="F2050" s="848"/>
      <c r="G2050" s="849"/>
      <c r="H2050" s="868"/>
      <c r="I2050" s="642"/>
      <c r="J2050" s="862"/>
      <c r="K2050" s="872" t="str">
        <f t="shared" si="164"/>
        <v/>
      </c>
      <c r="L2050" s="872" t="str">
        <f t="shared" si="165"/>
        <v/>
      </c>
      <c r="M2050" s="872" t="str">
        <f t="shared" si="166"/>
        <v/>
      </c>
      <c r="N2050" s="872" t="str">
        <f t="shared" si="163"/>
        <v/>
      </c>
      <c r="O2050" s="872" t="str">
        <f t="shared" si="162"/>
        <v/>
      </c>
    </row>
    <row r="2051" spans="3:15" ht="18" hidden="1" customHeight="1">
      <c r="C2051" s="879"/>
      <c r="D2051" s="888"/>
      <c r="E2051" s="889"/>
      <c r="F2051" s="848"/>
      <c r="G2051" s="849"/>
      <c r="H2051" s="868"/>
      <c r="I2051" s="642"/>
      <c r="J2051" s="862"/>
      <c r="K2051" s="872" t="str">
        <f t="shared" si="164"/>
        <v/>
      </c>
      <c r="L2051" s="872" t="str">
        <f t="shared" si="165"/>
        <v/>
      </c>
      <c r="M2051" s="872" t="str">
        <f t="shared" si="166"/>
        <v/>
      </c>
      <c r="N2051" s="872" t="str">
        <f t="shared" si="163"/>
        <v/>
      </c>
      <c r="O2051" s="872" t="str">
        <f t="shared" si="162"/>
        <v/>
      </c>
    </row>
    <row r="2052" spans="3:15" ht="18" hidden="1" customHeight="1">
      <c r="C2052" s="879"/>
      <c r="D2052" s="888"/>
      <c r="E2052" s="889"/>
      <c r="F2052" s="848"/>
      <c r="G2052" s="849"/>
      <c r="H2052" s="868"/>
      <c r="I2052" s="642"/>
      <c r="J2052" s="862"/>
      <c r="K2052" s="872" t="str">
        <f t="shared" si="164"/>
        <v/>
      </c>
      <c r="L2052" s="872" t="str">
        <f t="shared" si="165"/>
        <v/>
      </c>
      <c r="M2052" s="872" t="str">
        <f t="shared" si="166"/>
        <v/>
      </c>
      <c r="N2052" s="872" t="str">
        <f t="shared" si="163"/>
        <v/>
      </c>
      <c r="O2052" s="872" t="str">
        <f t="shared" si="162"/>
        <v/>
      </c>
    </row>
    <row r="2053" spans="3:15" ht="18" hidden="1" customHeight="1">
      <c r="C2053" s="879"/>
      <c r="D2053" s="888"/>
      <c r="E2053" s="889"/>
      <c r="F2053" s="848"/>
      <c r="G2053" s="849"/>
      <c r="H2053" s="868"/>
      <c r="I2053" s="642"/>
      <c r="J2053" s="862"/>
      <c r="K2053" s="872" t="str">
        <f t="shared" si="164"/>
        <v/>
      </c>
      <c r="L2053" s="872" t="str">
        <f t="shared" si="165"/>
        <v/>
      </c>
      <c r="M2053" s="872" t="str">
        <f t="shared" si="166"/>
        <v/>
      </c>
      <c r="N2053" s="872" t="str">
        <f t="shared" si="163"/>
        <v/>
      </c>
      <c r="O2053" s="872" t="str">
        <f t="shared" ref="O2053:O2116" si="167">IF(C2053="","",IF(COUNTBLANK(C2053:J2053)&gt;1,"記入漏れがあります。記入例のとおりデータを入力してください。。",""))</f>
        <v/>
      </c>
    </row>
    <row r="2054" spans="3:15" ht="18" hidden="1" customHeight="1">
      <c r="C2054" s="879"/>
      <c r="D2054" s="888"/>
      <c r="E2054" s="889"/>
      <c r="F2054" s="848"/>
      <c r="G2054" s="849"/>
      <c r="H2054" s="868"/>
      <c r="I2054" s="642"/>
      <c r="J2054" s="862"/>
      <c r="K2054" s="872" t="str">
        <f t="shared" si="164"/>
        <v/>
      </c>
      <c r="L2054" s="872" t="str">
        <f t="shared" si="165"/>
        <v/>
      </c>
      <c r="M2054" s="872" t="str">
        <f t="shared" si="166"/>
        <v/>
      </c>
      <c r="N2054" s="872" t="str">
        <f t="shared" ref="N2054:N2117" si="168">IF(COUNTIF($Y$6:$Y$18,J2054),"要確認","")</f>
        <v/>
      </c>
      <c r="O2054" s="872" t="str">
        <f t="shared" si="167"/>
        <v/>
      </c>
    </row>
    <row r="2055" spans="3:15" ht="18" hidden="1" customHeight="1">
      <c r="C2055" s="879"/>
      <c r="D2055" s="888"/>
      <c r="E2055" s="889"/>
      <c r="F2055" s="848"/>
      <c r="G2055" s="849"/>
      <c r="H2055" s="868"/>
      <c r="I2055" s="642"/>
      <c r="J2055" s="862"/>
      <c r="K2055" s="872" t="str">
        <f t="shared" si="164"/>
        <v/>
      </c>
      <c r="L2055" s="872" t="str">
        <f t="shared" si="165"/>
        <v/>
      </c>
      <c r="M2055" s="872" t="str">
        <f t="shared" si="166"/>
        <v/>
      </c>
      <c r="N2055" s="872" t="str">
        <f t="shared" si="168"/>
        <v/>
      </c>
      <c r="O2055" s="872" t="str">
        <f t="shared" si="167"/>
        <v/>
      </c>
    </row>
    <row r="2056" spans="3:15" ht="18" hidden="1" customHeight="1">
      <c r="C2056" s="879"/>
      <c r="D2056" s="888"/>
      <c r="E2056" s="889"/>
      <c r="F2056" s="848"/>
      <c r="G2056" s="849"/>
      <c r="H2056" s="868"/>
      <c r="I2056" s="642"/>
      <c r="J2056" s="862"/>
      <c r="K2056" s="872" t="str">
        <f t="shared" si="164"/>
        <v/>
      </c>
      <c r="L2056" s="872" t="str">
        <f t="shared" si="165"/>
        <v/>
      </c>
      <c r="M2056" s="872" t="str">
        <f t="shared" si="166"/>
        <v/>
      </c>
      <c r="N2056" s="872" t="str">
        <f t="shared" si="168"/>
        <v/>
      </c>
      <c r="O2056" s="872" t="str">
        <f t="shared" si="167"/>
        <v/>
      </c>
    </row>
    <row r="2057" spans="3:15" ht="18" hidden="1" customHeight="1">
      <c r="C2057" s="879"/>
      <c r="D2057" s="888"/>
      <c r="E2057" s="889"/>
      <c r="F2057" s="848"/>
      <c r="G2057" s="849"/>
      <c r="H2057" s="868"/>
      <c r="I2057" s="642"/>
      <c r="J2057" s="862"/>
      <c r="K2057" s="872" t="str">
        <f t="shared" si="164"/>
        <v/>
      </c>
      <c r="L2057" s="872" t="str">
        <f t="shared" si="165"/>
        <v/>
      </c>
      <c r="M2057" s="872" t="str">
        <f t="shared" si="166"/>
        <v/>
      </c>
      <c r="N2057" s="872" t="str">
        <f t="shared" si="168"/>
        <v/>
      </c>
      <c r="O2057" s="872" t="str">
        <f t="shared" si="167"/>
        <v/>
      </c>
    </row>
    <row r="2058" spans="3:15" ht="18" hidden="1" customHeight="1">
      <c r="C2058" s="879"/>
      <c r="D2058" s="888"/>
      <c r="E2058" s="889"/>
      <c r="F2058" s="848"/>
      <c r="G2058" s="849"/>
      <c r="H2058" s="868"/>
      <c r="I2058" s="642"/>
      <c r="J2058" s="862"/>
      <c r="K2058" s="872" t="str">
        <f t="shared" si="164"/>
        <v/>
      </c>
      <c r="L2058" s="872" t="str">
        <f t="shared" si="165"/>
        <v/>
      </c>
      <c r="M2058" s="872" t="str">
        <f t="shared" si="166"/>
        <v/>
      </c>
      <c r="N2058" s="872" t="str">
        <f t="shared" si="168"/>
        <v/>
      </c>
      <c r="O2058" s="872" t="str">
        <f t="shared" si="167"/>
        <v/>
      </c>
    </row>
    <row r="2059" spans="3:15" ht="18" hidden="1" customHeight="1">
      <c r="C2059" s="879"/>
      <c r="D2059" s="888"/>
      <c r="E2059" s="889"/>
      <c r="F2059" s="848"/>
      <c r="G2059" s="849"/>
      <c r="H2059" s="868"/>
      <c r="I2059" s="642"/>
      <c r="J2059" s="862"/>
      <c r="K2059" s="872" t="str">
        <f t="shared" si="164"/>
        <v/>
      </c>
      <c r="L2059" s="872" t="str">
        <f t="shared" si="165"/>
        <v/>
      </c>
      <c r="M2059" s="872" t="str">
        <f t="shared" si="166"/>
        <v/>
      </c>
      <c r="N2059" s="872" t="str">
        <f t="shared" si="168"/>
        <v/>
      </c>
      <c r="O2059" s="872" t="str">
        <f t="shared" si="167"/>
        <v/>
      </c>
    </row>
    <row r="2060" spans="3:15" ht="18" hidden="1" customHeight="1">
      <c r="C2060" s="879"/>
      <c r="D2060" s="888"/>
      <c r="E2060" s="889"/>
      <c r="F2060" s="848"/>
      <c r="G2060" s="849"/>
      <c r="H2060" s="868"/>
      <c r="I2060" s="642"/>
      <c r="J2060" s="862"/>
      <c r="K2060" s="872" t="str">
        <f t="shared" si="164"/>
        <v/>
      </c>
      <c r="L2060" s="872" t="str">
        <f t="shared" si="165"/>
        <v/>
      </c>
      <c r="M2060" s="872" t="str">
        <f t="shared" si="166"/>
        <v/>
      </c>
      <c r="N2060" s="872" t="str">
        <f t="shared" si="168"/>
        <v/>
      </c>
      <c r="O2060" s="872" t="str">
        <f t="shared" si="167"/>
        <v/>
      </c>
    </row>
    <row r="2061" spans="3:15" ht="18" hidden="1" customHeight="1">
      <c r="C2061" s="879"/>
      <c r="D2061" s="888"/>
      <c r="E2061" s="889"/>
      <c r="F2061" s="848"/>
      <c r="G2061" s="849"/>
      <c r="H2061" s="868"/>
      <c r="I2061" s="642"/>
      <c r="J2061" s="862"/>
      <c r="K2061" s="872" t="str">
        <f t="shared" si="164"/>
        <v/>
      </c>
      <c r="L2061" s="872" t="str">
        <f t="shared" si="165"/>
        <v/>
      </c>
      <c r="M2061" s="872" t="str">
        <f t="shared" si="166"/>
        <v/>
      </c>
      <c r="N2061" s="872" t="str">
        <f t="shared" si="168"/>
        <v/>
      </c>
      <c r="O2061" s="872" t="str">
        <f t="shared" si="167"/>
        <v/>
      </c>
    </row>
    <row r="2062" spans="3:15" ht="18" hidden="1" customHeight="1">
      <c r="C2062" s="879"/>
      <c r="D2062" s="888"/>
      <c r="E2062" s="889"/>
      <c r="F2062" s="848"/>
      <c r="G2062" s="849"/>
      <c r="H2062" s="868"/>
      <c r="I2062" s="642"/>
      <c r="J2062" s="862"/>
      <c r="K2062" s="872" t="str">
        <f t="shared" si="164"/>
        <v/>
      </c>
      <c r="L2062" s="872" t="str">
        <f t="shared" si="165"/>
        <v/>
      </c>
      <c r="M2062" s="872" t="str">
        <f t="shared" si="166"/>
        <v/>
      </c>
      <c r="N2062" s="872" t="str">
        <f t="shared" si="168"/>
        <v/>
      </c>
      <c r="O2062" s="872" t="str">
        <f t="shared" si="167"/>
        <v/>
      </c>
    </row>
    <row r="2063" spans="3:15" ht="18" hidden="1" customHeight="1">
      <c r="C2063" s="879"/>
      <c r="D2063" s="888"/>
      <c r="E2063" s="889"/>
      <c r="F2063" s="848"/>
      <c r="G2063" s="849"/>
      <c r="H2063" s="868"/>
      <c r="I2063" s="642"/>
      <c r="J2063" s="862"/>
      <c r="K2063" s="872" t="str">
        <f t="shared" si="164"/>
        <v/>
      </c>
      <c r="L2063" s="872" t="str">
        <f t="shared" si="165"/>
        <v/>
      </c>
      <c r="M2063" s="872" t="str">
        <f t="shared" si="166"/>
        <v/>
      </c>
      <c r="N2063" s="872" t="str">
        <f t="shared" si="168"/>
        <v/>
      </c>
      <c r="O2063" s="872" t="str">
        <f t="shared" si="167"/>
        <v/>
      </c>
    </row>
    <row r="2064" spans="3:15" ht="18" hidden="1" customHeight="1">
      <c r="C2064" s="879"/>
      <c r="D2064" s="888"/>
      <c r="E2064" s="889"/>
      <c r="F2064" s="848"/>
      <c r="G2064" s="849"/>
      <c r="H2064" s="868"/>
      <c r="I2064" s="642"/>
      <c r="J2064" s="862"/>
      <c r="K2064" s="872" t="str">
        <f t="shared" si="164"/>
        <v/>
      </c>
      <c r="L2064" s="872" t="str">
        <f t="shared" si="165"/>
        <v/>
      </c>
      <c r="M2064" s="872" t="str">
        <f t="shared" si="166"/>
        <v/>
      </c>
      <c r="N2064" s="872" t="str">
        <f t="shared" si="168"/>
        <v/>
      </c>
      <c r="O2064" s="872" t="str">
        <f t="shared" si="167"/>
        <v/>
      </c>
    </row>
    <row r="2065" spans="3:15" ht="18" hidden="1" customHeight="1">
      <c r="C2065" s="879"/>
      <c r="D2065" s="888"/>
      <c r="E2065" s="889"/>
      <c r="F2065" s="848"/>
      <c r="G2065" s="849"/>
      <c r="H2065" s="868"/>
      <c r="I2065" s="642"/>
      <c r="J2065" s="862"/>
      <c r="K2065" s="872" t="str">
        <f t="shared" si="164"/>
        <v/>
      </c>
      <c r="L2065" s="872" t="str">
        <f t="shared" si="165"/>
        <v/>
      </c>
      <c r="M2065" s="872" t="str">
        <f t="shared" si="166"/>
        <v/>
      </c>
      <c r="N2065" s="872" t="str">
        <f t="shared" si="168"/>
        <v/>
      </c>
      <c r="O2065" s="872" t="str">
        <f t="shared" si="167"/>
        <v/>
      </c>
    </row>
    <row r="2066" spans="3:15" ht="18" hidden="1" customHeight="1">
      <c r="C2066" s="879"/>
      <c r="D2066" s="888"/>
      <c r="E2066" s="889"/>
      <c r="F2066" s="848"/>
      <c r="G2066" s="849"/>
      <c r="H2066" s="868"/>
      <c r="I2066" s="642"/>
      <c r="J2066" s="862"/>
      <c r="K2066" s="872" t="str">
        <f t="shared" si="164"/>
        <v/>
      </c>
      <c r="L2066" s="872" t="str">
        <f t="shared" si="165"/>
        <v/>
      </c>
      <c r="M2066" s="872" t="str">
        <f t="shared" si="166"/>
        <v/>
      </c>
      <c r="N2066" s="872" t="str">
        <f t="shared" si="168"/>
        <v/>
      </c>
      <c r="O2066" s="872" t="str">
        <f t="shared" si="167"/>
        <v/>
      </c>
    </row>
    <row r="2067" spans="3:15" ht="18" hidden="1" customHeight="1">
      <c r="C2067" s="879"/>
      <c r="D2067" s="888"/>
      <c r="E2067" s="889"/>
      <c r="F2067" s="848"/>
      <c r="G2067" s="849"/>
      <c r="H2067" s="868"/>
      <c r="I2067" s="642"/>
      <c r="J2067" s="862"/>
      <c r="K2067" s="872" t="str">
        <f t="shared" si="164"/>
        <v/>
      </c>
      <c r="L2067" s="872" t="str">
        <f t="shared" si="165"/>
        <v/>
      </c>
      <c r="M2067" s="872" t="str">
        <f t="shared" si="166"/>
        <v/>
      </c>
      <c r="N2067" s="872" t="str">
        <f t="shared" si="168"/>
        <v/>
      </c>
      <c r="O2067" s="872" t="str">
        <f t="shared" si="167"/>
        <v/>
      </c>
    </row>
    <row r="2068" spans="3:15" ht="18" hidden="1" customHeight="1">
      <c r="C2068" s="879"/>
      <c r="D2068" s="888"/>
      <c r="E2068" s="889"/>
      <c r="F2068" s="848"/>
      <c r="G2068" s="849"/>
      <c r="H2068" s="868"/>
      <c r="I2068" s="642"/>
      <c r="J2068" s="862"/>
      <c r="K2068" s="872" t="str">
        <f t="shared" si="164"/>
        <v/>
      </c>
      <c r="L2068" s="872" t="str">
        <f t="shared" si="165"/>
        <v/>
      </c>
      <c r="M2068" s="872" t="str">
        <f t="shared" si="166"/>
        <v/>
      </c>
      <c r="N2068" s="872" t="str">
        <f t="shared" si="168"/>
        <v/>
      </c>
      <c r="O2068" s="872" t="str">
        <f t="shared" si="167"/>
        <v/>
      </c>
    </row>
    <row r="2069" spans="3:15" ht="18" hidden="1" customHeight="1">
      <c r="C2069" s="879"/>
      <c r="D2069" s="888"/>
      <c r="E2069" s="889"/>
      <c r="F2069" s="848"/>
      <c r="G2069" s="849"/>
      <c r="H2069" s="868"/>
      <c r="I2069" s="642"/>
      <c r="J2069" s="862"/>
      <c r="K2069" s="872" t="str">
        <f t="shared" si="164"/>
        <v/>
      </c>
      <c r="L2069" s="872" t="str">
        <f t="shared" si="165"/>
        <v/>
      </c>
      <c r="M2069" s="872" t="str">
        <f t="shared" si="166"/>
        <v/>
      </c>
      <c r="N2069" s="872" t="str">
        <f t="shared" si="168"/>
        <v/>
      </c>
      <c r="O2069" s="872" t="str">
        <f t="shared" si="167"/>
        <v/>
      </c>
    </row>
    <row r="2070" spans="3:15" ht="18" hidden="1" customHeight="1">
      <c r="C2070" s="879"/>
      <c r="D2070" s="888"/>
      <c r="E2070" s="889"/>
      <c r="F2070" s="848"/>
      <c r="G2070" s="849"/>
      <c r="H2070" s="868"/>
      <c r="I2070" s="642"/>
      <c r="J2070" s="862"/>
      <c r="K2070" s="872" t="str">
        <f t="shared" si="164"/>
        <v/>
      </c>
      <c r="L2070" s="872" t="str">
        <f t="shared" si="165"/>
        <v/>
      </c>
      <c r="M2070" s="872" t="str">
        <f t="shared" si="166"/>
        <v/>
      </c>
      <c r="N2070" s="872" t="str">
        <f t="shared" si="168"/>
        <v/>
      </c>
      <c r="O2070" s="872" t="str">
        <f t="shared" si="167"/>
        <v/>
      </c>
    </row>
    <row r="2071" spans="3:15" ht="18" hidden="1" customHeight="1">
      <c r="C2071" s="879"/>
      <c r="D2071" s="888"/>
      <c r="E2071" s="889"/>
      <c r="F2071" s="848"/>
      <c r="G2071" s="849"/>
      <c r="H2071" s="868"/>
      <c r="I2071" s="642"/>
      <c r="J2071" s="862"/>
      <c r="K2071" s="872" t="str">
        <f t="shared" si="164"/>
        <v/>
      </c>
      <c r="L2071" s="872" t="str">
        <f t="shared" si="165"/>
        <v/>
      </c>
      <c r="M2071" s="872" t="str">
        <f t="shared" si="166"/>
        <v/>
      </c>
      <c r="N2071" s="872" t="str">
        <f t="shared" si="168"/>
        <v/>
      </c>
      <c r="O2071" s="872" t="str">
        <f t="shared" si="167"/>
        <v/>
      </c>
    </row>
    <row r="2072" spans="3:15" ht="18" hidden="1" customHeight="1">
      <c r="C2072" s="879"/>
      <c r="D2072" s="888"/>
      <c r="E2072" s="889"/>
      <c r="F2072" s="848"/>
      <c r="G2072" s="849"/>
      <c r="H2072" s="868"/>
      <c r="I2072" s="642"/>
      <c r="J2072" s="862"/>
      <c r="K2072" s="872" t="str">
        <f t="shared" si="164"/>
        <v/>
      </c>
      <c r="L2072" s="872" t="str">
        <f t="shared" si="165"/>
        <v/>
      </c>
      <c r="M2072" s="872" t="str">
        <f t="shared" si="166"/>
        <v/>
      </c>
      <c r="N2072" s="872" t="str">
        <f t="shared" si="168"/>
        <v/>
      </c>
      <c r="O2072" s="872" t="str">
        <f t="shared" si="167"/>
        <v/>
      </c>
    </row>
    <row r="2073" spans="3:15" ht="18" hidden="1" customHeight="1">
      <c r="C2073" s="879"/>
      <c r="D2073" s="888"/>
      <c r="E2073" s="889"/>
      <c r="F2073" s="848"/>
      <c r="G2073" s="849"/>
      <c r="H2073" s="868"/>
      <c r="I2073" s="642"/>
      <c r="J2073" s="862"/>
      <c r="K2073" s="872" t="str">
        <f t="shared" si="164"/>
        <v/>
      </c>
      <c r="L2073" s="872" t="str">
        <f t="shared" si="165"/>
        <v/>
      </c>
      <c r="M2073" s="872" t="str">
        <f t="shared" si="166"/>
        <v/>
      </c>
      <c r="N2073" s="872" t="str">
        <f t="shared" si="168"/>
        <v/>
      </c>
      <c r="O2073" s="872" t="str">
        <f t="shared" si="167"/>
        <v/>
      </c>
    </row>
    <row r="2074" spans="3:15" ht="18" hidden="1" customHeight="1">
      <c r="C2074" s="879"/>
      <c r="D2074" s="888"/>
      <c r="E2074" s="889"/>
      <c r="F2074" s="848"/>
      <c r="G2074" s="849"/>
      <c r="H2074" s="868"/>
      <c r="I2074" s="642"/>
      <c r="J2074" s="862"/>
      <c r="K2074" s="872" t="str">
        <f t="shared" si="164"/>
        <v/>
      </c>
      <c r="L2074" s="872" t="str">
        <f t="shared" si="165"/>
        <v/>
      </c>
      <c r="M2074" s="872" t="str">
        <f t="shared" si="166"/>
        <v/>
      </c>
      <c r="N2074" s="872" t="str">
        <f t="shared" si="168"/>
        <v/>
      </c>
      <c r="O2074" s="872" t="str">
        <f t="shared" si="167"/>
        <v/>
      </c>
    </row>
    <row r="2075" spans="3:15" ht="18" hidden="1" customHeight="1">
      <c r="C2075" s="879"/>
      <c r="D2075" s="888"/>
      <c r="E2075" s="889"/>
      <c r="F2075" s="848"/>
      <c r="G2075" s="849"/>
      <c r="H2075" s="868"/>
      <c r="I2075" s="642"/>
      <c r="J2075" s="862"/>
      <c r="K2075" s="872" t="str">
        <f t="shared" si="164"/>
        <v/>
      </c>
      <c r="L2075" s="872" t="str">
        <f t="shared" si="165"/>
        <v/>
      </c>
      <c r="M2075" s="872" t="str">
        <f t="shared" si="166"/>
        <v/>
      </c>
      <c r="N2075" s="872" t="str">
        <f t="shared" si="168"/>
        <v/>
      </c>
      <c r="O2075" s="872" t="str">
        <f t="shared" si="167"/>
        <v/>
      </c>
    </row>
    <row r="2076" spans="3:15" ht="18" hidden="1" customHeight="1">
      <c r="C2076" s="879"/>
      <c r="D2076" s="888"/>
      <c r="E2076" s="889"/>
      <c r="F2076" s="848"/>
      <c r="G2076" s="849"/>
      <c r="H2076" s="868"/>
      <c r="I2076" s="642"/>
      <c r="J2076" s="862"/>
      <c r="K2076" s="872" t="str">
        <f t="shared" si="164"/>
        <v/>
      </c>
      <c r="L2076" s="872" t="str">
        <f t="shared" si="165"/>
        <v/>
      </c>
      <c r="M2076" s="872" t="str">
        <f t="shared" si="166"/>
        <v/>
      </c>
      <c r="N2076" s="872" t="str">
        <f t="shared" si="168"/>
        <v/>
      </c>
      <c r="O2076" s="872" t="str">
        <f t="shared" si="167"/>
        <v/>
      </c>
    </row>
    <row r="2077" spans="3:15" ht="18" hidden="1" customHeight="1">
      <c r="C2077" s="879"/>
      <c r="D2077" s="888"/>
      <c r="E2077" s="889"/>
      <c r="F2077" s="848"/>
      <c r="G2077" s="849"/>
      <c r="H2077" s="868"/>
      <c r="I2077" s="642"/>
      <c r="J2077" s="862"/>
      <c r="K2077" s="872" t="str">
        <f t="shared" si="164"/>
        <v/>
      </c>
      <c r="L2077" s="872" t="str">
        <f t="shared" si="165"/>
        <v/>
      </c>
      <c r="M2077" s="872" t="str">
        <f t="shared" si="166"/>
        <v/>
      </c>
      <c r="N2077" s="872" t="str">
        <f t="shared" si="168"/>
        <v/>
      </c>
      <c r="O2077" s="872" t="str">
        <f t="shared" si="167"/>
        <v/>
      </c>
    </row>
    <row r="2078" spans="3:15" ht="18" hidden="1" customHeight="1">
      <c r="C2078" s="879"/>
      <c r="D2078" s="888"/>
      <c r="E2078" s="889"/>
      <c r="F2078" s="848"/>
      <c r="G2078" s="849"/>
      <c r="H2078" s="868"/>
      <c r="I2078" s="642"/>
      <c r="J2078" s="862"/>
      <c r="K2078" s="872" t="str">
        <f t="shared" si="164"/>
        <v/>
      </c>
      <c r="L2078" s="872" t="str">
        <f t="shared" si="165"/>
        <v/>
      </c>
      <c r="M2078" s="872" t="str">
        <f t="shared" si="166"/>
        <v/>
      </c>
      <c r="N2078" s="872" t="str">
        <f t="shared" si="168"/>
        <v/>
      </c>
      <c r="O2078" s="872" t="str">
        <f t="shared" si="167"/>
        <v/>
      </c>
    </row>
    <row r="2079" spans="3:15" ht="18" hidden="1" customHeight="1">
      <c r="C2079" s="879"/>
      <c r="D2079" s="888"/>
      <c r="E2079" s="889"/>
      <c r="F2079" s="848"/>
      <c r="G2079" s="849"/>
      <c r="H2079" s="868"/>
      <c r="I2079" s="642"/>
      <c r="J2079" s="862"/>
      <c r="K2079" s="872" t="str">
        <f t="shared" si="164"/>
        <v/>
      </c>
      <c r="L2079" s="872" t="str">
        <f t="shared" si="165"/>
        <v/>
      </c>
      <c r="M2079" s="872" t="str">
        <f t="shared" si="166"/>
        <v/>
      </c>
      <c r="N2079" s="872" t="str">
        <f t="shared" si="168"/>
        <v/>
      </c>
      <c r="O2079" s="872" t="str">
        <f t="shared" si="167"/>
        <v/>
      </c>
    </row>
    <row r="2080" spans="3:15" ht="18" hidden="1" customHeight="1">
      <c r="C2080" s="879"/>
      <c r="D2080" s="888"/>
      <c r="E2080" s="889"/>
      <c r="F2080" s="848"/>
      <c r="G2080" s="849"/>
      <c r="H2080" s="868"/>
      <c r="I2080" s="642"/>
      <c r="J2080" s="862"/>
      <c r="K2080" s="872" t="str">
        <f t="shared" si="164"/>
        <v/>
      </c>
      <c r="L2080" s="872" t="str">
        <f t="shared" si="165"/>
        <v/>
      </c>
      <c r="M2080" s="872" t="str">
        <f t="shared" si="166"/>
        <v/>
      </c>
      <c r="N2080" s="872" t="str">
        <f t="shared" si="168"/>
        <v/>
      </c>
      <c r="O2080" s="872" t="str">
        <f t="shared" si="167"/>
        <v/>
      </c>
    </row>
    <row r="2081" spans="3:15" ht="18" hidden="1" customHeight="1">
      <c r="C2081" s="879"/>
      <c r="D2081" s="888"/>
      <c r="E2081" s="889"/>
      <c r="F2081" s="848"/>
      <c r="G2081" s="849"/>
      <c r="H2081" s="868"/>
      <c r="I2081" s="642"/>
      <c r="J2081" s="862"/>
      <c r="K2081" s="872" t="str">
        <f t="shared" si="164"/>
        <v/>
      </c>
      <c r="L2081" s="872" t="str">
        <f t="shared" si="165"/>
        <v/>
      </c>
      <c r="M2081" s="872" t="str">
        <f t="shared" si="166"/>
        <v/>
      </c>
      <c r="N2081" s="872" t="str">
        <f t="shared" si="168"/>
        <v/>
      </c>
      <c r="O2081" s="872" t="str">
        <f t="shared" si="167"/>
        <v/>
      </c>
    </row>
    <row r="2082" spans="3:15" ht="18" hidden="1" customHeight="1">
      <c r="C2082" s="879"/>
      <c r="D2082" s="888"/>
      <c r="E2082" s="889"/>
      <c r="F2082" s="848"/>
      <c r="G2082" s="849"/>
      <c r="H2082" s="868"/>
      <c r="I2082" s="642"/>
      <c r="J2082" s="862"/>
      <c r="K2082" s="872" t="str">
        <f t="shared" si="164"/>
        <v/>
      </c>
      <c r="L2082" s="872" t="str">
        <f t="shared" si="165"/>
        <v/>
      </c>
      <c r="M2082" s="872" t="str">
        <f t="shared" si="166"/>
        <v/>
      </c>
      <c r="N2082" s="872" t="str">
        <f t="shared" si="168"/>
        <v/>
      </c>
      <c r="O2082" s="872" t="str">
        <f t="shared" si="167"/>
        <v/>
      </c>
    </row>
    <row r="2083" spans="3:15" ht="18" hidden="1" customHeight="1">
      <c r="C2083" s="879"/>
      <c r="D2083" s="888"/>
      <c r="E2083" s="889"/>
      <c r="F2083" s="848"/>
      <c r="G2083" s="849"/>
      <c r="H2083" s="868"/>
      <c r="I2083" s="642"/>
      <c r="J2083" s="862"/>
      <c r="K2083" s="872" t="str">
        <f t="shared" si="164"/>
        <v/>
      </c>
      <c r="L2083" s="872" t="str">
        <f t="shared" si="165"/>
        <v/>
      </c>
      <c r="M2083" s="872" t="str">
        <f t="shared" si="166"/>
        <v/>
      </c>
      <c r="N2083" s="872" t="str">
        <f t="shared" si="168"/>
        <v/>
      </c>
      <c r="O2083" s="872" t="str">
        <f t="shared" si="167"/>
        <v/>
      </c>
    </row>
    <row r="2084" spans="3:15" ht="18" hidden="1" customHeight="1">
      <c r="C2084" s="879"/>
      <c r="D2084" s="888"/>
      <c r="E2084" s="889"/>
      <c r="F2084" s="848"/>
      <c r="G2084" s="849"/>
      <c r="H2084" s="868"/>
      <c r="I2084" s="642"/>
      <c r="J2084" s="862"/>
      <c r="K2084" s="872" t="str">
        <f t="shared" si="164"/>
        <v/>
      </c>
      <c r="L2084" s="872" t="str">
        <f t="shared" si="165"/>
        <v/>
      </c>
      <c r="M2084" s="872" t="str">
        <f t="shared" si="166"/>
        <v/>
      </c>
      <c r="N2084" s="872" t="str">
        <f t="shared" si="168"/>
        <v/>
      </c>
      <c r="O2084" s="872" t="str">
        <f t="shared" si="167"/>
        <v/>
      </c>
    </row>
    <row r="2085" spans="3:15" ht="18" hidden="1" customHeight="1">
      <c r="C2085" s="879"/>
      <c r="D2085" s="888"/>
      <c r="E2085" s="889"/>
      <c r="F2085" s="848"/>
      <c r="G2085" s="849"/>
      <c r="H2085" s="868"/>
      <c r="I2085" s="642"/>
      <c r="J2085" s="862"/>
      <c r="K2085" s="872" t="str">
        <f t="shared" si="164"/>
        <v/>
      </c>
      <c r="L2085" s="872" t="str">
        <f t="shared" si="165"/>
        <v/>
      </c>
      <c r="M2085" s="872" t="str">
        <f t="shared" si="166"/>
        <v/>
      </c>
      <c r="N2085" s="872" t="str">
        <f t="shared" si="168"/>
        <v/>
      </c>
      <c r="O2085" s="872" t="str">
        <f t="shared" si="167"/>
        <v/>
      </c>
    </row>
    <row r="2086" spans="3:15" ht="18" hidden="1" customHeight="1">
      <c r="C2086" s="879"/>
      <c r="D2086" s="888"/>
      <c r="E2086" s="889"/>
      <c r="F2086" s="848"/>
      <c r="G2086" s="849"/>
      <c r="H2086" s="868"/>
      <c r="I2086" s="642"/>
      <c r="J2086" s="862"/>
      <c r="K2086" s="872" t="str">
        <f t="shared" si="164"/>
        <v/>
      </c>
      <c r="L2086" s="872" t="str">
        <f t="shared" si="165"/>
        <v/>
      </c>
      <c r="M2086" s="872" t="str">
        <f t="shared" si="166"/>
        <v/>
      </c>
      <c r="N2086" s="872" t="str">
        <f t="shared" si="168"/>
        <v/>
      </c>
      <c r="O2086" s="872" t="str">
        <f t="shared" si="167"/>
        <v/>
      </c>
    </row>
    <row r="2087" spans="3:15" ht="18" hidden="1" customHeight="1">
      <c r="C2087" s="879"/>
      <c r="D2087" s="888"/>
      <c r="E2087" s="889"/>
      <c r="F2087" s="848"/>
      <c r="G2087" s="849"/>
      <c r="H2087" s="868"/>
      <c r="I2087" s="642"/>
      <c r="J2087" s="862"/>
      <c r="K2087" s="872" t="str">
        <f t="shared" ref="K2087:K2150" si="169">IF(C2087="","",IF(E2087=G2087,"エラー",""))</f>
        <v/>
      </c>
      <c r="L2087" s="872" t="str">
        <f t="shared" ref="L2087:L2150" si="170">IF(C2087="","",IF(COUNTIF($H$3213:$H$3236,H2087),"","エラー"))</f>
        <v/>
      </c>
      <c r="M2087" s="872" t="str">
        <f t="shared" ref="M2087:M2150" si="171">IF(H2087="その他",IF(I2087="","エラー",""),IF(H2087="外国語(外国語会話も含む)",IF(I2087="","エラー",""),""))</f>
        <v/>
      </c>
      <c r="N2087" s="872" t="str">
        <f t="shared" si="168"/>
        <v/>
      </c>
      <c r="O2087" s="872" t="str">
        <f t="shared" si="167"/>
        <v/>
      </c>
    </row>
    <row r="2088" spans="3:15" ht="18" hidden="1" customHeight="1">
      <c r="C2088" s="879"/>
      <c r="D2088" s="888"/>
      <c r="E2088" s="889"/>
      <c r="F2088" s="848"/>
      <c r="G2088" s="849"/>
      <c r="H2088" s="868"/>
      <c r="I2088" s="642"/>
      <c r="J2088" s="862"/>
      <c r="K2088" s="872" t="str">
        <f t="shared" si="169"/>
        <v/>
      </c>
      <c r="L2088" s="872" t="str">
        <f t="shared" si="170"/>
        <v/>
      </c>
      <c r="M2088" s="872" t="str">
        <f t="shared" si="171"/>
        <v/>
      </c>
      <c r="N2088" s="872" t="str">
        <f t="shared" si="168"/>
        <v/>
      </c>
      <c r="O2088" s="872" t="str">
        <f t="shared" si="167"/>
        <v/>
      </c>
    </row>
    <row r="2089" spans="3:15" ht="18" hidden="1" customHeight="1">
      <c r="C2089" s="879"/>
      <c r="D2089" s="888"/>
      <c r="E2089" s="889"/>
      <c r="F2089" s="848"/>
      <c r="G2089" s="849"/>
      <c r="H2089" s="868"/>
      <c r="I2089" s="642"/>
      <c r="J2089" s="862"/>
      <c r="K2089" s="872" t="str">
        <f t="shared" si="169"/>
        <v/>
      </c>
      <c r="L2089" s="872" t="str">
        <f t="shared" si="170"/>
        <v/>
      </c>
      <c r="M2089" s="872" t="str">
        <f t="shared" si="171"/>
        <v/>
      </c>
      <c r="N2089" s="872" t="str">
        <f t="shared" si="168"/>
        <v/>
      </c>
      <c r="O2089" s="872" t="str">
        <f t="shared" si="167"/>
        <v/>
      </c>
    </row>
    <row r="2090" spans="3:15" ht="18" hidden="1" customHeight="1">
      <c r="C2090" s="879"/>
      <c r="D2090" s="888"/>
      <c r="E2090" s="889"/>
      <c r="F2090" s="848"/>
      <c r="G2090" s="849"/>
      <c r="H2090" s="868"/>
      <c r="I2090" s="642"/>
      <c r="J2090" s="862"/>
      <c r="K2090" s="872" t="str">
        <f t="shared" si="169"/>
        <v/>
      </c>
      <c r="L2090" s="872" t="str">
        <f t="shared" si="170"/>
        <v/>
      </c>
      <c r="M2090" s="872" t="str">
        <f t="shared" si="171"/>
        <v/>
      </c>
      <c r="N2090" s="872" t="str">
        <f t="shared" si="168"/>
        <v/>
      </c>
      <c r="O2090" s="872" t="str">
        <f t="shared" si="167"/>
        <v/>
      </c>
    </row>
    <row r="2091" spans="3:15" ht="18" hidden="1" customHeight="1">
      <c r="C2091" s="879"/>
      <c r="D2091" s="888"/>
      <c r="E2091" s="889"/>
      <c r="F2091" s="848"/>
      <c r="G2091" s="849"/>
      <c r="H2091" s="868"/>
      <c r="I2091" s="642"/>
      <c r="J2091" s="862"/>
      <c r="K2091" s="872" t="str">
        <f t="shared" si="169"/>
        <v/>
      </c>
      <c r="L2091" s="872" t="str">
        <f t="shared" si="170"/>
        <v/>
      </c>
      <c r="M2091" s="872" t="str">
        <f t="shared" si="171"/>
        <v/>
      </c>
      <c r="N2091" s="872" t="str">
        <f t="shared" si="168"/>
        <v/>
      </c>
      <c r="O2091" s="872" t="str">
        <f t="shared" si="167"/>
        <v/>
      </c>
    </row>
    <row r="2092" spans="3:15" ht="18" hidden="1" customHeight="1">
      <c r="C2092" s="879"/>
      <c r="D2092" s="888"/>
      <c r="E2092" s="889"/>
      <c r="F2092" s="848"/>
      <c r="G2092" s="849"/>
      <c r="H2092" s="868"/>
      <c r="I2092" s="642"/>
      <c r="J2092" s="862"/>
      <c r="K2092" s="872" t="str">
        <f t="shared" si="169"/>
        <v/>
      </c>
      <c r="L2092" s="872" t="str">
        <f t="shared" si="170"/>
        <v/>
      </c>
      <c r="M2092" s="872" t="str">
        <f t="shared" si="171"/>
        <v/>
      </c>
      <c r="N2092" s="872" t="str">
        <f t="shared" si="168"/>
        <v/>
      </c>
      <c r="O2092" s="872" t="str">
        <f t="shared" si="167"/>
        <v/>
      </c>
    </row>
    <row r="2093" spans="3:15" ht="18" hidden="1" customHeight="1">
      <c r="C2093" s="879"/>
      <c r="D2093" s="888"/>
      <c r="E2093" s="889"/>
      <c r="F2093" s="848"/>
      <c r="G2093" s="849"/>
      <c r="H2093" s="868"/>
      <c r="I2093" s="642"/>
      <c r="J2093" s="862"/>
      <c r="K2093" s="872" t="str">
        <f t="shared" si="169"/>
        <v/>
      </c>
      <c r="L2093" s="872" t="str">
        <f t="shared" si="170"/>
        <v/>
      </c>
      <c r="M2093" s="872" t="str">
        <f t="shared" si="171"/>
        <v/>
      </c>
      <c r="N2093" s="872" t="str">
        <f t="shared" si="168"/>
        <v/>
      </c>
      <c r="O2093" s="872" t="str">
        <f t="shared" si="167"/>
        <v/>
      </c>
    </row>
    <row r="2094" spans="3:15" ht="18" hidden="1" customHeight="1">
      <c r="C2094" s="879"/>
      <c r="D2094" s="888"/>
      <c r="E2094" s="889"/>
      <c r="F2094" s="848"/>
      <c r="G2094" s="849"/>
      <c r="H2094" s="868"/>
      <c r="I2094" s="642"/>
      <c r="J2094" s="862"/>
      <c r="K2094" s="872" t="str">
        <f t="shared" si="169"/>
        <v/>
      </c>
      <c r="L2094" s="872" t="str">
        <f t="shared" si="170"/>
        <v/>
      </c>
      <c r="M2094" s="872" t="str">
        <f t="shared" si="171"/>
        <v/>
      </c>
      <c r="N2094" s="872" t="str">
        <f t="shared" si="168"/>
        <v/>
      </c>
      <c r="O2094" s="872" t="str">
        <f t="shared" si="167"/>
        <v/>
      </c>
    </row>
    <row r="2095" spans="3:15" ht="18" hidden="1" customHeight="1">
      <c r="C2095" s="879"/>
      <c r="D2095" s="888"/>
      <c r="E2095" s="889"/>
      <c r="F2095" s="848"/>
      <c r="G2095" s="849"/>
      <c r="H2095" s="868"/>
      <c r="I2095" s="642"/>
      <c r="J2095" s="862"/>
      <c r="K2095" s="872" t="str">
        <f t="shared" si="169"/>
        <v/>
      </c>
      <c r="L2095" s="872" t="str">
        <f t="shared" si="170"/>
        <v/>
      </c>
      <c r="M2095" s="872" t="str">
        <f t="shared" si="171"/>
        <v/>
      </c>
      <c r="N2095" s="872" t="str">
        <f t="shared" si="168"/>
        <v/>
      </c>
      <c r="O2095" s="872" t="str">
        <f t="shared" si="167"/>
        <v/>
      </c>
    </row>
    <row r="2096" spans="3:15" ht="18" hidden="1" customHeight="1">
      <c r="C2096" s="879"/>
      <c r="D2096" s="888"/>
      <c r="E2096" s="889"/>
      <c r="F2096" s="848"/>
      <c r="G2096" s="849"/>
      <c r="H2096" s="868"/>
      <c r="I2096" s="642"/>
      <c r="J2096" s="862"/>
      <c r="K2096" s="872" t="str">
        <f t="shared" si="169"/>
        <v/>
      </c>
      <c r="L2096" s="872" t="str">
        <f t="shared" si="170"/>
        <v/>
      </c>
      <c r="M2096" s="872" t="str">
        <f t="shared" si="171"/>
        <v/>
      </c>
      <c r="N2096" s="872" t="str">
        <f t="shared" si="168"/>
        <v/>
      </c>
      <c r="O2096" s="872" t="str">
        <f t="shared" si="167"/>
        <v/>
      </c>
    </row>
    <row r="2097" spans="3:15" ht="18" hidden="1" customHeight="1">
      <c r="C2097" s="879"/>
      <c r="D2097" s="888"/>
      <c r="E2097" s="889"/>
      <c r="F2097" s="848"/>
      <c r="G2097" s="849"/>
      <c r="H2097" s="868"/>
      <c r="I2097" s="642"/>
      <c r="J2097" s="862"/>
      <c r="K2097" s="872" t="str">
        <f t="shared" si="169"/>
        <v/>
      </c>
      <c r="L2097" s="872" t="str">
        <f t="shared" si="170"/>
        <v/>
      </c>
      <c r="M2097" s="872" t="str">
        <f t="shared" si="171"/>
        <v/>
      </c>
      <c r="N2097" s="872" t="str">
        <f t="shared" si="168"/>
        <v/>
      </c>
      <c r="O2097" s="872" t="str">
        <f t="shared" si="167"/>
        <v/>
      </c>
    </row>
    <row r="2098" spans="3:15" ht="18" hidden="1" customHeight="1">
      <c r="C2098" s="879"/>
      <c r="D2098" s="888"/>
      <c r="E2098" s="889"/>
      <c r="F2098" s="848"/>
      <c r="G2098" s="849"/>
      <c r="H2098" s="868"/>
      <c r="I2098" s="642"/>
      <c r="J2098" s="862"/>
      <c r="K2098" s="872" t="str">
        <f t="shared" si="169"/>
        <v/>
      </c>
      <c r="L2098" s="872" t="str">
        <f t="shared" si="170"/>
        <v/>
      </c>
      <c r="M2098" s="872" t="str">
        <f t="shared" si="171"/>
        <v/>
      </c>
      <c r="N2098" s="872" t="str">
        <f t="shared" si="168"/>
        <v/>
      </c>
      <c r="O2098" s="872" t="str">
        <f t="shared" si="167"/>
        <v/>
      </c>
    </row>
    <row r="2099" spans="3:15" ht="18" hidden="1" customHeight="1">
      <c r="C2099" s="879"/>
      <c r="D2099" s="888"/>
      <c r="E2099" s="889"/>
      <c r="F2099" s="848"/>
      <c r="G2099" s="849"/>
      <c r="H2099" s="868"/>
      <c r="I2099" s="642"/>
      <c r="J2099" s="862"/>
      <c r="K2099" s="872" t="str">
        <f t="shared" si="169"/>
        <v/>
      </c>
      <c r="L2099" s="872" t="str">
        <f t="shared" si="170"/>
        <v/>
      </c>
      <c r="M2099" s="872" t="str">
        <f t="shared" si="171"/>
        <v/>
      </c>
      <c r="N2099" s="872" t="str">
        <f t="shared" si="168"/>
        <v/>
      </c>
      <c r="O2099" s="872" t="str">
        <f t="shared" si="167"/>
        <v/>
      </c>
    </row>
    <row r="2100" spans="3:15" ht="18" hidden="1" customHeight="1">
      <c r="C2100" s="879"/>
      <c r="D2100" s="888"/>
      <c r="E2100" s="889"/>
      <c r="F2100" s="848"/>
      <c r="G2100" s="849"/>
      <c r="H2100" s="868"/>
      <c r="I2100" s="642"/>
      <c r="J2100" s="862"/>
      <c r="K2100" s="872" t="str">
        <f t="shared" si="169"/>
        <v/>
      </c>
      <c r="L2100" s="872" t="str">
        <f t="shared" si="170"/>
        <v/>
      </c>
      <c r="M2100" s="872" t="str">
        <f t="shared" si="171"/>
        <v/>
      </c>
      <c r="N2100" s="872" t="str">
        <f t="shared" si="168"/>
        <v/>
      </c>
      <c r="O2100" s="872" t="str">
        <f t="shared" si="167"/>
        <v/>
      </c>
    </row>
    <row r="2101" spans="3:15" ht="18" hidden="1" customHeight="1">
      <c r="C2101" s="879"/>
      <c r="D2101" s="888"/>
      <c r="E2101" s="889"/>
      <c r="F2101" s="848"/>
      <c r="G2101" s="849"/>
      <c r="H2101" s="868"/>
      <c r="I2101" s="642"/>
      <c r="J2101" s="862"/>
      <c r="K2101" s="872" t="str">
        <f t="shared" si="169"/>
        <v/>
      </c>
      <c r="L2101" s="872" t="str">
        <f t="shared" si="170"/>
        <v/>
      </c>
      <c r="M2101" s="872" t="str">
        <f t="shared" si="171"/>
        <v/>
      </c>
      <c r="N2101" s="872" t="str">
        <f t="shared" si="168"/>
        <v/>
      </c>
      <c r="O2101" s="872" t="str">
        <f t="shared" si="167"/>
        <v/>
      </c>
    </row>
    <row r="2102" spans="3:15" ht="18" hidden="1" customHeight="1">
      <c r="C2102" s="879"/>
      <c r="D2102" s="888"/>
      <c r="E2102" s="889"/>
      <c r="F2102" s="848"/>
      <c r="G2102" s="849"/>
      <c r="H2102" s="868"/>
      <c r="I2102" s="642"/>
      <c r="J2102" s="862"/>
      <c r="K2102" s="872" t="str">
        <f t="shared" si="169"/>
        <v/>
      </c>
      <c r="L2102" s="872" t="str">
        <f t="shared" si="170"/>
        <v/>
      </c>
      <c r="M2102" s="872" t="str">
        <f t="shared" si="171"/>
        <v/>
      </c>
      <c r="N2102" s="872" t="str">
        <f t="shared" si="168"/>
        <v/>
      </c>
      <c r="O2102" s="872" t="str">
        <f t="shared" si="167"/>
        <v/>
      </c>
    </row>
    <row r="2103" spans="3:15" ht="18" hidden="1" customHeight="1">
      <c r="C2103" s="879"/>
      <c r="D2103" s="888"/>
      <c r="E2103" s="889"/>
      <c r="F2103" s="848"/>
      <c r="G2103" s="849"/>
      <c r="H2103" s="868"/>
      <c r="I2103" s="642"/>
      <c r="J2103" s="862"/>
      <c r="K2103" s="872" t="str">
        <f t="shared" si="169"/>
        <v/>
      </c>
      <c r="L2103" s="872" t="str">
        <f t="shared" si="170"/>
        <v/>
      </c>
      <c r="M2103" s="872" t="str">
        <f t="shared" si="171"/>
        <v/>
      </c>
      <c r="N2103" s="872" t="str">
        <f t="shared" si="168"/>
        <v/>
      </c>
      <c r="O2103" s="872" t="str">
        <f t="shared" si="167"/>
        <v/>
      </c>
    </row>
    <row r="2104" spans="3:15" ht="18" hidden="1" customHeight="1">
      <c r="C2104" s="879"/>
      <c r="D2104" s="888"/>
      <c r="E2104" s="889"/>
      <c r="F2104" s="848"/>
      <c r="G2104" s="849"/>
      <c r="H2104" s="868"/>
      <c r="I2104" s="642"/>
      <c r="J2104" s="862"/>
      <c r="K2104" s="872" t="str">
        <f t="shared" si="169"/>
        <v/>
      </c>
      <c r="L2104" s="872" t="str">
        <f t="shared" si="170"/>
        <v/>
      </c>
      <c r="M2104" s="872" t="str">
        <f t="shared" si="171"/>
        <v/>
      </c>
      <c r="N2104" s="872" t="str">
        <f t="shared" si="168"/>
        <v/>
      </c>
      <c r="O2104" s="872" t="str">
        <f t="shared" si="167"/>
        <v/>
      </c>
    </row>
    <row r="2105" spans="3:15" ht="18" hidden="1" customHeight="1">
      <c r="C2105" s="879"/>
      <c r="D2105" s="888"/>
      <c r="E2105" s="889"/>
      <c r="F2105" s="848"/>
      <c r="G2105" s="849"/>
      <c r="H2105" s="868"/>
      <c r="I2105" s="642"/>
      <c r="J2105" s="862"/>
      <c r="K2105" s="872" t="str">
        <f t="shared" si="169"/>
        <v/>
      </c>
      <c r="L2105" s="872" t="str">
        <f t="shared" si="170"/>
        <v/>
      </c>
      <c r="M2105" s="872" t="str">
        <f t="shared" si="171"/>
        <v/>
      </c>
      <c r="N2105" s="872" t="str">
        <f t="shared" si="168"/>
        <v/>
      </c>
      <c r="O2105" s="872" t="str">
        <f t="shared" si="167"/>
        <v/>
      </c>
    </row>
    <row r="2106" spans="3:15" ht="18" hidden="1" customHeight="1">
      <c r="C2106" s="879"/>
      <c r="D2106" s="888"/>
      <c r="E2106" s="889"/>
      <c r="F2106" s="848"/>
      <c r="G2106" s="849"/>
      <c r="H2106" s="868"/>
      <c r="I2106" s="642"/>
      <c r="J2106" s="862"/>
      <c r="K2106" s="872" t="str">
        <f t="shared" si="169"/>
        <v/>
      </c>
      <c r="L2106" s="872" t="str">
        <f t="shared" si="170"/>
        <v/>
      </c>
      <c r="M2106" s="872" t="str">
        <f t="shared" si="171"/>
        <v/>
      </c>
      <c r="N2106" s="872" t="str">
        <f t="shared" si="168"/>
        <v/>
      </c>
      <c r="O2106" s="872" t="str">
        <f t="shared" si="167"/>
        <v/>
      </c>
    </row>
    <row r="2107" spans="3:15" ht="18" hidden="1" customHeight="1">
      <c r="C2107" s="879"/>
      <c r="D2107" s="888"/>
      <c r="E2107" s="889"/>
      <c r="F2107" s="848"/>
      <c r="G2107" s="849"/>
      <c r="H2107" s="868"/>
      <c r="I2107" s="642"/>
      <c r="J2107" s="862"/>
      <c r="K2107" s="872" t="str">
        <f t="shared" si="169"/>
        <v/>
      </c>
      <c r="L2107" s="872" t="str">
        <f t="shared" si="170"/>
        <v/>
      </c>
      <c r="M2107" s="872" t="str">
        <f t="shared" si="171"/>
        <v/>
      </c>
      <c r="N2107" s="872" t="str">
        <f t="shared" si="168"/>
        <v/>
      </c>
      <c r="O2107" s="872" t="str">
        <f t="shared" si="167"/>
        <v/>
      </c>
    </row>
    <row r="2108" spans="3:15" ht="18" hidden="1" customHeight="1">
      <c r="C2108" s="879"/>
      <c r="D2108" s="888"/>
      <c r="E2108" s="889"/>
      <c r="F2108" s="848"/>
      <c r="G2108" s="849"/>
      <c r="H2108" s="868"/>
      <c r="I2108" s="642"/>
      <c r="J2108" s="862"/>
      <c r="K2108" s="872" t="str">
        <f t="shared" si="169"/>
        <v/>
      </c>
      <c r="L2108" s="872" t="str">
        <f t="shared" si="170"/>
        <v/>
      </c>
      <c r="M2108" s="872" t="str">
        <f t="shared" si="171"/>
        <v/>
      </c>
      <c r="N2108" s="872" t="str">
        <f t="shared" si="168"/>
        <v/>
      </c>
      <c r="O2108" s="872" t="str">
        <f t="shared" si="167"/>
        <v/>
      </c>
    </row>
    <row r="2109" spans="3:15" ht="18" hidden="1" customHeight="1">
      <c r="C2109" s="879"/>
      <c r="D2109" s="888"/>
      <c r="E2109" s="889"/>
      <c r="F2109" s="848"/>
      <c r="G2109" s="849"/>
      <c r="H2109" s="868"/>
      <c r="I2109" s="642"/>
      <c r="J2109" s="862"/>
      <c r="K2109" s="872" t="str">
        <f t="shared" si="169"/>
        <v/>
      </c>
      <c r="L2109" s="872" t="str">
        <f t="shared" si="170"/>
        <v/>
      </c>
      <c r="M2109" s="872" t="str">
        <f t="shared" si="171"/>
        <v/>
      </c>
      <c r="N2109" s="872" t="str">
        <f t="shared" si="168"/>
        <v/>
      </c>
      <c r="O2109" s="872" t="str">
        <f t="shared" si="167"/>
        <v/>
      </c>
    </row>
    <row r="2110" spans="3:15" ht="18" hidden="1" customHeight="1">
      <c r="C2110" s="879"/>
      <c r="D2110" s="888"/>
      <c r="E2110" s="889"/>
      <c r="F2110" s="848"/>
      <c r="G2110" s="849"/>
      <c r="H2110" s="868"/>
      <c r="I2110" s="642"/>
      <c r="J2110" s="862"/>
      <c r="K2110" s="872" t="str">
        <f t="shared" si="169"/>
        <v/>
      </c>
      <c r="L2110" s="872" t="str">
        <f t="shared" si="170"/>
        <v/>
      </c>
      <c r="M2110" s="872" t="str">
        <f t="shared" si="171"/>
        <v/>
      </c>
      <c r="N2110" s="872" t="str">
        <f t="shared" si="168"/>
        <v/>
      </c>
      <c r="O2110" s="872" t="str">
        <f t="shared" si="167"/>
        <v/>
      </c>
    </row>
    <row r="2111" spans="3:15" ht="18" hidden="1" customHeight="1">
      <c r="C2111" s="879"/>
      <c r="D2111" s="888"/>
      <c r="E2111" s="889"/>
      <c r="F2111" s="848"/>
      <c r="G2111" s="849"/>
      <c r="H2111" s="868"/>
      <c r="I2111" s="642"/>
      <c r="J2111" s="862"/>
      <c r="K2111" s="872" t="str">
        <f t="shared" si="169"/>
        <v/>
      </c>
      <c r="L2111" s="872" t="str">
        <f t="shared" si="170"/>
        <v/>
      </c>
      <c r="M2111" s="872" t="str">
        <f t="shared" si="171"/>
        <v/>
      </c>
      <c r="N2111" s="872" t="str">
        <f t="shared" si="168"/>
        <v/>
      </c>
      <c r="O2111" s="872" t="str">
        <f t="shared" si="167"/>
        <v/>
      </c>
    </row>
    <row r="2112" spans="3:15" ht="18" hidden="1" customHeight="1">
      <c r="C2112" s="879"/>
      <c r="D2112" s="888"/>
      <c r="E2112" s="889"/>
      <c r="F2112" s="848"/>
      <c r="G2112" s="849"/>
      <c r="H2112" s="868"/>
      <c r="I2112" s="642"/>
      <c r="J2112" s="862"/>
      <c r="K2112" s="872" t="str">
        <f t="shared" si="169"/>
        <v/>
      </c>
      <c r="L2112" s="872" t="str">
        <f t="shared" si="170"/>
        <v/>
      </c>
      <c r="M2112" s="872" t="str">
        <f t="shared" si="171"/>
        <v/>
      </c>
      <c r="N2112" s="872" t="str">
        <f t="shared" si="168"/>
        <v/>
      </c>
      <c r="O2112" s="872" t="str">
        <f t="shared" si="167"/>
        <v/>
      </c>
    </row>
    <row r="2113" spans="3:15" ht="18" hidden="1" customHeight="1">
      <c r="C2113" s="879"/>
      <c r="D2113" s="888"/>
      <c r="E2113" s="889"/>
      <c r="F2113" s="848"/>
      <c r="G2113" s="849"/>
      <c r="H2113" s="868"/>
      <c r="I2113" s="642"/>
      <c r="J2113" s="862"/>
      <c r="K2113" s="872" t="str">
        <f t="shared" si="169"/>
        <v/>
      </c>
      <c r="L2113" s="872" t="str">
        <f t="shared" si="170"/>
        <v/>
      </c>
      <c r="M2113" s="872" t="str">
        <f t="shared" si="171"/>
        <v/>
      </c>
      <c r="N2113" s="872" t="str">
        <f t="shared" si="168"/>
        <v/>
      </c>
      <c r="O2113" s="872" t="str">
        <f t="shared" si="167"/>
        <v/>
      </c>
    </row>
    <row r="2114" spans="3:15" ht="18" hidden="1" customHeight="1">
      <c r="C2114" s="879"/>
      <c r="D2114" s="888"/>
      <c r="E2114" s="889"/>
      <c r="F2114" s="848"/>
      <c r="G2114" s="849"/>
      <c r="H2114" s="868"/>
      <c r="I2114" s="642"/>
      <c r="J2114" s="862"/>
      <c r="K2114" s="872" t="str">
        <f t="shared" si="169"/>
        <v/>
      </c>
      <c r="L2114" s="872" t="str">
        <f t="shared" si="170"/>
        <v/>
      </c>
      <c r="M2114" s="872" t="str">
        <f t="shared" si="171"/>
        <v/>
      </c>
      <c r="N2114" s="872" t="str">
        <f t="shared" si="168"/>
        <v/>
      </c>
      <c r="O2114" s="872" t="str">
        <f t="shared" si="167"/>
        <v/>
      </c>
    </row>
    <row r="2115" spans="3:15" ht="18" hidden="1" customHeight="1">
      <c r="C2115" s="879"/>
      <c r="D2115" s="888"/>
      <c r="E2115" s="889"/>
      <c r="F2115" s="848"/>
      <c r="G2115" s="849"/>
      <c r="H2115" s="868"/>
      <c r="I2115" s="642"/>
      <c r="J2115" s="862"/>
      <c r="K2115" s="872" t="str">
        <f t="shared" si="169"/>
        <v/>
      </c>
      <c r="L2115" s="872" t="str">
        <f t="shared" si="170"/>
        <v/>
      </c>
      <c r="M2115" s="872" t="str">
        <f t="shared" si="171"/>
        <v/>
      </c>
      <c r="N2115" s="872" t="str">
        <f t="shared" si="168"/>
        <v/>
      </c>
      <c r="O2115" s="872" t="str">
        <f t="shared" si="167"/>
        <v/>
      </c>
    </row>
    <row r="2116" spans="3:15" ht="18" hidden="1" customHeight="1">
      <c r="C2116" s="879"/>
      <c r="D2116" s="888"/>
      <c r="E2116" s="889"/>
      <c r="F2116" s="848"/>
      <c r="G2116" s="849"/>
      <c r="H2116" s="868"/>
      <c r="I2116" s="642"/>
      <c r="J2116" s="862"/>
      <c r="K2116" s="872" t="str">
        <f t="shared" si="169"/>
        <v/>
      </c>
      <c r="L2116" s="872" t="str">
        <f t="shared" si="170"/>
        <v/>
      </c>
      <c r="M2116" s="872" t="str">
        <f t="shared" si="171"/>
        <v/>
      </c>
      <c r="N2116" s="872" t="str">
        <f t="shared" si="168"/>
        <v/>
      </c>
      <c r="O2116" s="872" t="str">
        <f t="shared" si="167"/>
        <v/>
      </c>
    </row>
    <row r="2117" spans="3:15" ht="18" hidden="1" customHeight="1">
      <c r="C2117" s="879"/>
      <c r="D2117" s="888"/>
      <c r="E2117" s="889"/>
      <c r="F2117" s="848"/>
      <c r="G2117" s="849"/>
      <c r="H2117" s="868"/>
      <c r="I2117" s="642"/>
      <c r="J2117" s="862"/>
      <c r="K2117" s="872" t="str">
        <f t="shared" si="169"/>
        <v/>
      </c>
      <c r="L2117" s="872" t="str">
        <f t="shared" si="170"/>
        <v/>
      </c>
      <c r="M2117" s="872" t="str">
        <f t="shared" si="171"/>
        <v/>
      </c>
      <c r="N2117" s="872" t="str">
        <f t="shared" si="168"/>
        <v/>
      </c>
      <c r="O2117" s="872" t="str">
        <f t="shared" ref="O2117:O2180" si="172">IF(C2117="","",IF(COUNTBLANK(C2117:J2117)&gt;1,"記入漏れがあります。記入例のとおりデータを入力してください。。",""))</f>
        <v/>
      </c>
    </row>
    <row r="2118" spans="3:15" ht="18" hidden="1" customHeight="1">
      <c r="C2118" s="879"/>
      <c r="D2118" s="888"/>
      <c r="E2118" s="889"/>
      <c r="F2118" s="848"/>
      <c r="G2118" s="849"/>
      <c r="H2118" s="868"/>
      <c r="I2118" s="642"/>
      <c r="J2118" s="862"/>
      <c r="K2118" s="872" t="str">
        <f t="shared" si="169"/>
        <v/>
      </c>
      <c r="L2118" s="872" t="str">
        <f t="shared" si="170"/>
        <v/>
      </c>
      <c r="M2118" s="872" t="str">
        <f t="shared" si="171"/>
        <v/>
      </c>
      <c r="N2118" s="872" t="str">
        <f t="shared" ref="N2118:N2181" si="173">IF(COUNTIF($Y$6:$Y$18,J2118),"要確認","")</f>
        <v/>
      </c>
      <c r="O2118" s="872" t="str">
        <f t="shared" si="172"/>
        <v/>
      </c>
    </row>
    <row r="2119" spans="3:15" ht="18" hidden="1" customHeight="1">
      <c r="C2119" s="879"/>
      <c r="D2119" s="888"/>
      <c r="E2119" s="889"/>
      <c r="F2119" s="848"/>
      <c r="G2119" s="849"/>
      <c r="H2119" s="868"/>
      <c r="I2119" s="642"/>
      <c r="J2119" s="862"/>
      <c r="K2119" s="872" t="str">
        <f t="shared" si="169"/>
        <v/>
      </c>
      <c r="L2119" s="872" t="str">
        <f t="shared" si="170"/>
        <v/>
      </c>
      <c r="M2119" s="872" t="str">
        <f t="shared" si="171"/>
        <v/>
      </c>
      <c r="N2119" s="872" t="str">
        <f t="shared" si="173"/>
        <v/>
      </c>
      <c r="O2119" s="872" t="str">
        <f t="shared" si="172"/>
        <v/>
      </c>
    </row>
    <row r="2120" spans="3:15" ht="18" hidden="1" customHeight="1">
      <c r="C2120" s="879"/>
      <c r="D2120" s="888"/>
      <c r="E2120" s="889"/>
      <c r="F2120" s="848"/>
      <c r="G2120" s="849"/>
      <c r="H2120" s="868"/>
      <c r="I2120" s="642"/>
      <c r="J2120" s="862"/>
      <c r="K2120" s="872" t="str">
        <f t="shared" si="169"/>
        <v/>
      </c>
      <c r="L2120" s="872" t="str">
        <f t="shared" si="170"/>
        <v/>
      </c>
      <c r="M2120" s="872" t="str">
        <f t="shared" si="171"/>
        <v/>
      </c>
      <c r="N2120" s="872" t="str">
        <f t="shared" si="173"/>
        <v/>
      </c>
      <c r="O2120" s="872" t="str">
        <f t="shared" si="172"/>
        <v/>
      </c>
    </row>
    <row r="2121" spans="3:15" ht="18" hidden="1" customHeight="1">
      <c r="C2121" s="879"/>
      <c r="D2121" s="888"/>
      <c r="E2121" s="889"/>
      <c r="F2121" s="848"/>
      <c r="G2121" s="849"/>
      <c r="H2121" s="868"/>
      <c r="I2121" s="642"/>
      <c r="J2121" s="862"/>
      <c r="K2121" s="872" t="str">
        <f t="shared" si="169"/>
        <v/>
      </c>
      <c r="L2121" s="872" t="str">
        <f t="shared" si="170"/>
        <v/>
      </c>
      <c r="M2121" s="872" t="str">
        <f t="shared" si="171"/>
        <v/>
      </c>
      <c r="N2121" s="872" t="str">
        <f t="shared" si="173"/>
        <v/>
      </c>
      <c r="O2121" s="872" t="str">
        <f t="shared" si="172"/>
        <v/>
      </c>
    </row>
    <row r="2122" spans="3:15" ht="18" hidden="1" customHeight="1">
      <c r="C2122" s="879"/>
      <c r="D2122" s="888"/>
      <c r="E2122" s="889"/>
      <c r="F2122" s="848"/>
      <c r="G2122" s="849"/>
      <c r="H2122" s="868"/>
      <c r="I2122" s="642"/>
      <c r="J2122" s="862"/>
      <c r="K2122" s="872" t="str">
        <f t="shared" si="169"/>
        <v/>
      </c>
      <c r="L2122" s="872" t="str">
        <f t="shared" si="170"/>
        <v/>
      </c>
      <c r="M2122" s="872" t="str">
        <f t="shared" si="171"/>
        <v/>
      </c>
      <c r="N2122" s="872" t="str">
        <f t="shared" si="173"/>
        <v/>
      </c>
      <c r="O2122" s="872" t="str">
        <f t="shared" si="172"/>
        <v/>
      </c>
    </row>
    <row r="2123" spans="3:15" ht="18" hidden="1" customHeight="1">
      <c r="C2123" s="879"/>
      <c r="D2123" s="888"/>
      <c r="E2123" s="889"/>
      <c r="F2123" s="848"/>
      <c r="G2123" s="849"/>
      <c r="H2123" s="868"/>
      <c r="I2123" s="642"/>
      <c r="J2123" s="862"/>
      <c r="K2123" s="872" t="str">
        <f t="shared" si="169"/>
        <v/>
      </c>
      <c r="L2123" s="872" t="str">
        <f t="shared" si="170"/>
        <v/>
      </c>
      <c r="M2123" s="872" t="str">
        <f t="shared" si="171"/>
        <v/>
      </c>
      <c r="N2123" s="872" t="str">
        <f t="shared" si="173"/>
        <v/>
      </c>
      <c r="O2123" s="872" t="str">
        <f t="shared" si="172"/>
        <v/>
      </c>
    </row>
    <row r="2124" spans="3:15" ht="18" hidden="1" customHeight="1">
      <c r="C2124" s="879"/>
      <c r="D2124" s="888"/>
      <c r="E2124" s="889"/>
      <c r="F2124" s="848"/>
      <c r="G2124" s="849"/>
      <c r="H2124" s="868"/>
      <c r="I2124" s="642"/>
      <c r="J2124" s="862"/>
      <c r="K2124" s="872" t="str">
        <f t="shared" si="169"/>
        <v/>
      </c>
      <c r="L2124" s="872" t="str">
        <f t="shared" si="170"/>
        <v/>
      </c>
      <c r="M2124" s="872" t="str">
        <f t="shared" si="171"/>
        <v/>
      </c>
      <c r="N2124" s="872" t="str">
        <f t="shared" si="173"/>
        <v/>
      </c>
      <c r="O2124" s="872" t="str">
        <f t="shared" si="172"/>
        <v/>
      </c>
    </row>
    <row r="2125" spans="3:15" ht="18" hidden="1" customHeight="1">
      <c r="C2125" s="879"/>
      <c r="D2125" s="888"/>
      <c r="E2125" s="889"/>
      <c r="F2125" s="848"/>
      <c r="G2125" s="849"/>
      <c r="H2125" s="868"/>
      <c r="I2125" s="642"/>
      <c r="J2125" s="862"/>
      <c r="K2125" s="872" t="str">
        <f t="shared" si="169"/>
        <v/>
      </c>
      <c r="L2125" s="872" t="str">
        <f t="shared" si="170"/>
        <v/>
      </c>
      <c r="M2125" s="872" t="str">
        <f t="shared" si="171"/>
        <v/>
      </c>
      <c r="N2125" s="872" t="str">
        <f t="shared" si="173"/>
        <v/>
      </c>
      <c r="O2125" s="872" t="str">
        <f t="shared" si="172"/>
        <v/>
      </c>
    </row>
    <row r="2126" spans="3:15" ht="18" hidden="1" customHeight="1">
      <c r="C2126" s="879"/>
      <c r="D2126" s="888"/>
      <c r="E2126" s="889"/>
      <c r="F2126" s="848"/>
      <c r="G2126" s="849"/>
      <c r="H2126" s="868"/>
      <c r="I2126" s="642"/>
      <c r="J2126" s="862"/>
      <c r="K2126" s="872" t="str">
        <f t="shared" si="169"/>
        <v/>
      </c>
      <c r="L2126" s="872" t="str">
        <f t="shared" si="170"/>
        <v/>
      </c>
      <c r="M2126" s="872" t="str">
        <f t="shared" si="171"/>
        <v/>
      </c>
      <c r="N2126" s="872" t="str">
        <f t="shared" si="173"/>
        <v/>
      </c>
      <c r="O2126" s="872" t="str">
        <f t="shared" si="172"/>
        <v/>
      </c>
    </row>
    <row r="2127" spans="3:15" ht="18" hidden="1" customHeight="1">
      <c r="C2127" s="879"/>
      <c r="D2127" s="888"/>
      <c r="E2127" s="889"/>
      <c r="F2127" s="848"/>
      <c r="G2127" s="849"/>
      <c r="H2127" s="868"/>
      <c r="I2127" s="642"/>
      <c r="J2127" s="862"/>
      <c r="K2127" s="872" t="str">
        <f t="shared" si="169"/>
        <v/>
      </c>
      <c r="L2127" s="872" t="str">
        <f t="shared" si="170"/>
        <v/>
      </c>
      <c r="M2127" s="872" t="str">
        <f t="shared" si="171"/>
        <v/>
      </c>
      <c r="N2127" s="872" t="str">
        <f t="shared" si="173"/>
        <v/>
      </c>
      <c r="O2127" s="872" t="str">
        <f t="shared" si="172"/>
        <v/>
      </c>
    </row>
    <row r="2128" spans="3:15" ht="18" hidden="1" customHeight="1">
      <c r="C2128" s="879"/>
      <c r="D2128" s="888"/>
      <c r="E2128" s="889"/>
      <c r="F2128" s="848"/>
      <c r="G2128" s="849"/>
      <c r="H2128" s="868"/>
      <c r="I2128" s="642"/>
      <c r="J2128" s="862"/>
      <c r="K2128" s="872" t="str">
        <f t="shared" si="169"/>
        <v/>
      </c>
      <c r="L2128" s="872" t="str">
        <f t="shared" si="170"/>
        <v/>
      </c>
      <c r="M2128" s="872" t="str">
        <f t="shared" si="171"/>
        <v/>
      </c>
      <c r="N2128" s="872" t="str">
        <f t="shared" si="173"/>
        <v/>
      </c>
      <c r="O2128" s="872" t="str">
        <f t="shared" si="172"/>
        <v/>
      </c>
    </row>
    <row r="2129" spans="3:15" ht="18" hidden="1" customHeight="1">
      <c r="C2129" s="879"/>
      <c r="D2129" s="888"/>
      <c r="E2129" s="889"/>
      <c r="F2129" s="848"/>
      <c r="G2129" s="849"/>
      <c r="H2129" s="868"/>
      <c r="I2129" s="642"/>
      <c r="J2129" s="862"/>
      <c r="K2129" s="872" t="str">
        <f t="shared" si="169"/>
        <v/>
      </c>
      <c r="L2129" s="872" t="str">
        <f t="shared" si="170"/>
        <v/>
      </c>
      <c r="M2129" s="872" t="str">
        <f t="shared" si="171"/>
        <v/>
      </c>
      <c r="N2129" s="872" t="str">
        <f t="shared" si="173"/>
        <v/>
      </c>
      <c r="O2129" s="872" t="str">
        <f t="shared" si="172"/>
        <v/>
      </c>
    </row>
    <row r="2130" spans="3:15" ht="18" hidden="1" customHeight="1">
      <c r="C2130" s="879"/>
      <c r="D2130" s="888"/>
      <c r="E2130" s="889"/>
      <c r="F2130" s="848"/>
      <c r="G2130" s="849"/>
      <c r="H2130" s="868"/>
      <c r="I2130" s="642"/>
      <c r="J2130" s="862"/>
      <c r="K2130" s="872" t="str">
        <f t="shared" si="169"/>
        <v/>
      </c>
      <c r="L2130" s="872" t="str">
        <f t="shared" si="170"/>
        <v/>
      </c>
      <c r="M2130" s="872" t="str">
        <f t="shared" si="171"/>
        <v/>
      </c>
      <c r="N2130" s="872" t="str">
        <f t="shared" si="173"/>
        <v/>
      </c>
      <c r="O2130" s="872" t="str">
        <f t="shared" si="172"/>
        <v/>
      </c>
    </row>
    <row r="2131" spans="3:15" ht="18" hidden="1" customHeight="1">
      <c r="C2131" s="879"/>
      <c r="D2131" s="888"/>
      <c r="E2131" s="889"/>
      <c r="F2131" s="848"/>
      <c r="G2131" s="849"/>
      <c r="H2131" s="868"/>
      <c r="I2131" s="642"/>
      <c r="J2131" s="862"/>
      <c r="K2131" s="872" t="str">
        <f t="shared" si="169"/>
        <v/>
      </c>
      <c r="L2131" s="872" t="str">
        <f t="shared" si="170"/>
        <v/>
      </c>
      <c r="M2131" s="872" t="str">
        <f t="shared" si="171"/>
        <v/>
      </c>
      <c r="N2131" s="872" t="str">
        <f t="shared" si="173"/>
        <v/>
      </c>
      <c r="O2131" s="872" t="str">
        <f t="shared" si="172"/>
        <v/>
      </c>
    </row>
    <row r="2132" spans="3:15" ht="18" hidden="1" customHeight="1">
      <c r="C2132" s="879"/>
      <c r="D2132" s="888"/>
      <c r="E2132" s="889"/>
      <c r="F2132" s="848"/>
      <c r="G2132" s="849"/>
      <c r="H2132" s="868"/>
      <c r="I2132" s="642"/>
      <c r="J2132" s="862"/>
      <c r="K2132" s="872" t="str">
        <f t="shared" si="169"/>
        <v/>
      </c>
      <c r="L2132" s="872" t="str">
        <f t="shared" si="170"/>
        <v/>
      </c>
      <c r="M2132" s="872" t="str">
        <f t="shared" si="171"/>
        <v/>
      </c>
      <c r="N2132" s="872" t="str">
        <f t="shared" si="173"/>
        <v/>
      </c>
      <c r="O2132" s="872" t="str">
        <f t="shared" si="172"/>
        <v/>
      </c>
    </row>
    <row r="2133" spans="3:15" ht="18" hidden="1" customHeight="1">
      <c r="C2133" s="879"/>
      <c r="D2133" s="888"/>
      <c r="E2133" s="889"/>
      <c r="F2133" s="848"/>
      <c r="G2133" s="849"/>
      <c r="H2133" s="868"/>
      <c r="I2133" s="642"/>
      <c r="J2133" s="862"/>
      <c r="K2133" s="872" t="str">
        <f t="shared" si="169"/>
        <v/>
      </c>
      <c r="L2133" s="872" t="str">
        <f t="shared" si="170"/>
        <v/>
      </c>
      <c r="M2133" s="872" t="str">
        <f t="shared" si="171"/>
        <v/>
      </c>
      <c r="N2133" s="872" t="str">
        <f t="shared" si="173"/>
        <v/>
      </c>
      <c r="O2133" s="872" t="str">
        <f t="shared" si="172"/>
        <v/>
      </c>
    </row>
    <row r="2134" spans="3:15" ht="18" hidden="1" customHeight="1">
      <c r="C2134" s="879"/>
      <c r="D2134" s="888"/>
      <c r="E2134" s="889"/>
      <c r="F2134" s="848"/>
      <c r="G2134" s="849"/>
      <c r="H2134" s="868"/>
      <c r="I2134" s="642"/>
      <c r="J2134" s="862"/>
      <c r="K2134" s="872" t="str">
        <f t="shared" si="169"/>
        <v/>
      </c>
      <c r="L2134" s="872" t="str">
        <f t="shared" si="170"/>
        <v/>
      </c>
      <c r="M2134" s="872" t="str">
        <f t="shared" si="171"/>
        <v/>
      </c>
      <c r="N2134" s="872" t="str">
        <f t="shared" si="173"/>
        <v/>
      </c>
      <c r="O2134" s="872" t="str">
        <f t="shared" si="172"/>
        <v/>
      </c>
    </row>
    <row r="2135" spans="3:15" ht="18" hidden="1" customHeight="1">
      <c r="C2135" s="879"/>
      <c r="D2135" s="888"/>
      <c r="E2135" s="889"/>
      <c r="F2135" s="848"/>
      <c r="G2135" s="849"/>
      <c r="H2135" s="868"/>
      <c r="I2135" s="642"/>
      <c r="J2135" s="862"/>
      <c r="K2135" s="872" t="str">
        <f t="shared" si="169"/>
        <v/>
      </c>
      <c r="L2135" s="872" t="str">
        <f t="shared" si="170"/>
        <v/>
      </c>
      <c r="M2135" s="872" t="str">
        <f t="shared" si="171"/>
        <v/>
      </c>
      <c r="N2135" s="872" t="str">
        <f t="shared" si="173"/>
        <v/>
      </c>
      <c r="O2135" s="872" t="str">
        <f t="shared" si="172"/>
        <v/>
      </c>
    </row>
    <row r="2136" spans="3:15" ht="18" hidden="1" customHeight="1">
      <c r="C2136" s="879"/>
      <c r="D2136" s="888"/>
      <c r="E2136" s="889"/>
      <c r="F2136" s="848"/>
      <c r="G2136" s="849"/>
      <c r="H2136" s="868"/>
      <c r="I2136" s="642"/>
      <c r="J2136" s="862"/>
      <c r="K2136" s="872" t="str">
        <f t="shared" si="169"/>
        <v/>
      </c>
      <c r="L2136" s="872" t="str">
        <f t="shared" si="170"/>
        <v/>
      </c>
      <c r="M2136" s="872" t="str">
        <f t="shared" si="171"/>
        <v/>
      </c>
      <c r="N2136" s="872" t="str">
        <f t="shared" si="173"/>
        <v/>
      </c>
      <c r="O2136" s="872" t="str">
        <f t="shared" si="172"/>
        <v/>
      </c>
    </row>
    <row r="2137" spans="3:15" ht="18" hidden="1" customHeight="1">
      <c r="C2137" s="879"/>
      <c r="D2137" s="888"/>
      <c r="E2137" s="889"/>
      <c r="F2137" s="848"/>
      <c r="G2137" s="849"/>
      <c r="H2137" s="868"/>
      <c r="I2137" s="642"/>
      <c r="J2137" s="862"/>
      <c r="K2137" s="872" t="str">
        <f t="shared" si="169"/>
        <v/>
      </c>
      <c r="L2137" s="872" t="str">
        <f t="shared" si="170"/>
        <v/>
      </c>
      <c r="M2137" s="872" t="str">
        <f t="shared" si="171"/>
        <v/>
      </c>
      <c r="N2137" s="872" t="str">
        <f t="shared" si="173"/>
        <v/>
      </c>
      <c r="O2137" s="872" t="str">
        <f t="shared" si="172"/>
        <v/>
      </c>
    </row>
    <row r="2138" spans="3:15" ht="18" hidden="1" customHeight="1">
      <c r="C2138" s="879"/>
      <c r="D2138" s="888"/>
      <c r="E2138" s="889"/>
      <c r="F2138" s="848"/>
      <c r="G2138" s="849"/>
      <c r="H2138" s="868"/>
      <c r="I2138" s="642"/>
      <c r="J2138" s="862"/>
      <c r="K2138" s="872" t="str">
        <f t="shared" si="169"/>
        <v/>
      </c>
      <c r="L2138" s="872" t="str">
        <f t="shared" si="170"/>
        <v/>
      </c>
      <c r="M2138" s="872" t="str">
        <f t="shared" si="171"/>
        <v/>
      </c>
      <c r="N2138" s="872" t="str">
        <f t="shared" si="173"/>
        <v/>
      </c>
      <c r="O2138" s="872" t="str">
        <f t="shared" si="172"/>
        <v/>
      </c>
    </row>
    <row r="2139" spans="3:15" ht="18" hidden="1" customHeight="1">
      <c r="C2139" s="879"/>
      <c r="D2139" s="888"/>
      <c r="E2139" s="889"/>
      <c r="F2139" s="848"/>
      <c r="G2139" s="849"/>
      <c r="H2139" s="868"/>
      <c r="I2139" s="642"/>
      <c r="J2139" s="862"/>
      <c r="K2139" s="872" t="str">
        <f t="shared" si="169"/>
        <v/>
      </c>
      <c r="L2139" s="872" t="str">
        <f t="shared" si="170"/>
        <v/>
      </c>
      <c r="M2139" s="872" t="str">
        <f t="shared" si="171"/>
        <v/>
      </c>
      <c r="N2139" s="872" t="str">
        <f t="shared" si="173"/>
        <v/>
      </c>
      <c r="O2139" s="872" t="str">
        <f t="shared" si="172"/>
        <v/>
      </c>
    </row>
    <row r="2140" spans="3:15" ht="18" hidden="1" customHeight="1">
      <c r="C2140" s="879"/>
      <c r="D2140" s="888"/>
      <c r="E2140" s="889"/>
      <c r="F2140" s="848"/>
      <c r="G2140" s="849"/>
      <c r="H2140" s="868"/>
      <c r="I2140" s="642"/>
      <c r="J2140" s="862"/>
      <c r="K2140" s="872" t="str">
        <f t="shared" si="169"/>
        <v/>
      </c>
      <c r="L2140" s="872" t="str">
        <f t="shared" si="170"/>
        <v/>
      </c>
      <c r="M2140" s="872" t="str">
        <f t="shared" si="171"/>
        <v/>
      </c>
      <c r="N2140" s="872" t="str">
        <f t="shared" si="173"/>
        <v/>
      </c>
      <c r="O2140" s="872" t="str">
        <f t="shared" si="172"/>
        <v/>
      </c>
    </row>
    <row r="2141" spans="3:15" ht="18" hidden="1" customHeight="1">
      <c r="C2141" s="879"/>
      <c r="D2141" s="888"/>
      <c r="E2141" s="889"/>
      <c r="F2141" s="848"/>
      <c r="G2141" s="849"/>
      <c r="H2141" s="868"/>
      <c r="I2141" s="642"/>
      <c r="J2141" s="862"/>
      <c r="K2141" s="872" t="str">
        <f t="shared" si="169"/>
        <v/>
      </c>
      <c r="L2141" s="872" t="str">
        <f t="shared" si="170"/>
        <v/>
      </c>
      <c r="M2141" s="872" t="str">
        <f t="shared" si="171"/>
        <v/>
      </c>
      <c r="N2141" s="872" t="str">
        <f t="shared" si="173"/>
        <v/>
      </c>
      <c r="O2141" s="872" t="str">
        <f t="shared" si="172"/>
        <v/>
      </c>
    </row>
    <row r="2142" spans="3:15" ht="18" hidden="1" customHeight="1">
      <c r="C2142" s="879"/>
      <c r="D2142" s="888"/>
      <c r="E2142" s="889"/>
      <c r="F2142" s="848"/>
      <c r="G2142" s="849"/>
      <c r="H2142" s="868"/>
      <c r="I2142" s="642"/>
      <c r="J2142" s="862"/>
      <c r="K2142" s="872" t="str">
        <f t="shared" si="169"/>
        <v/>
      </c>
      <c r="L2142" s="872" t="str">
        <f t="shared" si="170"/>
        <v/>
      </c>
      <c r="M2142" s="872" t="str">
        <f t="shared" si="171"/>
        <v/>
      </c>
      <c r="N2142" s="872" t="str">
        <f t="shared" si="173"/>
        <v/>
      </c>
      <c r="O2142" s="872" t="str">
        <f t="shared" si="172"/>
        <v/>
      </c>
    </row>
    <row r="2143" spans="3:15" ht="18" hidden="1" customHeight="1">
      <c r="C2143" s="879"/>
      <c r="D2143" s="888"/>
      <c r="E2143" s="889"/>
      <c r="F2143" s="848"/>
      <c r="G2143" s="849"/>
      <c r="H2143" s="868"/>
      <c r="I2143" s="642"/>
      <c r="J2143" s="862"/>
      <c r="K2143" s="872" t="str">
        <f t="shared" si="169"/>
        <v/>
      </c>
      <c r="L2143" s="872" t="str">
        <f t="shared" si="170"/>
        <v/>
      </c>
      <c r="M2143" s="872" t="str">
        <f t="shared" si="171"/>
        <v/>
      </c>
      <c r="N2143" s="872" t="str">
        <f t="shared" si="173"/>
        <v/>
      </c>
      <c r="O2143" s="872" t="str">
        <f t="shared" si="172"/>
        <v/>
      </c>
    </row>
    <row r="2144" spans="3:15" ht="18" hidden="1" customHeight="1">
      <c r="C2144" s="879"/>
      <c r="D2144" s="888"/>
      <c r="E2144" s="889"/>
      <c r="F2144" s="848"/>
      <c r="G2144" s="849"/>
      <c r="H2144" s="868"/>
      <c r="I2144" s="642"/>
      <c r="J2144" s="862"/>
      <c r="K2144" s="872" t="str">
        <f t="shared" si="169"/>
        <v/>
      </c>
      <c r="L2144" s="872" t="str">
        <f t="shared" si="170"/>
        <v/>
      </c>
      <c r="M2144" s="872" t="str">
        <f t="shared" si="171"/>
        <v/>
      </c>
      <c r="N2144" s="872" t="str">
        <f t="shared" si="173"/>
        <v/>
      </c>
      <c r="O2144" s="872" t="str">
        <f t="shared" si="172"/>
        <v/>
      </c>
    </row>
    <row r="2145" spans="3:15" ht="18" hidden="1" customHeight="1">
      <c r="C2145" s="879"/>
      <c r="D2145" s="888"/>
      <c r="E2145" s="889"/>
      <c r="F2145" s="848"/>
      <c r="G2145" s="849"/>
      <c r="H2145" s="868"/>
      <c r="I2145" s="642"/>
      <c r="J2145" s="862"/>
      <c r="K2145" s="872" t="str">
        <f t="shared" si="169"/>
        <v/>
      </c>
      <c r="L2145" s="872" t="str">
        <f t="shared" si="170"/>
        <v/>
      </c>
      <c r="M2145" s="872" t="str">
        <f t="shared" si="171"/>
        <v/>
      </c>
      <c r="N2145" s="872" t="str">
        <f t="shared" si="173"/>
        <v/>
      </c>
      <c r="O2145" s="872" t="str">
        <f t="shared" si="172"/>
        <v/>
      </c>
    </row>
    <row r="2146" spans="3:15" ht="18" hidden="1" customHeight="1">
      <c r="C2146" s="879"/>
      <c r="D2146" s="888"/>
      <c r="E2146" s="889"/>
      <c r="F2146" s="848"/>
      <c r="G2146" s="849"/>
      <c r="H2146" s="868"/>
      <c r="I2146" s="642"/>
      <c r="J2146" s="862"/>
      <c r="K2146" s="872" t="str">
        <f t="shared" si="169"/>
        <v/>
      </c>
      <c r="L2146" s="872" t="str">
        <f t="shared" si="170"/>
        <v/>
      </c>
      <c r="M2146" s="872" t="str">
        <f t="shared" si="171"/>
        <v/>
      </c>
      <c r="N2146" s="872" t="str">
        <f t="shared" si="173"/>
        <v/>
      </c>
      <c r="O2146" s="872" t="str">
        <f t="shared" si="172"/>
        <v/>
      </c>
    </row>
    <row r="2147" spans="3:15" ht="18" hidden="1" customHeight="1">
      <c r="C2147" s="879"/>
      <c r="D2147" s="888"/>
      <c r="E2147" s="889"/>
      <c r="F2147" s="848"/>
      <c r="G2147" s="849"/>
      <c r="H2147" s="868"/>
      <c r="I2147" s="642"/>
      <c r="J2147" s="862"/>
      <c r="K2147" s="872" t="str">
        <f t="shared" si="169"/>
        <v/>
      </c>
      <c r="L2147" s="872" t="str">
        <f t="shared" si="170"/>
        <v/>
      </c>
      <c r="M2147" s="872" t="str">
        <f t="shared" si="171"/>
        <v/>
      </c>
      <c r="N2147" s="872" t="str">
        <f t="shared" si="173"/>
        <v/>
      </c>
      <c r="O2147" s="872" t="str">
        <f t="shared" si="172"/>
        <v/>
      </c>
    </row>
    <row r="2148" spans="3:15" ht="18" hidden="1" customHeight="1">
      <c r="C2148" s="879"/>
      <c r="D2148" s="888"/>
      <c r="E2148" s="889"/>
      <c r="F2148" s="848"/>
      <c r="G2148" s="849"/>
      <c r="H2148" s="868"/>
      <c r="I2148" s="642"/>
      <c r="J2148" s="862"/>
      <c r="K2148" s="872" t="str">
        <f t="shared" si="169"/>
        <v/>
      </c>
      <c r="L2148" s="872" t="str">
        <f t="shared" si="170"/>
        <v/>
      </c>
      <c r="M2148" s="872" t="str">
        <f t="shared" si="171"/>
        <v/>
      </c>
      <c r="N2148" s="872" t="str">
        <f t="shared" si="173"/>
        <v/>
      </c>
      <c r="O2148" s="872" t="str">
        <f t="shared" si="172"/>
        <v/>
      </c>
    </row>
    <row r="2149" spans="3:15" ht="18" hidden="1" customHeight="1">
      <c r="C2149" s="879"/>
      <c r="D2149" s="888"/>
      <c r="E2149" s="889"/>
      <c r="F2149" s="848"/>
      <c r="G2149" s="849"/>
      <c r="H2149" s="868"/>
      <c r="I2149" s="642"/>
      <c r="J2149" s="862"/>
      <c r="K2149" s="872" t="str">
        <f t="shared" si="169"/>
        <v/>
      </c>
      <c r="L2149" s="872" t="str">
        <f t="shared" si="170"/>
        <v/>
      </c>
      <c r="M2149" s="872" t="str">
        <f t="shared" si="171"/>
        <v/>
      </c>
      <c r="N2149" s="872" t="str">
        <f t="shared" si="173"/>
        <v/>
      </c>
      <c r="O2149" s="872" t="str">
        <f t="shared" si="172"/>
        <v/>
      </c>
    </row>
    <row r="2150" spans="3:15" ht="18" hidden="1" customHeight="1">
      <c r="C2150" s="879"/>
      <c r="D2150" s="888"/>
      <c r="E2150" s="889"/>
      <c r="F2150" s="848"/>
      <c r="G2150" s="849"/>
      <c r="H2150" s="868"/>
      <c r="I2150" s="642"/>
      <c r="J2150" s="862"/>
      <c r="K2150" s="872" t="str">
        <f t="shared" si="169"/>
        <v/>
      </c>
      <c r="L2150" s="872" t="str">
        <f t="shared" si="170"/>
        <v/>
      </c>
      <c r="M2150" s="872" t="str">
        <f t="shared" si="171"/>
        <v/>
      </c>
      <c r="N2150" s="872" t="str">
        <f t="shared" si="173"/>
        <v/>
      </c>
      <c r="O2150" s="872" t="str">
        <f t="shared" si="172"/>
        <v/>
      </c>
    </row>
    <row r="2151" spans="3:15" ht="18" hidden="1" customHeight="1">
      <c r="C2151" s="879"/>
      <c r="D2151" s="888"/>
      <c r="E2151" s="889"/>
      <c r="F2151" s="848"/>
      <c r="G2151" s="849"/>
      <c r="H2151" s="868"/>
      <c r="I2151" s="642"/>
      <c r="J2151" s="862"/>
      <c r="K2151" s="872" t="str">
        <f t="shared" ref="K2151:K2214" si="174">IF(C2151="","",IF(E2151=G2151,"エラー",""))</f>
        <v/>
      </c>
      <c r="L2151" s="872" t="str">
        <f t="shared" ref="L2151:L2214" si="175">IF(C2151="","",IF(COUNTIF($H$3213:$H$3236,H2151),"","エラー"))</f>
        <v/>
      </c>
      <c r="M2151" s="872" t="str">
        <f t="shared" ref="M2151:M2214" si="176">IF(H2151="その他",IF(I2151="","エラー",""),IF(H2151="外国語(外国語会話も含む)",IF(I2151="","エラー",""),""))</f>
        <v/>
      </c>
      <c r="N2151" s="872" t="str">
        <f t="shared" si="173"/>
        <v/>
      </c>
      <c r="O2151" s="872" t="str">
        <f t="shared" si="172"/>
        <v/>
      </c>
    </row>
    <row r="2152" spans="3:15" ht="18" hidden="1" customHeight="1">
      <c r="C2152" s="879"/>
      <c r="D2152" s="888"/>
      <c r="E2152" s="889"/>
      <c r="F2152" s="848"/>
      <c r="G2152" s="849"/>
      <c r="H2152" s="868"/>
      <c r="I2152" s="642"/>
      <c r="J2152" s="862"/>
      <c r="K2152" s="872" t="str">
        <f t="shared" si="174"/>
        <v/>
      </c>
      <c r="L2152" s="872" t="str">
        <f t="shared" si="175"/>
        <v/>
      </c>
      <c r="M2152" s="872" t="str">
        <f t="shared" si="176"/>
        <v/>
      </c>
      <c r="N2152" s="872" t="str">
        <f t="shared" si="173"/>
        <v/>
      </c>
      <c r="O2152" s="872" t="str">
        <f t="shared" si="172"/>
        <v/>
      </c>
    </row>
    <row r="2153" spans="3:15" ht="18" hidden="1" customHeight="1">
      <c r="C2153" s="879"/>
      <c r="D2153" s="888"/>
      <c r="E2153" s="889"/>
      <c r="F2153" s="848"/>
      <c r="G2153" s="849"/>
      <c r="H2153" s="868"/>
      <c r="I2153" s="642"/>
      <c r="J2153" s="862"/>
      <c r="K2153" s="872" t="str">
        <f t="shared" si="174"/>
        <v/>
      </c>
      <c r="L2153" s="872" t="str">
        <f t="shared" si="175"/>
        <v/>
      </c>
      <c r="M2153" s="872" t="str">
        <f t="shared" si="176"/>
        <v/>
      </c>
      <c r="N2153" s="872" t="str">
        <f t="shared" si="173"/>
        <v/>
      </c>
      <c r="O2153" s="872" t="str">
        <f t="shared" si="172"/>
        <v/>
      </c>
    </row>
    <row r="2154" spans="3:15" ht="18" hidden="1" customHeight="1">
      <c r="C2154" s="879"/>
      <c r="D2154" s="888"/>
      <c r="E2154" s="889"/>
      <c r="F2154" s="848"/>
      <c r="G2154" s="849"/>
      <c r="H2154" s="868"/>
      <c r="I2154" s="642"/>
      <c r="J2154" s="862"/>
      <c r="K2154" s="872" t="str">
        <f t="shared" si="174"/>
        <v/>
      </c>
      <c r="L2154" s="872" t="str">
        <f t="shared" si="175"/>
        <v/>
      </c>
      <c r="M2154" s="872" t="str">
        <f t="shared" si="176"/>
        <v/>
      </c>
      <c r="N2154" s="872" t="str">
        <f t="shared" si="173"/>
        <v/>
      </c>
      <c r="O2154" s="872" t="str">
        <f t="shared" si="172"/>
        <v/>
      </c>
    </row>
    <row r="2155" spans="3:15" ht="18" hidden="1" customHeight="1">
      <c r="C2155" s="879"/>
      <c r="D2155" s="888"/>
      <c r="E2155" s="889"/>
      <c r="F2155" s="848"/>
      <c r="G2155" s="849"/>
      <c r="H2155" s="868"/>
      <c r="I2155" s="642"/>
      <c r="J2155" s="862"/>
      <c r="K2155" s="872" t="str">
        <f t="shared" si="174"/>
        <v/>
      </c>
      <c r="L2155" s="872" t="str">
        <f t="shared" si="175"/>
        <v/>
      </c>
      <c r="M2155" s="872" t="str">
        <f t="shared" si="176"/>
        <v/>
      </c>
      <c r="N2155" s="872" t="str">
        <f t="shared" si="173"/>
        <v/>
      </c>
      <c r="O2155" s="872" t="str">
        <f t="shared" si="172"/>
        <v/>
      </c>
    </row>
    <row r="2156" spans="3:15" ht="18" hidden="1" customHeight="1">
      <c r="C2156" s="879"/>
      <c r="D2156" s="888"/>
      <c r="E2156" s="889"/>
      <c r="F2156" s="848"/>
      <c r="G2156" s="849"/>
      <c r="H2156" s="868"/>
      <c r="I2156" s="642"/>
      <c r="J2156" s="862"/>
      <c r="K2156" s="872" t="str">
        <f t="shared" si="174"/>
        <v/>
      </c>
      <c r="L2156" s="872" t="str">
        <f t="shared" si="175"/>
        <v/>
      </c>
      <c r="M2156" s="872" t="str">
        <f t="shared" si="176"/>
        <v/>
      </c>
      <c r="N2156" s="872" t="str">
        <f t="shared" si="173"/>
        <v/>
      </c>
      <c r="O2156" s="872" t="str">
        <f t="shared" si="172"/>
        <v/>
      </c>
    </row>
    <row r="2157" spans="3:15" ht="18" hidden="1" customHeight="1">
      <c r="C2157" s="879"/>
      <c r="D2157" s="888"/>
      <c r="E2157" s="889"/>
      <c r="F2157" s="848"/>
      <c r="G2157" s="849"/>
      <c r="H2157" s="868"/>
      <c r="I2157" s="642"/>
      <c r="J2157" s="862"/>
      <c r="K2157" s="872" t="str">
        <f t="shared" si="174"/>
        <v/>
      </c>
      <c r="L2157" s="872" t="str">
        <f t="shared" si="175"/>
        <v/>
      </c>
      <c r="M2157" s="872" t="str">
        <f t="shared" si="176"/>
        <v/>
      </c>
      <c r="N2157" s="872" t="str">
        <f t="shared" si="173"/>
        <v/>
      </c>
      <c r="O2157" s="872" t="str">
        <f t="shared" si="172"/>
        <v/>
      </c>
    </row>
    <row r="2158" spans="3:15" ht="18" hidden="1" customHeight="1">
      <c r="C2158" s="879"/>
      <c r="D2158" s="888"/>
      <c r="E2158" s="889"/>
      <c r="F2158" s="848"/>
      <c r="G2158" s="849"/>
      <c r="H2158" s="868"/>
      <c r="I2158" s="642"/>
      <c r="J2158" s="862"/>
      <c r="K2158" s="872" t="str">
        <f t="shared" si="174"/>
        <v/>
      </c>
      <c r="L2158" s="872" t="str">
        <f t="shared" si="175"/>
        <v/>
      </c>
      <c r="M2158" s="872" t="str">
        <f t="shared" si="176"/>
        <v/>
      </c>
      <c r="N2158" s="872" t="str">
        <f t="shared" si="173"/>
        <v/>
      </c>
      <c r="O2158" s="872" t="str">
        <f t="shared" si="172"/>
        <v/>
      </c>
    </row>
    <row r="2159" spans="3:15" ht="18" hidden="1" customHeight="1">
      <c r="C2159" s="879"/>
      <c r="D2159" s="888"/>
      <c r="E2159" s="889"/>
      <c r="F2159" s="848"/>
      <c r="G2159" s="849"/>
      <c r="H2159" s="868"/>
      <c r="I2159" s="642"/>
      <c r="J2159" s="862"/>
      <c r="K2159" s="872" t="str">
        <f t="shared" si="174"/>
        <v/>
      </c>
      <c r="L2159" s="872" t="str">
        <f t="shared" si="175"/>
        <v/>
      </c>
      <c r="M2159" s="872" t="str">
        <f t="shared" si="176"/>
        <v/>
      </c>
      <c r="N2159" s="872" t="str">
        <f t="shared" si="173"/>
        <v/>
      </c>
      <c r="O2159" s="872" t="str">
        <f t="shared" si="172"/>
        <v/>
      </c>
    </row>
    <row r="2160" spans="3:15" ht="18" hidden="1" customHeight="1">
      <c r="C2160" s="879"/>
      <c r="D2160" s="888"/>
      <c r="E2160" s="889"/>
      <c r="F2160" s="848"/>
      <c r="G2160" s="849"/>
      <c r="H2160" s="868"/>
      <c r="I2160" s="642"/>
      <c r="J2160" s="862"/>
      <c r="K2160" s="872" t="str">
        <f t="shared" si="174"/>
        <v/>
      </c>
      <c r="L2160" s="872" t="str">
        <f t="shared" si="175"/>
        <v/>
      </c>
      <c r="M2160" s="872" t="str">
        <f t="shared" si="176"/>
        <v/>
      </c>
      <c r="N2160" s="872" t="str">
        <f t="shared" si="173"/>
        <v/>
      </c>
      <c r="O2160" s="872" t="str">
        <f t="shared" si="172"/>
        <v/>
      </c>
    </row>
    <row r="2161" spans="3:15" ht="18" hidden="1" customHeight="1">
      <c r="C2161" s="879"/>
      <c r="D2161" s="888"/>
      <c r="E2161" s="889"/>
      <c r="F2161" s="848"/>
      <c r="G2161" s="849"/>
      <c r="H2161" s="868"/>
      <c r="I2161" s="642"/>
      <c r="J2161" s="862"/>
      <c r="K2161" s="872" t="str">
        <f t="shared" si="174"/>
        <v/>
      </c>
      <c r="L2161" s="872" t="str">
        <f t="shared" si="175"/>
        <v/>
      </c>
      <c r="M2161" s="872" t="str">
        <f t="shared" si="176"/>
        <v/>
      </c>
      <c r="N2161" s="872" t="str">
        <f t="shared" si="173"/>
        <v/>
      </c>
      <c r="O2161" s="872" t="str">
        <f t="shared" si="172"/>
        <v/>
      </c>
    </row>
    <row r="2162" spans="3:15" ht="18" hidden="1" customHeight="1">
      <c r="C2162" s="879"/>
      <c r="D2162" s="888"/>
      <c r="E2162" s="889"/>
      <c r="F2162" s="848"/>
      <c r="G2162" s="849"/>
      <c r="H2162" s="868"/>
      <c r="I2162" s="642"/>
      <c r="J2162" s="862"/>
      <c r="K2162" s="872" t="str">
        <f t="shared" si="174"/>
        <v/>
      </c>
      <c r="L2162" s="872" t="str">
        <f t="shared" si="175"/>
        <v/>
      </c>
      <c r="M2162" s="872" t="str">
        <f t="shared" si="176"/>
        <v/>
      </c>
      <c r="N2162" s="872" t="str">
        <f t="shared" si="173"/>
        <v/>
      </c>
      <c r="O2162" s="872" t="str">
        <f t="shared" si="172"/>
        <v/>
      </c>
    </row>
    <row r="2163" spans="3:15" ht="18" hidden="1" customHeight="1">
      <c r="C2163" s="879"/>
      <c r="D2163" s="888"/>
      <c r="E2163" s="889"/>
      <c r="F2163" s="848"/>
      <c r="G2163" s="849"/>
      <c r="H2163" s="868"/>
      <c r="I2163" s="642"/>
      <c r="J2163" s="862"/>
      <c r="K2163" s="872" t="str">
        <f t="shared" si="174"/>
        <v/>
      </c>
      <c r="L2163" s="872" t="str">
        <f t="shared" si="175"/>
        <v/>
      </c>
      <c r="M2163" s="872" t="str">
        <f t="shared" si="176"/>
        <v/>
      </c>
      <c r="N2163" s="872" t="str">
        <f t="shared" si="173"/>
        <v/>
      </c>
      <c r="O2163" s="872" t="str">
        <f t="shared" si="172"/>
        <v/>
      </c>
    </row>
    <row r="2164" spans="3:15" ht="18" hidden="1" customHeight="1">
      <c r="C2164" s="879"/>
      <c r="D2164" s="888"/>
      <c r="E2164" s="889"/>
      <c r="F2164" s="848"/>
      <c r="G2164" s="849"/>
      <c r="H2164" s="868"/>
      <c r="I2164" s="642"/>
      <c r="J2164" s="862"/>
      <c r="K2164" s="872" t="str">
        <f t="shared" si="174"/>
        <v/>
      </c>
      <c r="L2164" s="872" t="str">
        <f t="shared" si="175"/>
        <v/>
      </c>
      <c r="M2164" s="872" t="str">
        <f t="shared" si="176"/>
        <v/>
      </c>
      <c r="N2164" s="872" t="str">
        <f t="shared" si="173"/>
        <v/>
      </c>
      <c r="O2164" s="872" t="str">
        <f t="shared" si="172"/>
        <v/>
      </c>
    </row>
    <row r="2165" spans="3:15" ht="18" hidden="1" customHeight="1">
      <c r="C2165" s="879"/>
      <c r="D2165" s="888"/>
      <c r="E2165" s="889"/>
      <c r="F2165" s="848"/>
      <c r="G2165" s="849"/>
      <c r="H2165" s="868"/>
      <c r="I2165" s="642"/>
      <c r="J2165" s="862"/>
      <c r="K2165" s="872" t="str">
        <f t="shared" si="174"/>
        <v/>
      </c>
      <c r="L2165" s="872" t="str">
        <f t="shared" si="175"/>
        <v/>
      </c>
      <c r="M2165" s="872" t="str">
        <f t="shared" si="176"/>
        <v/>
      </c>
      <c r="N2165" s="872" t="str">
        <f t="shared" si="173"/>
        <v/>
      </c>
      <c r="O2165" s="872" t="str">
        <f t="shared" si="172"/>
        <v/>
      </c>
    </row>
    <row r="2166" spans="3:15" ht="18" hidden="1" customHeight="1">
      <c r="C2166" s="879"/>
      <c r="D2166" s="888"/>
      <c r="E2166" s="889"/>
      <c r="F2166" s="848"/>
      <c r="G2166" s="849"/>
      <c r="H2166" s="868"/>
      <c r="I2166" s="642"/>
      <c r="J2166" s="862"/>
      <c r="K2166" s="872" t="str">
        <f t="shared" si="174"/>
        <v/>
      </c>
      <c r="L2166" s="872" t="str">
        <f t="shared" si="175"/>
        <v/>
      </c>
      <c r="M2166" s="872" t="str">
        <f t="shared" si="176"/>
        <v/>
      </c>
      <c r="N2166" s="872" t="str">
        <f t="shared" si="173"/>
        <v/>
      </c>
      <c r="O2166" s="872" t="str">
        <f t="shared" si="172"/>
        <v/>
      </c>
    </row>
    <row r="2167" spans="3:15" ht="18" hidden="1" customHeight="1">
      <c r="C2167" s="879"/>
      <c r="D2167" s="888"/>
      <c r="E2167" s="889"/>
      <c r="F2167" s="848"/>
      <c r="G2167" s="849"/>
      <c r="H2167" s="868"/>
      <c r="I2167" s="642"/>
      <c r="J2167" s="862"/>
      <c r="K2167" s="872" t="str">
        <f t="shared" si="174"/>
        <v/>
      </c>
      <c r="L2167" s="872" t="str">
        <f t="shared" si="175"/>
        <v/>
      </c>
      <c r="M2167" s="872" t="str">
        <f t="shared" si="176"/>
        <v/>
      </c>
      <c r="N2167" s="872" t="str">
        <f t="shared" si="173"/>
        <v/>
      </c>
      <c r="O2167" s="872" t="str">
        <f t="shared" si="172"/>
        <v/>
      </c>
    </row>
    <row r="2168" spans="3:15" ht="18" hidden="1" customHeight="1">
      <c r="C2168" s="879"/>
      <c r="D2168" s="888"/>
      <c r="E2168" s="889"/>
      <c r="F2168" s="848"/>
      <c r="G2168" s="849"/>
      <c r="H2168" s="868"/>
      <c r="I2168" s="642"/>
      <c r="J2168" s="862"/>
      <c r="K2168" s="872" t="str">
        <f t="shared" si="174"/>
        <v/>
      </c>
      <c r="L2168" s="872" t="str">
        <f t="shared" si="175"/>
        <v/>
      </c>
      <c r="M2168" s="872" t="str">
        <f t="shared" si="176"/>
        <v/>
      </c>
      <c r="N2168" s="872" t="str">
        <f t="shared" si="173"/>
        <v/>
      </c>
      <c r="O2168" s="872" t="str">
        <f t="shared" si="172"/>
        <v/>
      </c>
    </row>
    <row r="2169" spans="3:15" ht="18" hidden="1" customHeight="1">
      <c r="C2169" s="879"/>
      <c r="D2169" s="888"/>
      <c r="E2169" s="889"/>
      <c r="F2169" s="848"/>
      <c r="G2169" s="849"/>
      <c r="H2169" s="868"/>
      <c r="I2169" s="642"/>
      <c r="J2169" s="862"/>
      <c r="K2169" s="872" t="str">
        <f t="shared" si="174"/>
        <v/>
      </c>
      <c r="L2169" s="872" t="str">
        <f t="shared" si="175"/>
        <v/>
      </c>
      <c r="M2169" s="872" t="str">
        <f t="shared" si="176"/>
        <v/>
      </c>
      <c r="N2169" s="872" t="str">
        <f t="shared" si="173"/>
        <v/>
      </c>
      <c r="O2169" s="872" t="str">
        <f t="shared" si="172"/>
        <v/>
      </c>
    </row>
    <row r="2170" spans="3:15" ht="18" hidden="1" customHeight="1">
      <c r="C2170" s="879"/>
      <c r="D2170" s="888"/>
      <c r="E2170" s="889"/>
      <c r="F2170" s="848"/>
      <c r="G2170" s="849"/>
      <c r="H2170" s="868"/>
      <c r="I2170" s="642"/>
      <c r="J2170" s="862"/>
      <c r="K2170" s="872" t="str">
        <f t="shared" si="174"/>
        <v/>
      </c>
      <c r="L2170" s="872" t="str">
        <f t="shared" si="175"/>
        <v/>
      </c>
      <c r="M2170" s="872" t="str">
        <f t="shared" si="176"/>
        <v/>
      </c>
      <c r="N2170" s="872" t="str">
        <f t="shared" si="173"/>
        <v/>
      </c>
      <c r="O2170" s="872" t="str">
        <f t="shared" si="172"/>
        <v/>
      </c>
    </row>
    <row r="2171" spans="3:15" ht="18" hidden="1" customHeight="1">
      <c r="C2171" s="879"/>
      <c r="D2171" s="888"/>
      <c r="E2171" s="889"/>
      <c r="F2171" s="848"/>
      <c r="G2171" s="849"/>
      <c r="H2171" s="868"/>
      <c r="I2171" s="642"/>
      <c r="J2171" s="862"/>
      <c r="K2171" s="872" t="str">
        <f t="shared" si="174"/>
        <v/>
      </c>
      <c r="L2171" s="872" t="str">
        <f t="shared" si="175"/>
        <v/>
      </c>
      <c r="M2171" s="872" t="str">
        <f t="shared" si="176"/>
        <v/>
      </c>
      <c r="N2171" s="872" t="str">
        <f t="shared" si="173"/>
        <v/>
      </c>
      <c r="O2171" s="872" t="str">
        <f t="shared" si="172"/>
        <v/>
      </c>
    </row>
    <row r="2172" spans="3:15" ht="18" hidden="1" customHeight="1">
      <c r="C2172" s="879"/>
      <c r="D2172" s="888"/>
      <c r="E2172" s="889"/>
      <c r="F2172" s="848"/>
      <c r="G2172" s="849"/>
      <c r="H2172" s="868"/>
      <c r="I2172" s="642"/>
      <c r="J2172" s="862"/>
      <c r="K2172" s="872" t="str">
        <f t="shared" si="174"/>
        <v/>
      </c>
      <c r="L2172" s="872" t="str">
        <f t="shared" si="175"/>
        <v/>
      </c>
      <c r="M2172" s="872" t="str">
        <f t="shared" si="176"/>
        <v/>
      </c>
      <c r="N2172" s="872" t="str">
        <f t="shared" si="173"/>
        <v/>
      </c>
      <c r="O2172" s="872" t="str">
        <f t="shared" si="172"/>
        <v/>
      </c>
    </row>
    <row r="2173" spans="3:15" ht="18" hidden="1" customHeight="1">
      <c r="C2173" s="879"/>
      <c r="D2173" s="888"/>
      <c r="E2173" s="889"/>
      <c r="F2173" s="848"/>
      <c r="G2173" s="849"/>
      <c r="H2173" s="868"/>
      <c r="I2173" s="642"/>
      <c r="J2173" s="862"/>
      <c r="K2173" s="872" t="str">
        <f t="shared" si="174"/>
        <v/>
      </c>
      <c r="L2173" s="872" t="str">
        <f t="shared" si="175"/>
        <v/>
      </c>
      <c r="M2173" s="872" t="str">
        <f t="shared" si="176"/>
        <v/>
      </c>
      <c r="N2173" s="872" t="str">
        <f t="shared" si="173"/>
        <v/>
      </c>
      <c r="O2173" s="872" t="str">
        <f t="shared" si="172"/>
        <v/>
      </c>
    </row>
    <row r="2174" spans="3:15" ht="18" hidden="1" customHeight="1">
      <c r="C2174" s="879"/>
      <c r="D2174" s="888"/>
      <c r="E2174" s="889"/>
      <c r="F2174" s="848"/>
      <c r="G2174" s="849"/>
      <c r="H2174" s="868"/>
      <c r="I2174" s="642"/>
      <c r="J2174" s="862"/>
      <c r="K2174" s="872" t="str">
        <f t="shared" si="174"/>
        <v/>
      </c>
      <c r="L2174" s="872" t="str">
        <f t="shared" si="175"/>
        <v/>
      </c>
      <c r="M2174" s="872" t="str">
        <f t="shared" si="176"/>
        <v/>
      </c>
      <c r="N2174" s="872" t="str">
        <f t="shared" si="173"/>
        <v/>
      </c>
      <c r="O2174" s="872" t="str">
        <f t="shared" si="172"/>
        <v/>
      </c>
    </row>
    <row r="2175" spans="3:15" ht="18" hidden="1" customHeight="1">
      <c r="C2175" s="879"/>
      <c r="D2175" s="888"/>
      <c r="E2175" s="889"/>
      <c r="F2175" s="848"/>
      <c r="G2175" s="849"/>
      <c r="H2175" s="868"/>
      <c r="I2175" s="642"/>
      <c r="J2175" s="862"/>
      <c r="K2175" s="872" t="str">
        <f t="shared" si="174"/>
        <v/>
      </c>
      <c r="L2175" s="872" t="str">
        <f t="shared" si="175"/>
        <v/>
      </c>
      <c r="M2175" s="872" t="str">
        <f t="shared" si="176"/>
        <v/>
      </c>
      <c r="N2175" s="872" t="str">
        <f t="shared" si="173"/>
        <v/>
      </c>
      <c r="O2175" s="872" t="str">
        <f t="shared" si="172"/>
        <v/>
      </c>
    </row>
    <row r="2176" spans="3:15" ht="18" hidden="1" customHeight="1">
      <c r="C2176" s="879"/>
      <c r="D2176" s="888"/>
      <c r="E2176" s="889"/>
      <c r="F2176" s="848"/>
      <c r="G2176" s="849"/>
      <c r="H2176" s="868"/>
      <c r="I2176" s="642"/>
      <c r="J2176" s="862"/>
      <c r="K2176" s="872" t="str">
        <f t="shared" si="174"/>
        <v/>
      </c>
      <c r="L2176" s="872" t="str">
        <f t="shared" si="175"/>
        <v/>
      </c>
      <c r="M2176" s="872" t="str">
        <f t="shared" si="176"/>
        <v/>
      </c>
      <c r="N2176" s="872" t="str">
        <f t="shared" si="173"/>
        <v/>
      </c>
      <c r="O2176" s="872" t="str">
        <f t="shared" si="172"/>
        <v/>
      </c>
    </row>
    <row r="2177" spans="3:15" ht="18" hidden="1" customHeight="1">
      <c r="C2177" s="879"/>
      <c r="D2177" s="888"/>
      <c r="E2177" s="889"/>
      <c r="F2177" s="848"/>
      <c r="G2177" s="849"/>
      <c r="H2177" s="868"/>
      <c r="I2177" s="642"/>
      <c r="J2177" s="862"/>
      <c r="K2177" s="872" t="str">
        <f t="shared" si="174"/>
        <v/>
      </c>
      <c r="L2177" s="872" t="str">
        <f t="shared" si="175"/>
        <v/>
      </c>
      <c r="M2177" s="872" t="str">
        <f t="shared" si="176"/>
        <v/>
      </c>
      <c r="N2177" s="872" t="str">
        <f t="shared" si="173"/>
        <v/>
      </c>
      <c r="O2177" s="872" t="str">
        <f t="shared" si="172"/>
        <v/>
      </c>
    </row>
    <row r="2178" spans="3:15" ht="18" hidden="1" customHeight="1">
      <c r="C2178" s="879"/>
      <c r="D2178" s="888"/>
      <c r="E2178" s="889"/>
      <c r="F2178" s="848"/>
      <c r="G2178" s="849"/>
      <c r="H2178" s="868"/>
      <c r="I2178" s="642"/>
      <c r="J2178" s="862"/>
      <c r="K2178" s="872" t="str">
        <f t="shared" si="174"/>
        <v/>
      </c>
      <c r="L2178" s="872" t="str">
        <f t="shared" si="175"/>
        <v/>
      </c>
      <c r="M2178" s="872" t="str">
        <f t="shared" si="176"/>
        <v/>
      </c>
      <c r="N2178" s="872" t="str">
        <f t="shared" si="173"/>
        <v/>
      </c>
      <c r="O2178" s="872" t="str">
        <f t="shared" si="172"/>
        <v/>
      </c>
    </row>
    <row r="2179" spans="3:15" ht="18" hidden="1" customHeight="1">
      <c r="C2179" s="879"/>
      <c r="D2179" s="888"/>
      <c r="E2179" s="889"/>
      <c r="F2179" s="848"/>
      <c r="G2179" s="849"/>
      <c r="H2179" s="868"/>
      <c r="I2179" s="642"/>
      <c r="J2179" s="862"/>
      <c r="K2179" s="872" t="str">
        <f t="shared" si="174"/>
        <v/>
      </c>
      <c r="L2179" s="872" t="str">
        <f t="shared" si="175"/>
        <v/>
      </c>
      <c r="M2179" s="872" t="str">
        <f t="shared" si="176"/>
        <v/>
      </c>
      <c r="N2179" s="872" t="str">
        <f t="shared" si="173"/>
        <v/>
      </c>
      <c r="O2179" s="872" t="str">
        <f t="shared" si="172"/>
        <v/>
      </c>
    </row>
    <row r="2180" spans="3:15" ht="18" hidden="1" customHeight="1">
      <c r="C2180" s="879"/>
      <c r="D2180" s="888"/>
      <c r="E2180" s="889"/>
      <c r="F2180" s="848"/>
      <c r="G2180" s="849"/>
      <c r="H2180" s="868"/>
      <c r="I2180" s="642"/>
      <c r="J2180" s="862"/>
      <c r="K2180" s="872" t="str">
        <f t="shared" si="174"/>
        <v/>
      </c>
      <c r="L2180" s="872" t="str">
        <f t="shared" si="175"/>
        <v/>
      </c>
      <c r="M2180" s="872" t="str">
        <f t="shared" si="176"/>
        <v/>
      </c>
      <c r="N2180" s="872" t="str">
        <f t="shared" si="173"/>
        <v/>
      </c>
      <c r="O2180" s="872" t="str">
        <f t="shared" si="172"/>
        <v/>
      </c>
    </row>
    <row r="2181" spans="3:15" ht="18" hidden="1" customHeight="1">
      <c r="C2181" s="879"/>
      <c r="D2181" s="888"/>
      <c r="E2181" s="889"/>
      <c r="F2181" s="848"/>
      <c r="G2181" s="849"/>
      <c r="H2181" s="868"/>
      <c r="I2181" s="642"/>
      <c r="J2181" s="862"/>
      <c r="K2181" s="872" t="str">
        <f t="shared" si="174"/>
        <v/>
      </c>
      <c r="L2181" s="872" t="str">
        <f t="shared" si="175"/>
        <v/>
      </c>
      <c r="M2181" s="872" t="str">
        <f t="shared" si="176"/>
        <v/>
      </c>
      <c r="N2181" s="872" t="str">
        <f t="shared" si="173"/>
        <v/>
      </c>
      <c r="O2181" s="872" t="str">
        <f t="shared" ref="O2181:O2244" si="177">IF(C2181="","",IF(COUNTBLANK(C2181:J2181)&gt;1,"記入漏れがあります。記入例のとおりデータを入力してください。。",""))</f>
        <v/>
      </c>
    </row>
    <row r="2182" spans="3:15" ht="18" hidden="1" customHeight="1">
      <c r="C2182" s="879"/>
      <c r="D2182" s="888"/>
      <c r="E2182" s="889"/>
      <c r="F2182" s="848"/>
      <c r="G2182" s="849"/>
      <c r="H2182" s="868"/>
      <c r="I2182" s="642"/>
      <c r="J2182" s="862"/>
      <c r="K2182" s="872" t="str">
        <f t="shared" si="174"/>
        <v/>
      </c>
      <c r="L2182" s="872" t="str">
        <f t="shared" si="175"/>
        <v/>
      </c>
      <c r="M2182" s="872" t="str">
        <f t="shared" si="176"/>
        <v/>
      </c>
      <c r="N2182" s="872" t="str">
        <f t="shared" ref="N2182:N2245" si="178">IF(COUNTIF($Y$6:$Y$18,J2182),"要確認","")</f>
        <v/>
      </c>
      <c r="O2182" s="872" t="str">
        <f t="shared" si="177"/>
        <v/>
      </c>
    </row>
    <row r="2183" spans="3:15" ht="18" hidden="1" customHeight="1">
      <c r="C2183" s="879"/>
      <c r="D2183" s="888"/>
      <c r="E2183" s="889"/>
      <c r="F2183" s="848"/>
      <c r="G2183" s="849"/>
      <c r="H2183" s="868"/>
      <c r="I2183" s="642"/>
      <c r="J2183" s="862"/>
      <c r="K2183" s="872" t="str">
        <f t="shared" si="174"/>
        <v/>
      </c>
      <c r="L2183" s="872" t="str">
        <f t="shared" si="175"/>
        <v/>
      </c>
      <c r="M2183" s="872" t="str">
        <f t="shared" si="176"/>
        <v/>
      </c>
      <c r="N2183" s="872" t="str">
        <f t="shared" si="178"/>
        <v/>
      </c>
      <c r="O2183" s="872" t="str">
        <f t="shared" si="177"/>
        <v/>
      </c>
    </row>
    <row r="2184" spans="3:15" ht="18" hidden="1" customHeight="1">
      <c r="C2184" s="879"/>
      <c r="D2184" s="888"/>
      <c r="E2184" s="889"/>
      <c r="F2184" s="848"/>
      <c r="G2184" s="849"/>
      <c r="H2184" s="868"/>
      <c r="I2184" s="642"/>
      <c r="J2184" s="862"/>
      <c r="K2184" s="872" t="str">
        <f t="shared" si="174"/>
        <v/>
      </c>
      <c r="L2184" s="872" t="str">
        <f t="shared" si="175"/>
        <v/>
      </c>
      <c r="M2184" s="872" t="str">
        <f t="shared" si="176"/>
        <v/>
      </c>
      <c r="N2184" s="872" t="str">
        <f t="shared" si="178"/>
        <v/>
      </c>
      <c r="O2184" s="872" t="str">
        <f t="shared" si="177"/>
        <v/>
      </c>
    </row>
    <row r="2185" spans="3:15" ht="18" hidden="1" customHeight="1">
      <c r="C2185" s="879"/>
      <c r="D2185" s="888"/>
      <c r="E2185" s="889"/>
      <c r="F2185" s="848"/>
      <c r="G2185" s="849"/>
      <c r="H2185" s="868"/>
      <c r="I2185" s="642"/>
      <c r="J2185" s="862"/>
      <c r="K2185" s="872" t="str">
        <f t="shared" si="174"/>
        <v/>
      </c>
      <c r="L2185" s="872" t="str">
        <f t="shared" si="175"/>
        <v/>
      </c>
      <c r="M2185" s="872" t="str">
        <f t="shared" si="176"/>
        <v/>
      </c>
      <c r="N2185" s="872" t="str">
        <f t="shared" si="178"/>
        <v/>
      </c>
      <c r="O2185" s="872" t="str">
        <f t="shared" si="177"/>
        <v/>
      </c>
    </row>
    <row r="2186" spans="3:15" ht="18" hidden="1" customHeight="1">
      <c r="C2186" s="879"/>
      <c r="D2186" s="888"/>
      <c r="E2186" s="889"/>
      <c r="F2186" s="848"/>
      <c r="G2186" s="849"/>
      <c r="H2186" s="868"/>
      <c r="I2186" s="642"/>
      <c r="J2186" s="862"/>
      <c r="K2186" s="872" t="str">
        <f t="shared" si="174"/>
        <v/>
      </c>
      <c r="L2186" s="872" t="str">
        <f t="shared" si="175"/>
        <v/>
      </c>
      <c r="M2186" s="872" t="str">
        <f t="shared" si="176"/>
        <v/>
      </c>
      <c r="N2186" s="872" t="str">
        <f t="shared" si="178"/>
        <v/>
      </c>
      <c r="O2186" s="872" t="str">
        <f t="shared" si="177"/>
        <v/>
      </c>
    </row>
    <row r="2187" spans="3:15" ht="18" hidden="1" customHeight="1">
      <c r="C2187" s="879"/>
      <c r="D2187" s="888"/>
      <c r="E2187" s="889"/>
      <c r="F2187" s="848"/>
      <c r="G2187" s="849"/>
      <c r="H2187" s="868"/>
      <c r="I2187" s="642"/>
      <c r="J2187" s="862"/>
      <c r="K2187" s="872" t="str">
        <f t="shared" si="174"/>
        <v/>
      </c>
      <c r="L2187" s="872" t="str">
        <f t="shared" si="175"/>
        <v/>
      </c>
      <c r="M2187" s="872" t="str">
        <f t="shared" si="176"/>
        <v/>
      </c>
      <c r="N2187" s="872" t="str">
        <f t="shared" si="178"/>
        <v/>
      </c>
      <c r="O2187" s="872" t="str">
        <f t="shared" si="177"/>
        <v/>
      </c>
    </row>
    <row r="2188" spans="3:15" ht="18" hidden="1" customHeight="1">
      <c r="C2188" s="879"/>
      <c r="D2188" s="888"/>
      <c r="E2188" s="889"/>
      <c r="F2188" s="848"/>
      <c r="G2188" s="849"/>
      <c r="H2188" s="868"/>
      <c r="I2188" s="642"/>
      <c r="J2188" s="862"/>
      <c r="K2188" s="872" t="str">
        <f t="shared" si="174"/>
        <v/>
      </c>
      <c r="L2188" s="872" t="str">
        <f t="shared" si="175"/>
        <v/>
      </c>
      <c r="M2188" s="872" t="str">
        <f t="shared" si="176"/>
        <v/>
      </c>
      <c r="N2188" s="872" t="str">
        <f t="shared" si="178"/>
        <v/>
      </c>
      <c r="O2188" s="872" t="str">
        <f t="shared" si="177"/>
        <v/>
      </c>
    </row>
    <row r="2189" spans="3:15" ht="18" hidden="1" customHeight="1">
      <c r="C2189" s="879"/>
      <c r="D2189" s="888"/>
      <c r="E2189" s="889"/>
      <c r="F2189" s="848"/>
      <c r="G2189" s="849"/>
      <c r="H2189" s="868"/>
      <c r="I2189" s="642"/>
      <c r="J2189" s="862"/>
      <c r="K2189" s="872" t="str">
        <f t="shared" si="174"/>
        <v/>
      </c>
      <c r="L2189" s="872" t="str">
        <f t="shared" si="175"/>
        <v/>
      </c>
      <c r="M2189" s="872" t="str">
        <f t="shared" si="176"/>
        <v/>
      </c>
      <c r="N2189" s="872" t="str">
        <f t="shared" si="178"/>
        <v/>
      </c>
      <c r="O2189" s="872" t="str">
        <f t="shared" si="177"/>
        <v/>
      </c>
    </row>
    <row r="2190" spans="3:15" ht="18" hidden="1" customHeight="1">
      <c r="C2190" s="879"/>
      <c r="D2190" s="888"/>
      <c r="E2190" s="889"/>
      <c r="F2190" s="848"/>
      <c r="G2190" s="849"/>
      <c r="H2190" s="868"/>
      <c r="I2190" s="642"/>
      <c r="J2190" s="862"/>
      <c r="K2190" s="872" t="str">
        <f t="shared" si="174"/>
        <v/>
      </c>
      <c r="L2190" s="872" t="str">
        <f t="shared" si="175"/>
        <v/>
      </c>
      <c r="M2190" s="872" t="str">
        <f t="shared" si="176"/>
        <v/>
      </c>
      <c r="N2190" s="872" t="str">
        <f t="shared" si="178"/>
        <v/>
      </c>
      <c r="O2190" s="872" t="str">
        <f t="shared" si="177"/>
        <v/>
      </c>
    </row>
    <row r="2191" spans="3:15" ht="18" hidden="1" customHeight="1">
      <c r="C2191" s="879"/>
      <c r="D2191" s="888"/>
      <c r="E2191" s="889"/>
      <c r="F2191" s="848"/>
      <c r="G2191" s="849"/>
      <c r="H2191" s="868"/>
      <c r="I2191" s="642"/>
      <c r="J2191" s="862"/>
      <c r="K2191" s="872" t="str">
        <f t="shared" si="174"/>
        <v/>
      </c>
      <c r="L2191" s="872" t="str">
        <f t="shared" si="175"/>
        <v/>
      </c>
      <c r="M2191" s="872" t="str">
        <f t="shared" si="176"/>
        <v/>
      </c>
      <c r="N2191" s="872" t="str">
        <f t="shared" si="178"/>
        <v/>
      </c>
      <c r="O2191" s="872" t="str">
        <f t="shared" si="177"/>
        <v/>
      </c>
    </row>
    <row r="2192" spans="3:15" ht="18" hidden="1" customHeight="1">
      <c r="C2192" s="879"/>
      <c r="D2192" s="888"/>
      <c r="E2192" s="889"/>
      <c r="F2192" s="848"/>
      <c r="G2192" s="849"/>
      <c r="H2192" s="868"/>
      <c r="I2192" s="642"/>
      <c r="J2192" s="862"/>
      <c r="K2192" s="872" t="str">
        <f t="shared" si="174"/>
        <v/>
      </c>
      <c r="L2192" s="872" t="str">
        <f t="shared" si="175"/>
        <v/>
      </c>
      <c r="M2192" s="872" t="str">
        <f t="shared" si="176"/>
        <v/>
      </c>
      <c r="N2192" s="872" t="str">
        <f t="shared" si="178"/>
        <v/>
      </c>
      <c r="O2192" s="872" t="str">
        <f t="shared" si="177"/>
        <v/>
      </c>
    </row>
    <row r="2193" spans="3:15" ht="18" hidden="1" customHeight="1">
      <c r="C2193" s="879"/>
      <c r="D2193" s="888"/>
      <c r="E2193" s="889"/>
      <c r="F2193" s="848"/>
      <c r="G2193" s="849"/>
      <c r="H2193" s="868"/>
      <c r="I2193" s="642"/>
      <c r="J2193" s="862"/>
      <c r="K2193" s="872" t="str">
        <f t="shared" si="174"/>
        <v/>
      </c>
      <c r="L2193" s="872" t="str">
        <f t="shared" si="175"/>
        <v/>
      </c>
      <c r="M2193" s="872" t="str">
        <f t="shared" si="176"/>
        <v/>
      </c>
      <c r="N2193" s="872" t="str">
        <f t="shared" si="178"/>
        <v/>
      </c>
      <c r="O2193" s="872" t="str">
        <f t="shared" si="177"/>
        <v/>
      </c>
    </row>
    <row r="2194" spans="3:15" ht="18" hidden="1" customHeight="1">
      <c r="C2194" s="879"/>
      <c r="D2194" s="888"/>
      <c r="E2194" s="889"/>
      <c r="F2194" s="848"/>
      <c r="G2194" s="849"/>
      <c r="H2194" s="868"/>
      <c r="I2194" s="642"/>
      <c r="J2194" s="862"/>
      <c r="K2194" s="872" t="str">
        <f t="shared" si="174"/>
        <v/>
      </c>
      <c r="L2194" s="872" t="str">
        <f t="shared" si="175"/>
        <v/>
      </c>
      <c r="M2194" s="872" t="str">
        <f t="shared" si="176"/>
        <v/>
      </c>
      <c r="N2194" s="872" t="str">
        <f t="shared" si="178"/>
        <v/>
      </c>
      <c r="O2194" s="872" t="str">
        <f t="shared" si="177"/>
        <v/>
      </c>
    </row>
    <row r="2195" spans="3:15" ht="18" hidden="1" customHeight="1">
      <c r="C2195" s="879"/>
      <c r="D2195" s="888"/>
      <c r="E2195" s="889"/>
      <c r="F2195" s="848"/>
      <c r="G2195" s="849"/>
      <c r="H2195" s="868"/>
      <c r="I2195" s="642"/>
      <c r="J2195" s="862"/>
      <c r="K2195" s="872" t="str">
        <f t="shared" si="174"/>
        <v/>
      </c>
      <c r="L2195" s="872" t="str">
        <f t="shared" si="175"/>
        <v/>
      </c>
      <c r="M2195" s="872" t="str">
        <f t="shared" si="176"/>
        <v/>
      </c>
      <c r="N2195" s="872" t="str">
        <f t="shared" si="178"/>
        <v/>
      </c>
      <c r="O2195" s="872" t="str">
        <f t="shared" si="177"/>
        <v/>
      </c>
    </row>
    <row r="2196" spans="3:15" ht="18" hidden="1" customHeight="1">
      <c r="C2196" s="879"/>
      <c r="D2196" s="888"/>
      <c r="E2196" s="889"/>
      <c r="F2196" s="848"/>
      <c r="G2196" s="849"/>
      <c r="H2196" s="868"/>
      <c r="I2196" s="642"/>
      <c r="J2196" s="862"/>
      <c r="K2196" s="872" t="str">
        <f t="shared" si="174"/>
        <v/>
      </c>
      <c r="L2196" s="872" t="str">
        <f t="shared" si="175"/>
        <v/>
      </c>
      <c r="M2196" s="872" t="str">
        <f t="shared" si="176"/>
        <v/>
      </c>
      <c r="N2196" s="872" t="str">
        <f t="shared" si="178"/>
        <v/>
      </c>
      <c r="O2196" s="872" t="str">
        <f t="shared" si="177"/>
        <v/>
      </c>
    </row>
    <row r="2197" spans="3:15" ht="18" hidden="1" customHeight="1">
      <c r="C2197" s="879"/>
      <c r="D2197" s="888"/>
      <c r="E2197" s="889"/>
      <c r="F2197" s="848"/>
      <c r="G2197" s="849"/>
      <c r="H2197" s="868"/>
      <c r="I2197" s="642"/>
      <c r="J2197" s="862"/>
      <c r="K2197" s="872" t="str">
        <f t="shared" si="174"/>
        <v/>
      </c>
      <c r="L2197" s="872" t="str">
        <f t="shared" si="175"/>
        <v/>
      </c>
      <c r="M2197" s="872" t="str">
        <f t="shared" si="176"/>
        <v/>
      </c>
      <c r="N2197" s="872" t="str">
        <f t="shared" si="178"/>
        <v/>
      </c>
      <c r="O2197" s="872" t="str">
        <f t="shared" si="177"/>
        <v/>
      </c>
    </row>
    <row r="2198" spans="3:15" ht="18" hidden="1" customHeight="1">
      <c r="C2198" s="879"/>
      <c r="D2198" s="888"/>
      <c r="E2198" s="889"/>
      <c r="F2198" s="848"/>
      <c r="G2198" s="849"/>
      <c r="H2198" s="868"/>
      <c r="I2198" s="642"/>
      <c r="J2198" s="862"/>
      <c r="K2198" s="872" t="str">
        <f t="shared" si="174"/>
        <v/>
      </c>
      <c r="L2198" s="872" t="str">
        <f t="shared" si="175"/>
        <v/>
      </c>
      <c r="M2198" s="872" t="str">
        <f t="shared" si="176"/>
        <v/>
      </c>
      <c r="N2198" s="872" t="str">
        <f t="shared" si="178"/>
        <v/>
      </c>
      <c r="O2198" s="872" t="str">
        <f t="shared" si="177"/>
        <v/>
      </c>
    </row>
    <row r="2199" spans="3:15" ht="18" hidden="1" customHeight="1">
      <c r="C2199" s="879"/>
      <c r="D2199" s="888"/>
      <c r="E2199" s="889"/>
      <c r="F2199" s="848"/>
      <c r="G2199" s="849"/>
      <c r="H2199" s="868"/>
      <c r="I2199" s="642"/>
      <c r="J2199" s="862"/>
      <c r="K2199" s="872" t="str">
        <f t="shared" si="174"/>
        <v/>
      </c>
      <c r="L2199" s="872" t="str">
        <f t="shared" si="175"/>
        <v/>
      </c>
      <c r="M2199" s="872" t="str">
        <f t="shared" si="176"/>
        <v/>
      </c>
      <c r="N2199" s="872" t="str">
        <f t="shared" si="178"/>
        <v/>
      </c>
      <c r="O2199" s="872" t="str">
        <f t="shared" si="177"/>
        <v/>
      </c>
    </row>
    <row r="2200" spans="3:15" ht="18" hidden="1" customHeight="1">
      <c r="C2200" s="879"/>
      <c r="D2200" s="888"/>
      <c r="E2200" s="889"/>
      <c r="F2200" s="848"/>
      <c r="G2200" s="849"/>
      <c r="H2200" s="868"/>
      <c r="I2200" s="642"/>
      <c r="J2200" s="862"/>
      <c r="K2200" s="872" t="str">
        <f t="shared" si="174"/>
        <v/>
      </c>
      <c r="L2200" s="872" t="str">
        <f t="shared" si="175"/>
        <v/>
      </c>
      <c r="M2200" s="872" t="str">
        <f t="shared" si="176"/>
        <v/>
      </c>
      <c r="N2200" s="872" t="str">
        <f t="shared" si="178"/>
        <v/>
      </c>
      <c r="O2200" s="872" t="str">
        <f t="shared" si="177"/>
        <v/>
      </c>
    </row>
    <row r="2201" spans="3:15" ht="18" hidden="1" customHeight="1">
      <c r="C2201" s="879"/>
      <c r="D2201" s="888"/>
      <c r="E2201" s="889"/>
      <c r="F2201" s="848"/>
      <c r="G2201" s="849"/>
      <c r="H2201" s="868"/>
      <c r="I2201" s="642"/>
      <c r="J2201" s="862"/>
      <c r="K2201" s="872" t="str">
        <f t="shared" si="174"/>
        <v/>
      </c>
      <c r="L2201" s="872" t="str">
        <f t="shared" si="175"/>
        <v/>
      </c>
      <c r="M2201" s="872" t="str">
        <f t="shared" si="176"/>
        <v/>
      </c>
      <c r="N2201" s="872" t="str">
        <f t="shared" si="178"/>
        <v/>
      </c>
      <c r="O2201" s="872" t="str">
        <f t="shared" si="177"/>
        <v/>
      </c>
    </row>
    <row r="2202" spans="3:15" ht="18" hidden="1" customHeight="1">
      <c r="C2202" s="879"/>
      <c r="D2202" s="888"/>
      <c r="E2202" s="889"/>
      <c r="F2202" s="848"/>
      <c r="G2202" s="849"/>
      <c r="H2202" s="868"/>
      <c r="I2202" s="642"/>
      <c r="J2202" s="862"/>
      <c r="K2202" s="872" t="str">
        <f t="shared" si="174"/>
        <v/>
      </c>
      <c r="L2202" s="872" t="str">
        <f t="shared" si="175"/>
        <v/>
      </c>
      <c r="M2202" s="872" t="str">
        <f t="shared" si="176"/>
        <v/>
      </c>
      <c r="N2202" s="872" t="str">
        <f t="shared" si="178"/>
        <v/>
      </c>
      <c r="O2202" s="872" t="str">
        <f t="shared" si="177"/>
        <v/>
      </c>
    </row>
    <row r="2203" spans="3:15" ht="18" hidden="1" customHeight="1">
      <c r="C2203" s="879"/>
      <c r="D2203" s="888"/>
      <c r="E2203" s="889"/>
      <c r="F2203" s="848"/>
      <c r="G2203" s="849"/>
      <c r="H2203" s="868"/>
      <c r="I2203" s="642"/>
      <c r="J2203" s="862"/>
      <c r="K2203" s="872" t="str">
        <f t="shared" si="174"/>
        <v/>
      </c>
      <c r="L2203" s="872" t="str">
        <f t="shared" si="175"/>
        <v/>
      </c>
      <c r="M2203" s="872" t="str">
        <f t="shared" si="176"/>
        <v/>
      </c>
      <c r="N2203" s="872" t="str">
        <f t="shared" si="178"/>
        <v/>
      </c>
      <c r="O2203" s="872" t="str">
        <f t="shared" si="177"/>
        <v/>
      </c>
    </row>
    <row r="2204" spans="3:15" ht="18" hidden="1" customHeight="1">
      <c r="C2204" s="879"/>
      <c r="D2204" s="888"/>
      <c r="E2204" s="889"/>
      <c r="F2204" s="848"/>
      <c r="G2204" s="849"/>
      <c r="H2204" s="868"/>
      <c r="I2204" s="642"/>
      <c r="J2204" s="862"/>
      <c r="K2204" s="872" t="str">
        <f t="shared" si="174"/>
        <v/>
      </c>
      <c r="L2204" s="872" t="str">
        <f t="shared" si="175"/>
        <v/>
      </c>
      <c r="M2204" s="872" t="str">
        <f t="shared" si="176"/>
        <v/>
      </c>
      <c r="N2204" s="872" t="str">
        <f t="shared" si="178"/>
        <v/>
      </c>
      <c r="O2204" s="872" t="str">
        <f t="shared" si="177"/>
        <v/>
      </c>
    </row>
    <row r="2205" spans="3:15" ht="18" hidden="1" customHeight="1">
      <c r="C2205" s="879"/>
      <c r="D2205" s="888"/>
      <c r="E2205" s="889"/>
      <c r="F2205" s="848"/>
      <c r="G2205" s="849"/>
      <c r="H2205" s="868"/>
      <c r="I2205" s="642"/>
      <c r="J2205" s="862"/>
      <c r="K2205" s="872" t="str">
        <f t="shared" si="174"/>
        <v/>
      </c>
      <c r="L2205" s="872" t="str">
        <f t="shared" si="175"/>
        <v/>
      </c>
      <c r="M2205" s="872" t="str">
        <f t="shared" si="176"/>
        <v/>
      </c>
      <c r="N2205" s="872" t="str">
        <f t="shared" si="178"/>
        <v/>
      </c>
      <c r="O2205" s="872" t="str">
        <f t="shared" si="177"/>
        <v/>
      </c>
    </row>
    <row r="2206" spans="3:15" ht="18" hidden="1" customHeight="1">
      <c r="C2206" s="879"/>
      <c r="D2206" s="888"/>
      <c r="E2206" s="889"/>
      <c r="F2206" s="848"/>
      <c r="G2206" s="849"/>
      <c r="H2206" s="868"/>
      <c r="I2206" s="642"/>
      <c r="J2206" s="862"/>
      <c r="K2206" s="872" t="str">
        <f t="shared" si="174"/>
        <v/>
      </c>
      <c r="L2206" s="872" t="str">
        <f t="shared" si="175"/>
        <v/>
      </c>
      <c r="M2206" s="872" t="str">
        <f t="shared" si="176"/>
        <v/>
      </c>
      <c r="N2206" s="872" t="str">
        <f t="shared" si="178"/>
        <v/>
      </c>
      <c r="O2206" s="872" t="str">
        <f t="shared" si="177"/>
        <v/>
      </c>
    </row>
    <row r="2207" spans="3:15" ht="18" hidden="1" customHeight="1">
      <c r="C2207" s="879"/>
      <c r="D2207" s="888"/>
      <c r="E2207" s="889"/>
      <c r="F2207" s="848"/>
      <c r="G2207" s="849"/>
      <c r="H2207" s="868"/>
      <c r="I2207" s="642"/>
      <c r="J2207" s="862"/>
      <c r="K2207" s="872" t="str">
        <f t="shared" si="174"/>
        <v/>
      </c>
      <c r="L2207" s="872" t="str">
        <f t="shared" si="175"/>
        <v/>
      </c>
      <c r="M2207" s="872" t="str">
        <f t="shared" si="176"/>
        <v/>
      </c>
      <c r="N2207" s="872" t="str">
        <f t="shared" si="178"/>
        <v/>
      </c>
      <c r="O2207" s="872" t="str">
        <f t="shared" si="177"/>
        <v/>
      </c>
    </row>
    <row r="2208" spans="3:15" ht="18" hidden="1" customHeight="1">
      <c r="C2208" s="879"/>
      <c r="D2208" s="888"/>
      <c r="E2208" s="889"/>
      <c r="F2208" s="848"/>
      <c r="G2208" s="849"/>
      <c r="H2208" s="868"/>
      <c r="I2208" s="642"/>
      <c r="J2208" s="862"/>
      <c r="K2208" s="872" t="str">
        <f t="shared" si="174"/>
        <v/>
      </c>
      <c r="L2208" s="872" t="str">
        <f t="shared" si="175"/>
        <v/>
      </c>
      <c r="M2208" s="872" t="str">
        <f t="shared" si="176"/>
        <v/>
      </c>
      <c r="N2208" s="872" t="str">
        <f t="shared" si="178"/>
        <v/>
      </c>
      <c r="O2208" s="872" t="str">
        <f t="shared" si="177"/>
        <v/>
      </c>
    </row>
    <row r="2209" spans="3:15" ht="18" hidden="1" customHeight="1">
      <c r="C2209" s="879"/>
      <c r="D2209" s="888"/>
      <c r="E2209" s="889"/>
      <c r="F2209" s="848"/>
      <c r="G2209" s="849"/>
      <c r="H2209" s="868"/>
      <c r="I2209" s="642"/>
      <c r="J2209" s="862"/>
      <c r="K2209" s="872" t="str">
        <f t="shared" si="174"/>
        <v/>
      </c>
      <c r="L2209" s="872" t="str">
        <f t="shared" si="175"/>
        <v/>
      </c>
      <c r="M2209" s="872" t="str">
        <f t="shared" si="176"/>
        <v/>
      </c>
      <c r="N2209" s="872" t="str">
        <f t="shared" si="178"/>
        <v/>
      </c>
      <c r="O2209" s="872" t="str">
        <f t="shared" si="177"/>
        <v/>
      </c>
    </row>
    <row r="2210" spans="3:15" ht="18" hidden="1" customHeight="1">
      <c r="C2210" s="879"/>
      <c r="D2210" s="888"/>
      <c r="E2210" s="889"/>
      <c r="F2210" s="848"/>
      <c r="G2210" s="849"/>
      <c r="H2210" s="868"/>
      <c r="I2210" s="642"/>
      <c r="J2210" s="862"/>
      <c r="K2210" s="872" t="str">
        <f t="shared" si="174"/>
        <v/>
      </c>
      <c r="L2210" s="872" t="str">
        <f t="shared" si="175"/>
        <v/>
      </c>
      <c r="M2210" s="872" t="str">
        <f t="shared" si="176"/>
        <v/>
      </c>
      <c r="N2210" s="872" t="str">
        <f t="shared" si="178"/>
        <v/>
      </c>
      <c r="O2210" s="872" t="str">
        <f t="shared" si="177"/>
        <v/>
      </c>
    </row>
    <row r="2211" spans="3:15" ht="18" hidden="1" customHeight="1">
      <c r="C2211" s="879"/>
      <c r="D2211" s="888"/>
      <c r="E2211" s="889"/>
      <c r="F2211" s="848"/>
      <c r="G2211" s="849"/>
      <c r="H2211" s="868"/>
      <c r="I2211" s="642"/>
      <c r="J2211" s="862"/>
      <c r="K2211" s="872" t="str">
        <f t="shared" si="174"/>
        <v/>
      </c>
      <c r="L2211" s="872" t="str">
        <f t="shared" si="175"/>
        <v/>
      </c>
      <c r="M2211" s="872" t="str">
        <f t="shared" si="176"/>
        <v/>
      </c>
      <c r="N2211" s="872" t="str">
        <f t="shared" si="178"/>
        <v/>
      </c>
      <c r="O2211" s="872" t="str">
        <f t="shared" si="177"/>
        <v/>
      </c>
    </row>
    <row r="2212" spans="3:15" ht="18" hidden="1" customHeight="1">
      <c r="C2212" s="879"/>
      <c r="D2212" s="888"/>
      <c r="E2212" s="889"/>
      <c r="F2212" s="848"/>
      <c r="G2212" s="849"/>
      <c r="H2212" s="868"/>
      <c r="I2212" s="642"/>
      <c r="J2212" s="862"/>
      <c r="K2212" s="872" t="str">
        <f t="shared" si="174"/>
        <v/>
      </c>
      <c r="L2212" s="872" t="str">
        <f t="shared" si="175"/>
        <v/>
      </c>
      <c r="M2212" s="872" t="str">
        <f t="shared" si="176"/>
        <v/>
      </c>
      <c r="N2212" s="872" t="str">
        <f t="shared" si="178"/>
        <v/>
      </c>
      <c r="O2212" s="872" t="str">
        <f t="shared" si="177"/>
        <v/>
      </c>
    </row>
    <row r="2213" spans="3:15" ht="18" hidden="1" customHeight="1">
      <c r="C2213" s="879"/>
      <c r="D2213" s="888"/>
      <c r="E2213" s="889"/>
      <c r="F2213" s="848"/>
      <c r="G2213" s="849"/>
      <c r="H2213" s="868"/>
      <c r="I2213" s="642"/>
      <c r="J2213" s="862"/>
      <c r="K2213" s="872" t="str">
        <f t="shared" si="174"/>
        <v/>
      </c>
      <c r="L2213" s="872" t="str">
        <f t="shared" si="175"/>
        <v/>
      </c>
      <c r="M2213" s="872" t="str">
        <f t="shared" si="176"/>
        <v/>
      </c>
      <c r="N2213" s="872" t="str">
        <f t="shared" si="178"/>
        <v/>
      </c>
      <c r="O2213" s="872" t="str">
        <f t="shared" si="177"/>
        <v/>
      </c>
    </row>
    <row r="2214" spans="3:15" ht="18" hidden="1" customHeight="1">
      <c r="C2214" s="879"/>
      <c r="D2214" s="888"/>
      <c r="E2214" s="889"/>
      <c r="F2214" s="848"/>
      <c r="G2214" s="849"/>
      <c r="H2214" s="868"/>
      <c r="I2214" s="642"/>
      <c r="J2214" s="862"/>
      <c r="K2214" s="872" t="str">
        <f t="shared" si="174"/>
        <v/>
      </c>
      <c r="L2214" s="872" t="str">
        <f t="shared" si="175"/>
        <v/>
      </c>
      <c r="M2214" s="872" t="str">
        <f t="shared" si="176"/>
        <v/>
      </c>
      <c r="N2214" s="872" t="str">
        <f t="shared" si="178"/>
        <v/>
      </c>
      <c r="O2214" s="872" t="str">
        <f t="shared" si="177"/>
        <v/>
      </c>
    </row>
    <row r="2215" spans="3:15" ht="18" hidden="1" customHeight="1">
      <c r="C2215" s="879"/>
      <c r="D2215" s="888"/>
      <c r="E2215" s="889"/>
      <c r="F2215" s="848"/>
      <c r="G2215" s="849"/>
      <c r="H2215" s="868"/>
      <c r="I2215" s="642"/>
      <c r="J2215" s="862"/>
      <c r="K2215" s="872" t="str">
        <f t="shared" ref="K2215:K2278" si="179">IF(C2215="","",IF(E2215=G2215,"エラー",""))</f>
        <v/>
      </c>
      <c r="L2215" s="872" t="str">
        <f t="shared" ref="L2215:L2278" si="180">IF(C2215="","",IF(COUNTIF($H$3213:$H$3236,H2215),"","エラー"))</f>
        <v/>
      </c>
      <c r="M2215" s="872" t="str">
        <f t="shared" ref="M2215:M2278" si="181">IF(H2215="その他",IF(I2215="","エラー",""),IF(H2215="外国語(外国語会話も含む)",IF(I2215="","エラー",""),""))</f>
        <v/>
      </c>
      <c r="N2215" s="872" t="str">
        <f t="shared" si="178"/>
        <v/>
      </c>
      <c r="O2215" s="872" t="str">
        <f t="shared" si="177"/>
        <v/>
      </c>
    </row>
    <row r="2216" spans="3:15" ht="18" hidden="1" customHeight="1">
      <c r="C2216" s="879"/>
      <c r="D2216" s="888"/>
      <c r="E2216" s="889"/>
      <c r="F2216" s="848"/>
      <c r="G2216" s="849"/>
      <c r="H2216" s="868"/>
      <c r="I2216" s="642"/>
      <c r="J2216" s="862"/>
      <c r="K2216" s="872" t="str">
        <f t="shared" si="179"/>
        <v/>
      </c>
      <c r="L2216" s="872" t="str">
        <f t="shared" si="180"/>
        <v/>
      </c>
      <c r="M2216" s="872" t="str">
        <f t="shared" si="181"/>
        <v/>
      </c>
      <c r="N2216" s="872" t="str">
        <f t="shared" si="178"/>
        <v/>
      </c>
      <c r="O2216" s="872" t="str">
        <f t="shared" si="177"/>
        <v/>
      </c>
    </row>
    <row r="2217" spans="3:15" ht="18" hidden="1" customHeight="1">
      <c r="C2217" s="879"/>
      <c r="D2217" s="888"/>
      <c r="E2217" s="889"/>
      <c r="F2217" s="848"/>
      <c r="G2217" s="849"/>
      <c r="H2217" s="868"/>
      <c r="I2217" s="642"/>
      <c r="J2217" s="862"/>
      <c r="K2217" s="872" t="str">
        <f t="shared" si="179"/>
        <v/>
      </c>
      <c r="L2217" s="872" t="str">
        <f t="shared" si="180"/>
        <v/>
      </c>
      <c r="M2217" s="872" t="str">
        <f t="shared" si="181"/>
        <v/>
      </c>
      <c r="N2217" s="872" t="str">
        <f t="shared" si="178"/>
        <v/>
      </c>
      <c r="O2217" s="872" t="str">
        <f t="shared" si="177"/>
        <v/>
      </c>
    </row>
    <row r="2218" spans="3:15" ht="18" hidden="1" customHeight="1">
      <c r="C2218" s="879"/>
      <c r="D2218" s="888"/>
      <c r="E2218" s="889"/>
      <c r="F2218" s="848"/>
      <c r="G2218" s="849"/>
      <c r="H2218" s="868"/>
      <c r="I2218" s="642"/>
      <c r="J2218" s="862"/>
      <c r="K2218" s="872" t="str">
        <f t="shared" si="179"/>
        <v/>
      </c>
      <c r="L2218" s="872" t="str">
        <f t="shared" si="180"/>
        <v/>
      </c>
      <c r="M2218" s="872" t="str">
        <f t="shared" si="181"/>
        <v/>
      </c>
      <c r="N2218" s="872" t="str">
        <f t="shared" si="178"/>
        <v/>
      </c>
      <c r="O2218" s="872" t="str">
        <f t="shared" si="177"/>
        <v/>
      </c>
    </row>
    <row r="2219" spans="3:15" ht="18" hidden="1" customHeight="1">
      <c r="C2219" s="879"/>
      <c r="D2219" s="888"/>
      <c r="E2219" s="889"/>
      <c r="F2219" s="848"/>
      <c r="G2219" s="849"/>
      <c r="H2219" s="868"/>
      <c r="I2219" s="642"/>
      <c r="J2219" s="862"/>
      <c r="K2219" s="872" t="str">
        <f t="shared" si="179"/>
        <v/>
      </c>
      <c r="L2219" s="872" t="str">
        <f t="shared" si="180"/>
        <v/>
      </c>
      <c r="M2219" s="872" t="str">
        <f t="shared" si="181"/>
        <v/>
      </c>
      <c r="N2219" s="872" t="str">
        <f t="shared" si="178"/>
        <v/>
      </c>
      <c r="O2219" s="872" t="str">
        <f t="shared" si="177"/>
        <v/>
      </c>
    </row>
    <row r="2220" spans="3:15" ht="18" hidden="1" customHeight="1">
      <c r="C2220" s="879"/>
      <c r="D2220" s="888"/>
      <c r="E2220" s="889"/>
      <c r="F2220" s="848"/>
      <c r="G2220" s="849"/>
      <c r="H2220" s="868"/>
      <c r="I2220" s="642"/>
      <c r="J2220" s="862"/>
      <c r="K2220" s="872" t="str">
        <f t="shared" si="179"/>
        <v/>
      </c>
      <c r="L2220" s="872" t="str">
        <f t="shared" si="180"/>
        <v/>
      </c>
      <c r="M2220" s="872" t="str">
        <f t="shared" si="181"/>
        <v/>
      </c>
      <c r="N2220" s="872" t="str">
        <f t="shared" si="178"/>
        <v/>
      </c>
      <c r="O2220" s="872" t="str">
        <f t="shared" si="177"/>
        <v/>
      </c>
    </row>
    <row r="2221" spans="3:15" ht="18" hidden="1" customHeight="1">
      <c r="C2221" s="879"/>
      <c r="D2221" s="888"/>
      <c r="E2221" s="889"/>
      <c r="F2221" s="848"/>
      <c r="G2221" s="849"/>
      <c r="H2221" s="868"/>
      <c r="I2221" s="642"/>
      <c r="J2221" s="862"/>
      <c r="K2221" s="872" t="str">
        <f t="shared" si="179"/>
        <v/>
      </c>
      <c r="L2221" s="872" t="str">
        <f t="shared" si="180"/>
        <v/>
      </c>
      <c r="M2221" s="872" t="str">
        <f t="shared" si="181"/>
        <v/>
      </c>
      <c r="N2221" s="872" t="str">
        <f t="shared" si="178"/>
        <v/>
      </c>
      <c r="O2221" s="872" t="str">
        <f t="shared" si="177"/>
        <v/>
      </c>
    </row>
    <row r="2222" spans="3:15" ht="18" hidden="1" customHeight="1">
      <c r="C2222" s="879"/>
      <c r="D2222" s="888"/>
      <c r="E2222" s="889"/>
      <c r="F2222" s="848"/>
      <c r="G2222" s="849"/>
      <c r="H2222" s="868"/>
      <c r="I2222" s="642"/>
      <c r="J2222" s="862"/>
      <c r="K2222" s="872" t="str">
        <f t="shared" si="179"/>
        <v/>
      </c>
      <c r="L2222" s="872" t="str">
        <f t="shared" si="180"/>
        <v/>
      </c>
      <c r="M2222" s="872" t="str">
        <f t="shared" si="181"/>
        <v/>
      </c>
      <c r="N2222" s="872" t="str">
        <f t="shared" si="178"/>
        <v/>
      </c>
      <c r="O2222" s="872" t="str">
        <f t="shared" si="177"/>
        <v/>
      </c>
    </row>
    <row r="2223" spans="3:15" ht="18" hidden="1" customHeight="1">
      <c r="C2223" s="879"/>
      <c r="D2223" s="888"/>
      <c r="E2223" s="889"/>
      <c r="F2223" s="848"/>
      <c r="G2223" s="849"/>
      <c r="H2223" s="868"/>
      <c r="I2223" s="642"/>
      <c r="J2223" s="862"/>
      <c r="K2223" s="872" t="str">
        <f t="shared" si="179"/>
        <v/>
      </c>
      <c r="L2223" s="872" t="str">
        <f t="shared" si="180"/>
        <v/>
      </c>
      <c r="M2223" s="872" t="str">
        <f t="shared" si="181"/>
        <v/>
      </c>
      <c r="N2223" s="872" t="str">
        <f t="shared" si="178"/>
        <v/>
      </c>
      <c r="O2223" s="872" t="str">
        <f t="shared" si="177"/>
        <v/>
      </c>
    </row>
    <row r="2224" spans="3:15" ht="18" hidden="1" customHeight="1">
      <c r="C2224" s="879"/>
      <c r="D2224" s="888"/>
      <c r="E2224" s="889"/>
      <c r="F2224" s="848"/>
      <c r="G2224" s="849"/>
      <c r="H2224" s="868"/>
      <c r="I2224" s="642"/>
      <c r="J2224" s="862"/>
      <c r="K2224" s="872" t="str">
        <f t="shared" si="179"/>
        <v/>
      </c>
      <c r="L2224" s="872" t="str">
        <f t="shared" si="180"/>
        <v/>
      </c>
      <c r="M2224" s="872" t="str">
        <f t="shared" si="181"/>
        <v/>
      </c>
      <c r="N2224" s="872" t="str">
        <f t="shared" si="178"/>
        <v/>
      </c>
      <c r="O2224" s="872" t="str">
        <f t="shared" si="177"/>
        <v/>
      </c>
    </row>
    <row r="2225" spans="3:15" ht="18" hidden="1" customHeight="1">
      <c r="C2225" s="879"/>
      <c r="D2225" s="888"/>
      <c r="E2225" s="889"/>
      <c r="F2225" s="848"/>
      <c r="G2225" s="849"/>
      <c r="H2225" s="868"/>
      <c r="I2225" s="642"/>
      <c r="J2225" s="862"/>
      <c r="K2225" s="872" t="str">
        <f t="shared" si="179"/>
        <v/>
      </c>
      <c r="L2225" s="872" t="str">
        <f t="shared" si="180"/>
        <v/>
      </c>
      <c r="M2225" s="872" t="str">
        <f t="shared" si="181"/>
        <v/>
      </c>
      <c r="N2225" s="872" t="str">
        <f t="shared" si="178"/>
        <v/>
      </c>
      <c r="O2225" s="872" t="str">
        <f t="shared" si="177"/>
        <v/>
      </c>
    </row>
    <row r="2226" spans="3:15" ht="18" hidden="1" customHeight="1">
      <c r="C2226" s="879"/>
      <c r="D2226" s="888"/>
      <c r="E2226" s="889"/>
      <c r="F2226" s="848"/>
      <c r="G2226" s="849"/>
      <c r="H2226" s="868"/>
      <c r="I2226" s="642"/>
      <c r="J2226" s="862"/>
      <c r="K2226" s="872" t="str">
        <f t="shared" si="179"/>
        <v/>
      </c>
      <c r="L2226" s="872" t="str">
        <f t="shared" si="180"/>
        <v/>
      </c>
      <c r="M2226" s="872" t="str">
        <f t="shared" si="181"/>
        <v/>
      </c>
      <c r="N2226" s="872" t="str">
        <f t="shared" si="178"/>
        <v/>
      </c>
      <c r="O2226" s="872" t="str">
        <f t="shared" si="177"/>
        <v/>
      </c>
    </row>
    <row r="2227" spans="3:15" ht="18" hidden="1" customHeight="1">
      <c r="C2227" s="879"/>
      <c r="D2227" s="888"/>
      <c r="E2227" s="889"/>
      <c r="F2227" s="848"/>
      <c r="G2227" s="849"/>
      <c r="H2227" s="868"/>
      <c r="I2227" s="642"/>
      <c r="J2227" s="862"/>
      <c r="K2227" s="872" t="str">
        <f t="shared" si="179"/>
        <v/>
      </c>
      <c r="L2227" s="872" t="str">
        <f t="shared" si="180"/>
        <v/>
      </c>
      <c r="M2227" s="872" t="str">
        <f t="shared" si="181"/>
        <v/>
      </c>
      <c r="N2227" s="872" t="str">
        <f t="shared" si="178"/>
        <v/>
      </c>
      <c r="O2227" s="872" t="str">
        <f t="shared" si="177"/>
        <v/>
      </c>
    </row>
    <row r="2228" spans="3:15" ht="18" hidden="1" customHeight="1">
      <c r="C2228" s="879"/>
      <c r="D2228" s="888"/>
      <c r="E2228" s="889"/>
      <c r="F2228" s="848"/>
      <c r="G2228" s="849"/>
      <c r="H2228" s="868"/>
      <c r="I2228" s="642"/>
      <c r="J2228" s="862"/>
      <c r="K2228" s="872" t="str">
        <f t="shared" si="179"/>
        <v/>
      </c>
      <c r="L2228" s="872" t="str">
        <f t="shared" si="180"/>
        <v/>
      </c>
      <c r="M2228" s="872" t="str">
        <f t="shared" si="181"/>
        <v/>
      </c>
      <c r="N2228" s="872" t="str">
        <f t="shared" si="178"/>
        <v/>
      </c>
      <c r="O2228" s="872" t="str">
        <f t="shared" si="177"/>
        <v/>
      </c>
    </row>
    <row r="2229" spans="3:15" ht="18" hidden="1" customHeight="1">
      <c r="C2229" s="879"/>
      <c r="D2229" s="888"/>
      <c r="E2229" s="889"/>
      <c r="F2229" s="848"/>
      <c r="G2229" s="849"/>
      <c r="H2229" s="868"/>
      <c r="I2229" s="642"/>
      <c r="J2229" s="862"/>
      <c r="K2229" s="872" t="str">
        <f t="shared" si="179"/>
        <v/>
      </c>
      <c r="L2229" s="872" t="str">
        <f t="shared" si="180"/>
        <v/>
      </c>
      <c r="M2229" s="872" t="str">
        <f t="shared" si="181"/>
        <v/>
      </c>
      <c r="N2229" s="872" t="str">
        <f t="shared" si="178"/>
        <v/>
      </c>
      <c r="O2229" s="872" t="str">
        <f t="shared" si="177"/>
        <v/>
      </c>
    </row>
    <row r="2230" spans="3:15" ht="18" hidden="1" customHeight="1">
      <c r="C2230" s="879"/>
      <c r="D2230" s="888"/>
      <c r="E2230" s="889"/>
      <c r="F2230" s="848"/>
      <c r="G2230" s="849"/>
      <c r="H2230" s="868"/>
      <c r="I2230" s="642"/>
      <c r="J2230" s="862"/>
      <c r="K2230" s="872" t="str">
        <f t="shared" si="179"/>
        <v/>
      </c>
      <c r="L2230" s="872" t="str">
        <f t="shared" si="180"/>
        <v/>
      </c>
      <c r="M2230" s="872" t="str">
        <f t="shared" si="181"/>
        <v/>
      </c>
      <c r="N2230" s="872" t="str">
        <f t="shared" si="178"/>
        <v/>
      </c>
      <c r="O2230" s="872" t="str">
        <f t="shared" si="177"/>
        <v/>
      </c>
    </row>
    <row r="2231" spans="3:15" ht="18" hidden="1" customHeight="1">
      <c r="C2231" s="879"/>
      <c r="D2231" s="888"/>
      <c r="E2231" s="889"/>
      <c r="F2231" s="848"/>
      <c r="G2231" s="849"/>
      <c r="H2231" s="868"/>
      <c r="I2231" s="642"/>
      <c r="J2231" s="862"/>
      <c r="K2231" s="872" t="str">
        <f t="shared" si="179"/>
        <v/>
      </c>
      <c r="L2231" s="872" t="str">
        <f t="shared" si="180"/>
        <v/>
      </c>
      <c r="M2231" s="872" t="str">
        <f t="shared" si="181"/>
        <v/>
      </c>
      <c r="N2231" s="872" t="str">
        <f t="shared" si="178"/>
        <v/>
      </c>
      <c r="O2231" s="872" t="str">
        <f t="shared" si="177"/>
        <v/>
      </c>
    </row>
    <row r="2232" spans="3:15" ht="18" hidden="1" customHeight="1">
      <c r="C2232" s="879"/>
      <c r="D2232" s="888"/>
      <c r="E2232" s="889"/>
      <c r="F2232" s="848"/>
      <c r="G2232" s="849"/>
      <c r="H2232" s="868"/>
      <c r="I2232" s="642"/>
      <c r="J2232" s="862"/>
      <c r="K2232" s="872" t="str">
        <f t="shared" si="179"/>
        <v/>
      </c>
      <c r="L2232" s="872" t="str">
        <f t="shared" si="180"/>
        <v/>
      </c>
      <c r="M2232" s="872" t="str">
        <f t="shared" si="181"/>
        <v/>
      </c>
      <c r="N2232" s="872" t="str">
        <f t="shared" si="178"/>
        <v/>
      </c>
      <c r="O2232" s="872" t="str">
        <f t="shared" si="177"/>
        <v/>
      </c>
    </row>
    <row r="2233" spans="3:15" ht="18" hidden="1" customHeight="1">
      <c r="C2233" s="879"/>
      <c r="D2233" s="888"/>
      <c r="E2233" s="889"/>
      <c r="F2233" s="848"/>
      <c r="G2233" s="849"/>
      <c r="H2233" s="868"/>
      <c r="I2233" s="642"/>
      <c r="J2233" s="862"/>
      <c r="K2233" s="872" t="str">
        <f t="shared" si="179"/>
        <v/>
      </c>
      <c r="L2233" s="872" t="str">
        <f t="shared" si="180"/>
        <v/>
      </c>
      <c r="M2233" s="872" t="str">
        <f t="shared" si="181"/>
        <v/>
      </c>
      <c r="N2233" s="872" t="str">
        <f t="shared" si="178"/>
        <v/>
      </c>
      <c r="O2233" s="872" t="str">
        <f t="shared" si="177"/>
        <v/>
      </c>
    </row>
    <row r="2234" spans="3:15" ht="18" hidden="1" customHeight="1">
      <c r="C2234" s="879"/>
      <c r="D2234" s="888"/>
      <c r="E2234" s="889"/>
      <c r="F2234" s="848"/>
      <c r="G2234" s="849"/>
      <c r="H2234" s="868"/>
      <c r="I2234" s="642"/>
      <c r="J2234" s="862"/>
      <c r="K2234" s="872" t="str">
        <f t="shared" si="179"/>
        <v/>
      </c>
      <c r="L2234" s="872" t="str">
        <f t="shared" si="180"/>
        <v/>
      </c>
      <c r="M2234" s="872" t="str">
        <f t="shared" si="181"/>
        <v/>
      </c>
      <c r="N2234" s="872" t="str">
        <f t="shared" si="178"/>
        <v/>
      </c>
      <c r="O2234" s="872" t="str">
        <f t="shared" si="177"/>
        <v/>
      </c>
    </row>
    <row r="2235" spans="3:15" ht="18" hidden="1" customHeight="1">
      <c r="C2235" s="879"/>
      <c r="D2235" s="888"/>
      <c r="E2235" s="889"/>
      <c r="F2235" s="848"/>
      <c r="G2235" s="849"/>
      <c r="H2235" s="868"/>
      <c r="I2235" s="642"/>
      <c r="J2235" s="862"/>
      <c r="K2235" s="872" t="str">
        <f t="shared" si="179"/>
        <v/>
      </c>
      <c r="L2235" s="872" t="str">
        <f t="shared" si="180"/>
        <v/>
      </c>
      <c r="M2235" s="872" t="str">
        <f t="shared" si="181"/>
        <v/>
      </c>
      <c r="N2235" s="872" t="str">
        <f t="shared" si="178"/>
        <v/>
      </c>
      <c r="O2235" s="872" t="str">
        <f t="shared" si="177"/>
        <v/>
      </c>
    </row>
    <row r="2236" spans="3:15" ht="18" hidden="1" customHeight="1">
      <c r="C2236" s="879"/>
      <c r="D2236" s="888"/>
      <c r="E2236" s="889"/>
      <c r="F2236" s="848"/>
      <c r="G2236" s="849"/>
      <c r="H2236" s="868"/>
      <c r="I2236" s="642"/>
      <c r="J2236" s="862"/>
      <c r="K2236" s="872" t="str">
        <f t="shared" si="179"/>
        <v/>
      </c>
      <c r="L2236" s="872" t="str">
        <f t="shared" si="180"/>
        <v/>
      </c>
      <c r="M2236" s="872" t="str">
        <f t="shared" si="181"/>
        <v/>
      </c>
      <c r="N2236" s="872" t="str">
        <f t="shared" si="178"/>
        <v/>
      </c>
      <c r="O2236" s="872" t="str">
        <f t="shared" si="177"/>
        <v/>
      </c>
    </row>
    <row r="2237" spans="3:15" ht="18" hidden="1" customHeight="1">
      <c r="C2237" s="879"/>
      <c r="D2237" s="888"/>
      <c r="E2237" s="889"/>
      <c r="F2237" s="848"/>
      <c r="G2237" s="849"/>
      <c r="H2237" s="868"/>
      <c r="I2237" s="642"/>
      <c r="J2237" s="862"/>
      <c r="K2237" s="872" t="str">
        <f t="shared" si="179"/>
        <v/>
      </c>
      <c r="L2237" s="872" t="str">
        <f t="shared" si="180"/>
        <v/>
      </c>
      <c r="M2237" s="872" t="str">
        <f t="shared" si="181"/>
        <v/>
      </c>
      <c r="N2237" s="872" t="str">
        <f t="shared" si="178"/>
        <v/>
      </c>
      <c r="O2237" s="872" t="str">
        <f t="shared" si="177"/>
        <v/>
      </c>
    </row>
    <row r="2238" spans="3:15" ht="18" hidden="1" customHeight="1">
      <c r="C2238" s="879"/>
      <c r="D2238" s="888"/>
      <c r="E2238" s="889"/>
      <c r="F2238" s="848"/>
      <c r="G2238" s="849"/>
      <c r="H2238" s="868"/>
      <c r="I2238" s="642"/>
      <c r="J2238" s="862"/>
      <c r="K2238" s="872" t="str">
        <f t="shared" si="179"/>
        <v/>
      </c>
      <c r="L2238" s="872" t="str">
        <f t="shared" si="180"/>
        <v/>
      </c>
      <c r="M2238" s="872" t="str">
        <f t="shared" si="181"/>
        <v/>
      </c>
      <c r="N2238" s="872" t="str">
        <f t="shared" si="178"/>
        <v/>
      </c>
      <c r="O2238" s="872" t="str">
        <f t="shared" si="177"/>
        <v/>
      </c>
    </row>
    <row r="2239" spans="3:15" ht="18" hidden="1" customHeight="1">
      <c r="C2239" s="879"/>
      <c r="D2239" s="888"/>
      <c r="E2239" s="889"/>
      <c r="F2239" s="848"/>
      <c r="G2239" s="849"/>
      <c r="H2239" s="868"/>
      <c r="I2239" s="642"/>
      <c r="J2239" s="862"/>
      <c r="K2239" s="872" t="str">
        <f t="shared" si="179"/>
        <v/>
      </c>
      <c r="L2239" s="872" t="str">
        <f t="shared" si="180"/>
        <v/>
      </c>
      <c r="M2239" s="872" t="str">
        <f t="shared" si="181"/>
        <v/>
      </c>
      <c r="N2239" s="872" t="str">
        <f t="shared" si="178"/>
        <v/>
      </c>
      <c r="O2239" s="872" t="str">
        <f t="shared" si="177"/>
        <v/>
      </c>
    </row>
    <row r="2240" spans="3:15" ht="18" hidden="1" customHeight="1">
      <c r="C2240" s="879"/>
      <c r="D2240" s="888"/>
      <c r="E2240" s="889"/>
      <c r="F2240" s="848"/>
      <c r="G2240" s="849"/>
      <c r="H2240" s="868"/>
      <c r="I2240" s="642"/>
      <c r="J2240" s="862"/>
      <c r="K2240" s="872" t="str">
        <f t="shared" si="179"/>
        <v/>
      </c>
      <c r="L2240" s="872" t="str">
        <f t="shared" si="180"/>
        <v/>
      </c>
      <c r="M2240" s="872" t="str">
        <f t="shared" si="181"/>
        <v/>
      </c>
      <c r="N2240" s="872" t="str">
        <f t="shared" si="178"/>
        <v/>
      </c>
      <c r="O2240" s="872" t="str">
        <f t="shared" si="177"/>
        <v/>
      </c>
    </row>
    <row r="2241" spans="3:15" ht="18" hidden="1" customHeight="1">
      <c r="C2241" s="879"/>
      <c r="D2241" s="888"/>
      <c r="E2241" s="889"/>
      <c r="F2241" s="848"/>
      <c r="G2241" s="849"/>
      <c r="H2241" s="868"/>
      <c r="I2241" s="642"/>
      <c r="J2241" s="862"/>
      <c r="K2241" s="872" t="str">
        <f t="shared" si="179"/>
        <v/>
      </c>
      <c r="L2241" s="872" t="str">
        <f t="shared" si="180"/>
        <v/>
      </c>
      <c r="M2241" s="872" t="str">
        <f t="shared" si="181"/>
        <v/>
      </c>
      <c r="N2241" s="872" t="str">
        <f t="shared" si="178"/>
        <v/>
      </c>
      <c r="O2241" s="872" t="str">
        <f t="shared" si="177"/>
        <v/>
      </c>
    </row>
    <row r="2242" spans="3:15" ht="18" hidden="1" customHeight="1">
      <c r="C2242" s="879"/>
      <c r="D2242" s="888"/>
      <c r="E2242" s="889"/>
      <c r="F2242" s="848"/>
      <c r="G2242" s="849"/>
      <c r="H2242" s="868"/>
      <c r="I2242" s="642"/>
      <c r="J2242" s="862"/>
      <c r="K2242" s="872" t="str">
        <f t="shared" si="179"/>
        <v/>
      </c>
      <c r="L2242" s="872" t="str">
        <f t="shared" si="180"/>
        <v/>
      </c>
      <c r="M2242" s="872" t="str">
        <f t="shared" si="181"/>
        <v/>
      </c>
      <c r="N2242" s="872" t="str">
        <f t="shared" si="178"/>
        <v/>
      </c>
      <c r="O2242" s="872" t="str">
        <f t="shared" si="177"/>
        <v/>
      </c>
    </row>
    <row r="2243" spans="3:15" ht="18" hidden="1" customHeight="1">
      <c r="C2243" s="879"/>
      <c r="D2243" s="888"/>
      <c r="E2243" s="889"/>
      <c r="F2243" s="848"/>
      <c r="G2243" s="849"/>
      <c r="H2243" s="868"/>
      <c r="I2243" s="642"/>
      <c r="J2243" s="862"/>
      <c r="K2243" s="872" t="str">
        <f t="shared" si="179"/>
        <v/>
      </c>
      <c r="L2243" s="872" t="str">
        <f t="shared" si="180"/>
        <v/>
      </c>
      <c r="M2243" s="872" t="str">
        <f t="shared" si="181"/>
        <v/>
      </c>
      <c r="N2243" s="872" t="str">
        <f t="shared" si="178"/>
        <v/>
      </c>
      <c r="O2243" s="872" t="str">
        <f t="shared" si="177"/>
        <v/>
      </c>
    </row>
    <row r="2244" spans="3:15" ht="18" hidden="1" customHeight="1">
      <c r="C2244" s="879"/>
      <c r="D2244" s="888"/>
      <c r="E2244" s="889"/>
      <c r="F2244" s="848"/>
      <c r="G2244" s="849"/>
      <c r="H2244" s="868"/>
      <c r="I2244" s="642"/>
      <c r="J2244" s="862"/>
      <c r="K2244" s="872" t="str">
        <f t="shared" si="179"/>
        <v/>
      </c>
      <c r="L2244" s="872" t="str">
        <f t="shared" si="180"/>
        <v/>
      </c>
      <c r="M2244" s="872" t="str">
        <f t="shared" si="181"/>
        <v/>
      </c>
      <c r="N2244" s="872" t="str">
        <f t="shared" si="178"/>
        <v/>
      </c>
      <c r="O2244" s="872" t="str">
        <f t="shared" si="177"/>
        <v/>
      </c>
    </row>
    <row r="2245" spans="3:15" ht="18" hidden="1" customHeight="1">
      <c r="C2245" s="879"/>
      <c r="D2245" s="888"/>
      <c r="E2245" s="889"/>
      <c r="F2245" s="848"/>
      <c r="G2245" s="849"/>
      <c r="H2245" s="868"/>
      <c r="I2245" s="642"/>
      <c r="J2245" s="862"/>
      <c r="K2245" s="872" t="str">
        <f t="shared" si="179"/>
        <v/>
      </c>
      <c r="L2245" s="872" t="str">
        <f t="shared" si="180"/>
        <v/>
      </c>
      <c r="M2245" s="872" t="str">
        <f t="shared" si="181"/>
        <v/>
      </c>
      <c r="N2245" s="872" t="str">
        <f t="shared" si="178"/>
        <v/>
      </c>
      <c r="O2245" s="872" t="str">
        <f t="shared" ref="O2245:O2308" si="182">IF(C2245="","",IF(COUNTBLANK(C2245:J2245)&gt;1,"記入漏れがあります。記入例のとおりデータを入力してください。。",""))</f>
        <v/>
      </c>
    </row>
    <row r="2246" spans="3:15" ht="18" hidden="1" customHeight="1">
      <c r="C2246" s="879"/>
      <c r="D2246" s="888"/>
      <c r="E2246" s="889"/>
      <c r="F2246" s="848"/>
      <c r="G2246" s="849"/>
      <c r="H2246" s="868"/>
      <c r="I2246" s="642"/>
      <c r="J2246" s="862"/>
      <c r="K2246" s="872" t="str">
        <f t="shared" si="179"/>
        <v/>
      </c>
      <c r="L2246" s="872" t="str">
        <f t="shared" si="180"/>
        <v/>
      </c>
      <c r="M2246" s="872" t="str">
        <f t="shared" si="181"/>
        <v/>
      </c>
      <c r="N2246" s="872" t="str">
        <f t="shared" ref="N2246:N2309" si="183">IF(COUNTIF($Y$6:$Y$18,J2246),"要確認","")</f>
        <v/>
      </c>
      <c r="O2246" s="872" t="str">
        <f t="shared" si="182"/>
        <v/>
      </c>
    </row>
    <row r="2247" spans="3:15" ht="18" hidden="1" customHeight="1">
      <c r="C2247" s="879"/>
      <c r="D2247" s="888"/>
      <c r="E2247" s="889"/>
      <c r="F2247" s="848"/>
      <c r="G2247" s="849"/>
      <c r="H2247" s="868"/>
      <c r="I2247" s="642"/>
      <c r="J2247" s="862"/>
      <c r="K2247" s="872" t="str">
        <f t="shared" si="179"/>
        <v/>
      </c>
      <c r="L2247" s="872" t="str">
        <f t="shared" si="180"/>
        <v/>
      </c>
      <c r="M2247" s="872" t="str">
        <f t="shared" si="181"/>
        <v/>
      </c>
      <c r="N2247" s="872" t="str">
        <f t="shared" si="183"/>
        <v/>
      </c>
      <c r="O2247" s="872" t="str">
        <f t="shared" si="182"/>
        <v/>
      </c>
    </row>
    <row r="2248" spans="3:15" ht="18" hidden="1" customHeight="1">
      <c r="C2248" s="879"/>
      <c r="D2248" s="888"/>
      <c r="E2248" s="889"/>
      <c r="F2248" s="848"/>
      <c r="G2248" s="849"/>
      <c r="H2248" s="868"/>
      <c r="I2248" s="642"/>
      <c r="J2248" s="862"/>
      <c r="K2248" s="872" t="str">
        <f t="shared" si="179"/>
        <v/>
      </c>
      <c r="L2248" s="872" t="str">
        <f t="shared" si="180"/>
        <v/>
      </c>
      <c r="M2248" s="872" t="str">
        <f t="shared" si="181"/>
        <v/>
      </c>
      <c r="N2248" s="872" t="str">
        <f t="shared" si="183"/>
        <v/>
      </c>
      <c r="O2248" s="872" t="str">
        <f t="shared" si="182"/>
        <v/>
      </c>
    </row>
    <row r="2249" spans="3:15" ht="18" hidden="1" customHeight="1">
      <c r="C2249" s="879"/>
      <c r="D2249" s="888"/>
      <c r="E2249" s="889"/>
      <c r="F2249" s="848"/>
      <c r="G2249" s="849"/>
      <c r="H2249" s="868"/>
      <c r="I2249" s="642"/>
      <c r="J2249" s="862"/>
      <c r="K2249" s="872" t="str">
        <f t="shared" si="179"/>
        <v/>
      </c>
      <c r="L2249" s="872" t="str">
        <f t="shared" si="180"/>
        <v/>
      </c>
      <c r="M2249" s="872" t="str">
        <f t="shared" si="181"/>
        <v/>
      </c>
      <c r="N2249" s="872" t="str">
        <f t="shared" si="183"/>
        <v/>
      </c>
      <c r="O2249" s="872" t="str">
        <f t="shared" si="182"/>
        <v/>
      </c>
    </row>
    <row r="2250" spans="3:15" ht="18" hidden="1" customHeight="1">
      <c r="C2250" s="879"/>
      <c r="D2250" s="888"/>
      <c r="E2250" s="889"/>
      <c r="F2250" s="848"/>
      <c r="G2250" s="849"/>
      <c r="H2250" s="868"/>
      <c r="I2250" s="642"/>
      <c r="J2250" s="862"/>
      <c r="K2250" s="872" t="str">
        <f t="shared" si="179"/>
        <v/>
      </c>
      <c r="L2250" s="872" t="str">
        <f t="shared" si="180"/>
        <v/>
      </c>
      <c r="M2250" s="872" t="str">
        <f t="shared" si="181"/>
        <v/>
      </c>
      <c r="N2250" s="872" t="str">
        <f t="shared" si="183"/>
        <v/>
      </c>
      <c r="O2250" s="872" t="str">
        <f t="shared" si="182"/>
        <v/>
      </c>
    </row>
    <row r="2251" spans="3:15" ht="18" hidden="1" customHeight="1">
      <c r="C2251" s="879"/>
      <c r="D2251" s="888"/>
      <c r="E2251" s="889"/>
      <c r="F2251" s="848"/>
      <c r="G2251" s="849"/>
      <c r="H2251" s="868"/>
      <c r="I2251" s="642"/>
      <c r="J2251" s="862"/>
      <c r="K2251" s="872" t="str">
        <f t="shared" si="179"/>
        <v/>
      </c>
      <c r="L2251" s="872" t="str">
        <f t="shared" si="180"/>
        <v/>
      </c>
      <c r="M2251" s="872" t="str">
        <f t="shared" si="181"/>
        <v/>
      </c>
      <c r="N2251" s="872" t="str">
        <f t="shared" si="183"/>
        <v/>
      </c>
      <c r="O2251" s="872" t="str">
        <f t="shared" si="182"/>
        <v/>
      </c>
    </row>
    <row r="2252" spans="3:15" ht="18" hidden="1" customHeight="1">
      <c r="C2252" s="879"/>
      <c r="D2252" s="888"/>
      <c r="E2252" s="889"/>
      <c r="F2252" s="848"/>
      <c r="G2252" s="849"/>
      <c r="H2252" s="868"/>
      <c r="I2252" s="642"/>
      <c r="J2252" s="862"/>
      <c r="K2252" s="872" t="str">
        <f t="shared" si="179"/>
        <v/>
      </c>
      <c r="L2252" s="872" t="str">
        <f t="shared" si="180"/>
        <v/>
      </c>
      <c r="M2252" s="872" t="str">
        <f t="shared" si="181"/>
        <v/>
      </c>
      <c r="N2252" s="872" t="str">
        <f t="shared" si="183"/>
        <v/>
      </c>
      <c r="O2252" s="872" t="str">
        <f t="shared" si="182"/>
        <v/>
      </c>
    </row>
    <row r="2253" spans="3:15" ht="18" hidden="1" customHeight="1">
      <c r="C2253" s="879"/>
      <c r="D2253" s="888"/>
      <c r="E2253" s="889"/>
      <c r="F2253" s="848"/>
      <c r="G2253" s="849"/>
      <c r="H2253" s="868"/>
      <c r="I2253" s="642"/>
      <c r="J2253" s="862"/>
      <c r="K2253" s="872" t="str">
        <f t="shared" si="179"/>
        <v/>
      </c>
      <c r="L2253" s="872" t="str">
        <f t="shared" si="180"/>
        <v/>
      </c>
      <c r="M2253" s="872" t="str">
        <f t="shared" si="181"/>
        <v/>
      </c>
      <c r="N2253" s="872" t="str">
        <f t="shared" si="183"/>
        <v/>
      </c>
      <c r="O2253" s="872" t="str">
        <f t="shared" si="182"/>
        <v/>
      </c>
    </row>
    <row r="2254" spans="3:15" ht="18" hidden="1" customHeight="1">
      <c r="C2254" s="879"/>
      <c r="D2254" s="888"/>
      <c r="E2254" s="889"/>
      <c r="F2254" s="848"/>
      <c r="G2254" s="849"/>
      <c r="H2254" s="868"/>
      <c r="I2254" s="642"/>
      <c r="J2254" s="862"/>
      <c r="K2254" s="872" t="str">
        <f t="shared" si="179"/>
        <v/>
      </c>
      <c r="L2254" s="872" t="str">
        <f t="shared" si="180"/>
        <v/>
      </c>
      <c r="M2254" s="872" t="str">
        <f t="shared" si="181"/>
        <v/>
      </c>
      <c r="N2254" s="872" t="str">
        <f t="shared" si="183"/>
        <v/>
      </c>
      <c r="O2254" s="872" t="str">
        <f t="shared" si="182"/>
        <v/>
      </c>
    </row>
    <row r="2255" spans="3:15" ht="18" hidden="1" customHeight="1">
      <c r="C2255" s="879"/>
      <c r="D2255" s="888"/>
      <c r="E2255" s="889"/>
      <c r="F2255" s="848"/>
      <c r="G2255" s="849"/>
      <c r="H2255" s="868"/>
      <c r="I2255" s="642"/>
      <c r="J2255" s="862"/>
      <c r="K2255" s="872" t="str">
        <f t="shared" si="179"/>
        <v/>
      </c>
      <c r="L2255" s="872" t="str">
        <f t="shared" si="180"/>
        <v/>
      </c>
      <c r="M2255" s="872" t="str">
        <f t="shared" si="181"/>
        <v/>
      </c>
      <c r="N2255" s="872" t="str">
        <f t="shared" si="183"/>
        <v/>
      </c>
      <c r="O2255" s="872" t="str">
        <f t="shared" si="182"/>
        <v/>
      </c>
    </row>
    <row r="2256" spans="3:15" ht="18" hidden="1" customHeight="1">
      <c r="C2256" s="879"/>
      <c r="D2256" s="888"/>
      <c r="E2256" s="889"/>
      <c r="F2256" s="848"/>
      <c r="G2256" s="849"/>
      <c r="H2256" s="868"/>
      <c r="I2256" s="642"/>
      <c r="J2256" s="862"/>
      <c r="K2256" s="872" t="str">
        <f t="shared" si="179"/>
        <v/>
      </c>
      <c r="L2256" s="872" t="str">
        <f t="shared" si="180"/>
        <v/>
      </c>
      <c r="M2256" s="872" t="str">
        <f t="shared" si="181"/>
        <v/>
      </c>
      <c r="N2256" s="872" t="str">
        <f t="shared" si="183"/>
        <v/>
      </c>
      <c r="O2256" s="872" t="str">
        <f t="shared" si="182"/>
        <v/>
      </c>
    </row>
    <row r="2257" spans="3:15" ht="18" hidden="1" customHeight="1">
      <c r="C2257" s="879"/>
      <c r="D2257" s="888"/>
      <c r="E2257" s="889"/>
      <c r="F2257" s="848"/>
      <c r="G2257" s="849"/>
      <c r="H2257" s="868"/>
      <c r="I2257" s="642"/>
      <c r="J2257" s="862"/>
      <c r="K2257" s="872" t="str">
        <f t="shared" si="179"/>
        <v/>
      </c>
      <c r="L2257" s="872" t="str">
        <f t="shared" si="180"/>
        <v/>
      </c>
      <c r="M2257" s="872" t="str">
        <f t="shared" si="181"/>
        <v/>
      </c>
      <c r="N2257" s="872" t="str">
        <f t="shared" si="183"/>
        <v/>
      </c>
      <c r="O2257" s="872" t="str">
        <f t="shared" si="182"/>
        <v/>
      </c>
    </row>
    <row r="2258" spans="3:15" ht="18" hidden="1" customHeight="1">
      <c r="C2258" s="879"/>
      <c r="D2258" s="888"/>
      <c r="E2258" s="889"/>
      <c r="F2258" s="848"/>
      <c r="G2258" s="849"/>
      <c r="H2258" s="868"/>
      <c r="I2258" s="642"/>
      <c r="J2258" s="862"/>
      <c r="K2258" s="872" t="str">
        <f t="shared" si="179"/>
        <v/>
      </c>
      <c r="L2258" s="872" t="str">
        <f t="shared" si="180"/>
        <v/>
      </c>
      <c r="M2258" s="872" t="str">
        <f t="shared" si="181"/>
        <v/>
      </c>
      <c r="N2258" s="872" t="str">
        <f t="shared" si="183"/>
        <v/>
      </c>
      <c r="O2258" s="872" t="str">
        <f t="shared" si="182"/>
        <v/>
      </c>
    </row>
    <row r="2259" spans="3:15" ht="18" hidden="1" customHeight="1">
      <c r="C2259" s="879"/>
      <c r="D2259" s="888"/>
      <c r="E2259" s="889"/>
      <c r="F2259" s="848"/>
      <c r="G2259" s="849"/>
      <c r="H2259" s="868"/>
      <c r="I2259" s="642"/>
      <c r="J2259" s="862"/>
      <c r="K2259" s="872" t="str">
        <f t="shared" si="179"/>
        <v/>
      </c>
      <c r="L2259" s="872" t="str">
        <f t="shared" si="180"/>
        <v/>
      </c>
      <c r="M2259" s="872" t="str">
        <f t="shared" si="181"/>
        <v/>
      </c>
      <c r="N2259" s="872" t="str">
        <f t="shared" si="183"/>
        <v/>
      </c>
      <c r="O2259" s="872" t="str">
        <f t="shared" si="182"/>
        <v/>
      </c>
    </row>
    <row r="2260" spans="3:15" ht="18" hidden="1" customHeight="1">
      <c r="C2260" s="879"/>
      <c r="D2260" s="888"/>
      <c r="E2260" s="889"/>
      <c r="F2260" s="848"/>
      <c r="G2260" s="849"/>
      <c r="H2260" s="868"/>
      <c r="I2260" s="642"/>
      <c r="J2260" s="862"/>
      <c r="K2260" s="872" t="str">
        <f t="shared" si="179"/>
        <v/>
      </c>
      <c r="L2260" s="872" t="str">
        <f t="shared" si="180"/>
        <v/>
      </c>
      <c r="M2260" s="872" t="str">
        <f t="shared" si="181"/>
        <v/>
      </c>
      <c r="N2260" s="872" t="str">
        <f t="shared" si="183"/>
        <v/>
      </c>
      <c r="O2260" s="872" t="str">
        <f t="shared" si="182"/>
        <v/>
      </c>
    </row>
    <row r="2261" spans="3:15" ht="18" hidden="1" customHeight="1">
      <c r="C2261" s="879"/>
      <c r="D2261" s="888"/>
      <c r="E2261" s="889"/>
      <c r="F2261" s="848"/>
      <c r="G2261" s="849"/>
      <c r="H2261" s="868"/>
      <c r="I2261" s="642"/>
      <c r="J2261" s="862"/>
      <c r="K2261" s="872" t="str">
        <f t="shared" si="179"/>
        <v/>
      </c>
      <c r="L2261" s="872" t="str">
        <f t="shared" si="180"/>
        <v/>
      </c>
      <c r="M2261" s="872" t="str">
        <f t="shared" si="181"/>
        <v/>
      </c>
      <c r="N2261" s="872" t="str">
        <f t="shared" si="183"/>
        <v/>
      </c>
      <c r="O2261" s="872" t="str">
        <f t="shared" si="182"/>
        <v/>
      </c>
    </row>
    <row r="2262" spans="3:15" ht="18" hidden="1" customHeight="1">
      <c r="C2262" s="879"/>
      <c r="D2262" s="888"/>
      <c r="E2262" s="889"/>
      <c r="F2262" s="848"/>
      <c r="G2262" s="849"/>
      <c r="H2262" s="868"/>
      <c r="I2262" s="642"/>
      <c r="J2262" s="862"/>
      <c r="K2262" s="872" t="str">
        <f t="shared" si="179"/>
        <v/>
      </c>
      <c r="L2262" s="872" t="str">
        <f t="shared" si="180"/>
        <v/>
      </c>
      <c r="M2262" s="872" t="str">
        <f t="shared" si="181"/>
        <v/>
      </c>
      <c r="N2262" s="872" t="str">
        <f t="shared" si="183"/>
        <v/>
      </c>
      <c r="O2262" s="872" t="str">
        <f t="shared" si="182"/>
        <v/>
      </c>
    </row>
    <row r="2263" spans="3:15" ht="18" hidden="1" customHeight="1">
      <c r="C2263" s="879"/>
      <c r="D2263" s="888"/>
      <c r="E2263" s="889"/>
      <c r="F2263" s="848"/>
      <c r="G2263" s="849"/>
      <c r="H2263" s="868"/>
      <c r="I2263" s="642"/>
      <c r="J2263" s="862"/>
      <c r="K2263" s="872" t="str">
        <f t="shared" si="179"/>
        <v/>
      </c>
      <c r="L2263" s="872" t="str">
        <f t="shared" si="180"/>
        <v/>
      </c>
      <c r="M2263" s="872" t="str">
        <f t="shared" si="181"/>
        <v/>
      </c>
      <c r="N2263" s="872" t="str">
        <f t="shared" si="183"/>
        <v/>
      </c>
      <c r="O2263" s="872" t="str">
        <f t="shared" si="182"/>
        <v/>
      </c>
    </row>
    <row r="2264" spans="3:15" ht="18" hidden="1" customHeight="1">
      <c r="C2264" s="879"/>
      <c r="D2264" s="888"/>
      <c r="E2264" s="889"/>
      <c r="F2264" s="848"/>
      <c r="G2264" s="849"/>
      <c r="H2264" s="868"/>
      <c r="I2264" s="642"/>
      <c r="J2264" s="862"/>
      <c r="K2264" s="872" t="str">
        <f t="shared" si="179"/>
        <v/>
      </c>
      <c r="L2264" s="872" t="str">
        <f t="shared" si="180"/>
        <v/>
      </c>
      <c r="M2264" s="872" t="str">
        <f t="shared" si="181"/>
        <v/>
      </c>
      <c r="N2264" s="872" t="str">
        <f t="shared" si="183"/>
        <v/>
      </c>
      <c r="O2264" s="872" t="str">
        <f t="shared" si="182"/>
        <v/>
      </c>
    </row>
    <row r="2265" spans="3:15" ht="18" hidden="1" customHeight="1">
      <c r="C2265" s="879"/>
      <c r="D2265" s="888"/>
      <c r="E2265" s="889"/>
      <c r="F2265" s="848"/>
      <c r="G2265" s="849"/>
      <c r="H2265" s="868"/>
      <c r="I2265" s="642"/>
      <c r="J2265" s="862"/>
      <c r="K2265" s="872" t="str">
        <f t="shared" si="179"/>
        <v/>
      </c>
      <c r="L2265" s="872" t="str">
        <f t="shared" si="180"/>
        <v/>
      </c>
      <c r="M2265" s="872" t="str">
        <f t="shared" si="181"/>
        <v/>
      </c>
      <c r="N2265" s="872" t="str">
        <f t="shared" si="183"/>
        <v/>
      </c>
      <c r="O2265" s="872" t="str">
        <f t="shared" si="182"/>
        <v/>
      </c>
    </row>
    <row r="2266" spans="3:15" ht="18" hidden="1" customHeight="1">
      <c r="C2266" s="879"/>
      <c r="D2266" s="888"/>
      <c r="E2266" s="889"/>
      <c r="F2266" s="848"/>
      <c r="G2266" s="849"/>
      <c r="H2266" s="868"/>
      <c r="I2266" s="642"/>
      <c r="J2266" s="862"/>
      <c r="K2266" s="872" t="str">
        <f t="shared" si="179"/>
        <v/>
      </c>
      <c r="L2266" s="872" t="str">
        <f t="shared" si="180"/>
        <v/>
      </c>
      <c r="M2266" s="872" t="str">
        <f t="shared" si="181"/>
        <v/>
      </c>
      <c r="N2266" s="872" t="str">
        <f t="shared" si="183"/>
        <v/>
      </c>
      <c r="O2266" s="872" t="str">
        <f t="shared" si="182"/>
        <v/>
      </c>
    </row>
    <row r="2267" spans="3:15" ht="18" hidden="1" customHeight="1">
      <c r="C2267" s="879"/>
      <c r="D2267" s="888"/>
      <c r="E2267" s="889"/>
      <c r="F2267" s="848"/>
      <c r="G2267" s="849"/>
      <c r="H2267" s="868"/>
      <c r="I2267" s="642"/>
      <c r="J2267" s="862"/>
      <c r="K2267" s="872" t="str">
        <f t="shared" si="179"/>
        <v/>
      </c>
      <c r="L2267" s="872" t="str">
        <f t="shared" si="180"/>
        <v/>
      </c>
      <c r="M2267" s="872" t="str">
        <f t="shared" si="181"/>
        <v/>
      </c>
      <c r="N2267" s="872" t="str">
        <f t="shared" si="183"/>
        <v/>
      </c>
      <c r="O2267" s="872" t="str">
        <f t="shared" si="182"/>
        <v/>
      </c>
    </row>
    <row r="2268" spans="3:15" ht="18" hidden="1" customHeight="1">
      <c r="C2268" s="879"/>
      <c r="D2268" s="888"/>
      <c r="E2268" s="889"/>
      <c r="F2268" s="848"/>
      <c r="G2268" s="849"/>
      <c r="H2268" s="868"/>
      <c r="I2268" s="642"/>
      <c r="J2268" s="862"/>
      <c r="K2268" s="872" t="str">
        <f t="shared" si="179"/>
        <v/>
      </c>
      <c r="L2268" s="872" t="str">
        <f t="shared" si="180"/>
        <v/>
      </c>
      <c r="M2268" s="872" t="str">
        <f t="shared" si="181"/>
        <v/>
      </c>
      <c r="N2268" s="872" t="str">
        <f t="shared" si="183"/>
        <v/>
      </c>
      <c r="O2268" s="872" t="str">
        <f t="shared" si="182"/>
        <v/>
      </c>
    </row>
    <row r="2269" spans="3:15" ht="18" hidden="1" customHeight="1">
      <c r="C2269" s="879"/>
      <c r="D2269" s="888"/>
      <c r="E2269" s="889"/>
      <c r="F2269" s="848"/>
      <c r="G2269" s="849"/>
      <c r="H2269" s="868"/>
      <c r="I2269" s="642"/>
      <c r="J2269" s="862"/>
      <c r="K2269" s="872" t="str">
        <f t="shared" si="179"/>
        <v/>
      </c>
      <c r="L2269" s="872" t="str">
        <f t="shared" si="180"/>
        <v/>
      </c>
      <c r="M2269" s="872" t="str">
        <f t="shared" si="181"/>
        <v/>
      </c>
      <c r="N2269" s="872" t="str">
        <f t="shared" si="183"/>
        <v/>
      </c>
      <c r="O2269" s="872" t="str">
        <f t="shared" si="182"/>
        <v/>
      </c>
    </row>
    <row r="2270" spans="3:15" ht="18" hidden="1" customHeight="1">
      <c r="C2270" s="879"/>
      <c r="D2270" s="888"/>
      <c r="E2270" s="889"/>
      <c r="F2270" s="848"/>
      <c r="G2270" s="849"/>
      <c r="H2270" s="868"/>
      <c r="I2270" s="642"/>
      <c r="J2270" s="862"/>
      <c r="K2270" s="872" t="str">
        <f t="shared" si="179"/>
        <v/>
      </c>
      <c r="L2270" s="872" t="str">
        <f t="shared" si="180"/>
        <v/>
      </c>
      <c r="M2270" s="872" t="str">
        <f t="shared" si="181"/>
        <v/>
      </c>
      <c r="N2270" s="872" t="str">
        <f t="shared" si="183"/>
        <v/>
      </c>
      <c r="O2270" s="872" t="str">
        <f t="shared" si="182"/>
        <v/>
      </c>
    </row>
    <row r="2271" spans="3:15" ht="18" hidden="1" customHeight="1">
      <c r="C2271" s="879"/>
      <c r="D2271" s="888"/>
      <c r="E2271" s="889"/>
      <c r="F2271" s="848"/>
      <c r="G2271" s="849"/>
      <c r="H2271" s="868"/>
      <c r="I2271" s="642"/>
      <c r="J2271" s="862"/>
      <c r="K2271" s="872" t="str">
        <f t="shared" si="179"/>
        <v/>
      </c>
      <c r="L2271" s="872" t="str">
        <f t="shared" si="180"/>
        <v/>
      </c>
      <c r="M2271" s="872" t="str">
        <f t="shared" si="181"/>
        <v/>
      </c>
      <c r="N2271" s="872" t="str">
        <f t="shared" si="183"/>
        <v/>
      </c>
      <c r="O2271" s="872" t="str">
        <f t="shared" si="182"/>
        <v/>
      </c>
    </row>
    <row r="2272" spans="3:15" ht="18" hidden="1" customHeight="1">
      <c r="C2272" s="879"/>
      <c r="D2272" s="888"/>
      <c r="E2272" s="889"/>
      <c r="F2272" s="848"/>
      <c r="G2272" s="849"/>
      <c r="H2272" s="868"/>
      <c r="I2272" s="642"/>
      <c r="J2272" s="862"/>
      <c r="K2272" s="872" t="str">
        <f t="shared" si="179"/>
        <v/>
      </c>
      <c r="L2272" s="872" t="str">
        <f t="shared" si="180"/>
        <v/>
      </c>
      <c r="M2272" s="872" t="str">
        <f t="shared" si="181"/>
        <v/>
      </c>
      <c r="N2272" s="872" t="str">
        <f t="shared" si="183"/>
        <v/>
      </c>
      <c r="O2272" s="872" t="str">
        <f t="shared" si="182"/>
        <v/>
      </c>
    </row>
    <row r="2273" spans="3:15" ht="18" hidden="1" customHeight="1">
      <c r="C2273" s="879"/>
      <c r="D2273" s="888"/>
      <c r="E2273" s="889"/>
      <c r="F2273" s="848"/>
      <c r="G2273" s="849"/>
      <c r="H2273" s="868"/>
      <c r="I2273" s="642"/>
      <c r="J2273" s="862"/>
      <c r="K2273" s="872" t="str">
        <f t="shared" si="179"/>
        <v/>
      </c>
      <c r="L2273" s="872" t="str">
        <f t="shared" si="180"/>
        <v/>
      </c>
      <c r="M2273" s="872" t="str">
        <f t="shared" si="181"/>
        <v/>
      </c>
      <c r="N2273" s="872" t="str">
        <f t="shared" si="183"/>
        <v/>
      </c>
      <c r="O2273" s="872" t="str">
        <f t="shared" si="182"/>
        <v/>
      </c>
    </row>
    <row r="2274" spans="3:15" ht="18" hidden="1" customHeight="1">
      <c r="C2274" s="879"/>
      <c r="D2274" s="888"/>
      <c r="E2274" s="889"/>
      <c r="F2274" s="848"/>
      <c r="G2274" s="849"/>
      <c r="H2274" s="868"/>
      <c r="I2274" s="642"/>
      <c r="J2274" s="862"/>
      <c r="K2274" s="872" t="str">
        <f t="shared" si="179"/>
        <v/>
      </c>
      <c r="L2274" s="872" t="str">
        <f t="shared" si="180"/>
        <v/>
      </c>
      <c r="M2274" s="872" t="str">
        <f t="shared" si="181"/>
        <v/>
      </c>
      <c r="N2274" s="872" t="str">
        <f t="shared" si="183"/>
        <v/>
      </c>
      <c r="O2274" s="872" t="str">
        <f t="shared" si="182"/>
        <v/>
      </c>
    </row>
    <row r="2275" spans="3:15" ht="18" hidden="1" customHeight="1">
      <c r="C2275" s="879"/>
      <c r="D2275" s="888"/>
      <c r="E2275" s="889"/>
      <c r="F2275" s="848"/>
      <c r="G2275" s="849"/>
      <c r="H2275" s="868"/>
      <c r="I2275" s="642"/>
      <c r="J2275" s="862"/>
      <c r="K2275" s="872" t="str">
        <f t="shared" si="179"/>
        <v/>
      </c>
      <c r="L2275" s="872" t="str">
        <f t="shared" si="180"/>
        <v/>
      </c>
      <c r="M2275" s="872" t="str">
        <f t="shared" si="181"/>
        <v/>
      </c>
      <c r="N2275" s="872" t="str">
        <f t="shared" si="183"/>
        <v/>
      </c>
      <c r="O2275" s="872" t="str">
        <f t="shared" si="182"/>
        <v/>
      </c>
    </row>
    <row r="2276" spans="3:15" ht="18" hidden="1" customHeight="1">
      <c r="C2276" s="879"/>
      <c r="D2276" s="888"/>
      <c r="E2276" s="889"/>
      <c r="F2276" s="848"/>
      <c r="G2276" s="849"/>
      <c r="H2276" s="868"/>
      <c r="I2276" s="642"/>
      <c r="J2276" s="862"/>
      <c r="K2276" s="872" t="str">
        <f t="shared" si="179"/>
        <v/>
      </c>
      <c r="L2276" s="872" t="str">
        <f t="shared" si="180"/>
        <v/>
      </c>
      <c r="M2276" s="872" t="str">
        <f t="shared" si="181"/>
        <v/>
      </c>
      <c r="N2276" s="872" t="str">
        <f t="shared" si="183"/>
        <v/>
      </c>
      <c r="O2276" s="872" t="str">
        <f t="shared" si="182"/>
        <v/>
      </c>
    </row>
    <row r="2277" spans="3:15" ht="18" hidden="1" customHeight="1">
      <c r="C2277" s="879"/>
      <c r="D2277" s="888"/>
      <c r="E2277" s="889"/>
      <c r="F2277" s="848"/>
      <c r="G2277" s="849"/>
      <c r="H2277" s="868"/>
      <c r="I2277" s="642"/>
      <c r="J2277" s="862"/>
      <c r="K2277" s="872" t="str">
        <f t="shared" si="179"/>
        <v/>
      </c>
      <c r="L2277" s="872" t="str">
        <f t="shared" si="180"/>
        <v/>
      </c>
      <c r="M2277" s="872" t="str">
        <f t="shared" si="181"/>
        <v/>
      </c>
      <c r="N2277" s="872" t="str">
        <f t="shared" si="183"/>
        <v/>
      </c>
      <c r="O2277" s="872" t="str">
        <f t="shared" si="182"/>
        <v/>
      </c>
    </row>
    <row r="2278" spans="3:15" ht="18" hidden="1" customHeight="1">
      <c r="C2278" s="879"/>
      <c r="D2278" s="888"/>
      <c r="E2278" s="889"/>
      <c r="F2278" s="848"/>
      <c r="G2278" s="849"/>
      <c r="H2278" s="868"/>
      <c r="I2278" s="642"/>
      <c r="J2278" s="862"/>
      <c r="K2278" s="872" t="str">
        <f t="shared" si="179"/>
        <v/>
      </c>
      <c r="L2278" s="872" t="str">
        <f t="shared" si="180"/>
        <v/>
      </c>
      <c r="M2278" s="872" t="str">
        <f t="shared" si="181"/>
        <v/>
      </c>
      <c r="N2278" s="872" t="str">
        <f t="shared" si="183"/>
        <v/>
      </c>
      <c r="O2278" s="872" t="str">
        <f t="shared" si="182"/>
        <v/>
      </c>
    </row>
    <row r="2279" spans="3:15" ht="18" hidden="1" customHeight="1">
      <c r="C2279" s="879"/>
      <c r="D2279" s="888"/>
      <c r="E2279" s="889"/>
      <c r="F2279" s="848"/>
      <c r="G2279" s="849"/>
      <c r="H2279" s="868"/>
      <c r="I2279" s="642"/>
      <c r="J2279" s="862"/>
      <c r="K2279" s="872" t="str">
        <f t="shared" ref="K2279:K2342" si="184">IF(C2279="","",IF(E2279=G2279,"エラー",""))</f>
        <v/>
      </c>
      <c r="L2279" s="872" t="str">
        <f t="shared" ref="L2279:L2342" si="185">IF(C2279="","",IF(COUNTIF($H$3213:$H$3236,H2279),"","エラー"))</f>
        <v/>
      </c>
      <c r="M2279" s="872" t="str">
        <f t="shared" ref="M2279:M2342" si="186">IF(H2279="その他",IF(I2279="","エラー",""),IF(H2279="外国語(外国語会話も含む)",IF(I2279="","エラー",""),""))</f>
        <v/>
      </c>
      <c r="N2279" s="872" t="str">
        <f t="shared" si="183"/>
        <v/>
      </c>
      <c r="O2279" s="872" t="str">
        <f t="shared" si="182"/>
        <v/>
      </c>
    </row>
    <row r="2280" spans="3:15" ht="18" hidden="1" customHeight="1">
      <c r="C2280" s="879"/>
      <c r="D2280" s="888"/>
      <c r="E2280" s="889"/>
      <c r="F2280" s="848"/>
      <c r="G2280" s="849"/>
      <c r="H2280" s="868"/>
      <c r="I2280" s="642"/>
      <c r="J2280" s="862"/>
      <c r="K2280" s="872" t="str">
        <f t="shared" si="184"/>
        <v/>
      </c>
      <c r="L2280" s="872" t="str">
        <f t="shared" si="185"/>
        <v/>
      </c>
      <c r="M2280" s="872" t="str">
        <f t="shared" si="186"/>
        <v/>
      </c>
      <c r="N2280" s="872" t="str">
        <f t="shared" si="183"/>
        <v/>
      </c>
      <c r="O2280" s="872" t="str">
        <f t="shared" si="182"/>
        <v/>
      </c>
    </row>
    <row r="2281" spans="3:15" ht="18" hidden="1" customHeight="1">
      <c r="C2281" s="879"/>
      <c r="D2281" s="888"/>
      <c r="E2281" s="889"/>
      <c r="F2281" s="848"/>
      <c r="G2281" s="849"/>
      <c r="H2281" s="868"/>
      <c r="I2281" s="642"/>
      <c r="J2281" s="862"/>
      <c r="K2281" s="872" t="str">
        <f t="shared" si="184"/>
        <v/>
      </c>
      <c r="L2281" s="872" t="str">
        <f t="shared" si="185"/>
        <v/>
      </c>
      <c r="M2281" s="872" t="str">
        <f t="shared" si="186"/>
        <v/>
      </c>
      <c r="N2281" s="872" t="str">
        <f t="shared" si="183"/>
        <v/>
      </c>
      <c r="O2281" s="872" t="str">
        <f t="shared" si="182"/>
        <v/>
      </c>
    </row>
    <row r="2282" spans="3:15" ht="18" hidden="1" customHeight="1">
      <c r="C2282" s="879"/>
      <c r="D2282" s="888"/>
      <c r="E2282" s="889"/>
      <c r="F2282" s="848"/>
      <c r="G2282" s="849"/>
      <c r="H2282" s="868"/>
      <c r="I2282" s="642"/>
      <c r="J2282" s="862"/>
      <c r="K2282" s="872" t="str">
        <f t="shared" si="184"/>
        <v/>
      </c>
      <c r="L2282" s="872" t="str">
        <f t="shared" si="185"/>
        <v/>
      </c>
      <c r="M2282" s="872" t="str">
        <f t="shared" si="186"/>
        <v/>
      </c>
      <c r="N2282" s="872" t="str">
        <f t="shared" si="183"/>
        <v/>
      </c>
      <c r="O2282" s="872" t="str">
        <f t="shared" si="182"/>
        <v/>
      </c>
    </row>
    <row r="2283" spans="3:15" ht="18" hidden="1" customHeight="1">
      <c r="C2283" s="879"/>
      <c r="D2283" s="888"/>
      <c r="E2283" s="889"/>
      <c r="F2283" s="848"/>
      <c r="G2283" s="849"/>
      <c r="H2283" s="868"/>
      <c r="I2283" s="642"/>
      <c r="J2283" s="862"/>
      <c r="K2283" s="872" t="str">
        <f t="shared" si="184"/>
        <v/>
      </c>
      <c r="L2283" s="872" t="str">
        <f t="shared" si="185"/>
        <v/>
      </c>
      <c r="M2283" s="872" t="str">
        <f t="shared" si="186"/>
        <v/>
      </c>
      <c r="N2283" s="872" t="str">
        <f t="shared" si="183"/>
        <v/>
      </c>
      <c r="O2283" s="872" t="str">
        <f t="shared" si="182"/>
        <v/>
      </c>
    </row>
    <row r="2284" spans="3:15" ht="18" hidden="1" customHeight="1">
      <c r="C2284" s="879"/>
      <c r="D2284" s="888"/>
      <c r="E2284" s="889"/>
      <c r="F2284" s="848"/>
      <c r="G2284" s="849"/>
      <c r="H2284" s="868"/>
      <c r="I2284" s="642"/>
      <c r="J2284" s="862"/>
      <c r="K2284" s="872" t="str">
        <f t="shared" si="184"/>
        <v/>
      </c>
      <c r="L2284" s="872" t="str">
        <f t="shared" si="185"/>
        <v/>
      </c>
      <c r="M2284" s="872" t="str">
        <f t="shared" si="186"/>
        <v/>
      </c>
      <c r="N2284" s="872" t="str">
        <f t="shared" si="183"/>
        <v/>
      </c>
      <c r="O2284" s="872" t="str">
        <f t="shared" si="182"/>
        <v/>
      </c>
    </row>
    <row r="2285" spans="3:15" ht="18" hidden="1" customHeight="1">
      <c r="C2285" s="879"/>
      <c r="D2285" s="888"/>
      <c r="E2285" s="889"/>
      <c r="F2285" s="848"/>
      <c r="G2285" s="849"/>
      <c r="H2285" s="868"/>
      <c r="I2285" s="642"/>
      <c r="J2285" s="862"/>
      <c r="K2285" s="872" t="str">
        <f t="shared" si="184"/>
        <v/>
      </c>
      <c r="L2285" s="872" t="str">
        <f t="shared" si="185"/>
        <v/>
      </c>
      <c r="M2285" s="872" t="str">
        <f t="shared" si="186"/>
        <v/>
      </c>
      <c r="N2285" s="872" t="str">
        <f t="shared" si="183"/>
        <v/>
      </c>
      <c r="O2285" s="872" t="str">
        <f t="shared" si="182"/>
        <v/>
      </c>
    </row>
    <row r="2286" spans="3:15" ht="18" hidden="1" customHeight="1">
      <c r="C2286" s="879"/>
      <c r="D2286" s="888"/>
      <c r="E2286" s="889"/>
      <c r="F2286" s="848"/>
      <c r="G2286" s="849"/>
      <c r="H2286" s="868"/>
      <c r="I2286" s="642"/>
      <c r="J2286" s="862"/>
      <c r="K2286" s="872" t="str">
        <f t="shared" si="184"/>
        <v/>
      </c>
      <c r="L2286" s="872" t="str">
        <f t="shared" si="185"/>
        <v/>
      </c>
      <c r="M2286" s="872" t="str">
        <f t="shared" si="186"/>
        <v/>
      </c>
      <c r="N2286" s="872" t="str">
        <f t="shared" si="183"/>
        <v/>
      </c>
      <c r="O2286" s="872" t="str">
        <f t="shared" si="182"/>
        <v/>
      </c>
    </row>
    <row r="2287" spans="3:15" ht="18" hidden="1" customHeight="1">
      <c r="C2287" s="879"/>
      <c r="D2287" s="888"/>
      <c r="E2287" s="889"/>
      <c r="F2287" s="848"/>
      <c r="G2287" s="849"/>
      <c r="H2287" s="868"/>
      <c r="I2287" s="642"/>
      <c r="J2287" s="862"/>
      <c r="K2287" s="872" t="str">
        <f t="shared" si="184"/>
        <v/>
      </c>
      <c r="L2287" s="872" t="str">
        <f t="shared" si="185"/>
        <v/>
      </c>
      <c r="M2287" s="872" t="str">
        <f t="shared" si="186"/>
        <v/>
      </c>
      <c r="N2287" s="872" t="str">
        <f t="shared" si="183"/>
        <v/>
      </c>
      <c r="O2287" s="872" t="str">
        <f t="shared" si="182"/>
        <v/>
      </c>
    </row>
    <row r="2288" spans="3:15" ht="18" hidden="1" customHeight="1">
      <c r="C2288" s="879"/>
      <c r="D2288" s="888"/>
      <c r="E2288" s="889"/>
      <c r="F2288" s="848"/>
      <c r="G2288" s="849"/>
      <c r="H2288" s="868"/>
      <c r="I2288" s="642"/>
      <c r="J2288" s="862"/>
      <c r="K2288" s="872" t="str">
        <f t="shared" si="184"/>
        <v/>
      </c>
      <c r="L2288" s="872" t="str">
        <f t="shared" si="185"/>
        <v/>
      </c>
      <c r="M2288" s="872" t="str">
        <f t="shared" si="186"/>
        <v/>
      </c>
      <c r="N2288" s="872" t="str">
        <f t="shared" si="183"/>
        <v/>
      </c>
      <c r="O2288" s="872" t="str">
        <f t="shared" si="182"/>
        <v/>
      </c>
    </row>
    <row r="2289" spans="3:15" ht="18" hidden="1" customHeight="1">
      <c r="C2289" s="879"/>
      <c r="D2289" s="888"/>
      <c r="E2289" s="889"/>
      <c r="F2289" s="848"/>
      <c r="G2289" s="849"/>
      <c r="H2289" s="868"/>
      <c r="I2289" s="642"/>
      <c r="J2289" s="862"/>
      <c r="K2289" s="872" t="str">
        <f t="shared" si="184"/>
        <v/>
      </c>
      <c r="L2289" s="872" t="str">
        <f t="shared" si="185"/>
        <v/>
      </c>
      <c r="M2289" s="872" t="str">
        <f t="shared" si="186"/>
        <v/>
      </c>
      <c r="N2289" s="872" t="str">
        <f t="shared" si="183"/>
        <v/>
      </c>
      <c r="O2289" s="872" t="str">
        <f t="shared" si="182"/>
        <v/>
      </c>
    </row>
    <row r="2290" spans="3:15" ht="18" hidden="1" customHeight="1">
      <c r="C2290" s="879"/>
      <c r="D2290" s="888"/>
      <c r="E2290" s="889"/>
      <c r="F2290" s="848"/>
      <c r="G2290" s="849"/>
      <c r="H2290" s="868"/>
      <c r="I2290" s="642"/>
      <c r="J2290" s="862"/>
      <c r="K2290" s="872" t="str">
        <f t="shared" si="184"/>
        <v/>
      </c>
      <c r="L2290" s="872" t="str">
        <f t="shared" si="185"/>
        <v/>
      </c>
      <c r="M2290" s="872" t="str">
        <f t="shared" si="186"/>
        <v/>
      </c>
      <c r="N2290" s="872" t="str">
        <f t="shared" si="183"/>
        <v/>
      </c>
      <c r="O2290" s="872" t="str">
        <f t="shared" si="182"/>
        <v/>
      </c>
    </row>
    <row r="2291" spans="3:15" ht="18" hidden="1" customHeight="1">
      <c r="C2291" s="879"/>
      <c r="D2291" s="888"/>
      <c r="E2291" s="889"/>
      <c r="F2291" s="848"/>
      <c r="G2291" s="849"/>
      <c r="H2291" s="868"/>
      <c r="I2291" s="642"/>
      <c r="J2291" s="862"/>
      <c r="K2291" s="872" t="str">
        <f t="shared" si="184"/>
        <v/>
      </c>
      <c r="L2291" s="872" t="str">
        <f t="shared" si="185"/>
        <v/>
      </c>
      <c r="M2291" s="872" t="str">
        <f t="shared" si="186"/>
        <v/>
      </c>
      <c r="N2291" s="872" t="str">
        <f t="shared" si="183"/>
        <v/>
      </c>
      <c r="O2291" s="872" t="str">
        <f t="shared" si="182"/>
        <v/>
      </c>
    </row>
    <row r="2292" spans="3:15" ht="18" hidden="1" customHeight="1">
      <c r="C2292" s="879"/>
      <c r="D2292" s="888"/>
      <c r="E2292" s="889"/>
      <c r="F2292" s="848"/>
      <c r="G2292" s="849"/>
      <c r="H2292" s="868"/>
      <c r="I2292" s="642"/>
      <c r="J2292" s="862"/>
      <c r="K2292" s="872" t="str">
        <f t="shared" si="184"/>
        <v/>
      </c>
      <c r="L2292" s="872" t="str">
        <f t="shared" si="185"/>
        <v/>
      </c>
      <c r="M2292" s="872" t="str">
        <f t="shared" si="186"/>
        <v/>
      </c>
      <c r="N2292" s="872" t="str">
        <f t="shared" si="183"/>
        <v/>
      </c>
      <c r="O2292" s="872" t="str">
        <f t="shared" si="182"/>
        <v/>
      </c>
    </row>
    <row r="2293" spans="3:15" ht="18" hidden="1" customHeight="1">
      <c r="C2293" s="879"/>
      <c r="D2293" s="888"/>
      <c r="E2293" s="889"/>
      <c r="F2293" s="848"/>
      <c r="G2293" s="849"/>
      <c r="H2293" s="868"/>
      <c r="I2293" s="642"/>
      <c r="J2293" s="862"/>
      <c r="K2293" s="872" t="str">
        <f t="shared" si="184"/>
        <v/>
      </c>
      <c r="L2293" s="872" t="str">
        <f t="shared" si="185"/>
        <v/>
      </c>
      <c r="M2293" s="872" t="str">
        <f t="shared" si="186"/>
        <v/>
      </c>
      <c r="N2293" s="872" t="str">
        <f t="shared" si="183"/>
        <v/>
      </c>
      <c r="O2293" s="872" t="str">
        <f t="shared" si="182"/>
        <v/>
      </c>
    </row>
    <row r="2294" spans="3:15" ht="18" hidden="1" customHeight="1">
      <c r="C2294" s="879"/>
      <c r="D2294" s="888"/>
      <c r="E2294" s="889"/>
      <c r="F2294" s="848"/>
      <c r="G2294" s="849"/>
      <c r="H2294" s="868"/>
      <c r="I2294" s="642"/>
      <c r="J2294" s="862"/>
      <c r="K2294" s="872" t="str">
        <f t="shared" si="184"/>
        <v/>
      </c>
      <c r="L2294" s="872" t="str">
        <f t="shared" si="185"/>
        <v/>
      </c>
      <c r="M2294" s="872" t="str">
        <f t="shared" si="186"/>
        <v/>
      </c>
      <c r="N2294" s="872" t="str">
        <f t="shared" si="183"/>
        <v/>
      </c>
      <c r="O2294" s="872" t="str">
        <f t="shared" si="182"/>
        <v/>
      </c>
    </row>
    <row r="2295" spans="3:15" ht="18" hidden="1" customHeight="1">
      <c r="C2295" s="879"/>
      <c r="D2295" s="888"/>
      <c r="E2295" s="889"/>
      <c r="F2295" s="848"/>
      <c r="G2295" s="849"/>
      <c r="H2295" s="868"/>
      <c r="I2295" s="642"/>
      <c r="J2295" s="862"/>
      <c r="K2295" s="872" t="str">
        <f t="shared" si="184"/>
        <v/>
      </c>
      <c r="L2295" s="872" t="str">
        <f t="shared" si="185"/>
        <v/>
      </c>
      <c r="M2295" s="872" t="str">
        <f t="shared" si="186"/>
        <v/>
      </c>
      <c r="N2295" s="872" t="str">
        <f t="shared" si="183"/>
        <v/>
      </c>
      <c r="O2295" s="872" t="str">
        <f t="shared" si="182"/>
        <v/>
      </c>
    </row>
    <row r="2296" spans="3:15" ht="18" hidden="1" customHeight="1">
      <c r="C2296" s="879"/>
      <c r="D2296" s="888"/>
      <c r="E2296" s="889"/>
      <c r="F2296" s="848"/>
      <c r="G2296" s="849"/>
      <c r="H2296" s="868"/>
      <c r="I2296" s="642"/>
      <c r="J2296" s="862"/>
      <c r="K2296" s="872" t="str">
        <f t="shared" si="184"/>
        <v/>
      </c>
      <c r="L2296" s="872" t="str">
        <f t="shared" si="185"/>
        <v/>
      </c>
      <c r="M2296" s="872" t="str">
        <f t="shared" si="186"/>
        <v/>
      </c>
      <c r="N2296" s="872" t="str">
        <f t="shared" si="183"/>
        <v/>
      </c>
      <c r="O2296" s="872" t="str">
        <f t="shared" si="182"/>
        <v/>
      </c>
    </row>
    <row r="2297" spans="3:15" ht="18" hidden="1" customHeight="1">
      <c r="C2297" s="879"/>
      <c r="D2297" s="888"/>
      <c r="E2297" s="889"/>
      <c r="F2297" s="848"/>
      <c r="G2297" s="849"/>
      <c r="H2297" s="868"/>
      <c r="I2297" s="642"/>
      <c r="J2297" s="862"/>
      <c r="K2297" s="872" t="str">
        <f t="shared" si="184"/>
        <v/>
      </c>
      <c r="L2297" s="872" t="str">
        <f t="shared" si="185"/>
        <v/>
      </c>
      <c r="M2297" s="872" t="str">
        <f t="shared" si="186"/>
        <v/>
      </c>
      <c r="N2297" s="872" t="str">
        <f t="shared" si="183"/>
        <v/>
      </c>
      <c r="O2297" s="872" t="str">
        <f t="shared" si="182"/>
        <v/>
      </c>
    </row>
    <row r="2298" spans="3:15" ht="18" hidden="1" customHeight="1">
      <c r="C2298" s="879"/>
      <c r="D2298" s="888"/>
      <c r="E2298" s="889"/>
      <c r="F2298" s="848"/>
      <c r="G2298" s="849"/>
      <c r="H2298" s="868"/>
      <c r="I2298" s="642"/>
      <c r="J2298" s="862"/>
      <c r="K2298" s="872" t="str">
        <f t="shared" si="184"/>
        <v/>
      </c>
      <c r="L2298" s="872" t="str">
        <f t="shared" si="185"/>
        <v/>
      </c>
      <c r="M2298" s="872" t="str">
        <f t="shared" si="186"/>
        <v/>
      </c>
      <c r="N2298" s="872" t="str">
        <f t="shared" si="183"/>
        <v/>
      </c>
      <c r="O2298" s="872" t="str">
        <f t="shared" si="182"/>
        <v/>
      </c>
    </row>
    <row r="2299" spans="3:15" ht="18" hidden="1" customHeight="1">
      <c r="C2299" s="879"/>
      <c r="D2299" s="888"/>
      <c r="E2299" s="889"/>
      <c r="F2299" s="848"/>
      <c r="G2299" s="849"/>
      <c r="H2299" s="868"/>
      <c r="I2299" s="642"/>
      <c r="J2299" s="862"/>
      <c r="K2299" s="872" t="str">
        <f t="shared" si="184"/>
        <v/>
      </c>
      <c r="L2299" s="872" t="str">
        <f t="shared" si="185"/>
        <v/>
      </c>
      <c r="M2299" s="872" t="str">
        <f t="shared" si="186"/>
        <v/>
      </c>
      <c r="N2299" s="872" t="str">
        <f t="shared" si="183"/>
        <v/>
      </c>
      <c r="O2299" s="872" t="str">
        <f t="shared" si="182"/>
        <v/>
      </c>
    </row>
    <row r="2300" spans="3:15" ht="18" hidden="1" customHeight="1">
      <c r="C2300" s="879"/>
      <c r="D2300" s="888"/>
      <c r="E2300" s="889"/>
      <c r="F2300" s="848"/>
      <c r="G2300" s="849"/>
      <c r="H2300" s="868"/>
      <c r="I2300" s="642"/>
      <c r="J2300" s="862"/>
      <c r="K2300" s="872" t="str">
        <f t="shared" si="184"/>
        <v/>
      </c>
      <c r="L2300" s="872" t="str">
        <f t="shared" si="185"/>
        <v/>
      </c>
      <c r="M2300" s="872" t="str">
        <f t="shared" si="186"/>
        <v/>
      </c>
      <c r="N2300" s="872" t="str">
        <f t="shared" si="183"/>
        <v/>
      </c>
      <c r="O2300" s="872" t="str">
        <f t="shared" si="182"/>
        <v/>
      </c>
    </row>
    <row r="2301" spans="3:15" ht="18" hidden="1" customHeight="1">
      <c r="C2301" s="879"/>
      <c r="D2301" s="888"/>
      <c r="E2301" s="889"/>
      <c r="F2301" s="848"/>
      <c r="G2301" s="849"/>
      <c r="H2301" s="868"/>
      <c r="I2301" s="642"/>
      <c r="J2301" s="862"/>
      <c r="K2301" s="872" t="str">
        <f t="shared" si="184"/>
        <v/>
      </c>
      <c r="L2301" s="872" t="str">
        <f t="shared" si="185"/>
        <v/>
      </c>
      <c r="M2301" s="872" t="str">
        <f t="shared" si="186"/>
        <v/>
      </c>
      <c r="N2301" s="872" t="str">
        <f t="shared" si="183"/>
        <v/>
      </c>
      <c r="O2301" s="872" t="str">
        <f t="shared" si="182"/>
        <v/>
      </c>
    </row>
    <row r="2302" spans="3:15" ht="18" hidden="1" customHeight="1">
      <c r="C2302" s="879"/>
      <c r="D2302" s="888"/>
      <c r="E2302" s="889"/>
      <c r="F2302" s="848"/>
      <c r="G2302" s="849"/>
      <c r="H2302" s="868"/>
      <c r="I2302" s="642"/>
      <c r="J2302" s="862"/>
      <c r="K2302" s="872" t="str">
        <f t="shared" si="184"/>
        <v/>
      </c>
      <c r="L2302" s="872" t="str">
        <f t="shared" si="185"/>
        <v/>
      </c>
      <c r="M2302" s="872" t="str">
        <f t="shared" si="186"/>
        <v/>
      </c>
      <c r="N2302" s="872" t="str">
        <f t="shared" si="183"/>
        <v/>
      </c>
      <c r="O2302" s="872" t="str">
        <f t="shared" si="182"/>
        <v/>
      </c>
    </row>
    <row r="2303" spans="3:15" ht="18" hidden="1" customHeight="1">
      <c r="C2303" s="879"/>
      <c r="D2303" s="888"/>
      <c r="E2303" s="889"/>
      <c r="F2303" s="848"/>
      <c r="G2303" s="849"/>
      <c r="H2303" s="868"/>
      <c r="I2303" s="642"/>
      <c r="J2303" s="862"/>
      <c r="K2303" s="872" t="str">
        <f t="shared" si="184"/>
        <v/>
      </c>
      <c r="L2303" s="872" t="str">
        <f t="shared" si="185"/>
        <v/>
      </c>
      <c r="M2303" s="872" t="str">
        <f t="shared" si="186"/>
        <v/>
      </c>
      <c r="N2303" s="872" t="str">
        <f t="shared" si="183"/>
        <v/>
      </c>
      <c r="O2303" s="872" t="str">
        <f t="shared" si="182"/>
        <v/>
      </c>
    </row>
    <row r="2304" spans="3:15" ht="18" hidden="1" customHeight="1">
      <c r="C2304" s="879"/>
      <c r="D2304" s="888"/>
      <c r="E2304" s="889"/>
      <c r="F2304" s="848"/>
      <c r="G2304" s="849"/>
      <c r="H2304" s="868"/>
      <c r="I2304" s="642"/>
      <c r="J2304" s="862"/>
      <c r="K2304" s="872" t="str">
        <f t="shared" si="184"/>
        <v/>
      </c>
      <c r="L2304" s="872" t="str">
        <f t="shared" si="185"/>
        <v/>
      </c>
      <c r="M2304" s="872" t="str">
        <f t="shared" si="186"/>
        <v/>
      </c>
      <c r="N2304" s="872" t="str">
        <f t="shared" si="183"/>
        <v/>
      </c>
      <c r="O2304" s="872" t="str">
        <f t="shared" si="182"/>
        <v/>
      </c>
    </row>
    <row r="2305" spans="3:15" ht="18" hidden="1" customHeight="1">
      <c r="C2305" s="879"/>
      <c r="D2305" s="888"/>
      <c r="E2305" s="889"/>
      <c r="F2305" s="848"/>
      <c r="G2305" s="849"/>
      <c r="H2305" s="868"/>
      <c r="I2305" s="642"/>
      <c r="J2305" s="862"/>
      <c r="K2305" s="872" t="str">
        <f t="shared" si="184"/>
        <v/>
      </c>
      <c r="L2305" s="872" t="str">
        <f t="shared" si="185"/>
        <v/>
      </c>
      <c r="M2305" s="872" t="str">
        <f t="shared" si="186"/>
        <v/>
      </c>
      <c r="N2305" s="872" t="str">
        <f t="shared" si="183"/>
        <v/>
      </c>
      <c r="O2305" s="872" t="str">
        <f t="shared" si="182"/>
        <v/>
      </c>
    </row>
    <row r="2306" spans="3:15" ht="18" hidden="1" customHeight="1">
      <c r="C2306" s="879"/>
      <c r="D2306" s="888"/>
      <c r="E2306" s="889"/>
      <c r="F2306" s="848"/>
      <c r="G2306" s="849"/>
      <c r="H2306" s="868"/>
      <c r="I2306" s="642"/>
      <c r="J2306" s="862"/>
      <c r="K2306" s="872" t="str">
        <f t="shared" si="184"/>
        <v/>
      </c>
      <c r="L2306" s="872" t="str">
        <f t="shared" si="185"/>
        <v/>
      </c>
      <c r="M2306" s="872" t="str">
        <f t="shared" si="186"/>
        <v/>
      </c>
      <c r="N2306" s="872" t="str">
        <f t="shared" si="183"/>
        <v/>
      </c>
      <c r="O2306" s="872" t="str">
        <f t="shared" si="182"/>
        <v/>
      </c>
    </row>
    <row r="2307" spans="3:15" ht="18" hidden="1" customHeight="1">
      <c r="C2307" s="879"/>
      <c r="D2307" s="888"/>
      <c r="E2307" s="889"/>
      <c r="F2307" s="848"/>
      <c r="G2307" s="849"/>
      <c r="H2307" s="868"/>
      <c r="I2307" s="642"/>
      <c r="J2307" s="862"/>
      <c r="K2307" s="872" t="str">
        <f t="shared" si="184"/>
        <v/>
      </c>
      <c r="L2307" s="872" t="str">
        <f t="shared" si="185"/>
        <v/>
      </c>
      <c r="M2307" s="872" t="str">
        <f t="shared" si="186"/>
        <v/>
      </c>
      <c r="N2307" s="872" t="str">
        <f t="shared" si="183"/>
        <v/>
      </c>
      <c r="O2307" s="872" t="str">
        <f t="shared" si="182"/>
        <v/>
      </c>
    </row>
    <row r="2308" spans="3:15" ht="18" hidden="1" customHeight="1">
      <c r="C2308" s="879"/>
      <c r="D2308" s="888"/>
      <c r="E2308" s="889"/>
      <c r="F2308" s="848"/>
      <c r="G2308" s="849"/>
      <c r="H2308" s="868"/>
      <c r="I2308" s="642"/>
      <c r="J2308" s="862"/>
      <c r="K2308" s="872" t="str">
        <f t="shared" si="184"/>
        <v/>
      </c>
      <c r="L2308" s="872" t="str">
        <f t="shared" si="185"/>
        <v/>
      </c>
      <c r="M2308" s="872" t="str">
        <f t="shared" si="186"/>
        <v/>
      </c>
      <c r="N2308" s="872" t="str">
        <f t="shared" si="183"/>
        <v/>
      </c>
      <c r="O2308" s="872" t="str">
        <f t="shared" si="182"/>
        <v/>
      </c>
    </row>
    <row r="2309" spans="3:15" ht="18" hidden="1" customHeight="1">
      <c r="C2309" s="879"/>
      <c r="D2309" s="888"/>
      <c r="E2309" s="889"/>
      <c r="F2309" s="848"/>
      <c r="G2309" s="849"/>
      <c r="H2309" s="868"/>
      <c r="I2309" s="642"/>
      <c r="J2309" s="862"/>
      <c r="K2309" s="872" t="str">
        <f t="shared" si="184"/>
        <v/>
      </c>
      <c r="L2309" s="872" t="str">
        <f t="shared" si="185"/>
        <v/>
      </c>
      <c r="M2309" s="872" t="str">
        <f t="shared" si="186"/>
        <v/>
      </c>
      <c r="N2309" s="872" t="str">
        <f t="shared" si="183"/>
        <v/>
      </c>
      <c r="O2309" s="872" t="str">
        <f t="shared" ref="O2309:O2372" si="187">IF(C2309="","",IF(COUNTBLANK(C2309:J2309)&gt;1,"記入漏れがあります。記入例のとおりデータを入力してください。。",""))</f>
        <v/>
      </c>
    </row>
    <row r="2310" spans="3:15" ht="18" hidden="1" customHeight="1">
      <c r="C2310" s="879"/>
      <c r="D2310" s="888"/>
      <c r="E2310" s="889"/>
      <c r="F2310" s="848"/>
      <c r="G2310" s="849"/>
      <c r="H2310" s="868"/>
      <c r="I2310" s="642"/>
      <c r="J2310" s="862"/>
      <c r="K2310" s="872" t="str">
        <f t="shared" si="184"/>
        <v/>
      </c>
      <c r="L2310" s="872" t="str">
        <f t="shared" si="185"/>
        <v/>
      </c>
      <c r="M2310" s="872" t="str">
        <f t="shared" si="186"/>
        <v/>
      </c>
      <c r="N2310" s="872" t="str">
        <f t="shared" ref="N2310:N2373" si="188">IF(COUNTIF($Y$6:$Y$18,J2310),"要確認","")</f>
        <v/>
      </c>
      <c r="O2310" s="872" t="str">
        <f t="shared" si="187"/>
        <v/>
      </c>
    </row>
    <row r="2311" spans="3:15" ht="18" hidden="1" customHeight="1">
      <c r="C2311" s="879"/>
      <c r="D2311" s="888"/>
      <c r="E2311" s="889"/>
      <c r="F2311" s="848"/>
      <c r="G2311" s="849"/>
      <c r="H2311" s="868"/>
      <c r="I2311" s="642"/>
      <c r="J2311" s="862"/>
      <c r="K2311" s="872" t="str">
        <f t="shared" si="184"/>
        <v/>
      </c>
      <c r="L2311" s="872" t="str">
        <f t="shared" si="185"/>
        <v/>
      </c>
      <c r="M2311" s="872" t="str">
        <f t="shared" si="186"/>
        <v/>
      </c>
      <c r="N2311" s="872" t="str">
        <f t="shared" si="188"/>
        <v/>
      </c>
      <c r="O2311" s="872" t="str">
        <f t="shared" si="187"/>
        <v/>
      </c>
    </row>
    <row r="2312" spans="3:15" ht="18" hidden="1" customHeight="1">
      <c r="C2312" s="879"/>
      <c r="D2312" s="888"/>
      <c r="E2312" s="889"/>
      <c r="F2312" s="848"/>
      <c r="G2312" s="849"/>
      <c r="H2312" s="868"/>
      <c r="I2312" s="642"/>
      <c r="J2312" s="862"/>
      <c r="K2312" s="872" t="str">
        <f t="shared" si="184"/>
        <v/>
      </c>
      <c r="L2312" s="872" t="str">
        <f t="shared" si="185"/>
        <v/>
      </c>
      <c r="M2312" s="872" t="str">
        <f t="shared" si="186"/>
        <v/>
      </c>
      <c r="N2312" s="872" t="str">
        <f t="shared" si="188"/>
        <v/>
      </c>
      <c r="O2312" s="872" t="str">
        <f t="shared" si="187"/>
        <v/>
      </c>
    </row>
    <row r="2313" spans="3:15" ht="18" hidden="1" customHeight="1">
      <c r="C2313" s="879"/>
      <c r="D2313" s="888"/>
      <c r="E2313" s="889"/>
      <c r="F2313" s="848"/>
      <c r="G2313" s="849"/>
      <c r="H2313" s="868"/>
      <c r="I2313" s="642"/>
      <c r="J2313" s="862"/>
      <c r="K2313" s="872" t="str">
        <f t="shared" si="184"/>
        <v/>
      </c>
      <c r="L2313" s="872" t="str">
        <f t="shared" si="185"/>
        <v/>
      </c>
      <c r="M2313" s="872" t="str">
        <f t="shared" si="186"/>
        <v/>
      </c>
      <c r="N2313" s="872" t="str">
        <f t="shared" si="188"/>
        <v/>
      </c>
      <c r="O2313" s="872" t="str">
        <f t="shared" si="187"/>
        <v/>
      </c>
    </row>
    <row r="2314" spans="3:15" ht="18" hidden="1" customHeight="1">
      <c r="C2314" s="879"/>
      <c r="D2314" s="888"/>
      <c r="E2314" s="889"/>
      <c r="F2314" s="848"/>
      <c r="G2314" s="849"/>
      <c r="H2314" s="868"/>
      <c r="I2314" s="642"/>
      <c r="J2314" s="862"/>
      <c r="K2314" s="872" t="str">
        <f t="shared" si="184"/>
        <v/>
      </c>
      <c r="L2314" s="872" t="str">
        <f t="shared" si="185"/>
        <v/>
      </c>
      <c r="M2314" s="872" t="str">
        <f t="shared" si="186"/>
        <v/>
      </c>
      <c r="N2314" s="872" t="str">
        <f t="shared" si="188"/>
        <v/>
      </c>
      <c r="O2314" s="872" t="str">
        <f t="shared" si="187"/>
        <v/>
      </c>
    </row>
    <row r="2315" spans="3:15" ht="18" hidden="1" customHeight="1">
      <c r="C2315" s="879"/>
      <c r="D2315" s="888"/>
      <c r="E2315" s="889"/>
      <c r="F2315" s="848"/>
      <c r="G2315" s="849"/>
      <c r="H2315" s="868"/>
      <c r="I2315" s="642"/>
      <c r="J2315" s="862"/>
      <c r="K2315" s="872" t="str">
        <f t="shared" si="184"/>
        <v/>
      </c>
      <c r="L2315" s="872" t="str">
        <f t="shared" si="185"/>
        <v/>
      </c>
      <c r="M2315" s="872" t="str">
        <f t="shared" si="186"/>
        <v/>
      </c>
      <c r="N2315" s="872" t="str">
        <f t="shared" si="188"/>
        <v/>
      </c>
      <c r="O2315" s="872" t="str">
        <f t="shared" si="187"/>
        <v/>
      </c>
    </row>
    <row r="2316" spans="3:15" ht="18" hidden="1" customHeight="1">
      <c r="C2316" s="879"/>
      <c r="D2316" s="888"/>
      <c r="E2316" s="889"/>
      <c r="F2316" s="848"/>
      <c r="G2316" s="849"/>
      <c r="H2316" s="868"/>
      <c r="I2316" s="642"/>
      <c r="J2316" s="862"/>
      <c r="K2316" s="872" t="str">
        <f t="shared" si="184"/>
        <v/>
      </c>
      <c r="L2316" s="872" t="str">
        <f t="shared" si="185"/>
        <v/>
      </c>
      <c r="M2316" s="872" t="str">
        <f t="shared" si="186"/>
        <v/>
      </c>
      <c r="N2316" s="872" t="str">
        <f t="shared" si="188"/>
        <v/>
      </c>
      <c r="O2316" s="872" t="str">
        <f t="shared" si="187"/>
        <v/>
      </c>
    </row>
    <row r="2317" spans="3:15" ht="18" hidden="1" customHeight="1">
      <c r="C2317" s="879"/>
      <c r="D2317" s="888"/>
      <c r="E2317" s="889"/>
      <c r="F2317" s="848"/>
      <c r="G2317" s="849"/>
      <c r="H2317" s="868"/>
      <c r="I2317" s="642"/>
      <c r="J2317" s="862"/>
      <c r="K2317" s="872" t="str">
        <f t="shared" si="184"/>
        <v/>
      </c>
      <c r="L2317" s="872" t="str">
        <f t="shared" si="185"/>
        <v/>
      </c>
      <c r="M2317" s="872" t="str">
        <f t="shared" si="186"/>
        <v/>
      </c>
      <c r="N2317" s="872" t="str">
        <f t="shared" si="188"/>
        <v/>
      </c>
      <c r="O2317" s="872" t="str">
        <f t="shared" si="187"/>
        <v/>
      </c>
    </row>
    <row r="2318" spans="3:15" ht="18" hidden="1" customHeight="1">
      <c r="C2318" s="879"/>
      <c r="D2318" s="888"/>
      <c r="E2318" s="889"/>
      <c r="F2318" s="848"/>
      <c r="G2318" s="849"/>
      <c r="H2318" s="868"/>
      <c r="I2318" s="642"/>
      <c r="J2318" s="862"/>
      <c r="K2318" s="872" t="str">
        <f t="shared" si="184"/>
        <v/>
      </c>
      <c r="L2318" s="872" t="str">
        <f t="shared" si="185"/>
        <v/>
      </c>
      <c r="M2318" s="872" t="str">
        <f t="shared" si="186"/>
        <v/>
      </c>
      <c r="N2318" s="872" t="str">
        <f t="shared" si="188"/>
        <v/>
      </c>
      <c r="O2318" s="872" t="str">
        <f t="shared" si="187"/>
        <v/>
      </c>
    </row>
    <row r="2319" spans="3:15" ht="18" hidden="1" customHeight="1">
      <c r="C2319" s="879"/>
      <c r="D2319" s="888"/>
      <c r="E2319" s="889"/>
      <c r="F2319" s="848"/>
      <c r="G2319" s="849"/>
      <c r="H2319" s="868"/>
      <c r="I2319" s="642"/>
      <c r="J2319" s="862"/>
      <c r="K2319" s="872" t="str">
        <f t="shared" si="184"/>
        <v/>
      </c>
      <c r="L2319" s="872" t="str">
        <f t="shared" si="185"/>
        <v/>
      </c>
      <c r="M2319" s="872" t="str">
        <f t="shared" si="186"/>
        <v/>
      </c>
      <c r="N2319" s="872" t="str">
        <f t="shared" si="188"/>
        <v/>
      </c>
      <c r="O2319" s="872" t="str">
        <f t="shared" si="187"/>
        <v/>
      </c>
    </row>
    <row r="2320" spans="3:15" ht="18" hidden="1" customHeight="1">
      <c r="C2320" s="879"/>
      <c r="D2320" s="888"/>
      <c r="E2320" s="889"/>
      <c r="F2320" s="848"/>
      <c r="G2320" s="849"/>
      <c r="H2320" s="868"/>
      <c r="I2320" s="642"/>
      <c r="J2320" s="862"/>
      <c r="K2320" s="872" t="str">
        <f t="shared" si="184"/>
        <v/>
      </c>
      <c r="L2320" s="872" t="str">
        <f t="shared" si="185"/>
        <v/>
      </c>
      <c r="M2320" s="872" t="str">
        <f t="shared" si="186"/>
        <v/>
      </c>
      <c r="N2320" s="872" t="str">
        <f t="shared" si="188"/>
        <v/>
      </c>
      <c r="O2320" s="872" t="str">
        <f t="shared" si="187"/>
        <v/>
      </c>
    </row>
    <row r="2321" spans="3:15" ht="18" hidden="1" customHeight="1">
      <c r="C2321" s="879"/>
      <c r="D2321" s="888"/>
      <c r="E2321" s="889"/>
      <c r="F2321" s="848"/>
      <c r="G2321" s="849"/>
      <c r="H2321" s="868"/>
      <c r="I2321" s="642"/>
      <c r="J2321" s="862"/>
      <c r="K2321" s="872" t="str">
        <f t="shared" si="184"/>
        <v/>
      </c>
      <c r="L2321" s="872" t="str">
        <f t="shared" si="185"/>
        <v/>
      </c>
      <c r="M2321" s="872" t="str">
        <f t="shared" si="186"/>
        <v/>
      </c>
      <c r="N2321" s="872" t="str">
        <f t="shared" si="188"/>
        <v/>
      </c>
      <c r="O2321" s="872" t="str">
        <f t="shared" si="187"/>
        <v/>
      </c>
    </row>
    <row r="2322" spans="3:15" ht="18" hidden="1" customHeight="1">
      <c r="C2322" s="879"/>
      <c r="D2322" s="888"/>
      <c r="E2322" s="889"/>
      <c r="F2322" s="848"/>
      <c r="G2322" s="849"/>
      <c r="H2322" s="868"/>
      <c r="I2322" s="642"/>
      <c r="J2322" s="862"/>
      <c r="K2322" s="872" t="str">
        <f t="shared" si="184"/>
        <v/>
      </c>
      <c r="L2322" s="872" t="str">
        <f t="shared" si="185"/>
        <v/>
      </c>
      <c r="M2322" s="872" t="str">
        <f t="shared" si="186"/>
        <v/>
      </c>
      <c r="N2322" s="872" t="str">
        <f t="shared" si="188"/>
        <v/>
      </c>
      <c r="O2322" s="872" t="str">
        <f t="shared" si="187"/>
        <v/>
      </c>
    </row>
    <row r="2323" spans="3:15" ht="18" hidden="1" customHeight="1">
      <c r="C2323" s="879"/>
      <c r="D2323" s="888"/>
      <c r="E2323" s="889"/>
      <c r="F2323" s="848"/>
      <c r="G2323" s="849"/>
      <c r="H2323" s="868"/>
      <c r="I2323" s="642"/>
      <c r="J2323" s="862"/>
      <c r="K2323" s="872" t="str">
        <f t="shared" si="184"/>
        <v/>
      </c>
      <c r="L2323" s="872" t="str">
        <f t="shared" si="185"/>
        <v/>
      </c>
      <c r="M2323" s="872" t="str">
        <f t="shared" si="186"/>
        <v/>
      </c>
      <c r="N2323" s="872" t="str">
        <f t="shared" si="188"/>
        <v/>
      </c>
      <c r="O2323" s="872" t="str">
        <f t="shared" si="187"/>
        <v/>
      </c>
    </row>
    <row r="2324" spans="3:15" ht="18" hidden="1" customHeight="1">
      <c r="C2324" s="879"/>
      <c r="D2324" s="888"/>
      <c r="E2324" s="889"/>
      <c r="F2324" s="848"/>
      <c r="G2324" s="849"/>
      <c r="H2324" s="868"/>
      <c r="I2324" s="642"/>
      <c r="J2324" s="862"/>
      <c r="K2324" s="872" t="str">
        <f t="shared" si="184"/>
        <v/>
      </c>
      <c r="L2324" s="872" t="str">
        <f t="shared" si="185"/>
        <v/>
      </c>
      <c r="M2324" s="872" t="str">
        <f t="shared" si="186"/>
        <v/>
      </c>
      <c r="N2324" s="872" t="str">
        <f t="shared" si="188"/>
        <v/>
      </c>
      <c r="O2324" s="872" t="str">
        <f t="shared" si="187"/>
        <v/>
      </c>
    </row>
    <row r="2325" spans="3:15" ht="18" hidden="1" customHeight="1">
      <c r="C2325" s="879"/>
      <c r="D2325" s="888"/>
      <c r="E2325" s="889"/>
      <c r="F2325" s="848"/>
      <c r="G2325" s="849"/>
      <c r="H2325" s="868"/>
      <c r="I2325" s="642"/>
      <c r="J2325" s="862"/>
      <c r="K2325" s="872" t="str">
        <f t="shared" si="184"/>
        <v/>
      </c>
      <c r="L2325" s="872" t="str">
        <f t="shared" si="185"/>
        <v/>
      </c>
      <c r="M2325" s="872" t="str">
        <f t="shared" si="186"/>
        <v/>
      </c>
      <c r="N2325" s="872" t="str">
        <f t="shared" si="188"/>
        <v/>
      </c>
      <c r="O2325" s="872" t="str">
        <f t="shared" si="187"/>
        <v/>
      </c>
    </row>
    <row r="2326" spans="3:15" ht="18" hidden="1" customHeight="1">
      <c r="C2326" s="879"/>
      <c r="D2326" s="888"/>
      <c r="E2326" s="889"/>
      <c r="F2326" s="848"/>
      <c r="G2326" s="849"/>
      <c r="H2326" s="868"/>
      <c r="I2326" s="642"/>
      <c r="J2326" s="862"/>
      <c r="K2326" s="872" t="str">
        <f t="shared" si="184"/>
        <v/>
      </c>
      <c r="L2326" s="872" t="str">
        <f t="shared" si="185"/>
        <v/>
      </c>
      <c r="M2326" s="872" t="str">
        <f t="shared" si="186"/>
        <v/>
      </c>
      <c r="N2326" s="872" t="str">
        <f t="shared" si="188"/>
        <v/>
      </c>
      <c r="O2326" s="872" t="str">
        <f t="shared" si="187"/>
        <v/>
      </c>
    </row>
    <row r="2327" spans="3:15" ht="18" hidden="1" customHeight="1">
      <c r="C2327" s="879"/>
      <c r="D2327" s="888"/>
      <c r="E2327" s="889"/>
      <c r="F2327" s="848"/>
      <c r="G2327" s="849"/>
      <c r="H2327" s="868"/>
      <c r="I2327" s="642"/>
      <c r="J2327" s="862"/>
      <c r="K2327" s="872" t="str">
        <f t="shared" si="184"/>
        <v/>
      </c>
      <c r="L2327" s="872" t="str">
        <f t="shared" si="185"/>
        <v/>
      </c>
      <c r="M2327" s="872" t="str">
        <f t="shared" si="186"/>
        <v/>
      </c>
      <c r="N2327" s="872" t="str">
        <f t="shared" si="188"/>
        <v/>
      </c>
      <c r="O2327" s="872" t="str">
        <f t="shared" si="187"/>
        <v/>
      </c>
    </row>
    <row r="2328" spans="3:15" ht="18" hidden="1" customHeight="1">
      <c r="C2328" s="879"/>
      <c r="D2328" s="888"/>
      <c r="E2328" s="889"/>
      <c r="F2328" s="848"/>
      <c r="G2328" s="849"/>
      <c r="H2328" s="868"/>
      <c r="I2328" s="642"/>
      <c r="J2328" s="862"/>
      <c r="K2328" s="872" t="str">
        <f t="shared" si="184"/>
        <v/>
      </c>
      <c r="L2328" s="872" t="str">
        <f t="shared" si="185"/>
        <v/>
      </c>
      <c r="M2328" s="872" t="str">
        <f t="shared" si="186"/>
        <v/>
      </c>
      <c r="N2328" s="872" t="str">
        <f t="shared" si="188"/>
        <v/>
      </c>
      <c r="O2328" s="872" t="str">
        <f t="shared" si="187"/>
        <v/>
      </c>
    </row>
    <row r="2329" spans="3:15" ht="18" hidden="1" customHeight="1">
      <c r="C2329" s="879"/>
      <c r="D2329" s="888"/>
      <c r="E2329" s="889"/>
      <c r="F2329" s="848"/>
      <c r="G2329" s="849"/>
      <c r="H2329" s="868"/>
      <c r="I2329" s="642"/>
      <c r="J2329" s="862"/>
      <c r="K2329" s="872" t="str">
        <f t="shared" si="184"/>
        <v/>
      </c>
      <c r="L2329" s="872" t="str">
        <f t="shared" si="185"/>
        <v/>
      </c>
      <c r="M2329" s="872" t="str">
        <f t="shared" si="186"/>
        <v/>
      </c>
      <c r="N2329" s="872" t="str">
        <f t="shared" si="188"/>
        <v/>
      </c>
      <c r="O2329" s="872" t="str">
        <f t="shared" si="187"/>
        <v/>
      </c>
    </row>
    <row r="2330" spans="3:15" ht="18" hidden="1" customHeight="1">
      <c r="C2330" s="879"/>
      <c r="D2330" s="888"/>
      <c r="E2330" s="889"/>
      <c r="F2330" s="848"/>
      <c r="G2330" s="849"/>
      <c r="H2330" s="868"/>
      <c r="I2330" s="642"/>
      <c r="J2330" s="862"/>
      <c r="K2330" s="872" t="str">
        <f t="shared" si="184"/>
        <v/>
      </c>
      <c r="L2330" s="872" t="str">
        <f t="shared" si="185"/>
        <v/>
      </c>
      <c r="M2330" s="872" t="str">
        <f t="shared" si="186"/>
        <v/>
      </c>
      <c r="N2330" s="872" t="str">
        <f t="shared" si="188"/>
        <v/>
      </c>
      <c r="O2330" s="872" t="str">
        <f t="shared" si="187"/>
        <v/>
      </c>
    </row>
    <row r="2331" spans="3:15" ht="18" hidden="1" customHeight="1">
      <c r="C2331" s="879"/>
      <c r="D2331" s="888"/>
      <c r="E2331" s="889"/>
      <c r="F2331" s="848"/>
      <c r="G2331" s="849"/>
      <c r="H2331" s="868"/>
      <c r="I2331" s="642"/>
      <c r="J2331" s="862"/>
      <c r="K2331" s="872" t="str">
        <f t="shared" si="184"/>
        <v/>
      </c>
      <c r="L2331" s="872" t="str">
        <f t="shared" si="185"/>
        <v/>
      </c>
      <c r="M2331" s="872" t="str">
        <f t="shared" si="186"/>
        <v/>
      </c>
      <c r="N2331" s="872" t="str">
        <f t="shared" si="188"/>
        <v/>
      </c>
      <c r="O2331" s="872" t="str">
        <f t="shared" si="187"/>
        <v/>
      </c>
    </row>
    <row r="2332" spans="3:15" ht="18" hidden="1" customHeight="1">
      <c r="C2332" s="879"/>
      <c r="D2332" s="888"/>
      <c r="E2332" s="889"/>
      <c r="F2332" s="848"/>
      <c r="G2332" s="849"/>
      <c r="H2332" s="868"/>
      <c r="I2332" s="642"/>
      <c r="J2332" s="862"/>
      <c r="K2332" s="872" t="str">
        <f t="shared" si="184"/>
        <v/>
      </c>
      <c r="L2332" s="872" t="str">
        <f t="shared" si="185"/>
        <v/>
      </c>
      <c r="M2332" s="872" t="str">
        <f t="shared" si="186"/>
        <v/>
      </c>
      <c r="N2332" s="872" t="str">
        <f t="shared" si="188"/>
        <v/>
      </c>
      <c r="O2332" s="872" t="str">
        <f t="shared" si="187"/>
        <v/>
      </c>
    </row>
    <row r="2333" spans="3:15" ht="18" hidden="1" customHeight="1">
      <c r="C2333" s="879"/>
      <c r="D2333" s="888"/>
      <c r="E2333" s="889"/>
      <c r="F2333" s="848"/>
      <c r="G2333" s="849"/>
      <c r="H2333" s="868"/>
      <c r="I2333" s="642"/>
      <c r="J2333" s="862"/>
      <c r="K2333" s="872" t="str">
        <f t="shared" si="184"/>
        <v/>
      </c>
      <c r="L2333" s="872" t="str">
        <f t="shared" si="185"/>
        <v/>
      </c>
      <c r="M2333" s="872" t="str">
        <f t="shared" si="186"/>
        <v/>
      </c>
      <c r="N2333" s="872" t="str">
        <f t="shared" si="188"/>
        <v/>
      </c>
      <c r="O2333" s="872" t="str">
        <f t="shared" si="187"/>
        <v/>
      </c>
    </row>
    <row r="2334" spans="3:15" ht="18" hidden="1" customHeight="1">
      <c r="C2334" s="879"/>
      <c r="D2334" s="888"/>
      <c r="E2334" s="889"/>
      <c r="F2334" s="848"/>
      <c r="G2334" s="849"/>
      <c r="H2334" s="868"/>
      <c r="I2334" s="642"/>
      <c r="J2334" s="862"/>
      <c r="K2334" s="872" t="str">
        <f t="shared" si="184"/>
        <v/>
      </c>
      <c r="L2334" s="872" t="str">
        <f t="shared" si="185"/>
        <v/>
      </c>
      <c r="M2334" s="872" t="str">
        <f t="shared" si="186"/>
        <v/>
      </c>
      <c r="N2334" s="872" t="str">
        <f t="shared" si="188"/>
        <v/>
      </c>
      <c r="O2334" s="872" t="str">
        <f t="shared" si="187"/>
        <v/>
      </c>
    </row>
    <row r="2335" spans="3:15" ht="18" hidden="1" customHeight="1">
      <c r="C2335" s="879"/>
      <c r="D2335" s="888"/>
      <c r="E2335" s="889"/>
      <c r="F2335" s="848"/>
      <c r="G2335" s="849"/>
      <c r="H2335" s="868"/>
      <c r="I2335" s="642"/>
      <c r="J2335" s="862"/>
      <c r="K2335" s="872" t="str">
        <f t="shared" si="184"/>
        <v/>
      </c>
      <c r="L2335" s="872" t="str">
        <f t="shared" si="185"/>
        <v/>
      </c>
      <c r="M2335" s="872" t="str">
        <f t="shared" si="186"/>
        <v/>
      </c>
      <c r="N2335" s="872" t="str">
        <f t="shared" si="188"/>
        <v/>
      </c>
      <c r="O2335" s="872" t="str">
        <f t="shared" si="187"/>
        <v/>
      </c>
    </row>
    <row r="2336" spans="3:15" ht="18" hidden="1" customHeight="1">
      <c r="C2336" s="879"/>
      <c r="D2336" s="888"/>
      <c r="E2336" s="889"/>
      <c r="F2336" s="848"/>
      <c r="G2336" s="849"/>
      <c r="H2336" s="868"/>
      <c r="I2336" s="642"/>
      <c r="J2336" s="862"/>
      <c r="K2336" s="872" t="str">
        <f t="shared" si="184"/>
        <v/>
      </c>
      <c r="L2336" s="872" t="str">
        <f t="shared" si="185"/>
        <v/>
      </c>
      <c r="M2336" s="872" t="str">
        <f t="shared" si="186"/>
        <v/>
      </c>
      <c r="N2336" s="872" t="str">
        <f t="shared" si="188"/>
        <v/>
      </c>
      <c r="O2336" s="872" t="str">
        <f t="shared" si="187"/>
        <v/>
      </c>
    </row>
    <row r="2337" spans="3:15" ht="18" hidden="1" customHeight="1">
      <c r="C2337" s="879"/>
      <c r="D2337" s="888"/>
      <c r="E2337" s="889"/>
      <c r="F2337" s="848"/>
      <c r="G2337" s="849"/>
      <c r="H2337" s="868"/>
      <c r="I2337" s="642"/>
      <c r="J2337" s="862"/>
      <c r="K2337" s="872" t="str">
        <f t="shared" si="184"/>
        <v/>
      </c>
      <c r="L2337" s="872" t="str">
        <f t="shared" si="185"/>
        <v/>
      </c>
      <c r="M2337" s="872" t="str">
        <f t="shared" si="186"/>
        <v/>
      </c>
      <c r="N2337" s="872" t="str">
        <f t="shared" si="188"/>
        <v/>
      </c>
      <c r="O2337" s="872" t="str">
        <f t="shared" si="187"/>
        <v/>
      </c>
    </row>
    <row r="2338" spans="3:15" ht="18" hidden="1" customHeight="1">
      <c r="C2338" s="879"/>
      <c r="D2338" s="888"/>
      <c r="E2338" s="889"/>
      <c r="F2338" s="848"/>
      <c r="G2338" s="849"/>
      <c r="H2338" s="868"/>
      <c r="I2338" s="642"/>
      <c r="J2338" s="862"/>
      <c r="K2338" s="872" t="str">
        <f t="shared" si="184"/>
        <v/>
      </c>
      <c r="L2338" s="872" t="str">
        <f t="shared" si="185"/>
        <v/>
      </c>
      <c r="M2338" s="872" t="str">
        <f t="shared" si="186"/>
        <v/>
      </c>
      <c r="N2338" s="872" t="str">
        <f t="shared" si="188"/>
        <v/>
      </c>
      <c r="O2338" s="872" t="str">
        <f t="shared" si="187"/>
        <v/>
      </c>
    </row>
    <row r="2339" spans="3:15" ht="18" hidden="1" customHeight="1">
      <c r="C2339" s="879"/>
      <c r="D2339" s="888"/>
      <c r="E2339" s="889"/>
      <c r="F2339" s="848"/>
      <c r="G2339" s="849"/>
      <c r="H2339" s="868"/>
      <c r="I2339" s="642"/>
      <c r="J2339" s="862"/>
      <c r="K2339" s="872" t="str">
        <f t="shared" si="184"/>
        <v/>
      </c>
      <c r="L2339" s="872" t="str">
        <f t="shared" si="185"/>
        <v/>
      </c>
      <c r="M2339" s="872" t="str">
        <f t="shared" si="186"/>
        <v/>
      </c>
      <c r="N2339" s="872" t="str">
        <f t="shared" si="188"/>
        <v/>
      </c>
      <c r="O2339" s="872" t="str">
        <f t="shared" si="187"/>
        <v/>
      </c>
    </row>
    <row r="2340" spans="3:15" ht="18" hidden="1" customHeight="1">
      <c r="C2340" s="879"/>
      <c r="D2340" s="888"/>
      <c r="E2340" s="889"/>
      <c r="F2340" s="848"/>
      <c r="G2340" s="849"/>
      <c r="H2340" s="868"/>
      <c r="I2340" s="642"/>
      <c r="J2340" s="862"/>
      <c r="K2340" s="872" t="str">
        <f t="shared" si="184"/>
        <v/>
      </c>
      <c r="L2340" s="872" t="str">
        <f t="shared" si="185"/>
        <v/>
      </c>
      <c r="M2340" s="872" t="str">
        <f t="shared" si="186"/>
        <v/>
      </c>
      <c r="N2340" s="872" t="str">
        <f t="shared" si="188"/>
        <v/>
      </c>
      <c r="O2340" s="872" t="str">
        <f t="shared" si="187"/>
        <v/>
      </c>
    </row>
    <row r="2341" spans="3:15" ht="18" hidden="1" customHeight="1">
      <c r="C2341" s="879"/>
      <c r="D2341" s="888"/>
      <c r="E2341" s="889"/>
      <c r="F2341" s="848"/>
      <c r="G2341" s="849"/>
      <c r="H2341" s="868"/>
      <c r="I2341" s="642"/>
      <c r="J2341" s="862"/>
      <c r="K2341" s="872" t="str">
        <f t="shared" si="184"/>
        <v/>
      </c>
      <c r="L2341" s="872" t="str">
        <f t="shared" si="185"/>
        <v/>
      </c>
      <c r="M2341" s="872" t="str">
        <f t="shared" si="186"/>
        <v/>
      </c>
      <c r="N2341" s="872" t="str">
        <f t="shared" si="188"/>
        <v/>
      </c>
      <c r="O2341" s="872" t="str">
        <f t="shared" si="187"/>
        <v/>
      </c>
    </row>
    <row r="2342" spans="3:15" ht="18" hidden="1" customHeight="1">
      <c r="C2342" s="879"/>
      <c r="D2342" s="888"/>
      <c r="E2342" s="889"/>
      <c r="F2342" s="848"/>
      <c r="G2342" s="849"/>
      <c r="H2342" s="868"/>
      <c r="I2342" s="642"/>
      <c r="J2342" s="862"/>
      <c r="K2342" s="872" t="str">
        <f t="shared" si="184"/>
        <v/>
      </c>
      <c r="L2342" s="872" t="str">
        <f t="shared" si="185"/>
        <v/>
      </c>
      <c r="M2342" s="872" t="str">
        <f t="shared" si="186"/>
        <v/>
      </c>
      <c r="N2342" s="872" t="str">
        <f t="shared" si="188"/>
        <v/>
      </c>
      <c r="O2342" s="872" t="str">
        <f t="shared" si="187"/>
        <v/>
      </c>
    </row>
    <row r="2343" spans="3:15" ht="18" hidden="1" customHeight="1">
      <c r="C2343" s="879"/>
      <c r="D2343" s="888"/>
      <c r="E2343" s="889"/>
      <c r="F2343" s="848"/>
      <c r="G2343" s="849"/>
      <c r="H2343" s="868"/>
      <c r="I2343" s="642"/>
      <c r="J2343" s="862"/>
      <c r="K2343" s="872" t="str">
        <f t="shared" ref="K2343:K2406" si="189">IF(C2343="","",IF(E2343=G2343,"エラー",""))</f>
        <v/>
      </c>
      <c r="L2343" s="872" t="str">
        <f t="shared" ref="L2343:L2406" si="190">IF(C2343="","",IF(COUNTIF($H$3213:$H$3236,H2343),"","エラー"))</f>
        <v/>
      </c>
      <c r="M2343" s="872" t="str">
        <f t="shared" ref="M2343:M2406" si="191">IF(H2343="その他",IF(I2343="","エラー",""),IF(H2343="外国語(外国語会話も含む)",IF(I2343="","エラー",""),""))</f>
        <v/>
      </c>
      <c r="N2343" s="872" t="str">
        <f t="shared" si="188"/>
        <v/>
      </c>
      <c r="O2343" s="872" t="str">
        <f t="shared" si="187"/>
        <v/>
      </c>
    </row>
    <row r="2344" spans="3:15" ht="18" hidden="1" customHeight="1">
      <c r="C2344" s="879"/>
      <c r="D2344" s="888"/>
      <c r="E2344" s="889"/>
      <c r="F2344" s="848"/>
      <c r="G2344" s="849"/>
      <c r="H2344" s="868"/>
      <c r="I2344" s="642"/>
      <c r="J2344" s="862"/>
      <c r="K2344" s="872" t="str">
        <f t="shared" si="189"/>
        <v/>
      </c>
      <c r="L2344" s="872" t="str">
        <f t="shared" si="190"/>
        <v/>
      </c>
      <c r="M2344" s="872" t="str">
        <f t="shared" si="191"/>
        <v/>
      </c>
      <c r="N2344" s="872" t="str">
        <f t="shared" si="188"/>
        <v/>
      </c>
      <c r="O2344" s="872" t="str">
        <f t="shared" si="187"/>
        <v/>
      </c>
    </row>
    <row r="2345" spans="3:15" ht="18" hidden="1" customHeight="1">
      <c r="C2345" s="879"/>
      <c r="D2345" s="888"/>
      <c r="E2345" s="889"/>
      <c r="F2345" s="848"/>
      <c r="G2345" s="849"/>
      <c r="H2345" s="868"/>
      <c r="I2345" s="642"/>
      <c r="J2345" s="862"/>
      <c r="K2345" s="872" t="str">
        <f t="shared" si="189"/>
        <v/>
      </c>
      <c r="L2345" s="872" t="str">
        <f t="shared" si="190"/>
        <v/>
      </c>
      <c r="M2345" s="872" t="str">
        <f t="shared" si="191"/>
        <v/>
      </c>
      <c r="N2345" s="872" t="str">
        <f t="shared" si="188"/>
        <v/>
      </c>
      <c r="O2345" s="872" t="str">
        <f t="shared" si="187"/>
        <v/>
      </c>
    </row>
    <row r="2346" spans="3:15" ht="18" hidden="1" customHeight="1">
      <c r="C2346" s="879"/>
      <c r="D2346" s="888"/>
      <c r="E2346" s="889"/>
      <c r="F2346" s="848"/>
      <c r="G2346" s="849"/>
      <c r="H2346" s="868"/>
      <c r="I2346" s="642"/>
      <c r="J2346" s="862"/>
      <c r="K2346" s="872" t="str">
        <f t="shared" si="189"/>
        <v/>
      </c>
      <c r="L2346" s="872" t="str">
        <f t="shared" si="190"/>
        <v/>
      </c>
      <c r="M2346" s="872" t="str">
        <f t="shared" si="191"/>
        <v/>
      </c>
      <c r="N2346" s="872" t="str">
        <f t="shared" si="188"/>
        <v/>
      </c>
      <c r="O2346" s="872" t="str">
        <f t="shared" si="187"/>
        <v/>
      </c>
    </row>
    <row r="2347" spans="3:15" ht="18" hidden="1" customHeight="1">
      <c r="C2347" s="879"/>
      <c r="D2347" s="888"/>
      <c r="E2347" s="889"/>
      <c r="F2347" s="848"/>
      <c r="G2347" s="849"/>
      <c r="H2347" s="868"/>
      <c r="I2347" s="642"/>
      <c r="J2347" s="862"/>
      <c r="K2347" s="872" t="str">
        <f t="shared" si="189"/>
        <v/>
      </c>
      <c r="L2347" s="872" t="str">
        <f t="shared" si="190"/>
        <v/>
      </c>
      <c r="M2347" s="872" t="str">
        <f t="shared" si="191"/>
        <v/>
      </c>
      <c r="N2347" s="872" t="str">
        <f t="shared" si="188"/>
        <v/>
      </c>
      <c r="O2347" s="872" t="str">
        <f t="shared" si="187"/>
        <v/>
      </c>
    </row>
    <row r="2348" spans="3:15" ht="18" hidden="1" customHeight="1">
      <c r="C2348" s="879"/>
      <c r="D2348" s="888"/>
      <c r="E2348" s="889"/>
      <c r="F2348" s="848"/>
      <c r="G2348" s="849"/>
      <c r="H2348" s="868"/>
      <c r="I2348" s="642"/>
      <c r="J2348" s="862"/>
      <c r="K2348" s="872" t="str">
        <f t="shared" si="189"/>
        <v/>
      </c>
      <c r="L2348" s="872" t="str">
        <f t="shared" si="190"/>
        <v/>
      </c>
      <c r="M2348" s="872" t="str">
        <f t="shared" si="191"/>
        <v/>
      </c>
      <c r="N2348" s="872" t="str">
        <f t="shared" si="188"/>
        <v/>
      </c>
      <c r="O2348" s="872" t="str">
        <f t="shared" si="187"/>
        <v/>
      </c>
    </row>
    <row r="2349" spans="3:15" ht="18" hidden="1" customHeight="1">
      <c r="C2349" s="879"/>
      <c r="D2349" s="888"/>
      <c r="E2349" s="889"/>
      <c r="F2349" s="848"/>
      <c r="G2349" s="849"/>
      <c r="H2349" s="868"/>
      <c r="I2349" s="642"/>
      <c r="J2349" s="862"/>
      <c r="K2349" s="872" t="str">
        <f t="shared" si="189"/>
        <v/>
      </c>
      <c r="L2349" s="872" t="str">
        <f t="shared" si="190"/>
        <v/>
      </c>
      <c r="M2349" s="872" t="str">
        <f t="shared" si="191"/>
        <v/>
      </c>
      <c r="N2349" s="872" t="str">
        <f t="shared" si="188"/>
        <v/>
      </c>
      <c r="O2349" s="872" t="str">
        <f t="shared" si="187"/>
        <v/>
      </c>
    </row>
    <row r="2350" spans="3:15" ht="18" hidden="1" customHeight="1">
      <c r="C2350" s="879"/>
      <c r="D2350" s="888"/>
      <c r="E2350" s="889"/>
      <c r="F2350" s="848"/>
      <c r="G2350" s="849"/>
      <c r="H2350" s="868"/>
      <c r="I2350" s="642"/>
      <c r="J2350" s="862"/>
      <c r="K2350" s="872" t="str">
        <f t="shared" si="189"/>
        <v/>
      </c>
      <c r="L2350" s="872" t="str">
        <f t="shared" si="190"/>
        <v/>
      </c>
      <c r="M2350" s="872" t="str">
        <f t="shared" si="191"/>
        <v/>
      </c>
      <c r="N2350" s="872" t="str">
        <f t="shared" si="188"/>
        <v/>
      </c>
      <c r="O2350" s="872" t="str">
        <f t="shared" si="187"/>
        <v/>
      </c>
    </row>
    <row r="2351" spans="3:15" ht="18" hidden="1" customHeight="1">
      <c r="C2351" s="879"/>
      <c r="D2351" s="888"/>
      <c r="E2351" s="889"/>
      <c r="F2351" s="848"/>
      <c r="G2351" s="849"/>
      <c r="H2351" s="868"/>
      <c r="I2351" s="642"/>
      <c r="J2351" s="862"/>
      <c r="K2351" s="872" t="str">
        <f t="shared" si="189"/>
        <v/>
      </c>
      <c r="L2351" s="872" t="str">
        <f t="shared" si="190"/>
        <v/>
      </c>
      <c r="M2351" s="872" t="str">
        <f t="shared" si="191"/>
        <v/>
      </c>
      <c r="N2351" s="872" t="str">
        <f t="shared" si="188"/>
        <v/>
      </c>
      <c r="O2351" s="872" t="str">
        <f t="shared" si="187"/>
        <v/>
      </c>
    </row>
    <row r="2352" spans="3:15" ht="18" hidden="1" customHeight="1">
      <c r="C2352" s="879"/>
      <c r="D2352" s="888"/>
      <c r="E2352" s="889"/>
      <c r="F2352" s="848"/>
      <c r="G2352" s="849"/>
      <c r="H2352" s="868"/>
      <c r="I2352" s="642"/>
      <c r="J2352" s="862"/>
      <c r="K2352" s="872" t="str">
        <f t="shared" si="189"/>
        <v/>
      </c>
      <c r="L2352" s="872" t="str">
        <f t="shared" si="190"/>
        <v/>
      </c>
      <c r="M2352" s="872" t="str">
        <f t="shared" si="191"/>
        <v/>
      </c>
      <c r="N2352" s="872" t="str">
        <f t="shared" si="188"/>
        <v/>
      </c>
      <c r="O2352" s="872" t="str">
        <f t="shared" si="187"/>
        <v/>
      </c>
    </row>
    <row r="2353" spans="3:15" ht="18" hidden="1" customHeight="1">
      <c r="C2353" s="879"/>
      <c r="D2353" s="888"/>
      <c r="E2353" s="889"/>
      <c r="F2353" s="848"/>
      <c r="G2353" s="849"/>
      <c r="H2353" s="868"/>
      <c r="I2353" s="642"/>
      <c r="J2353" s="862"/>
      <c r="K2353" s="872" t="str">
        <f t="shared" si="189"/>
        <v/>
      </c>
      <c r="L2353" s="872" t="str">
        <f t="shared" si="190"/>
        <v/>
      </c>
      <c r="M2353" s="872" t="str">
        <f t="shared" si="191"/>
        <v/>
      </c>
      <c r="N2353" s="872" t="str">
        <f t="shared" si="188"/>
        <v/>
      </c>
      <c r="O2353" s="872" t="str">
        <f t="shared" si="187"/>
        <v/>
      </c>
    </row>
    <row r="2354" spans="3:15" ht="18" hidden="1" customHeight="1">
      <c r="C2354" s="879"/>
      <c r="D2354" s="888"/>
      <c r="E2354" s="889"/>
      <c r="F2354" s="848"/>
      <c r="G2354" s="849"/>
      <c r="H2354" s="868"/>
      <c r="I2354" s="642"/>
      <c r="J2354" s="862"/>
      <c r="K2354" s="872" t="str">
        <f t="shared" si="189"/>
        <v/>
      </c>
      <c r="L2354" s="872" t="str">
        <f t="shared" si="190"/>
        <v/>
      </c>
      <c r="M2354" s="872" t="str">
        <f t="shared" si="191"/>
        <v/>
      </c>
      <c r="N2354" s="872" t="str">
        <f t="shared" si="188"/>
        <v/>
      </c>
      <c r="O2354" s="872" t="str">
        <f t="shared" si="187"/>
        <v/>
      </c>
    </row>
    <row r="2355" spans="3:15" ht="18" hidden="1" customHeight="1">
      <c r="C2355" s="879"/>
      <c r="D2355" s="888"/>
      <c r="E2355" s="889"/>
      <c r="F2355" s="848"/>
      <c r="G2355" s="849"/>
      <c r="H2355" s="868"/>
      <c r="I2355" s="642"/>
      <c r="J2355" s="862"/>
      <c r="K2355" s="872" t="str">
        <f t="shared" si="189"/>
        <v/>
      </c>
      <c r="L2355" s="872" t="str">
        <f t="shared" si="190"/>
        <v/>
      </c>
      <c r="M2355" s="872" t="str">
        <f t="shared" si="191"/>
        <v/>
      </c>
      <c r="N2355" s="872" t="str">
        <f t="shared" si="188"/>
        <v/>
      </c>
      <c r="O2355" s="872" t="str">
        <f t="shared" si="187"/>
        <v/>
      </c>
    </row>
    <row r="2356" spans="3:15" ht="18" hidden="1" customHeight="1">
      <c r="C2356" s="879"/>
      <c r="D2356" s="888"/>
      <c r="E2356" s="889"/>
      <c r="F2356" s="848"/>
      <c r="G2356" s="849"/>
      <c r="H2356" s="868"/>
      <c r="I2356" s="642"/>
      <c r="J2356" s="862"/>
      <c r="K2356" s="872" t="str">
        <f t="shared" si="189"/>
        <v/>
      </c>
      <c r="L2356" s="872" t="str">
        <f t="shared" si="190"/>
        <v/>
      </c>
      <c r="M2356" s="872" t="str">
        <f t="shared" si="191"/>
        <v/>
      </c>
      <c r="N2356" s="872" t="str">
        <f t="shared" si="188"/>
        <v/>
      </c>
      <c r="O2356" s="872" t="str">
        <f t="shared" si="187"/>
        <v/>
      </c>
    </row>
    <row r="2357" spans="3:15" ht="18" hidden="1" customHeight="1">
      <c r="C2357" s="879"/>
      <c r="D2357" s="888"/>
      <c r="E2357" s="889"/>
      <c r="F2357" s="848"/>
      <c r="G2357" s="849"/>
      <c r="H2357" s="868"/>
      <c r="I2357" s="642"/>
      <c r="J2357" s="862"/>
      <c r="K2357" s="872" t="str">
        <f t="shared" si="189"/>
        <v/>
      </c>
      <c r="L2357" s="872" t="str">
        <f t="shared" si="190"/>
        <v/>
      </c>
      <c r="M2357" s="872" t="str">
        <f t="shared" si="191"/>
        <v/>
      </c>
      <c r="N2357" s="872" t="str">
        <f t="shared" si="188"/>
        <v/>
      </c>
      <c r="O2357" s="872" t="str">
        <f t="shared" si="187"/>
        <v/>
      </c>
    </row>
    <row r="2358" spans="3:15" ht="18" hidden="1" customHeight="1">
      <c r="C2358" s="879"/>
      <c r="D2358" s="888"/>
      <c r="E2358" s="889"/>
      <c r="F2358" s="848"/>
      <c r="G2358" s="849"/>
      <c r="H2358" s="868"/>
      <c r="I2358" s="642"/>
      <c r="J2358" s="862"/>
      <c r="K2358" s="872" t="str">
        <f t="shared" si="189"/>
        <v/>
      </c>
      <c r="L2358" s="872" t="str">
        <f t="shared" si="190"/>
        <v/>
      </c>
      <c r="M2358" s="872" t="str">
        <f t="shared" si="191"/>
        <v/>
      </c>
      <c r="N2358" s="872" t="str">
        <f t="shared" si="188"/>
        <v/>
      </c>
      <c r="O2358" s="872" t="str">
        <f t="shared" si="187"/>
        <v/>
      </c>
    </row>
    <row r="2359" spans="3:15" ht="18" hidden="1" customHeight="1">
      <c r="C2359" s="879"/>
      <c r="D2359" s="888"/>
      <c r="E2359" s="889"/>
      <c r="F2359" s="848"/>
      <c r="G2359" s="849"/>
      <c r="H2359" s="868"/>
      <c r="I2359" s="642"/>
      <c r="J2359" s="862"/>
      <c r="K2359" s="872" t="str">
        <f t="shared" si="189"/>
        <v/>
      </c>
      <c r="L2359" s="872" t="str">
        <f t="shared" si="190"/>
        <v/>
      </c>
      <c r="M2359" s="872" t="str">
        <f t="shared" si="191"/>
        <v/>
      </c>
      <c r="N2359" s="872" t="str">
        <f t="shared" si="188"/>
        <v/>
      </c>
      <c r="O2359" s="872" t="str">
        <f t="shared" si="187"/>
        <v/>
      </c>
    </row>
    <row r="2360" spans="3:15" ht="18" hidden="1" customHeight="1">
      <c r="C2360" s="879"/>
      <c r="D2360" s="888"/>
      <c r="E2360" s="889"/>
      <c r="F2360" s="848"/>
      <c r="G2360" s="849"/>
      <c r="H2360" s="868"/>
      <c r="I2360" s="642"/>
      <c r="J2360" s="862"/>
      <c r="K2360" s="872" t="str">
        <f t="shared" si="189"/>
        <v/>
      </c>
      <c r="L2360" s="872" t="str">
        <f t="shared" si="190"/>
        <v/>
      </c>
      <c r="M2360" s="872" t="str">
        <f t="shared" si="191"/>
        <v/>
      </c>
      <c r="N2360" s="872" t="str">
        <f t="shared" si="188"/>
        <v/>
      </c>
      <c r="O2360" s="872" t="str">
        <f t="shared" si="187"/>
        <v/>
      </c>
    </row>
    <row r="2361" spans="3:15" ht="18" hidden="1" customHeight="1">
      <c r="C2361" s="879"/>
      <c r="D2361" s="888"/>
      <c r="E2361" s="889"/>
      <c r="F2361" s="848"/>
      <c r="G2361" s="849"/>
      <c r="H2361" s="868"/>
      <c r="I2361" s="642"/>
      <c r="J2361" s="862"/>
      <c r="K2361" s="872" t="str">
        <f t="shared" si="189"/>
        <v/>
      </c>
      <c r="L2361" s="872" t="str">
        <f t="shared" si="190"/>
        <v/>
      </c>
      <c r="M2361" s="872" t="str">
        <f t="shared" si="191"/>
        <v/>
      </c>
      <c r="N2361" s="872" t="str">
        <f t="shared" si="188"/>
        <v/>
      </c>
      <c r="O2361" s="872" t="str">
        <f t="shared" si="187"/>
        <v/>
      </c>
    </row>
    <row r="2362" spans="3:15" ht="18" hidden="1" customHeight="1">
      <c r="C2362" s="879"/>
      <c r="D2362" s="888"/>
      <c r="E2362" s="889"/>
      <c r="F2362" s="848"/>
      <c r="G2362" s="849"/>
      <c r="H2362" s="868"/>
      <c r="I2362" s="642"/>
      <c r="J2362" s="862"/>
      <c r="K2362" s="872" t="str">
        <f t="shared" si="189"/>
        <v/>
      </c>
      <c r="L2362" s="872" t="str">
        <f t="shared" si="190"/>
        <v/>
      </c>
      <c r="M2362" s="872" t="str">
        <f t="shared" si="191"/>
        <v/>
      </c>
      <c r="N2362" s="872" t="str">
        <f t="shared" si="188"/>
        <v/>
      </c>
      <c r="O2362" s="872" t="str">
        <f t="shared" si="187"/>
        <v/>
      </c>
    </row>
    <row r="2363" spans="3:15" ht="18" hidden="1" customHeight="1">
      <c r="C2363" s="879"/>
      <c r="D2363" s="888"/>
      <c r="E2363" s="889"/>
      <c r="F2363" s="848"/>
      <c r="G2363" s="849"/>
      <c r="H2363" s="868"/>
      <c r="I2363" s="642"/>
      <c r="J2363" s="862"/>
      <c r="K2363" s="872" t="str">
        <f t="shared" si="189"/>
        <v/>
      </c>
      <c r="L2363" s="872" t="str">
        <f t="shared" si="190"/>
        <v/>
      </c>
      <c r="M2363" s="872" t="str">
        <f t="shared" si="191"/>
        <v/>
      </c>
      <c r="N2363" s="872" t="str">
        <f t="shared" si="188"/>
        <v/>
      </c>
      <c r="O2363" s="872" t="str">
        <f t="shared" si="187"/>
        <v/>
      </c>
    </row>
    <row r="2364" spans="3:15" ht="18" hidden="1" customHeight="1">
      <c r="C2364" s="879"/>
      <c r="D2364" s="888"/>
      <c r="E2364" s="889"/>
      <c r="F2364" s="848"/>
      <c r="G2364" s="849"/>
      <c r="H2364" s="868"/>
      <c r="I2364" s="642"/>
      <c r="J2364" s="862"/>
      <c r="K2364" s="872" t="str">
        <f t="shared" si="189"/>
        <v/>
      </c>
      <c r="L2364" s="872" t="str">
        <f t="shared" si="190"/>
        <v/>
      </c>
      <c r="M2364" s="872" t="str">
        <f t="shared" si="191"/>
        <v/>
      </c>
      <c r="N2364" s="872" t="str">
        <f t="shared" si="188"/>
        <v/>
      </c>
      <c r="O2364" s="872" t="str">
        <f t="shared" si="187"/>
        <v/>
      </c>
    </row>
    <row r="2365" spans="3:15" ht="18" hidden="1" customHeight="1">
      <c r="C2365" s="879"/>
      <c r="D2365" s="888"/>
      <c r="E2365" s="889"/>
      <c r="F2365" s="848"/>
      <c r="G2365" s="849"/>
      <c r="H2365" s="868"/>
      <c r="I2365" s="642"/>
      <c r="J2365" s="862"/>
      <c r="K2365" s="872" t="str">
        <f t="shared" si="189"/>
        <v/>
      </c>
      <c r="L2365" s="872" t="str">
        <f t="shared" si="190"/>
        <v/>
      </c>
      <c r="M2365" s="872" t="str">
        <f t="shared" si="191"/>
        <v/>
      </c>
      <c r="N2365" s="872" t="str">
        <f t="shared" si="188"/>
        <v/>
      </c>
      <c r="O2365" s="872" t="str">
        <f t="shared" si="187"/>
        <v/>
      </c>
    </row>
    <row r="2366" spans="3:15" ht="18" hidden="1" customHeight="1">
      <c r="C2366" s="879"/>
      <c r="D2366" s="888"/>
      <c r="E2366" s="889"/>
      <c r="F2366" s="848"/>
      <c r="G2366" s="849"/>
      <c r="H2366" s="868"/>
      <c r="I2366" s="642"/>
      <c r="J2366" s="862"/>
      <c r="K2366" s="872" t="str">
        <f t="shared" si="189"/>
        <v/>
      </c>
      <c r="L2366" s="872" t="str">
        <f t="shared" si="190"/>
        <v/>
      </c>
      <c r="M2366" s="872" t="str">
        <f t="shared" si="191"/>
        <v/>
      </c>
      <c r="N2366" s="872" t="str">
        <f t="shared" si="188"/>
        <v/>
      </c>
      <c r="O2366" s="872" t="str">
        <f t="shared" si="187"/>
        <v/>
      </c>
    </row>
    <row r="2367" spans="3:15" ht="18" hidden="1" customHeight="1">
      <c r="C2367" s="879"/>
      <c r="D2367" s="888"/>
      <c r="E2367" s="889"/>
      <c r="F2367" s="848"/>
      <c r="G2367" s="849"/>
      <c r="H2367" s="868"/>
      <c r="I2367" s="642"/>
      <c r="J2367" s="862"/>
      <c r="K2367" s="872" t="str">
        <f t="shared" si="189"/>
        <v/>
      </c>
      <c r="L2367" s="872" t="str">
        <f t="shared" si="190"/>
        <v/>
      </c>
      <c r="M2367" s="872" t="str">
        <f t="shared" si="191"/>
        <v/>
      </c>
      <c r="N2367" s="872" t="str">
        <f t="shared" si="188"/>
        <v/>
      </c>
      <c r="O2367" s="872" t="str">
        <f t="shared" si="187"/>
        <v/>
      </c>
    </row>
    <row r="2368" spans="3:15" ht="18" hidden="1" customHeight="1">
      <c r="C2368" s="879"/>
      <c r="D2368" s="888"/>
      <c r="E2368" s="889"/>
      <c r="F2368" s="848"/>
      <c r="G2368" s="849"/>
      <c r="H2368" s="868"/>
      <c r="I2368" s="642"/>
      <c r="J2368" s="862"/>
      <c r="K2368" s="872" t="str">
        <f t="shared" si="189"/>
        <v/>
      </c>
      <c r="L2368" s="872" t="str">
        <f t="shared" si="190"/>
        <v/>
      </c>
      <c r="M2368" s="872" t="str">
        <f t="shared" si="191"/>
        <v/>
      </c>
      <c r="N2368" s="872" t="str">
        <f t="shared" si="188"/>
        <v/>
      </c>
      <c r="O2368" s="872" t="str">
        <f t="shared" si="187"/>
        <v/>
      </c>
    </row>
    <row r="2369" spans="3:15" ht="18" hidden="1" customHeight="1">
      <c r="C2369" s="879"/>
      <c r="D2369" s="888"/>
      <c r="E2369" s="889"/>
      <c r="F2369" s="848"/>
      <c r="G2369" s="849"/>
      <c r="H2369" s="868"/>
      <c r="I2369" s="642"/>
      <c r="J2369" s="862"/>
      <c r="K2369" s="872" t="str">
        <f t="shared" si="189"/>
        <v/>
      </c>
      <c r="L2369" s="872" t="str">
        <f t="shared" si="190"/>
        <v/>
      </c>
      <c r="M2369" s="872" t="str">
        <f t="shared" si="191"/>
        <v/>
      </c>
      <c r="N2369" s="872" t="str">
        <f t="shared" si="188"/>
        <v/>
      </c>
      <c r="O2369" s="872" t="str">
        <f t="shared" si="187"/>
        <v/>
      </c>
    </row>
    <row r="2370" spans="3:15" ht="18" hidden="1" customHeight="1">
      <c r="C2370" s="879"/>
      <c r="D2370" s="888"/>
      <c r="E2370" s="889"/>
      <c r="F2370" s="848"/>
      <c r="G2370" s="849"/>
      <c r="H2370" s="868"/>
      <c r="I2370" s="642"/>
      <c r="J2370" s="862"/>
      <c r="K2370" s="872" t="str">
        <f t="shared" si="189"/>
        <v/>
      </c>
      <c r="L2370" s="872" t="str">
        <f t="shared" si="190"/>
        <v/>
      </c>
      <c r="M2370" s="872" t="str">
        <f t="shared" si="191"/>
        <v/>
      </c>
      <c r="N2370" s="872" t="str">
        <f t="shared" si="188"/>
        <v/>
      </c>
      <c r="O2370" s="872" t="str">
        <f t="shared" si="187"/>
        <v/>
      </c>
    </row>
    <row r="2371" spans="3:15" ht="18" hidden="1" customHeight="1">
      <c r="C2371" s="879"/>
      <c r="D2371" s="888"/>
      <c r="E2371" s="889"/>
      <c r="F2371" s="848"/>
      <c r="G2371" s="849"/>
      <c r="H2371" s="868"/>
      <c r="I2371" s="642"/>
      <c r="J2371" s="862"/>
      <c r="K2371" s="872" t="str">
        <f t="shared" si="189"/>
        <v/>
      </c>
      <c r="L2371" s="872" t="str">
        <f t="shared" si="190"/>
        <v/>
      </c>
      <c r="M2371" s="872" t="str">
        <f t="shared" si="191"/>
        <v/>
      </c>
      <c r="N2371" s="872" t="str">
        <f t="shared" si="188"/>
        <v/>
      </c>
      <c r="O2371" s="872" t="str">
        <f t="shared" si="187"/>
        <v/>
      </c>
    </row>
    <row r="2372" spans="3:15" ht="18" hidden="1" customHeight="1">
      <c r="C2372" s="879"/>
      <c r="D2372" s="888"/>
      <c r="E2372" s="889"/>
      <c r="F2372" s="848"/>
      <c r="G2372" s="849"/>
      <c r="H2372" s="868"/>
      <c r="I2372" s="642"/>
      <c r="J2372" s="862"/>
      <c r="K2372" s="872" t="str">
        <f t="shared" si="189"/>
        <v/>
      </c>
      <c r="L2372" s="872" t="str">
        <f t="shared" si="190"/>
        <v/>
      </c>
      <c r="M2372" s="872" t="str">
        <f t="shared" si="191"/>
        <v/>
      </c>
      <c r="N2372" s="872" t="str">
        <f t="shared" si="188"/>
        <v/>
      </c>
      <c r="O2372" s="872" t="str">
        <f t="shared" si="187"/>
        <v/>
      </c>
    </row>
    <row r="2373" spans="3:15" ht="18" hidden="1" customHeight="1">
      <c r="C2373" s="879"/>
      <c r="D2373" s="888"/>
      <c r="E2373" s="889"/>
      <c r="F2373" s="848"/>
      <c r="G2373" s="849"/>
      <c r="H2373" s="868"/>
      <c r="I2373" s="642"/>
      <c r="J2373" s="862"/>
      <c r="K2373" s="872" t="str">
        <f t="shared" si="189"/>
        <v/>
      </c>
      <c r="L2373" s="872" t="str">
        <f t="shared" si="190"/>
        <v/>
      </c>
      <c r="M2373" s="872" t="str">
        <f t="shared" si="191"/>
        <v/>
      </c>
      <c r="N2373" s="872" t="str">
        <f t="shared" si="188"/>
        <v/>
      </c>
      <c r="O2373" s="872" t="str">
        <f t="shared" ref="O2373:O2436" si="192">IF(C2373="","",IF(COUNTBLANK(C2373:J2373)&gt;1,"記入漏れがあります。記入例のとおりデータを入力してください。。",""))</f>
        <v/>
      </c>
    </row>
    <row r="2374" spans="3:15" ht="18" hidden="1" customHeight="1">
      <c r="C2374" s="879"/>
      <c r="D2374" s="888"/>
      <c r="E2374" s="889"/>
      <c r="F2374" s="848"/>
      <c r="G2374" s="849"/>
      <c r="H2374" s="868"/>
      <c r="I2374" s="642"/>
      <c r="J2374" s="862"/>
      <c r="K2374" s="872" t="str">
        <f t="shared" si="189"/>
        <v/>
      </c>
      <c r="L2374" s="872" t="str">
        <f t="shared" si="190"/>
        <v/>
      </c>
      <c r="M2374" s="872" t="str">
        <f t="shared" si="191"/>
        <v/>
      </c>
      <c r="N2374" s="872" t="str">
        <f t="shared" ref="N2374:N2437" si="193">IF(COUNTIF($Y$6:$Y$18,J2374),"要確認","")</f>
        <v/>
      </c>
      <c r="O2374" s="872" t="str">
        <f t="shared" si="192"/>
        <v/>
      </c>
    </row>
    <row r="2375" spans="3:15" ht="18" hidden="1" customHeight="1">
      <c r="C2375" s="879"/>
      <c r="D2375" s="888"/>
      <c r="E2375" s="889"/>
      <c r="F2375" s="848"/>
      <c r="G2375" s="849"/>
      <c r="H2375" s="868"/>
      <c r="I2375" s="642"/>
      <c r="J2375" s="862"/>
      <c r="K2375" s="872" t="str">
        <f t="shared" si="189"/>
        <v/>
      </c>
      <c r="L2375" s="872" t="str">
        <f t="shared" si="190"/>
        <v/>
      </c>
      <c r="M2375" s="872" t="str">
        <f t="shared" si="191"/>
        <v/>
      </c>
      <c r="N2375" s="872" t="str">
        <f t="shared" si="193"/>
        <v/>
      </c>
      <c r="O2375" s="872" t="str">
        <f t="shared" si="192"/>
        <v/>
      </c>
    </row>
    <row r="2376" spans="3:15" ht="18" hidden="1" customHeight="1">
      <c r="C2376" s="879"/>
      <c r="D2376" s="888"/>
      <c r="E2376" s="889"/>
      <c r="F2376" s="848"/>
      <c r="G2376" s="849"/>
      <c r="H2376" s="868"/>
      <c r="I2376" s="642"/>
      <c r="J2376" s="862"/>
      <c r="K2376" s="872" t="str">
        <f t="shared" si="189"/>
        <v/>
      </c>
      <c r="L2376" s="872" t="str">
        <f t="shared" si="190"/>
        <v/>
      </c>
      <c r="M2376" s="872" t="str">
        <f t="shared" si="191"/>
        <v/>
      </c>
      <c r="N2376" s="872" t="str">
        <f t="shared" si="193"/>
        <v/>
      </c>
      <c r="O2376" s="872" t="str">
        <f t="shared" si="192"/>
        <v/>
      </c>
    </row>
    <row r="2377" spans="3:15" ht="18" hidden="1" customHeight="1">
      <c r="C2377" s="879"/>
      <c r="D2377" s="888"/>
      <c r="E2377" s="889"/>
      <c r="F2377" s="848"/>
      <c r="G2377" s="849"/>
      <c r="H2377" s="868"/>
      <c r="I2377" s="642"/>
      <c r="J2377" s="862"/>
      <c r="K2377" s="872" t="str">
        <f t="shared" si="189"/>
        <v/>
      </c>
      <c r="L2377" s="872" t="str">
        <f t="shared" si="190"/>
        <v/>
      </c>
      <c r="M2377" s="872" t="str">
        <f t="shared" si="191"/>
        <v/>
      </c>
      <c r="N2377" s="872" t="str">
        <f t="shared" si="193"/>
        <v/>
      </c>
      <c r="O2377" s="872" t="str">
        <f t="shared" si="192"/>
        <v/>
      </c>
    </row>
    <row r="2378" spans="3:15" ht="18" hidden="1" customHeight="1">
      <c r="C2378" s="879"/>
      <c r="D2378" s="888"/>
      <c r="E2378" s="889"/>
      <c r="F2378" s="848"/>
      <c r="G2378" s="849"/>
      <c r="H2378" s="868"/>
      <c r="I2378" s="642"/>
      <c r="J2378" s="862"/>
      <c r="K2378" s="872" t="str">
        <f t="shared" si="189"/>
        <v/>
      </c>
      <c r="L2378" s="872" t="str">
        <f t="shared" si="190"/>
        <v/>
      </c>
      <c r="M2378" s="872" t="str">
        <f t="shared" si="191"/>
        <v/>
      </c>
      <c r="N2378" s="872" t="str">
        <f t="shared" si="193"/>
        <v/>
      </c>
      <c r="O2378" s="872" t="str">
        <f t="shared" si="192"/>
        <v/>
      </c>
    </row>
    <row r="2379" spans="3:15" ht="18" hidden="1" customHeight="1">
      <c r="C2379" s="879"/>
      <c r="D2379" s="888"/>
      <c r="E2379" s="889"/>
      <c r="F2379" s="848"/>
      <c r="G2379" s="849"/>
      <c r="H2379" s="868"/>
      <c r="I2379" s="642"/>
      <c r="J2379" s="862"/>
      <c r="K2379" s="872" t="str">
        <f t="shared" si="189"/>
        <v/>
      </c>
      <c r="L2379" s="872" t="str">
        <f t="shared" si="190"/>
        <v/>
      </c>
      <c r="M2379" s="872" t="str">
        <f t="shared" si="191"/>
        <v/>
      </c>
      <c r="N2379" s="872" t="str">
        <f t="shared" si="193"/>
        <v/>
      </c>
      <c r="O2379" s="872" t="str">
        <f t="shared" si="192"/>
        <v/>
      </c>
    </row>
    <row r="2380" spans="3:15" ht="18" hidden="1" customHeight="1">
      <c r="C2380" s="879"/>
      <c r="D2380" s="888"/>
      <c r="E2380" s="889"/>
      <c r="F2380" s="848"/>
      <c r="G2380" s="849"/>
      <c r="H2380" s="868"/>
      <c r="I2380" s="642"/>
      <c r="J2380" s="862"/>
      <c r="K2380" s="872" t="str">
        <f t="shared" si="189"/>
        <v/>
      </c>
      <c r="L2380" s="872" t="str">
        <f t="shared" si="190"/>
        <v/>
      </c>
      <c r="M2380" s="872" t="str">
        <f t="shared" si="191"/>
        <v/>
      </c>
      <c r="N2380" s="872" t="str">
        <f t="shared" si="193"/>
        <v/>
      </c>
      <c r="O2380" s="872" t="str">
        <f t="shared" si="192"/>
        <v/>
      </c>
    </row>
    <row r="2381" spans="3:15" ht="18" hidden="1" customHeight="1">
      <c r="C2381" s="879"/>
      <c r="D2381" s="888"/>
      <c r="E2381" s="889"/>
      <c r="F2381" s="848"/>
      <c r="G2381" s="849"/>
      <c r="H2381" s="868"/>
      <c r="I2381" s="642"/>
      <c r="J2381" s="862"/>
      <c r="K2381" s="872" t="str">
        <f t="shared" si="189"/>
        <v/>
      </c>
      <c r="L2381" s="872" t="str">
        <f t="shared" si="190"/>
        <v/>
      </c>
      <c r="M2381" s="872" t="str">
        <f t="shared" si="191"/>
        <v/>
      </c>
      <c r="N2381" s="872" t="str">
        <f t="shared" si="193"/>
        <v/>
      </c>
      <c r="O2381" s="872" t="str">
        <f t="shared" si="192"/>
        <v/>
      </c>
    </row>
    <row r="2382" spans="3:15" ht="18" hidden="1" customHeight="1">
      <c r="C2382" s="879"/>
      <c r="D2382" s="888"/>
      <c r="E2382" s="889"/>
      <c r="F2382" s="848"/>
      <c r="G2382" s="849"/>
      <c r="H2382" s="868"/>
      <c r="I2382" s="642"/>
      <c r="J2382" s="862"/>
      <c r="K2382" s="872" t="str">
        <f t="shared" si="189"/>
        <v/>
      </c>
      <c r="L2382" s="872" t="str">
        <f t="shared" si="190"/>
        <v/>
      </c>
      <c r="M2382" s="872" t="str">
        <f t="shared" si="191"/>
        <v/>
      </c>
      <c r="N2382" s="872" t="str">
        <f t="shared" si="193"/>
        <v/>
      </c>
      <c r="O2382" s="872" t="str">
        <f t="shared" si="192"/>
        <v/>
      </c>
    </row>
    <row r="2383" spans="3:15" ht="18" hidden="1" customHeight="1">
      <c r="C2383" s="879"/>
      <c r="D2383" s="888"/>
      <c r="E2383" s="889"/>
      <c r="F2383" s="848"/>
      <c r="G2383" s="849"/>
      <c r="H2383" s="868"/>
      <c r="I2383" s="642"/>
      <c r="J2383" s="862"/>
      <c r="K2383" s="872" t="str">
        <f t="shared" si="189"/>
        <v/>
      </c>
      <c r="L2383" s="872" t="str">
        <f t="shared" si="190"/>
        <v/>
      </c>
      <c r="M2383" s="872" t="str">
        <f t="shared" si="191"/>
        <v/>
      </c>
      <c r="N2383" s="872" t="str">
        <f t="shared" si="193"/>
        <v/>
      </c>
      <c r="O2383" s="872" t="str">
        <f t="shared" si="192"/>
        <v/>
      </c>
    </row>
    <row r="2384" spans="3:15" ht="18" hidden="1" customHeight="1">
      <c r="C2384" s="879"/>
      <c r="D2384" s="888"/>
      <c r="E2384" s="889"/>
      <c r="F2384" s="848"/>
      <c r="G2384" s="849"/>
      <c r="H2384" s="868"/>
      <c r="I2384" s="642"/>
      <c r="J2384" s="862"/>
      <c r="K2384" s="872" t="str">
        <f t="shared" si="189"/>
        <v/>
      </c>
      <c r="L2384" s="872" t="str">
        <f t="shared" si="190"/>
        <v/>
      </c>
      <c r="M2384" s="872" t="str">
        <f t="shared" si="191"/>
        <v/>
      </c>
      <c r="N2384" s="872" t="str">
        <f t="shared" si="193"/>
        <v/>
      </c>
      <c r="O2384" s="872" t="str">
        <f t="shared" si="192"/>
        <v/>
      </c>
    </row>
    <row r="2385" spans="3:15" ht="18" hidden="1" customHeight="1">
      <c r="C2385" s="879"/>
      <c r="D2385" s="888"/>
      <c r="E2385" s="889"/>
      <c r="F2385" s="848"/>
      <c r="G2385" s="849"/>
      <c r="H2385" s="868"/>
      <c r="I2385" s="642"/>
      <c r="J2385" s="862"/>
      <c r="K2385" s="872" t="str">
        <f t="shared" si="189"/>
        <v/>
      </c>
      <c r="L2385" s="872" t="str">
        <f t="shared" si="190"/>
        <v/>
      </c>
      <c r="M2385" s="872" t="str">
        <f t="shared" si="191"/>
        <v/>
      </c>
      <c r="N2385" s="872" t="str">
        <f t="shared" si="193"/>
        <v/>
      </c>
      <c r="O2385" s="872" t="str">
        <f t="shared" si="192"/>
        <v/>
      </c>
    </row>
    <row r="2386" spans="3:15" ht="18" hidden="1" customHeight="1">
      <c r="C2386" s="879"/>
      <c r="D2386" s="888"/>
      <c r="E2386" s="889"/>
      <c r="F2386" s="848"/>
      <c r="G2386" s="849"/>
      <c r="H2386" s="868"/>
      <c r="I2386" s="642"/>
      <c r="J2386" s="862"/>
      <c r="K2386" s="872" t="str">
        <f t="shared" si="189"/>
        <v/>
      </c>
      <c r="L2386" s="872" t="str">
        <f t="shared" si="190"/>
        <v/>
      </c>
      <c r="M2386" s="872" t="str">
        <f t="shared" si="191"/>
        <v/>
      </c>
      <c r="N2386" s="872" t="str">
        <f t="shared" si="193"/>
        <v/>
      </c>
      <c r="O2386" s="872" t="str">
        <f t="shared" si="192"/>
        <v/>
      </c>
    </row>
    <row r="2387" spans="3:15" ht="18" hidden="1" customHeight="1">
      <c r="C2387" s="879"/>
      <c r="D2387" s="888"/>
      <c r="E2387" s="889"/>
      <c r="F2387" s="848"/>
      <c r="G2387" s="849"/>
      <c r="H2387" s="868"/>
      <c r="I2387" s="642"/>
      <c r="J2387" s="862"/>
      <c r="K2387" s="872" t="str">
        <f t="shared" si="189"/>
        <v/>
      </c>
      <c r="L2387" s="872" t="str">
        <f t="shared" si="190"/>
        <v/>
      </c>
      <c r="M2387" s="872" t="str">
        <f t="shared" si="191"/>
        <v/>
      </c>
      <c r="N2387" s="872" t="str">
        <f t="shared" si="193"/>
        <v/>
      </c>
      <c r="O2387" s="872" t="str">
        <f t="shared" si="192"/>
        <v/>
      </c>
    </row>
    <row r="2388" spans="3:15" ht="18" hidden="1" customHeight="1">
      <c r="C2388" s="879"/>
      <c r="D2388" s="888"/>
      <c r="E2388" s="889"/>
      <c r="F2388" s="848"/>
      <c r="G2388" s="849"/>
      <c r="H2388" s="868"/>
      <c r="I2388" s="642"/>
      <c r="J2388" s="862"/>
      <c r="K2388" s="872" t="str">
        <f t="shared" si="189"/>
        <v/>
      </c>
      <c r="L2388" s="872" t="str">
        <f t="shared" si="190"/>
        <v/>
      </c>
      <c r="M2388" s="872" t="str">
        <f t="shared" si="191"/>
        <v/>
      </c>
      <c r="N2388" s="872" t="str">
        <f t="shared" si="193"/>
        <v/>
      </c>
      <c r="O2388" s="872" t="str">
        <f t="shared" si="192"/>
        <v/>
      </c>
    </row>
    <row r="2389" spans="3:15" ht="18" hidden="1" customHeight="1">
      <c r="C2389" s="879"/>
      <c r="D2389" s="888"/>
      <c r="E2389" s="889"/>
      <c r="F2389" s="848"/>
      <c r="G2389" s="849"/>
      <c r="H2389" s="868"/>
      <c r="I2389" s="642"/>
      <c r="J2389" s="862"/>
      <c r="K2389" s="872" t="str">
        <f t="shared" si="189"/>
        <v/>
      </c>
      <c r="L2389" s="872" t="str">
        <f t="shared" si="190"/>
        <v/>
      </c>
      <c r="M2389" s="872" t="str">
        <f t="shared" si="191"/>
        <v/>
      </c>
      <c r="N2389" s="872" t="str">
        <f t="shared" si="193"/>
        <v/>
      </c>
      <c r="O2389" s="872" t="str">
        <f t="shared" si="192"/>
        <v/>
      </c>
    </row>
    <row r="2390" spans="3:15" ht="18" hidden="1" customHeight="1">
      <c r="C2390" s="879"/>
      <c r="D2390" s="888"/>
      <c r="E2390" s="889"/>
      <c r="F2390" s="848"/>
      <c r="G2390" s="849"/>
      <c r="H2390" s="868"/>
      <c r="I2390" s="642"/>
      <c r="J2390" s="862"/>
      <c r="K2390" s="872" t="str">
        <f t="shared" si="189"/>
        <v/>
      </c>
      <c r="L2390" s="872" t="str">
        <f t="shared" si="190"/>
        <v/>
      </c>
      <c r="M2390" s="872" t="str">
        <f t="shared" si="191"/>
        <v/>
      </c>
      <c r="N2390" s="872" t="str">
        <f t="shared" si="193"/>
        <v/>
      </c>
      <c r="O2390" s="872" t="str">
        <f t="shared" si="192"/>
        <v/>
      </c>
    </row>
    <row r="2391" spans="3:15" ht="18" hidden="1" customHeight="1">
      <c r="C2391" s="879"/>
      <c r="D2391" s="888"/>
      <c r="E2391" s="889"/>
      <c r="F2391" s="848"/>
      <c r="G2391" s="849"/>
      <c r="H2391" s="868"/>
      <c r="I2391" s="642"/>
      <c r="J2391" s="862"/>
      <c r="K2391" s="872" t="str">
        <f t="shared" si="189"/>
        <v/>
      </c>
      <c r="L2391" s="872" t="str">
        <f t="shared" si="190"/>
        <v/>
      </c>
      <c r="M2391" s="872" t="str">
        <f t="shared" si="191"/>
        <v/>
      </c>
      <c r="N2391" s="872" t="str">
        <f t="shared" si="193"/>
        <v/>
      </c>
      <c r="O2391" s="872" t="str">
        <f t="shared" si="192"/>
        <v/>
      </c>
    </row>
    <row r="2392" spans="3:15" ht="18" hidden="1" customHeight="1">
      <c r="C2392" s="879"/>
      <c r="D2392" s="888"/>
      <c r="E2392" s="889"/>
      <c r="F2392" s="848"/>
      <c r="G2392" s="849"/>
      <c r="H2392" s="868"/>
      <c r="I2392" s="642"/>
      <c r="J2392" s="862"/>
      <c r="K2392" s="872" t="str">
        <f t="shared" si="189"/>
        <v/>
      </c>
      <c r="L2392" s="872" t="str">
        <f t="shared" si="190"/>
        <v/>
      </c>
      <c r="M2392" s="872" t="str">
        <f t="shared" si="191"/>
        <v/>
      </c>
      <c r="N2392" s="872" t="str">
        <f t="shared" si="193"/>
        <v/>
      </c>
      <c r="O2392" s="872" t="str">
        <f t="shared" si="192"/>
        <v/>
      </c>
    </row>
    <row r="2393" spans="3:15" ht="18" hidden="1" customHeight="1">
      <c r="C2393" s="879"/>
      <c r="D2393" s="888"/>
      <c r="E2393" s="889"/>
      <c r="F2393" s="848"/>
      <c r="G2393" s="849"/>
      <c r="H2393" s="868"/>
      <c r="I2393" s="642"/>
      <c r="J2393" s="862"/>
      <c r="K2393" s="872" t="str">
        <f t="shared" si="189"/>
        <v/>
      </c>
      <c r="L2393" s="872" t="str">
        <f t="shared" si="190"/>
        <v/>
      </c>
      <c r="M2393" s="872" t="str">
        <f t="shared" si="191"/>
        <v/>
      </c>
      <c r="N2393" s="872" t="str">
        <f t="shared" si="193"/>
        <v/>
      </c>
      <c r="O2393" s="872" t="str">
        <f t="shared" si="192"/>
        <v/>
      </c>
    </row>
    <row r="2394" spans="3:15" ht="18" hidden="1" customHeight="1">
      <c r="C2394" s="879"/>
      <c r="D2394" s="888"/>
      <c r="E2394" s="889"/>
      <c r="F2394" s="848"/>
      <c r="G2394" s="849"/>
      <c r="H2394" s="868"/>
      <c r="I2394" s="642"/>
      <c r="J2394" s="862"/>
      <c r="K2394" s="872" t="str">
        <f t="shared" si="189"/>
        <v/>
      </c>
      <c r="L2394" s="872" t="str">
        <f t="shared" si="190"/>
        <v/>
      </c>
      <c r="M2394" s="872" t="str">
        <f t="shared" si="191"/>
        <v/>
      </c>
      <c r="N2394" s="872" t="str">
        <f t="shared" si="193"/>
        <v/>
      </c>
      <c r="O2394" s="872" t="str">
        <f t="shared" si="192"/>
        <v/>
      </c>
    </row>
    <row r="2395" spans="3:15" ht="18" hidden="1" customHeight="1">
      <c r="C2395" s="879"/>
      <c r="D2395" s="888"/>
      <c r="E2395" s="889"/>
      <c r="F2395" s="848"/>
      <c r="G2395" s="849"/>
      <c r="H2395" s="868"/>
      <c r="I2395" s="642"/>
      <c r="J2395" s="862"/>
      <c r="K2395" s="872" t="str">
        <f t="shared" si="189"/>
        <v/>
      </c>
      <c r="L2395" s="872" t="str">
        <f t="shared" si="190"/>
        <v/>
      </c>
      <c r="M2395" s="872" t="str">
        <f t="shared" si="191"/>
        <v/>
      </c>
      <c r="N2395" s="872" t="str">
        <f t="shared" si="193"/>
        <v/>
      </c>
      <c r="O2395" s="872" t="str">
        <f t="shared" si="192"/>
        <v/>
      </c>
    </row>
    <row r="2396" spans="3:15" ht="18" hidden="1" customHeight="1">
      <c r="C2396" s="879"/>
      <c r="D2396" s="888"/>
      <c r="E2396" s="889"/>
      <c r="F2396" s="848"/>
      <c r="G2396" s="849"/>
      <c r="H2396" s="868"/>
      <c r="I2396" s="642"/>
      <c r="J2396" s="862"/>
      <c r="K2396" s="872" t="str">
        <f t="shared" si="189"/>
        <v/>
      </c>
      <c r="L2396" s="872" t="str">
        <f t="shared" si="190"/>
        <v/>
      </c>
      <c r="M2396" s="872" t="str">
        <f t="shared" si="191"/>
        <v/>
      </c>
      <c r="N2396" s="872" t="str">
        <f t="shared" si="193"/>
        <v/>
      </c>
      <c r="O2396" s="872" t="str">
        <f t="shared" si="192"/>
        <v/>
      </c>
    </row>
    <row r="2397" spans="3:15" ht="18" hidden="1" customHeight="1">
      <c r="C2397" s="879"/>
      <c r="D2397" s="888"/>
      <c r="E2397" s="889"/>
      <c r="F2397" s="848"/>
      <c r="G2397" s="849"/>
      <c r="H2397" s="868"/>
      <c r="I2397" s="642"/>
      <c r="J2397" s="862"/>
      <c r="K2397" s="872" t="str">
        <f t="shared" si="189"/>
        <v/>
      </c>
      <c r="L2397" s="872" t="str">
        <f t="shared" si="190"/>
        <v/>
      </c>
      <c r="M2397" s="872" t="str">
        <f t="shared" si="191"/>
        <v/>
      </c>
      <c r="N2397" s="872" t="str">
        <f t="shared" si="193"/>
        <v/>
      </c>
      <c r="O2397" s="872" t="str">
        <f t="shared" si="192"/>
        <v/>
      </c>
    </row>
    <row r="2398" spans="3:15" ht="18" hidden="1" customHeight="1">
      <c r="C2398" s="879"/>
      <c r="D2398" s="888"/>
      <c r="E2398" s="889"/>
      <c r="F2398" s="848"/>
      <c r="G2398" s="849"/>
      <c r="H2398" s="868"/>
      <c r="I2398" s="642"/>
      <c r="J2398" s="862"/>
      <c r="K2398" s="872" t="str">
        <f t="shared" si="189"/>
        <v/>
      </c>
      <c r="L2398" s="872" t="str">
        <f t="shared" si="190"/>
        <v/>
      </c>
      <c r="M2398" s="872" t="str">
        <f t="shared" si="191"/>
        <v/>
      </c>
      <c r="N2398" s="872" t="str">
        <f t="shared" si="193"/>
        <v/>
      </c>
      <c r="O2398" s="872" t="str">
        <f t="shared" si="192"/>
        <v/>
      </c>
    </row>
    <row r="2399" spans="3:15" ht="18" hidden="1" customHeight="1">
      <c r="C2399" s="879"/>
      <c r="D2399" s="888"/>
      <c r="E2399" s="889"/>
      <c r="F2399" s="848"/>
      <c r="G2399" s="849"/>
      <c r="H2399" s="868"/>
      <c r="I2399" s="642"/>
      <c r="J2399" s="862"/>
      <c r="K2399" s="872" t="str">
        <f t="shared" si="189"/>
        <v/>
      </c>
      <c r="L2399" s="872" t="str">
        <f t="shared" si="190"/>
        <v/>
      </c>
      <c r="M2399" s="872" t="str">
        <f t="shared" si="191"/>
        <v/>
      </c>
      <c r="N2399" s="872" t="str">
        <f t="shared" si="193"/>
        <v/>
      </c>
      <c r="O2399" s="872" t="str">
        <f t="shared" si="192"/>
        <v/>
      </c>
    </row>
    <row r="2400" spans="3:15" ht="18" hidden="1" customHeight="1">
      <c r="C2400" s="879"/>
      <c r="D2400" s="888"/>
      <c r="E2400" s="889"/>
      <c r="F2400" s="848"/>
      <c r="G2400" s="849"/>
      <c r="H2400" s="868"/>
      <c r="I2400" s="642"/>
      <c r="J2400" s="862"/>
      <c r="K2400" s="872" t="str">
        <f t="shared" si="189"/>
        <v/>
      </c>
      <c r="L2400" s="872" t="str">
        <f t="shared" si="190"/>
        <v/>
      </c>
      <c r="M2400" s="872" t="str">
        <f t="shared" si="191"/>
        <v/>
      </c>
      <c r="N2400" s="872" t="str">
        <f t="shared" si="193"/>
        <v/>
      </c>
      <c r="O2400" s="872" t="str">
        <f t="shared" si="192"/>
        <v/>
      </c>
    </row>
    <row r="2401" spans="3:15" ht="18" hidden="1" customHeight="1">
      <c r="C2401" s="879"/>
      <c r="D2401" s="888"/>
      <c r="E2401" s="889"/>
      <c r="F2401" s="848"/>
      <c r="G2401" s="849"/>
      <c r="H2401" s="868"/>
      <c r="I2401" s="642"/>
      <c r="J2401" s="862"/>
      <c r="K2401" s="872" t="str">
        <f t="shared" si="189"/>
        <v/>
      </c>
      <c r="L2401" s="872" t="str">
        <f t="shared" si="190"/>
        <v/>
      </c>
      <c r="M2401" s="872" t="str">
        <f t="shared" si="191"/>
        <v/>
      </c>
      <c r="N2401" s="872" t="str">
        <f t="shared" si="193"/>
        <v/>
      </c>
      <c r="O2401" s="872" t="str">
        <f t="shared" si="192"/>
        <v/>
      </c>
    </row>
    <row r="2402" spans="3:15" ht="18" hidden="1" customHeight="1">
      <c r="C2402" s="879"/>
      <c r="D2402" s="888"/>
      <c r="E2402" s="889"/>
      <c r="F2402" s="848"/>
      <c r="G2402" s="849"/>
      <c r="H2402" s="868"/>
      <c r="I2402" s="642"/>
      <c r="J2402" s="862"/>
      <c r="K2402" s="872" t="str">
        <f t="shared" si="189"/>
        <v/>
      </c>
      <c r="L2402" s="872" t="str">
        <f t="shared" si="190"/>
        <v/>
      </c>
      <c r="M2402" s="872" t="str">
        <f t="shared" si="191"/>
        <v/>
      </c>
      <c r="N2402" s="872" t="str">
        <f t="shared" si="193"/>
        <v/>
      </c>
      <c r="O2402" s="872" t="str">
        <f t="shared" si="192"/>
        <v/>
      </c>
    </row>
    <row r="2403" spans="3:15" ht="18" hidden="1" customHeight="1">
      <c r="C2403" s="879"/>
      <c r="D2403" s="888"/>
      <c r="E2403" s="889"/>
      <c r="F2403" s="848"/>
      <c r="G2403" s="849"/>
      <c r="H2403" s="868"/>
      <c r="I2403" s="642"/>
      <c r="J2403" s="862"/>
      <c r="K2403" s="872" t="str">
        <f t="shared" si="189"/>
        <v/>
      </c>
      <c r="L2403" s="872" t="str">
        <f t="shared" si="190"/>
        <v/>
      </c>
      <c r="M2403" s="872" t="str">
        <f t="shared" si="191"/>
        <v/>
      </c>
      <c r="N2403" s="872" t="str">
        <f t="shared" si="193"/>
        <v/>
      </c>
      <c r="O2403" s="872" t="str">
        <f t="shared" si="192"/>
        <v/>
      </c>
    </row>
    <row r="2404" spans="3:15" ht="18" hidden="1" customHeight="1">
      <c r="C2404" s="879"/>
      <c r="D2404" s="888"/>
      <c r="E2404" s="889"/>
      <c r="F2404" s="848"/>
      <c r="G2404" s="849"/>
      <c r="H2404" s="868"/>
      <c r="I2404" s="642"/>
      <c r="J2404" s="862"/>
      <c r="K2404" s="872" t="str">
        <f t="shared" si="189"/>
        <v/>
      </c>
      <c r="L2404" s="872" t="str">
        <f t="shared" si="190"/>
        <v/>
      </c>
      <c r="M2404" s="872" t="str">
        <f t="shared" si="191"/>
        <v/>
      </c>
      <c r="N2404" s="872" t="str">
        <f t="shared" si="193"/>
        <v/>
      </c>
      <c r="O2404" s="872" t="str">
        <f t="shared" si="192"/>
        <v/>
      </c>
    </row>
    <row r="2405" spans="3:15" ht="18" hidden="1" customHeight="1">
      <c r="C2405" s="879"/>
      <c r="D2405" s="888"/>
      <c r="E2405" s="889"/>
      <c r="F2405" s="848"/>
      <c r="G2405" s="849"/>
      <c r="H2405" s="868"/>
      <c r="I2405" s="642"/>
      <c r="J2405" s="862"/>
      <c r="K2405" s="872" t="str">
        <f t="shared" si="189"/>
        <v/>
      </c>
      <c r="L2405" s="872" t="str">
        <f t="shared" si="190"/>
        <v/>
      </c>
      <c r="M2405" s="872" t="str">
        <f t="shared" si="191"/>
        <v/>
      </c>
      <c r="N2405" s="872" t="str">
        <f t="shared" si="193"/>
        <v/>
      </c>
      <c r="O2405" s="872" t="str">
        <f t="shared" si="192"/>
        <v/>
      </c>
    </row>
    <row r="2406" spans="3:15" ht="18" hidden="1" customHeight="1">
      <c r="C2406" s="879"/>
      <c r="D2406" s="888"/>
      <c r="E2406" s="889"/>
      <c r="F2406" s="848"/>
      <c r="G2406" s="849"/>
      <c r="H2406" s="868"/>
      <c r="I2406" s="642"/>
      <c r="J2406" s="862"/>
      <c r="K2406" s="872" t="str">
        <f t="shared" si="189"/>
        <v/>
      </c>
      <c r="L2406" s="872" t="str">
        <f t="shared" si="190"/>
        <v/>
      </c>
      <c r="M2406" s="872" t="str">
        <f t="shared" si="191"/>
        <v/>
      </c>
      <c r="N2406" s="872" t="str">
        <f t="shared" si="193"/>
        <v/>
      </c>
      <c r="O2406" s="872" t="str">
        <f t="shared" si="192"/>
        <v/>
      </c>
    </row>
    <row r="2407" spans="3:15" ht="18" hidden="1" customHeight="1">
      <c r="C2407" s="879"/>
      <c r="D2407" s="888"/>
      <c r="E2407" s="889"/>
      <c r="F2407" s="848"/>
      <c r="G2407" s="849"/>
      <c r="H2407" s="868"/>
      <c r="I2407" s="642"/>
      <c r="J2407" s="862"/>
      <c r="K2407" s="872" t="str">
        <f t="shared" ref="K2407:K2470" si="194">IF(C2407="","",IF(E2407=G2407,"エラー",""))</f>
        <v/>
      </c>
      <c r="L2407" s="872" t="str">
        <f t="shared" ref="L2407:L2470" si="195">IF(C2407="","",IF(COUNTIF($H$3213:$H$3236,H2407),"","エラー"))</f>
        <v/>
      </c>
      <c r="M2407" s="872" t="str">
        <f t="shared" ref="M2407:M2470" si="196">IF(H2407="その他",IF(I2407="","エラー",""),IF(H2407="外国語(外国語会話も含む)",IF(I2407="","エラー",""),""))</f>
        <v/>
      </c>
      <c r="N2407" s="872" t="str">
        <f t="shared" si="193"/>
        <v/>
      </c>
      <c r="O2407" s="872" t="str">
        <f t="shared" si="192"/>
        <v/>
      </c>
    </row>
    <row r="2408" spans="3:15" ht="18" hidden="1" customHeight="1">
      <c r="C2408" s="879"/>
      <c r="D2408" s="888"/>
      <c r="E2408" s="889"/>
      <c r="F2408" s="848"/>
      <c r="G2408" s="849"/>
      <c r="H2408" s="868"/>
      <c r="I2408" s="642"/>
      <c r="J2408" s="862"/>
      <c r="K2408" s="872" t="str">
        <f t="shared" si="194"/>
        <v/>
      </c>
      <c r="L2408" s="872" t="str">
        <f t="shared" si="195"/>
        <v/>
      </c>
      <c r="M2408" s="872" t="str">
        <f t="shared" si="196"/>
        <v/>
      </c>
      <c r="N2408" s="872" t="str">
        <f t="shared" si="193"/>
        <v/>
      </c>
      <c r="O2408" s="872" t="str">
        <f t="shared" si="192"/>
        <v/>
      </c>
    </row>
    <row r="2409" spans="3:15" ht="18" hidden="1" customHeight="1">
      <c r="C2409" s="879"/>
      <c r="D2409" s="888"/>
      <c r="E2409" s="889"/>
      <c r="F2409" s="848"/>
      <c r="G2409" s="849"/>
      <c r="H2409" s="868"/>
      <c r="I2409" s="642"/>
      <c r="J2409" s="862"/>
      <c r="K2409" s="872" t="str">
        <f t="shared" si="194"/>
        <v/>
      </c>
      <c r="L2409" s="872" t="str">
        <f t="shared" si="195"/>
        <v/>
      </c>
      <c r="M2409" s="872" t="str">
        <f t="shared" si="196"/>
        <v/>
      </c>
      <c r="N2409" s="872" t="str">
        <f t="shared" si="193"/>
        <v/>
      </c>
      <c r="O2409" s="872" t="str">
        <f t="shared" si="192"/>
        <v/>
      </c>
    </row>
    <row r="2410" spans="3:15" ht="18" hidden="1" customHeight="1">
      <c r="C2410" s="879"/>
      <c r="D2410" s="888"/>
      <c r="E2410" s="889"/>
      <c r="F2410" s="848"/>
      <c r="G2410" s="849"/>
      <c r="H2410" s="868"/>
      <c r="I2410" s="642"/>
      <c r="J2410" s="862"/>
      <c r="K2410" s="872" t="str">
        <f t="shared" si="194"/>
        <v/>
      </c>
      <c r="L2410" s="872" t="str">
        <f t="shared" si="195"/>
        <v/>
      </c>
      <c r="M2410" s="872" t="str">
        <f t="shared" si="196"/>
        <v/>
      </c>
      <c r="N2410" s="872" t="str">
        <f t="shared" si="193"/>
        <v/>
      </c>
      <c r="O2410" s="872" t="str">
        <f t="shared" si="192"/>
        <v/>
      </c>
    </row>
    <row r="2411" spans="3:15" ht="18" hidden="1" customHeight="1">
      <c r="C2411" s="879"/>
      <c r="D2411" s="888"/>
      <c r="E2411" s="889"/>
      <c r="F2411" s="848"/>
      <c r="G2411" s="849"/>
      <c r="H2411" s="868"/>
      <c r="I2411" s="642"/>
      <c r="J2411" s="862"/>
      <c r="K2411" s="872" t="str">
        <f t="shared" si="194"/>
        <v/>
      </c>
      <c r="L2411" s="872" t="str">
        <f t="shared" si="195"/>
        <v/>
      </c>
      <c r="M2411" s="872" t="str">
        <f t="shared" si="196"/>
        <v/>
      </c>
      <c r="N2411" s="872" t="str">
        <f t="shared" si="193"/>
        <v/>
      </c>
      <c r="O2411" s="872" t="str">
        <f t="shared" si="192"/>
        <v/>
      </c>
    </row>
    <row r="2412" spans="3:15" ht="18" hidden="1" customHeight="1">
      <c r="C2412" s="879"/>
      <c r="D2412" s="888"/>
      <c r="E2412" s="889"/>
      <c r="F2412" s="848"/>
      <c r="G2412" s="849"/>
      <c r="H2412" s="868"/>
      <c r="I2412" s="642"/>
      <c r="J2412" s="862"/>
      <c r="K2412" s="872" t="str">
        <f t="shared" si="194"/>
        <v/>
      </c>
      <c r="L2412" s="872" t="str">
        <f t="shared" si="195"/>
        <v/>
      </c>
      <c r="M2412" s="872" t="str">
        <f t="shared" si="196"/>
        <v/>
      </c>
      <c r="N2412" s="872" t="str">
        <f t="shared" si="193"/>
        <v/>
      </c>
      <c r="O2412" s="872" t="str">
        <f t="shared" si="192"/>
        <v/>
      </c>
    </row>
    <row r="2413" spans="3:15" ht="18" hidden="1" customHeight="1">
      <c r="C2413" s="879"/>
      <c r="D2413" s="888"/>
      <c r="E2413" s="889"/>
      <c r="F2413" s="848"/>
      <c r="G2413" s="849"/>
      <c r="H2413" s="868"/>
      <c r="I2413" s="642"/>
      <c r="J2413" s="862"/>
      <c r="K2413" s="872" t="str">
        <f t="shared" si="194"/>
        <v/>
      </c>
      <c r="L2413" s="872" t="str">
        <f t="shared" si="195"/>
        <v/>
      </c>
      <c r="M2413" s="872" t="str">
        <f t="shared" si="196"/>
        <v/>
      </c>
      <c r="N2413" s="872" t="str">
        <f t="shared" si="193"/>
        <v/>
      </c>
      <c r="O2413" s="872" t="str">
        <f t="shared" si="192"/>
        <v/>
      </c>
    </row>
    <row r="2414" spans="3:15" ht="18" hidden="1" customHeight="1">
      <c r="C2414" s="879"/>
      <c r="D2414" s="888"/>
      <c r="E2414" s="889"/>
      <c r="F2414" s="848"/>
      <c r="G2414" s="849"/>
      <c r="H2414" s="868"/>
      <c r="I2414" s="642"/>
      <c r="J2414" s="862"/>
      <c r="K2414" s="872" t="str">
        <f t="shared" si="194"/>
        <v/>
      </c>
      <c r="L2414" s="872" t="str">
        <f t="shared" si="195"/>
        <v/>
      </c>
      <c r="M2414" s="872" t="str">
        <f t="shared" si="196"/>
        <v/>
      </c>
      <c r="N2414" s="872" t="str">
        <f t="shared" si="193"/>
        <v/>
      </c>
      <c r="O2414" s="872" t="str">
        <f t="shared" si="192"/>
        <v/>
      </c>
    </row>
    <row r="2415" spans="3:15" ht="18" hidden="1" customHeight="1">
      <c r="C2415" s="879"/>
      <c r="D2415" s="888"/>
      <c r="E2415" s="889"/>
      <c r="F2415" s="848"/>
      <c r="G2415" s="849"/>
      <c r="H2415" s="868"/>
      <c r="I2415" s="642"/>
      <c r="J2415" s="862"/>
      <c r="K2415" s="872" t="str">
        <f t="shared" si="194"/>
        <v/>
      </c>
      <c r="L2415" s="872" t="str">
        <f t="shared" si="195"/>
        <v/>
      </c>
      <c r="M2415" s="872" t="str">
        <f t="shared" si="196"/>
        <v/>
      </c>
      <c r="N2415" s="872" t="str">
        <f t="shared" si="193"/>
        <v/>
      </c>
      <c r="O2415" s="872" t="str">
        <f t="shared" si="192"/>
        <v/>
      </c>
    </row>
    <row r="2416" spans="3:15" ht="18" hidden="1" customHeight="1">
      <c r="C2416" s="879"/>
      <c r="D2416" s="888"/>
      <c r="E2416" s="889"/>
      <c r="F2416" s="848"/>
      <c r="G2416" s="849"/>
      <c r="H2416" s="868"/>
      <c r="I2416" s="642"/>
      <c r="J2416" s="862"/>
      <c r="K2416" s="872" t="str">
        <f t="shared" si="194"/>
        <v/>
      </c>
      <c r="L2416" s="872" t="str">
        <f t="shared" si="195"/>
        <v/>
      </c>
      <c r="M2416" s="872" t="str">
        <f t="shared" si="196"/>
        <v/>
      </c>
      <c r="N2416" s="872" t="str">
        <f t="shared" si="193"/>
        <v/>
      </c>
      <c r="O2416" s="872" t="str">
        <f t="shared" si="192"/>
        <v/>
      </c>
    </row>
    <row r="2417" spans="3:15" ht="18" hidden="1" customHeight="1">
      <c r="C2417" s="879"/>
      <c r="D2417" s="888"/>
      <c r="E2417" s="889"/>
      <c r="F2417" s="848"/>
      <c r="G2417" s="849"/>
      <c r="H2417" s="868"/>
      <c r="I2417" s="642"/>
      <c r="J2417" s="862"/>
      <c r="K2417" s="872" t="str">
        <f t="shared" si="194"/>
        <v/>
      </c>
      <c r="L2417" s="872" t="str">
        <f t="shared" si="195"/>
        <v/>
      </c>
      <c r="M2417" s="872" t="str">
        <f t="shared" si="196"/>
        <v/>
      </c>
      <c r="N2417" s="872" t="str">
        <f t="shared" si="193"/>
        <v/>
      </c>
      <c r="O2417" s="872" t="str">
        <f t="shared" si="192"/>
        <v/>
      </c>
    </row>
    <row r="2418" spans="3:15" ht="18" hidden="1" customHeight="1">
      <c r="C2418" s="879"/>
      <c r="D2418" s="888"/>
      <c r="E2418" s="889"/>
      <c r="F2418" s="848"/>
      <c r="G2418" s="849"/>
      <c r="H2418" s="868"/>
      <c r="I2418" s="642"/>
      <c r="J2418" s="862"/>
      <c r="K2418" s="872" t="str">
        <f t="shared" si="194"/>
        <v/>
      </c>
      <c r="L2418" s="872" t="str">
        <f t="shared" si="195"/>
        <v/>
      </c>
      <c r="M2418" s="872" t="str">
        <f t="shared" si="196"/>
        <v/>
      </c>
      <c r="N2418" s="872" t="str">
        <f t="shared" si="193"/>
        <v/>
      </c>
      <c r="O2418" s="872" t="str">
        <f t="shared" si="192"/>
        <v/>
      </c>
    </row>
    <row r="2419" spans="3:15" ht="18" hidden="1" customHeight="1">
      <c r="C2419" s="879"/>
      <c r="D2419" s="888"/>
      <c r="E2419" s="889"/>
      <c r="F2419" s="848"/>
      <c r="G2419" s="849"/>
      <c r="H2419" s="868"/>
      <c r="I2419" s="642"/>
      <c r="J2419" s="862"/>
      <c r="K2419" s="872" t="str">
        <f t="shared" si="194"/>
        <v/>
      </c>
      <c r="L2419" s="872" t="str">
        <f t="shared" si="195"/>
        <v/>
      </c>
      <c r="M2419" s="872" t="str">
        <f t="shared" si="196"/>
        <v/>
      </c>
      <c r="N2419" s="872" t="str">
        <f t="shared" si="193"/>
        <v/>
      </c>
      <c r="O2419" s="872" t="str">
        <f t="shared" si="192"/>
        <v/>
      </c>
    </row>
    <row r="2420" spans="3:15" ht="18" hidden="1" customHeight="1">
      <c r="C2420" s="879"/>
      <c r="D2420" s="888"/>
      <c r="E2420" s="889"/>
      <c r="F2420" s="848"/>
      <c r="G2420" s="849"/>
      <c r="H2420" s="868"/>
      <c r="I2420" s="642"/>
      <c r="J2420" s="862"/>
      <c r="K2420" s="872" t="str">
        <f t="shared" si="194"/>
        <v/>
      </c>
      <c r="L2420" s="872" t="str">
        <f t="shared" si="195"/>
        <v/>
      </c>
      <c r="M2420" s="872" t="str">
        <f t="shared" si="196"/>
        <v/>
      </c>
      <c r="N2420" s="872" t="str">
        <f t="shared" si="193"/>
        <v/>
      </c>
      <c r="O2420" s="872" t="str">
        <f t="shared" si="192"/>
        <v/>
      </c>
    </row>
    <row r="2421" spans="3:15" ht="18" hidden="1" customHeight="1">
      <c r="C2421" s="879"/>
      <c r="D2421" s="888"/>
      <c r="E2421" s="889"/>
      <c r="F2421" s="848"/>
      <c r="G2421" s="849"/>
      <c r="H2421" s="868"/>
      <c r="I2421" s="642"/>
      <c r="J2421" s="862"/>
      <c r="K2421" s="872" t="str">
        <f t="shared" si="194"/>
        <v/>
      </c>
      <c r="L2421" s="872" t="str">
        <f t="shared" si="195"/>
        <v/>
      </c>
      <c r="M2421" s="872" t="str">
        <f t="shared" si="196"/>
        <v/>
      </c>
      <c r="N2421" s="872" t="str">
        <f t="shared" si="193"/>
        <v/>
      </c>
      <c r="O2421" s="872" t="str">
        <f t="shared" si="192"/>
        <v/>
      </c>
    </row>
    <row r="2422" spans="3:15" ht="18" hidden="1" customHeight="1">
      <c r="C2422" s="879"/>
      <c r="D2422" s="888"/>
      <c r="E2422" s="889"/>
      <c r="F2422" s="848"/>
      <c r="G2422" s="849"/>
      <c r="H2422" s="868"/>
      <c r="I2422" s="642"/>
      <c r="J2422" s="862"/>
      <c r="K2422" s="872" t="str">
        <f t="shared" si="194"/>
        <v/>
      </c>
      <c r="L2422" s="872" t="str">
        <f t="shared" si="195"/>
        <v/>
      </c>
      <c r="M2422" s="872" t="str">
        <f t="shared" si="196"/>
        <v/>
      </c>
      <c r="N2422" s="872" t="str">
        <f t="shared" si="193"/>
        <v/>
      </c>
      <c r="O2422" s="872" t="str">
        <f t="shared" si="192"/>
        <v/>
      </c>
    </row>
    <row r="2423" spans="3:15" ht="18" hidden="1" customHeight="1">
      <c r="C2423" s="879"/>
      <c r="D2423" s="888"/>
      <c r="E2423" s="889"/>
      <c r="F2423" s="848"/>
      <c r="G2423" s="849"/>
      <c r="H2423" s="868"/>
      <c r="I2423" s="642"/>
      <c r="J2423" s="862"/>
      <c r="K2423" s="872" t="str">
        <f t="shared" si="194"/>
        <v/>
      </c>
      <c r="L2423" s="872" t="str">
        <f t="shared" si="195"/>
        <v/>
      </c>
      <c r="M2423" s="872" t="str">
        <f t="shared" si="196"/>
        <v/>
      </c>
      <c r="N2423" s="872" t="str">
        <f t="shared" si="193"/>
        <v/>
      </c>
      <c r="O2423" s="872" t="str">
        <f t="shared" si="192"/>
        <v/>
      </c>
    </row>
    <row r="2424" spans="3:15" ht="18" hidden="1" customHeight="1">
      <c r="C2424" s="879"/>
      <c r="D2424" s="888"/>
      <c r="E2424" s="889"/>
      <c r="F2424" s="848"/>
      <c r="G2424" s="849"/>
      <c r="H2424" s="868"/>
      <c r="I2424" s="642"/>
      <c r="J2424" s="862"/>
      <c r="K2424" s="872" t="str">
        <f t="shared" si="194"/>
        <v/>
      </c>
      <c r="L2424" s="872" t="str">
        <f t="shared" si="195"/>
        <v/>
      </c>
      <c r="M2424" s="872" t="str">
        <f t="shared" si="196"/>
        <v/>
      </c>
      <c r="N2424" s="872" t="str">
        <f t="shared" si="193"/>
        <v/>
      </c>
      <c r="O2424" s="872" t="str">
        <f t="shared" si="192"/>
        <v/>
      </c>
    </row>
    <row r="2425" spans="3:15" ht="18" hidden="1" customHeight="1">
      <c r="C2425" s="879"/>
      <c r="D2425" s="888"/>
      <c r="E2425" s="889"/>
      <c r="F2425" s="848"/>
      <c r="G2425" s="849"/>
      <c r="H2425" s="868"/>
      <c r="I2425" s="642"/>
      <c r="J2425" s="862"/>
      <c r="K2425" s="872" t="str">
        <f t="shared" si="194"/>
        <v/>
      </c>
      <c r="L2425" s="872" t="str">
        <f t="shared" si="195"/>
        <v/>
      </c>
      <c r="M2425" s="872" t="str">
        <f t="shared" si="196"/>
        <v/>
      </c>
      <c r="N2425" s="872" t="str">
        <f t="shared" si="193"/>
        <v/>
      </c>
      <c r="O2425" s="872" t="str">
        <f t="shared" si="192"/>
        <v/>
      </c>
    </row>
    <row r="2426" spans="3:15" ht="18" hidden="1" customHeight="1">
      <c r="C2426" s="879"/>
      <c r="D2426" s="888"/>
      <c r="E2426" s="889"/>
      <c r="F2426" s="848"/>
      <c r="G2426" s="849"/>
      <c r="H2426" s="868"/>
      <c r="I2426" s="642"/>
      <c r="J2426" s="862"/>
      <c r="K2426" s="872" t="str">
        <f t="shared" si="194"/>
        <v/>
      </c>
      <c r="L2426" s="872" t="str">
        <f t="shared" si="195"/>
        <v/>
      </c>
      <c r="M2426" s="872" t="str">
        <f t="shared" si="196"/>
        <v/>
      </c>
      <c r="N2426" s="872" t="str">
        <f t="shared" si="193"/>
        <v/>
      </c>
      <c r="O2426" s="872" t="str">
        <f t="shared" si="192"/>
        <v/>
      </c>
    </row>
    <row r="2427" spans="3:15" ht="18" hidden="1" customHeight="1">
      <c r="C2427" s="879"/>
      <c r="D2427" s="888"/>
      <c r="E2427" s="889"/>
      <c r="F2427" s="848"/>
      <c r="G2427" s="849"/>
      <c r="H2427" s="868"/>
      <c r="I2427" s="642"/>
      <c r="J2427" s="862"/>
      <c r="K2427" s="872" t="str">
        <f t="shared" si="194"/>
        <v/>
      </c>
      <c r="L2427" s="872" t="str">
        <f t="shared" si="195"/>
        <v/>
      </c>
      <c r="M2427" s="872" t="str">
        <f t="shared" si="196"/>
        <v/>
      </c>
      <c r="N2427" s="872" t="str">
        <f t="shared" si="193"/>
        <v/>
      </c>
      <c r="O2427" s="872" t="str">
        <f t="shared" si="192"/>
        <v/>
      </c>
    </row>
    <row r="2428" spans="3:15" ht="18" hidden="1" customHeight="1">
      <c r="C2428" s="879"/>
      <c r="D2428" s="888"/>
      <c r="E2428" s="889"/>
      <c r="F2428" s="848"/>
      <c r="G2428" s="849"/>
      <c r="H2428" s="868"/>
      <c r="I2428" s="642"/>
      <c r="J2428" s="862"/>
      <c r="K2428" s="872" t="str">
        <f t="shared" si="194"/>
        <v/>
      </c>
      <c r="L2428" s="872" t="str">
        <f t="shared" si="195"/>
        <v/>
      </c>
      <c r="M2428" s="872" t="str">
        <f t="shared" si="196"/>
        <v/>
      </c>
      <c r="N2428" s="872" t="str">
        <f t="shared" si="193"/>
        <v/>
      </c>
      <c r="O2428" s="872" t="str">
        <f t="shared" si="192"/>
        <v/>
      </c>
    </row>
    <row r="2429" spans="3:15" ht="18" hidden="1" customHeight="1">
      <c r="C2429" s="879"/>
      <c r="D2429" s="888"/>
      <c r="E2429" s="889"/>
      <c r="F2429" s="848"/>
      <c r="G2429" s="849"/>
      <c r="H2429" s="868"/>
      <c r="I2429" s="642"/>
      <c r="J2429" s="862"/>
      <c r="K2429" s="872" t="str">
        <f t="shared" si="194"/>
        <v/>
      </c>
      <c r="L2429" s="872" t="str">
        <f t="shared" si="195"/>
        <v/>
      </c>
      <c r="M2429" s="872" t="str">
        <f t="shared" si="196"/>
        <v/>
      </c>
      <c r="N2429" s="872" t="str">
        <f t="shared" si="193"/>
        <v/>
      </c>
      <c r="O2429" s="872" t="str">
        <f t="shared" si="192"/>
        <v/>
      </c>
    </row>
    <row r="2430" spans="3:15" ht="18" hidden="1" customHeight="1">
      <c r="C2430" s="879"/>
      <c r="D2430" s="888"/>
      <c r="E2430" s="889"/>
      <c r="F2430" s="848"/>
      <c r="G2430" s="849"/>
      <c r="H2430" s="868"/>
      <c r="I2430" s="642"/>
      <c r="J2430" s="862"/>
      <c r="K2430" s="872" t="str">
        <f t="shared" si="194"/>
        <v/>
      </c>
      <c r="L2430" s="872" t="str">
        <f t="shared" si="195"/>
        <v/>
      </c>
      <c r="M2430" s="872" t="str">
        <f t="shared" si="196"/>
        <v/>
      </c>
      <c r="N2430" s="872" t="str">
        <f t="shared" si="193"/>
        <v/>
      </c>
      <c r="O2430" s="872" t="str">
        <f t="shared" si="192"/>
        <v/>
      </c>
    </row>
    <row r="2431" spans="3:15" ht="18" hidden="1" customHeight="1">
      <c r="C2431" s="879"/>
      <c r="D2431" s="888"/>
      <c r="E2431" s="889"/>
      <c r="F2431" s="848"/>
      <c r="G2431" s="849"/>
      <c r="H2431" s="868"/>
      <c r="I2431" s="642"/>
      <c r="J2431" s="862"/>
      <c r="K2431" s="872" t="str">
        <f t="shared" si="194"/>
        <v/>
      </c>
      <c r="L2431" s="872" t="str">
        <f t="shared" si="195"/>
        <v/>
      </c>
      <c r="M2431" s="872" t="str">
        <f t="shared" si="196"/>
        <v/>
      </c>
      <c r="N2431" s="872" t="str">
        <f t="shared" si="193"/>
        <v/>
      </c>
      <c r="O2431" s="872" t="str">
        <f t="shared" si="192"/>
        <v/>
      </c>
    </row>
    <row r="2432" spans="3:15" ht="18" hidden="1" customHeight="1">
      <c r="C2432" s="879"/>
      <c r="D2432" s="888"/>
      <c r="E2432" s="889"/>
      <c r="F2432" s="848"/>
      <c r="G2432" s="849"/>
      <c r="H2432" s="868"/>
      <c r="I2432" s="642"/>
      <c r="J2432" s="862"/>
      <c r="K2432" s="872" t="str">
        <f t="shared" si="194"/>
        <v/>
      </c>
      <c r="L2432" s="872" t="str">
        <f t="shared" si="195"/>
        <v/>
      </c>
      <c r="M2432" s="872" t="str">
        <f t="shared" si="196"/>
        <v/>
      </c>
      <c r="N2432" s="872" t="str">
        <f t="shared" si="193"/>
        <v/>
      </c>
      <c r="O2432" s="872" t="str">
        <f t="shared" si="192"/>
        <v/>
      </c>
    </row>
    <row r="2433" spans="3:15" ht="18" hidden="1" customHeight="1">
      <c r="C2433" s="879"/>
      <c r="D2433" s="888"/>
      <c r="E2433" s="889"/>
      <c r="F2433" s="848"/>
      <c r="G2433" s="849"/>
      <c r="H2433" s="868"/>
      <c r="I2433" s="642"/>
      <c r="J2433" s="862"/>
      <c r="K2433" s="872" t="str">
        <f t="shared" si="194"/>
        <v/>
      </c>
      <c r="L2433" s="872" t="str">
        <f t="shared" si="195"/>
        <v/>
      </c>
      <c r="M2433" s="872" t="str">
        <f t="shared" si="196"/>
        <v/>
      </c>
      <c r="N2433" s="872" t="str">
        <f t="shared" si="193"/>
        <v/>
      </c>
      <c r="O2433" s="872" t="str">
        <f t="shared" si="192"/>
        <v/>
      </c>
    </row>
    <row r="2434" spans="3:15" ht="18" hidden="1" customHeight="1">
      <c r="C2434" s="879"/>
      <c r="D2434" s="888"/>
      <c r="E2434" s="889"/>
      <c r="F2434" s="848"/>
      <c r="G2434" s="849"/>
      <c r="H2434" s="868"/>
      <c r="I2434" s="642"/>
      <c r="J2434" s="862"/>
      <c r="K2434" s="872" t="str">
        <f t="shared" si="194"/>
        <v/>
      </c>
      <c r="L2434" s="872" t="str">
        <f t="shared" si="195"/>
        <v/>
      </c>
      <c r="M2434" s="872" t="str">
        <f t="shared" si="196"/>
        <v/>
      </c>
      <c r="N2434" s="872" t="str">
        <f t="shared" si="193"/>
        <v/>
      </c>
      <c r="O2434" s="872" t="str">
        <f t="shared" si="192"/>
        <v/>
      </c>
    </row>
    <row r="2435" spans="3:15" ht="18" hidden="1" customHeight="1">
      <c r="C2435" s="879"/>
      <c r="D2435" s="888"/>
      <c r="E2435" s="889"/>
      <c r="F2435" s="848"/>
      <c r="G2435" s="849"/>
      <c r="H2435" s="868"/>
      <c r="I2435" s="642"/>
      <c r="J2435" s="862"/>
      <c r="K2435" s="872" t="str">
        <f t="shared" si="194"/>
        <v/>
      </c>
      <c r="L2435" s="872" t="str">
        <f t="shared" si="195"/>
        <v/>
      </c>
      <c r="M2435" s="872" t="str">
        <f t="shared" si="196"/>
        <v/>
      </c>
      <c r="N2435" s="872" t="str">
        <f t="shared" si="193"/>
        <v/>
      </c>
      <c r="O2435" s="872" t="str">
        <f t="shared" si="192"/>
        <v/>
      </c>
    </row>
    <row r="2436" spans="3:15" ht="18" hidden="1" customHeight="1">
      <c r="C2436" s="879"/>
      <c r="D2436" s="888"/>
      <c r="E2436" s="889"/>
      <c r="F2436" s="848"/>
      <c r="G2436" s="849"/>
      <c r="H2436" s="868"/>
      <c r="I2436" s="642"/>
      <c r="J2436" s="862"/>
      <c r="K2436" s="872" t="str">
        <f t="shared" si="194"/>
        <v/>
      </c>
      <c r="L2436" s="872" t="str">
        <f t="shared" si="195"/>
        <v/>
      </c>
      <c r="M2436" s="872" t="str">
        <f t="shared" si="196"/>
        <v/>
      </c>
      <c r="N2436" s="872" t="str">
        <f t="shared" si="193"/>
        <v/>
      </c>
      <c r="O2436" s="872" t="str">
        <f t="shared" si="192"/>
        <v/>
      </c>
    </row>
    <row r="2437" spans="3:15" ht="18" hidden="1" customHeight="1">
      <c r="C2437" s="879"/>
      <c r="D2437" s="888"/>
      <c r="E2437" s="889"/>
      <c r="F2437" s="848"/>
      <c r="G2437" s="849"/>
      <c r="H2437" s="868"/>
      <c r="I2437" s="642"/>
      <c r="J2437" s="862"/>
      <c r="K2437" s="872" t="str">
        <f t="shared" si="194"/>
        <v/>
      </c>
      <c r="L2437" s="872" t="str">
        <f t="shared" si="195"/>
        <v/>
      </c>
      <c r="M2437" s="872" t="str">
        <f t="shared" si="196"/>
        <v/>
      </c>
      <c r="N2437" s="872" t="str">
        <f t="shared" si="193"/>
        <v/>
      </c>
      <c r="O2437" s="872" t="str">
        <f t="shared" ref="O2437:O2500" si="197">IF(C2437="","",IF(COUNTBLANK(C2437:J2437)&gt;1,"記入漏れがあります。記入例のとおりデータを入力してください。。",""))</f>
        <v/>
      </c>
    </row>
    <row r="2438" spans="3:15" ht="18" hidden="1" customHeight="1">
      <c r="C2438" s="879"/>
      <c r="D2438" s="888"/>
      <c r="E2438" s="889"/>
      <c r="F2438" s="848"/>
      <c r="G2438" s="849"/>
      <c r="H2438" s="868"/>
      <c r="I2438" s="642"/>
      <c r="J2438" s="862"/>
      <c r="K2438" s="872" t="str">
        <f t="shared" si="194"/>
        <v/>
      </c>
      <c r="L2438" s="872" t="str">
        <f t="shared" si="195"/>
        <v/>
      </c>
      <c r="M2438" s="872" t="str">
        <f t="shared" si="196"/>
        <v/>
      </c>
      <c r="N2438" s="872" t="str">
        <f t="shared" ref="N2438:N2501" si="198">IF(COUNTIF($Y$6:$Y$18,J2438),"要確認","")</f>
        <v/>
      </c>
      <c r="O2438" s="872" t="str">
        <f t="shared" si="197"/>
        <v/>
      </c>
    </row>
    <row r="2439" spans="3:15" ht="18" hidden="1" customHeight="1">
      <c r="C2439" s="879"/>
      <c r="D2439" s="888"/>
      <c r="E2439" s="889"/>
      <c r="F2439" s="848"/>
      <c r="G2439" s="849"/>
      <c r="H2439" s="868"/>
      <c r="I2439" s="642"/>
      <c r="J2439" s="862"/>
      <c r="K2439" s="872" t="str">
        <f t="shared" si="194"/>
        <v/>
      </c>
      <c r="L2439" s="872" t="str">
        <f t="shared" si="195"/>
        <v/>
      </c>
      <c r="M2439" s="872" t="str">
        <f t="shared" si="196"/>
        <v/>
      </c>
      <c r="N2439" s="872" t="str">
        <f t="shared" si="198"/>
        <v/>
      </c>
      <c r="O2439" s="872" t="str">
        <f t="shared" si="197"/>
        <v/>
      </c>
    </row>
    <row r="2440" spans="3:15" ht="18" hidden="1" customHeight="1">
      <c r="C2440" s="879"/>
      <c r="D2440" s="888"/>
      <c r="E2440" s="889"/>
      <c r="F2440" s="848"/>
      <c r="G2440" s="849"/>
      <c r="H2440" s="868"/>
      <c r="I2440" s="642"/>
      <c r="J2440" s="862"/>
      <c r="K2440" s="872" t="str">
        <f t="shared" si="194"/>
        <v/>
      </c>
      <c r="L2440" s="872" t="str">
        <f t="shared" si="195"/>
        <v/>
      </c>
      <c r="M2440" s="872" t="str">
        <f t="shared" si="196"/>
        <v/>
      </c>
      <c r="N2440" s="872" t="str">
        <f t="shared" si="198"/>
        <v/>
      </c>
      <c r="O2440" s="872" t="str">
        <f t="shared" si="197"/>
        <v/>
      </c>
    </row>
    <row r="2441" spans="3:15" ht="18" hidden="1" customHeight="1">
      <c r="C2441" s="879"/>
      <c r="D2441" s="888"/>
      <c r="E2441" s="889"/>
      <c r="F2441" s="848"/>
      <c r="G2441" s="849"/>
      <c r="H2441" s="868"/>
      <c r="I2441" s="642"/>
      <c r="J2441" s="862"/>
      <c r="K2441" s="872" t="str">
        <f t="shared" si="194"/>
        <v/>
      </c>
      <c r="L2441" s="872" t="str">
        <f t="shared" si="195"/>
        <v/>
      </c>
      <c r="M2441" s="872" t="str">
        <f t="shared" si="196"/>
        <v/>
      </c>
      <c r="N2441" s="872" t="str">
        <f t="shared" si="198"/>
        <v/>
      </c>
      <c r="O2441" s="872" t="str">
        <f t="shared" si="197"/>
        <v/>
      </c>
    </row>
    <row r="2442" spans="3:15" ht="18" hidden="1" customHeight="1">
      <c r="C2442" s="879"/>
      <c r="D2442" s="888"/>
      <c r="E2442" s="889"/>
      <c r="F2442" s="848"/>
      <c r="G2442" s="849"/>
      <c r="H2442" s="868"/>
      <c r="I2442" s="642"/>
      <c r="J2442" s="862"/>
      <c r="K2442" s="872" t="str">
        <f t="shared" si="194"/>
        <v/>
      </c>
      <c r="L2442" s="872" t="str">
        <f t="shared" si="195"/>
        <v/>
      </c>
      <c r="M2442" s="872" t="str">
        <f t="shared" si="196"/>
        <v/>
      </c>
      <c r="N2442" s="872" t="str">
        <f t="shared" si="198"/>
        <v/>
      </c>
      <c r="O2442" s="872" t="str">
        <f t="shared" si="197"/>
        <v/>
      </c>
    </row>
    <row r="2443" spans="3:15" ht="18" hidden="1" customHeight="1">
      <c r="C2443" s="879"/>
      <c r="D2443" s="888"/>
      <c r="E2443" s="889"/>
      <c r="F2443" s="848"/>
      <c r="G2443" s="849"/>
      <c r="H2443" s="868"/>
      <c r="I2443" s="642"/>
      <c r="J2443" s="862"/>
      <c r="K2443" s="872" t="str">
        <f t="shared" si="194"/>
        <v/>
      </c>
      <c r="L2443" s="872" t="str">
        <f t="shared" si="195"/>
        <v/>
      </c>
      <c r="M2443" s="872" t="str">
        <f t="shared" si="196"/>
        <v/>
      </c>
      <c r="N2443" s="872" t="str">
        <f t="shared" si="198"/>
        <v/>
      </c>
      <c r="O2443" s="872" t="str">
        <f t="shared" si="197"/>
        <v/>
      </c>
    </row>
    <row r="2444" spans="3:15" ht="18" hidden="1" customHeight="1">
      <c r="C2444" s="879"/>
      <c r="D2444" s="888"/>
      <c r="E2444" s="889"/>
      <c r="F2444" s="848"/>
      <c r="G2444" s="849"/>
      <c r="H2444" s="868"/>
      <c r="I2444" s="642"/>
      <c r="J2444" s="862"/>
      <c r="K2444" s="872" t="str">
        <f t="shared" si="194"/>
        <v/>
      </c>
      <c r="L2444" s="872" t="str">
        <f t="shared" si="195"/>
        <v/>
      </c>
      <c r="M2444" s="872" t="str">
        <f t="shared" si="196"/>
        <v/>
      </c>
      <c r="N2444" s="872" t="str">
        <f t="shared" si="198"/>
        <v/>
      </c>
      <c r="O2444" s="872" t="str">
        <f t="shared" si="197"/>
        <v/>
      </c>
    </row>
    <row r="2445" spans="3:15" ht="18" hidden="1" customHeight="1">
      <c r="C2445" s="879"/>
      <c r="D2445" s="888"/>
      <c r="E2445" s="889"/>
      <c r="F2445" s="848"/>
      <c r="G2445" s="849"/>
      <c r="H2445" s="868"/>
      <c r="I2445" s="642"/>
      <c r="J2445" s="862"/>
      <c r="K2445" s="872" t="str">
        <f t="shared" si="194"/>
        <v/>
      </c>
      <c r="L2445" s="872" t="str">
        <f t="shared" si="195"/>
        <v/>
      </c>
      <c r="M2445" s="872" t="str">
        <f t="shared" si="196"/>
        <v/>
      </c>
      <c r="N2445" s="872" t="str">
        <f t="shared" si="198"/>
        <v/>
      </c>
      <c r="O2445" s="872" t="str">
        <f t="shared" si="197"/>
        <v/>
      </c>
    </row>
    <row r="2446" spans="3:15" ht="18" hidden="1" customHeight="1">
      <c r="C2446" s="879"/>
      <c r="D2446" s="888"/>
      <c r="E2446" s="889"/>
      <c r="F2446" s="848"/>
      <c r="G2446" s="849"/>
      <c r="H2446" s="868"/>
      <c r="I2446" s="642"/>
      <c r="J2446" s="862"/>
      <c r="K2446" s="872" t="str">
        <f t="shared" si="194"/>
        <v/>
      </c>
      <c r="L2446" s="872" t="str">
        <f t="shared" si="195"/>
        <v/>
      </c>
      <c r="M2446" s="872" t="str">
        <f t="shared" si="196"/>
        <v/>
      </c>
      <c r="N2446" s="872" t="str">
        <f t="shared" si="198"/>
        <v/>
      </c>
      <c r="O2446" s="872" t="str">
        <f t="shared" si="197"/>
        <v/>
      </c>
    </row>
    <row r="2447" spans="3:15" ht="18" hidden="1" customHeight="1">
      <c r="C2447" s="879"/>
      <c r="D2447" s="888"/>
      <c r="E2447" s="889"/>
      <c r="F2447" s="848"/>
      <c r="G2447" s="849"/>
      <c r="H2447" s="868"/>
      <c r="I2447" s="642"/>
      <c r="J2447" s="862"/>
      <c r="K2447" s="872" t="str">
        <f t="shared" si="194"/>
        <v/>
      </c>
      <c r="L2447" s="872" t="str">
        <f t="shared" si="195"/>
        <v/>
      </c>
      <c r="M2447" s="872" t="str">
        <f t="shared" si="196"/>
        <v/>
      </c>
      <c r="N2447" s="872" t="str">
        <f t="shared" si="198"/>
        <v/>
      </c>
      <c r="O2447" s="872" t="str">
        <f t="shared" si="197"/>
        <v/>
      </c>
    </row>
    <row r="2448" spans="3:15" ht="18" hidden="1" customHeight="1">
      <c r="C2448" s="879"/>
      <c r="D2448" s="888"/>
      <c r="E2448" s="889"/>
      <c r="F2448" s="848"/>
      <c r="G2448" s="849"/>
      <c r="H2448" s="868"/>
      <c r="I2448" s="642"/>
      <c r="J2448" s="862"/>
      <c r="K2448" s="872" t="str">
        <f t="shared" si="194"/>
        <v/>
      </c>
      <c r="L2448" s="872" t="str">
        <f t="shared" si="195"/>
        <v/>
      </c>
      <c r="M2448" s="872" t="str">
        <f t="shared" si="196"/>
        <v/>
      </c>
      <c r="N2448" s="872" t="str">
        <f t="shared" si="198"/>
        <v/>
      </c>
      <c r="O2448" s="872" t="str">
        <f t="shared" si="197"/>
        <v/>
      </c>
    </row>
    <row r="2449" spans="3:15" ht="18" hidden="1" customHeight="1">
      <c r="C2449" s="879"/>
      <c r="D2449" s="888"/>
      <c r="E2449" s="889"/>
      <c r="F2449" s="848"/>
      <c r="G2449" s="849"/>
      <c r="H2449" s="868"/>
      <c r="I2449" s="642"/>
      <c r="J2449" s="862"/>
      <c r="K2449" s="872" t="str">
        <f t="shared" si="194"/>
        <v/>
      </c>
      <c r="L2449" s="872" t="str">
        <f t="shared" si="195"/>
        <v/>
      </c>
      <c r="M2449" s="872" t="str">
        <f t="shared" si="196"/>
        <v/>
      </c>
      <c r="N2449" s="872" t="str">
        <f t="shared" si="198"/>
        <v/>
      </c>
      <c r="O2449" s="872" t="str">
        <f t="shared" si="197"/>
        <v/>
      </c>
    </row>
    <row r="2450" spans="3:15" ht="18" hidden="1" customHeight="1">
      <c r="C2450" s="879"/>
      <c r="D2450" s="888"/>
      <c r="E2450" s="889"/>
      <c r="F2450" s="848"/>
      <c r="G2450" s="849"/>
      <c r="H2450" s="868"/>
      <c r="I2450" s="642"/>
      <c r="J2450" s="862"/>
      <c r="K2450" s="872" t="str">
        <f t="shared" si="194"/>
        <v/>
      </c>
      <c r="L2450" s="872" t="str">
        <f t="shared" si="195"/>
        <v/>
      </c>
      <c r="M2450" s="872" t="str">
        <f t="shared" si="196"/>
        <v/>
      </c>
      <c r="N2450" s="872" t="str">
        <f t="shared" si="198"/>
        <v/>
      </c>
      <c r="O2450" s="872" t="str">
        <f t="shared" si="197"/>
        <v/>
      </c>
    </row>
    <row r="2451" spans="3:15" ht="18" hidden="1" customHeight="1">
      <c r="C2451" s="879"/>
      <c r="D2451" s="888"/>
      <c r="E2451" s="889"/>
      <c r="F2451" s="848"/>
      <c r="G2451" s="849"/>
      <c r="H2451" s="868"/>
      <c r="I2451" s="642"/>
      <c r="J2451" s="862"/>
      <c r="K2451" s="872" t="str">
        <f t="shared" si="194"/>
        <v/>
      </c>
      <c r="L2451" s="872" t="str">
        <f t="shared" si="195"/>
        <v/>
      </c>
      <c r="M2451" s="872" t="str">
        <f t="shared" si="196"/>
        <v/>
      </c>
      <c r="N2451" s="872" t="str">
        <f t="shared" si="198"/>
        <v/>
      </c>
      <c r="O2451" s="872" t="str">
        <f t="shared" si="197"/>
        <v/>
      </c>
    </row>
    <row r="2452" spans="3:15" ht="18" hidden="1" customHeight="1">
      <c r="C2452" s="879"/>
      <c r="D2452" s="888"/>
      <c r="E2452" s="889"/>
      <c r="F2452" s="848"/>
      <c r="G2452" s="849"/>
      <c r="H2452" s="868"/>
      <c r="I2452" s="642"/>
      <c r="J2452" s="862"/>
      <c r="K2452" s="872" t="str">
        <f t="shared" si="194"/>
        <v/>
      </c>
      <c r="L2452" s="872" t="str">
        <f t="shared" si="195"/>
        <v/>
      </c>
      <c r="M2452" s="872" t="str">
        <f t="shared" si="196"/>
        <v/>
      </c>
      <c r="N2452" s="872" t="str">
        <f t="shared" si="198"/>
        <v/>
      </c>
      <c r="O2452" s="872" t="str">
        <f t="shared" si="197"/>
        <v/>
      </c>
    </row>
    <row r="2453" spans="3:15" ht="18" hidden="1" customHeight="1">
      <c r="C2453" s="879"/>
      <c r="D2453" s="888"/>
      <c r="E2453" s="889"/>
      <c r="F2453" s="848"/>
      <c r="G2453" s="849"/>
      <c r="H2453" s="868"/>
      <c r="I2453" s="642"/>
      <c r="J2453" s="862"/>
      <c r="K2453" s="872" t="str">
        <f t="shared" si="194"/>
        <v/>
      </c>
      <c r="L2453" s="872" t="str">
        <f t="shared" si="195"/>
        <v/>
      </c>
      <c r="M2453" s="872" t="str">
        <f t="shared" si="196"/>
        <v/>
      </c>
      <c r="N2453" s="872" t="str">
        <f t="shared" si="198"/>
        <v/>
      </c>
      <c r="O2453" s="872" t="str">
        <f t="shared" si="197"/>
        <v/>
      </c>
    </row>
    <row r="2454" spans="3:15" ht="18" hidden="1" customHeight="1">
      <c r="C2454" s="879"/>
      <c r="D2454" s="888"/>
      <c r="E2454" s="889"/>
      <c r="F2454" s="848"/>
      <c r="G2454" s="849"/>
      <c r="H2454" s="868"/>
      <c r="I2454" s="642"/>
      <c r="J2454" s="862"/>
      <c r="K2454" s="872" t="str">
        <f t="shared" si="194"/>
        <v/>
      </c>
      <c r="L2454" s="872" t="str">
        <f t="shared" si="195"/>
        <v/>
      </c>
      <c r="M2454" s="872" t="str">
        <f t="shared" si="196"/>
        <v/>
      </c>
      <c r="N2454" s="872" t="str">
        <f t="shared" si="198"/>
        <v/>
      </c>
      <c r="O2454" s="872" t="str">
        <f t="shared" si="197"/>
        <v/>
      </c>
    </row>
    <row r="2455" spans="3:15" ht="18" hidden="1" customHeight="1">
      <c r="C2455" s="879"/>
      <c r="D2455" s="888"/>
      <c r="E2455" s="889"/>
      <c r="F2455" s="848"/>
      <c r="G2455" s="849"/>
      <c r="H2455" s="868"/>
      <c r="I2455" s="642"/>
      <c r="J2455" s="862"/>
      <c r="K2455" s="872" t="str">
        <f t="shared" si="194"/>
        <v/>
      </c>
      <c r="L2455" s="872" t="str">
        <f t="shared" si="195"/>
        <v/>
      </c>
      <c r="M2455" s="872" t="str">
        <f t="shared" si="196"/>
        <v/>
      </c>
      <c r="N2455" s="872" t="str">
        <f t="shared" si="198"/>
        <v/>
      </c>
      <c r="O2455" s="872" t="str">
        <f t="shared" si="197"/>
        <v/>
      </c>
    </row>
    <row r="2456" spans="3:15" ht="18" hidden="1" customHeight="1">
      <c r="C2456" s="879"/>
      <c r="D2456" s="888"/>
      <c r="E2456" s="889"/>
      <c r="F2456" s="848"/>
      <c r="G2456" s="849"/>
      <c r="H2456" s="868"/>
      <c r="I2456" s="642"/>
      <c r="J2456" s="862"/>
      <c r="K2456" s="872" t="str">
        <f t="shared" si="194"/>
        <v/>
      </c>
      <c r="L2456" s="872" t="str">
        <f t="shared" si="195"/>
        <v/>
      </c>
      <c r="M2456" s="872" t="str">
        <f t="shared" si="196"/>
        <v/>
      </c>
      <c r="N2456" s="872" t="str">
        <f t="shared" si="198"/>
        <v/>
      </c>
      <c r="O2456" s="872" t="str">
        <f t="shared" si="197"/>
        <v/>
      </c>
    </row>
    <row r="2457" spans="3:15" ht="18" hidden="1" customHeight="1">
      <c r="C2457" s="879"/>
      <c r="D2457" s="888"/>
      <c r="E2457" s="889"/>
      <c r="F2457" s="848"/>
      <c r="G2457" s="849"/>
      <c r="H2457" s="868"/>
      <c r="I2457" s="642"/>
      <c r="J2457" s="862"/>
      <c r="K2457" s="872" t="str">
        <f t="shared" si="194"/>
        <v/>
      </c>
      <c r="L2457" s="872" t="str">
        <f t="shared" si="195"/>
        <v/>
      </c>
      <c r="M2457" s="872" t="str">
        <f t="shared" si="196"/>
        <v/>
      </c>
      <c r="N2457" s="872" t="str">
        <f t="shared" si="198"/>
        <v/>
      </c>
      <c r="O2457" s="872" t="str">
        <f t="shared" si="197"/>
        <v/>
      </c>
    </row>
    <row r="2458" spans="3:15" ht="18" hidden="1" customHeight="1">
      <c r="C2458" s="879"/>
      <c r="D2458" s="888"/>
      <c r="E2458" s="889"/>
      <c r="F2458" s="848"/>
      <c r="G2458" s="849"/>
      <c r="H2458" s="868"/>
      <c r="I2458" s="642"/>
      <c r="J2458" s="862"/>
      <c r="K2458" s="872" t="str">
        <f t="shared" si="194"/>
        <v/>
      </c>
      <c r="L2458" s="872" t="str">
        <f t="shared" si="195"/>
        <v/>
      </c>
      <c r="M2458" s="872" t="str">
        <f t="shared" si="196"/>
        <v/>
      </c>
      <c r="N2458" s="872" t="str">
        <f t="shared" si="198"/>
        <v/>
      </c>
      <c r="O2458" s="872" t="str">
        <f t="shared" si="197"/>
        <v/>
      </c>
    </row>
    <row r="2459" spans="3:15" ht="18" hidden="1" customHeight="1">
      <c r="C2459" s="879"/>
      <c r="D2459" s="888"/>
      <c r="E2459" s="889"/>
      <c r="F2459" s="848"/>
      <c r="G2459" s="849"/>
      <c r="H2459" s="868"/>
      <c r="I2459" s="642"/>
      <c r="J2459" s="862"/>
      <c r="K2459" s="872" t="str">
        <f t="shared" si="194"/>
        <v/>
      </c>
      <c r="L2459" s="872" t="str">
        <f t="shared" si="195"/>
        <v/>
      </c>
      <c r="M2459" s="872" t="str">
        <f t="shared" si="196"/>
        <v/>
      </c>
      <c r="N2459" s="872" t="str">
        <f t="shared" si="198"/>
        <v/>
      </c>
      <c r="O2459" s="872" t="str">
        <f t="shared" si="197"/>
        <v/>
      </c>
    </row>
    <row r="2460" spans="3:15" ht="18" hidden="1" customHeight="1">
      <c r="C2460" s="879"/>
      <c r="D2460" s="888"/>
      <c r="E2460" s="889"/>
      <c r="F2460" s="848"/>
      <c r="G2460" s="849"/>
      <c r="H2460" s="868"/>
      <c r="I2460" s="642"/>
      <c r="J2460" s="862"/>
      <c r="K2460" s="872" t="str">
        <f t="shared" si="194"/>
        <v/>
      </c>
      <c r="L2460" s="872" t="str">
        <f t="shared" si="195"/>
        <v/>
      </c>
      <c r="M2460" s="872" t="str">
        <f t="shared" si="196"/>
        <v/>
      </c>
      <c r="N2460" s="872" t="str">
        <f t="shared" si="198"/>
        <v/>
      </c>
      <c r="O2460" s="872" t="str">
        <f t="shared" si="197"/>
        <v/>
      </c>
    </row>
    <row r="2461" spans="3:15" ht="18" hidden="1" customHeight="1">
      <c r="C2461" s="879"/>
      <c r="D2461" s="888"/>
      <c r="E2461" s="889"/>
      <c r="F2461" s="848"/>
      <c r="G2461" s="849"/>
      <c r="H2461" s="868"/>
      <c r="I2461" s="642"/>
      <c r="J2461" s="862"/>
      <c r="K2461" s="872" t="str">
        <f t="shared" si="194"/>
        <v/>
      </c>
      <c r="L2461" s="872" t="str">
        <f t="shared" si="195"/>
        <v/>
      </c>
      <c r="M2461" s="872" t="str">
        <f t="shared" si="196"/>
        <v/>
      </c>
      <c r="N2461" s="872" t="str">
        <f t="shared" si="198"/>
        <v/>
      </c>
      <c r="O2461" s="872" t="str">
        <f t="shared" si="197"/>
        <v/>
      </c>
    </row>
    <row r="2462" spans="3:15" ht="18" hidden="1" customHeight="1">
      <c r="C2462" s="879"/>
      <c r="D2462" s="888"/>
      <c r="E2462" s="889"/>
      <c r="F2462" s="848"/>
      <c r="G2462" s="849"/>
      <c r="H2462" s="868"/>
      <c r="I2462" s="642"/>
      <c r="J2462" s="862"/>
      <c r="K2462" s="872" t="str">
        <f t="shared" si="194"/>
        <v/>
      </c>
      <c r="L2462" s="872" t="str">
        <f t="shared" si="195"/>
        <v/>
      </c>
      <c r="M2462" s="872" t="str">
        <f t="shared" si="196"/>
        <v/>
      </c>
      <c r="N2462" s="872" t="str">
        <f t="shared" si="198"/>
        <v/>
      </c>
      <c r="O2462" s="872" t="str">
        <f t="shared" si="197"/>
        <v/>
      </c>
    </row>
    <row r="2463" spans="3:15" ht="18" hidden="1" customHeight="1">
      <c r="C2463" s="879"/>
      <c r="D2463" s="888"/>
      <c r="E2463" s="889"/>
      <c r="F2463" s="848"/>
      <c r="G2463" s="849"/>
      <c r="H2463" s="868"/>
      <c r="I2463" s="642"/>
      <c r="J2463" s="862"/>
      <c r="K2463" s="872" t="str">
        <f t="shared" si="194"/>
        <v/>
      </c>
      <c r="L2463" s="872" t="str">
        <f t="shared" si="195"/>
        <v/>
      </c>
      <c r="M2463" s="872" t="str">
        <f t="shared" si="196"/>
        <v/>
      </c>
      <c r="N2463" s="872" t="str">
        <f t="shared" si="198"/>
        <v/>
      </c>
      <c r="O2463" s="872" t="str">
        <f t="shared" si="197"/>
        <v/>
      </c>
    </row>
    <row r="2464" spans="3:15" ht="18" hidden="1" customHeight="1">
      <c r="C2464" s="879"/>
      <c r="D2464" s="888"/>
      <c r="E2464" s="889"/>
      <c r="F2464" s="848"/>
      <c r="G2464" s="849"/>
      <c r="H2464" s="868"/>
      <c r="I2464" s="642"/>
      <c r="J2464" s="862"/>
      <c r="K2464" s="872" t="str">
        <f t="shared" si="194"/>
        <v/>
      </c>
      <c r="L2464" s="872" t="str">
        <f t="shared" si="195"/>
        <v/>
      </c>
      <c r="M2464" s="872" t="str">
        <f t="shared" si="196"/>
        <v/>
      </c>
      <c r="N2464" s="872" t="str">
        <f t="shared" si="198"/>
        <v/>
      </c>
      <c r="O2464" s="872" t="str">
        <f t="shared" si="197"/>
        <v/>
      </c>
    </row>
    <row r="2465" spans="3:15" ht="18" hidden="1" customHeight="1">
      <c r="C2465" s="879"/>
      <c r="D2465" s="888"/>
      <c r="E2465" s="889"/>
      <c r="F2465" s="848"/>
      <c r="G2465" s="849"/>
      <c r="H2465" s="868"/>
      <c r="I2465" s="642"/>
      <c r="J2465" s="862"/>
      <c r="K2465" s="872" t="str">
        <f t="shared" si="194"/>
        <v/>
      </c>
      <c r="L2465" s="872" t="str">
        <f t="shared" si="195"/>
        <v/>
      </c>
      <c r="M2465" s="872" t="str">
        <f t="shared" si="196"/>
        <v/>
      </c>
      <c r="N2465" s="872" t="str">
        <f t="shared" si="198"/>
        <v/>
      </c>
      <c r="O2465" s="872" t="str">
        <f t="shared" si="197"/>
        <v/>
      </c>
    </row>
    <row r="2466" spans="3:15" ht="18" hidden="1" customHeight="1">
      <c r="C2466" s="879"/>
      <c r="D2466" s="888"/>
      <c r="E2466" s="889"/>
      <c r="F2466" s="848"/>
      <c r="G2466" s="849"/>
      <c r="H2466" s="868"/>
      <c r="I2466" s="642"/>
      <c r="J2466" s="862"/>
      <c r="K2466" s="872" t="str">
        <f t="shared" si="194"/>
        <v/>
      </c>
      <c r="L2466" s="872" t="str">
        <f t="shared" si="195"/>
        <v/>
      </c>
      <c r="M2466" s="872" t="str">
        <f t="shared" si="196"/>
        <v/>
      </c>
      <c r="N2466" s="872" t="str">
        <f t="shared" si="198"/>
        <v/>
      </c>
      <c r="O2466" s="872" t="str">
        <f t="shared" si="197"/>
        <v/>
      </c>
    </row>
    <row r="2467" spans="3:15" ht="18" hidden="1" customHeight="1">
      <c r="C2467" s="879"/>
      <c r="D2467" s="888"/>
      <c r="E2467" s="889"/>
      <c r="F2467" s="848"/>
      <c r="G2467" s="849"/>
      <c r="H2467" s="868"/>
      <c r="I2467" s="642"/>
      <c r="J2467" s="862"/>
      <c r="K2467" s="872" t="str">
        <f t="shared" si="194"/>
        <v/>
      </c>
      <c r="L2467" s="872" t="str">
        <f t="shared" si="195"/>
        <v/>
      </c>
      <c r="M2467" s="872" t="str">
        <f t="shared" si="196"/>
        <v/>
      </c>
      <c r="N2467" s="872" t="str">
        <f t="shared" si="198"/>
        <v/>
      </c>
      <c r="O2467" s="872" t="str">
        <f t="shared" si="197"/>
        <v/>
      </c>
    </row>
    <row r="2468" spans="3:15" ht="18" hidden="1" customHeight="1">
      <c r="C2468" s="879"/>
      <c r="D2468" s="888"/>
      <c r="E2468" s="889"/>
      <c r="F2468" s="848"/>
      <c r="G2468" s="849"/>
      <c r="H2468" s="868"/>
      <c r="I2468" s="642"/>
      <c r="J2468" s="862"/>
      <c r="K2468" s="872" t="str">
        <f t="shared" si="194"/>
        <v/>
      </c>
      <c r="L2468" s="872" t="str">
        <f t="shared" si="195"/>
        <v/>
      </c>
      <c r="M2468" s="872" t="str">
        <f t="shared" si="196"/>
        <v/>
      </c>
      <c r="N2468" s="872" t="str">
        <f t="shared" si="198"/>
        <v/>
      </c>
      <c r="O2468" s="872" t="str">
        <f t="shared" si="197"/>
        <v/>
      </c>
    </row>
    <row r="2469" spans="3:15" ht="18" hidden="1" customHeight="1">
      <c r="C2469" s="879"/>
      <c r="D2469" s="888"/>
      <c r="E2469" s="889"/>
      <c r="F2469" s="848"/>
      <c r="G2469" s="849"/>
      <c r="H2469" s="868"/>
      <c r="I2469" s="642"/>
      <c r="J2469" s="862"/>
      <c r="K2469" s="872" t="str">
        <f t="shared" si="194"/>
        <v/>
      </c>
      <c r="L2469" s="872" t="str">
        <f t="shared" si="195"/>
        <v/>
      </c>
      <c r="M2469" s="872" t="str">
        <f t="shared" si="196"/>
        <v/>
      </c>
      <c r="N2469" s="872" t="str">
        <f t="shared" si="198"/>
        <v/>
      </c>
      <c r="O2469" s="872" t="str">
        <f t="shared" si="197"/>
        <v/>
      </c>
    </row>
    <row r="2470" spans="3:15" ht="18" hidden="1" customHeight="1">
      <c r="C2470" s="879"/>
      <c r="D2470" s="888"/>
      <c r="E2470" s="889"/>
      <c r="F2470" s="848"/>
      <c r="G2470" s="849"/>
      <c r="H2470" s="868"/>
      <c r="I2470" s="642"/>
      <c r="J2470" s="862"/>
      <c r="K2470" s="872" t="str">
        <f t="shared" si="194"/>
        <v/>
      </c>
      <c r="L2470" s="872" t="str">
        <f t="shared" si="195"/>
        <v/>
      </c>
      <c r="M2470" s="872" t="str">
        <f t="shared" si="196"/>
        <v/>
      </c>
      <c r="N2470" s="872" t="str">
        <f t="shared" si="198"/>
        <v/>
      </c>
      <c r="O2470" s="872" t="str">
        <f t="shared" si="197"/>
        <v/>
      </c>
    </row>
    <row r="2471" spans="3:15" ht="18" hidden="1" customHeight="1">
      <c r="C2471" s="879"/>
      <c r="D2471" s="888"/>
      <c r="E2471" s="889"/>
      <c r="F2471" s="848"/>
      <c r="G2471" s="849"/>
      <c r="H2471" s="868"/>
      <c r="I2471" s="642"/>
      <c r="J2471" s="862"/>
      <c r="K2471" s="872" t="str">
        <f t="shared" ref="K2471:K2534" si="199">IF(C2471="","",IF(E2471=G2471,"エラー",""))</f>
        <v/>
      </c>
      <c r="L2471" s="872" t="str">
        <f t="shared" ref="L2471:L2534" si="200">IF(C2471="","",IF(COUNTIF($H$3213:$H$3236,H2471),"","エラー"))</f>
        <v/>
      </c>
      <c r="M2471" s="872" t="str">
        <f t="shared" ref="M2471:M2534" si="201">IF(H2471="その他",IF(I2471="","エラー",""),IF(H2471="外国語(外国語会話も含む)",IF(I2471="","エラー",""),""))</f>
        <v/>
      </c>
      <c r="N2471" s="872" t="str">
        <f t="shared" si="198"/>
        <v/>
      </c>
      <c r="O2471" s="872" t="str">
        <f t="shared" si="197"/>
        <v/>
      </c>
    </row>
    <row r="2472" spans="3:15" ht="18" hidden="1" customHeight="1">
      <c r="C2472" s="879"/>
      <c r="D2472" s="888"/>
      <c r="E2472" s="889"/>
      <c r="F2472" s="848"/>
      <c r="G2472" s="849"/>
      <c r="H2472" s="868"/>
      <c r="I2472" s="642"/>
      <c r="J2472" s="862"/>
      <c r="K2472" s="872" t="str">
        <f t="shared" si="199"/>
        <v/>
      </c>
      <c r="L2472" s="872" t="str">
        <f t="shared" si="200"/>
        <v/>
      </c>
      <c r="M2472" s="872" t="str">
        <f t="shared" si="201"/>
        <v/>
      </c>
      <c r="N2472" s="872" t="str">
        <f t="shared" si="198"/>
        <v/>
      </c>
      <c r="O2472" s="872" t="str">
        <f t="shared" si="197"/>
        <v/>
      </c>
    </row>
    <row r="2473" spans="3:15" ht="18" hidden="1" customHeight="1">
      <c r="C2473" s="879"/>
      <c r="D2473" s="888"/>
      <c r="E2473" s="889"/>
      <c r="F2473" s="848"/>
      <c r="G2473" s="849"/>
      <c r="H2473" s="868"/>
      <c r="I2473" s="642"/>
      <c r="J2473" s="862"/>
      <c r="K2473" s="872" t="str">
        <f t="shared" si="199"/>
        <v/>
      </c>
      <c r="L2473" s="872" t="str">
        <f t="shared" si="200"/>
        <v/>
      </c>
      <c r="M2473" s="872" t="str">
        <f t="shared" si="201"/>
        <v/>
      </c>
      <c r="N2473" s="872" t="str">
        <f t="shared" si="198"/>
        <v/>
      </c>
      <c r="O2473" s="872" t="str">
        <f t="shared" si="197"/>
        <v/>
      </c>
    </row>
    <row r="2474" spans="3:15" ht="18" hidden="1" customHeight="1">
      <c r="C2474" s="879"/>
      <c r="D2474" s="888"/>
      <c r="E2474" s="889"/>
      <c r="F2474" s="848"/>
      <c r="G2474" s="849"/>
      <c r="H2474" s="868"/>
      <c r="I2474" s="642"/>
      <c r="J2474" s="862"/>
      <c r="K2474" s="872" t="str">
        <f t="shared" si="199"/>
        <v/>
      </c>
      <c r="L2474" s="872" t="str">
        <f t="shared" si="200"/>
        <v/>
      </c>
      <c r="M2474" s="872" t="str">
        <f t="shared" si="201"/>
        <v/>
      </c>
      <c r="N2474" s="872" t="str">
        <f t="shared" si="198"/>
        <v/>
      </c>
      <c r="O2474" s="872" t="str">
        <f t="shared" si="197"/>
        <v/>
      </c>
    </row>
    <row r="2475" spans="3:15" ht="18" hidden="1" customHeight="1">
      <c r="C2475" s="879"/>
      <c r="D2475" s="888"/>
      <c r="E2475" s="889"/>
      <c r="F2475" s="848"/>
      <c r="G2475" s="849"/>
      <c r="H2475" s="868"/>
      <c r="I2475" s="642"/>
      <c r="J2475" s="862"/>
      <c r="K2475" s="872" t="str">
        <f t="shared" si="199"/>
        <v/>
      </c>
      <c r="L2475" s="872" t="str">
        <f t="shared" si="200"/>
        <v/>
      </c>
      <c r="M2475" s="872" t="str">
        <f t="shared" si="201"/>
        <v/>
      </c>
      <c r="N2475" s="872" t="str">
        <f t="shared" si="198"/>
        <v/>
      </c>
      <c r="O2475" s="872" t="str">
        <f t="shared" si="197"/>
        <v/>
      </c>
    </row>
    <row r="2476" spans="3:15" ht="18" hidden="1" customHeight="1">
      <c r="C2476" s="879"/>
      <c r="D2476" s="888"/>
      <c r="E2476" s="889"/>
      <c r="F2476" s="848"/>
      <c r="G2476" s="849"/>
      <c r="H2476" s="868"/>
      <c r="I2476" s="642"/>
      <c r="J2476" s="862"/>
      <c r="K2476" s="872" t="str">
        <f t="shared" si="199"/>
        <v/>
      </c>
      <c r="L2476" s="872" t="str">
        <f t="shared" si="200"/>
        <v/>
      </c>
      <c r="M2476" s="872" t="str">
        <f t="shared" si="201"/>
        <v/>
      </c>
      <c r="N2476" s="872" t="str">
        <f t="shared" si="198"/>
        <v/>
      </c>
      <c r="O2476" s="872" t="str">
        <f t="shared" si="197"/>
        <v/>
      </c>
    </row>
    <row r="2477" spans="3:15" ht="18" hidden="1" customHeight="1">
      <c r="C2477" s="879"/>
      <c r="D2477" s="888"/>
      <c r="E2477" s="889"/>
      <c r="F2477" s="848"/>
      <c r="G2477" s="849"/>
      <c r="H2477" s="868"/>
      <c r="I2477" s="642"/>
      <c r="J2477" s="862"/>
      <c r="K2477" s="872" t="str">
        <f t="shared" si="199"/>
        <v/>
      </c>
      <c r="L2477" s="872" t="str">
        <f t="shared" si="200"/>
        <v/>
      </c>
      <c r="M2477" s="872" t="str">
        <f t="shared" si="201"/>
        <v/>
      </c>
      <c r="N2477" s="872" t="str">
        <f t="shared" si="198"/>
        <v/>
      </c>
      <c r="O2477" s="872" t="str">
        <f t="shared" si="197"/>
        <v/>
      </c>
    </row>
    <row r="2478" spans="3:15" ht="18" hidden="1" customHeight="1">
      <c r="C2478" s="879"/>
      <c r="D2478" s="888"/>
      <c r="E2478" s="889"/>
      <c r="F2478" s="848"/>
      <c r="G2478" s="849"/>
      <c r="H2478" s="868"/>
      <c r="I2478" s="642"/>
      <c r="J2478" s="862"/>
      <c r="K2478" s="872" t="str">
        <f t="shared" si="199"/>
        <v/>
      </c>
      <c r="L2478" s="872" t="str">
        <f t="shared" si="200"/>
        <v/>
      </c>
      <c r="M2478" s="872" t="str">
        <f t="shared" si="201"/>
        <v/>
      </c>
      <c r="N2478" s="872" t="str">
        <f t="shared" si="198"/>
        <v/>
      </c>
      <c r="O2478" s="872" t="str">
        <f t="shared" si="197"/>
        <v/>
      </c>
    </row>
    <row r="2479" spans="3:15" ht="18" hidden="1" customHeight="1">
      <c r="C2479" s="879"/>
      <c r="D2479" s="888"/>
      <c r="E2479" s="889"/>
      <c r="F2479" s="848"/>
      <c r="G2479" s="849"/>
      <c r="H2479" s="868"/>
      <c r="I2479" s="642"/>
      <c r="J2479" s="862"/>
      <c r="K2479" s="872" t="str">
        <f t="shared" si="199"/>
        <v/>
      </c>
      <c r="L2479" s="872" t="str">
        <f t="shared" si="200"/>
        <v/>
      </c>
      <c r="M2479" s="872" t="str">
        <f t="shared" si="201"/>
        <v/>
      </c>
      <c r="N2479" s="872" t="str">
        <f t="shared" si="198"/>
        <v/>
      </c>
      <c r="O2479" s="872" t="str">
        <f t="shared" si="197"/>
        <v/>
      </c>
    </row>
    <row r="2480" spans="3:15" ht="18" hidden="1" customHeight="1">
      <c r="C2480" s="879"/>
      <c r="D2480" s="888"/>
      <c r="E2480" s="889"/>
      <c r="F2480" s="848"/>
      <c r="G2480" s="849"/>
      <c r="H2480" s="868"/>
      <c r="I2480" s="642"/>
      <c r="J2480" s="862"/>
      <c r="K2480" s="872" t="str">
        <f t="shared" si="199"/>
        <v/>
      </c>
      <c r="L2480" s="872" t="str">
        <f t="shared" si="200"/>
        <v/>
      </c>
      <c r="M2480" s="872" t="str">
        <f t="shared" si="201"/>
        <v/>
      </c>
      <c r="N2480" s="872" t="str">
        <f t="shared" si="198"/>
        <v/>
      </c>
      <c r="O2480" s="872" t="str">
        <f t="shared" si="197"/>
        <v/>
      </c>
    </row>
    <row r="2481" spans="3:15" ht="18" hidden="1" customHeight="1">
      <c r="C2481" s="879"/>
      <c r="D2481" s="888"/>
      <c r="E2481" s="889"/>
      <c r="F2481" s="848"/>
      <c r="G2481" s="849"/>
      <c r="H2481" s="868"/>
      <c r="I2481" s="642"/>
      <c r="J2481" s="862"/>
      <c r="K2481" s="872" t="str">
        <f t="shared" si="199"/>
        <v/>
      </c>
      <c r="L2481" s="872" t="str">
        <f t="shared" si="200"/>
        <v/>
      </c>
      <c r="M2481" s="872" t="str">
        <f t="shared" si="201"/>
        <v/>
      </c>
      <c r="N2481" s="872" t="str">
        <f t="shared" si="198"/>
        <v/>
      </c>
      <c r="O2481" s="872" t="str">
        <f t="shared" si="197"/>
        <v/>
      </c>
    </row>
    <row r="2482" spans="3:15" ht="18" hidden="1" customHeight="1">
      <c r="C2482" s="879"/>
      <c r="D2482" s="888"/>
      <c r="E2482" s="889"/>
      <c r="F2482" s="848"/>
      <c r="G2482" s="849"/>
      <c r="H2482" s="868"/>
      <c r="I2482" s="642"/>
      <c r="J2482" s="862"/>
      <c r="K2482" s="872" t="str">
        <f t="shared" si="199"/>
        <v/>
      </c>
      <c r="L2482" s="872" t="str">
        <f t="shared" si="200"/>
        <v/>
      </c>
      <c r="M2482" s="872" t="str">
        <f t="shared" si="201"/>
        <v/>
      </c>
      <c r="N2482" s="872" t="str">
        <f t="shared" si="198"/>
        <v/>
      </c>
      <c r="O2482" s="872" t="str">
        <f t="shared" si="197"/>
        <v/>
      </c>
    </row>
    <row r="2483" spans="3:15" ht="18" hidden="1" customHeight="1">
      <c r="C2483" s="879"/>
      <c r="D2483" s="888"/>
      <c r="E2483" s="889"/>
      <c r="F2483" s="848"/>
      <c r="G2483" s="849"/>
      <c r="H2483" s="868"/>
      <c r="I2483" s="642"/>
      <c r="J2483" s="862"/>
      <c r="K2483" s="872" t="str">
        <f t="shared" si="199"/>
        <v/>
      </c>
      <c r="L2483" s="872" t="str">
        <f t="shared" si="200"/>
        <v/>
      </c>
      <c r="M2483" s="872" t="str">
        <f t="shared" si="201"/>
        <v/>
      </c>
      <c r="N2483" s="872" t="str">
        <f t="shared" si="198"/>
        <v/>
      </c>
      <c r="O2483" s="872" t="str">
        <f t="shared" si="197"/>
        <v/>
      </c>
    </row>
    <row r="2484" spans="3:15" ht="18" hidden="1" customHeight="1">
      <c r="C2484" s="879"/>
      <c r="D2484" s="888"/>
      <c r="E2484" s="889"/>
      <c r="F2484" s="848"/>
      <c r="G2484" s="849"/>
      <c r="H2484" s="868"/>
      <c r="I2484" s="642"/>
      <c r="J2484" s="862"/>
      <c r="K2484" s="872" t="str">
        <f t="shared" si="199"/>
        <v/>
      </c>
      <c r="L2484" s="872" t="str">
        <f t="shared" si="200"/>
        <v/>
      </c>
      <c r="M2484" s="872" t="str">
        <f t="shared" si="201"/>
        <v/>
      </c>
      <c r="N2484" s="872" t="str">
        <f t="shared" si="198"/>
        <v/>
      </c>
      <c r="O2484" s="872" t="str">
        <f t="shared" si="197"/>
        <v/>
      </c>
    </row>
    <row r="2485" spans="3:15" ht="18" hidden="1" customHeight="1">
      <c r="C2485" s="879"/>
      <c r="D2485" s="888"/>
      <c r="E2485" s="889"/>
      <c r="F2485" s="848"/>
      <c r="G2485" s="849"/>
      <c r="H2485" s="868"/>
      <c r="I2485" s="642"/>
      <c r="J2485" s="862"/>
      <c r="K2485" s="872" t="str">
        <f t="shared" si="199"/>
        <v/>
      </c>
      <c r="L2485" s="872" t="str">
        <f t="shared" si="200"/>
        <v/>
      </c>
      <c r="M2485" s="872" t="str">
        <f t="shared" si="201"/>
        <v/>
      </c>
      <c r="N2485" s="872" t="str">
        <f t="shared" si="198"/>
        <v/>
      </c>
      <c r="O2485" s="872" t="str">
        <f t="shared" si="197"/>
        <v/>
      </c>
    </row>
    <row r="2486" spans="3:15" ht="18" hidden="1" customHeight="1">
      <c r="C2486" s="879"/>
      <c r="D2486" s="888"/>
      <c r="E2486" s="889"/>
      <c r="F2486" s="848"/>
      <c r="G2486" s="849"/>
      <c r="H2486" s="868"/>
      <c r="I2486" s="642"/>
      <c r="J2486" s="862"/>
      <c r="K2486" s="872" t="str">
        <f t="shared" si="199"/>
        <v/>
      </c>
      <c r="L2486" s="872" t="str">
        <f t="shared" si="200"/>
        <v/>
      </c>
      <c r="M2486" s="872" t="str">
        <f t="shared" si="201"/>
        <v/>
      </c>
      <c r="N2486" s="872" t="str">
        <f t="shared" si="198"/>
        <v/>
      </c>
      <c r="O2486" s="872" t="str">
        <f t="shared" si="197"/>
        <v/>
      </c>
    </row>
    <row r="2487" spans="3:15" ht="18" hidden="1" customHeight="1">
      <c r="C2487" s="879"/>
      <c r="D2487" s="888"/>
      <c r="E2487" s="889"/>
      <c r="F2487" s="848"/>
      <c r="G2487" s="849"/>
      <c r="H2487" s="868"/>
      <c r="I2487" s="642"/>
      <c r="J2487" s="862"/>
      <c r="K2487" s="872" t="str">
        <f t="shared" si="199"/>
        <v/>
      </c>
      <c r="L2487" s="872" t="str">
        <f t="shared" si="200"/>
        <v/>
      </c>
      <c r="M2487" s="872" t="str">
        <f t="shared" si="201"/>
        <v/>
      </c>
      <c r="N2487" s="872" t="str">
        <f t="shared" si="198"/>
        <v/>
      </c>
      <c r="O2487" s="872" t="str">
        <f t="shared" si="197"/>
        <v/>
      </c>
    </row>
    <row r="2488" spans="3:15" ht="18" hidden="1" customHeight="1">
      <c r="C2488" s="879"/>
      <c r="D2488" s="888"/>
      <c r="E2488" s="889"/>
      <c r="F2488" s="848"/>
      <c r="G2488" s="849"/>
      <c r="H2488" s="868"/>
      <c r="I2488" s="642"/>
      <c r="J2488" s="862"/>
      <c r="K2488" s="872" t="str">
        <f t="shared" si="199"/>
        <v/>
      </c>
      <c r="L2488" s="872" t="str">
        <f t="shared" si="200"/>
        <v/>
      </c>
      <c r="M2488" s="872" t="str">
        <f t="shared" si="201"/>
        <v/>
      </c>
      <c r="N2488" s="872" t="str">
        <f t="shared" si="198"/>
        <v/>
      </c>
      <c r="O2488" s="872" t="str">
        <f t="shared" si="197"/>
        <v/>
      </c>
    </row>
    <row r="2489" spans="3:15" ht="18" hidden="1" customHeight="1">
      <c r="C2489" s="879"/>
      <c r="D2489" s="888"/>
      <c r="E2489" s="889"/>
      <c r="F2489" s="848"/>
      <c r="G2489" s="849"/>
      <c r="H2489" s="868"/>
      <c r="I2489" s="642"/>
      <c r="J2489" s="862"/>
      <c r="K2489" s="872" t="str">
        <f t="shared" si="199"/>
        <v/>
      </c>
      <c r="L2489" s="872" t="str">
        <f t="shared" si="200"/>
        <v/>
      </c>
      <c r="M2489" s="872" t="str">
        <f t="shared" si="201"/>
        <v/>
      </c>
      <c r="N2489" s="872" t="str">
        <f t="shared" si="198"/>
        <v/>
      </c>
      <c r="O2489" s="872" t="str">
        <f t="shared" si="197"/>
        <v/>
      </c>
    </row>
    <row r="2490" spans="3:15" ht="18" hidden="1" customHeight="1">
      <c r="C2490" s="879"/>
      <c r="D2490" s="888"/>
      <c r="E2490" s="889"/>
      <c r="F2490" s="848"/>
      <c r="G2490" s="849"/>
      <c r="H2490" s="868"/>
      <c r="I2490" s="642"/>
      <c r="J2490" s="862"/>
      <c r="K2490" s="872" t="str">
        <f t="shared" si="199"/>
        <v/>
      </c>
      <c r="L2490" s="872" t="str">
        <f t="shared" si="200"/>
        <v/>
      </c>
      <c r="M2490" s="872" t="str">
        <f t="shared" si="201"/>
        <v/>
      </c>
      <c r="N2490" s="872" t="str">
        <f t="shared" si="198"/>
        <v/>
      </c>
      <c r="O2490" s="872" t="str">
        <f t="shared" si="197"/>
        <v/>
      </c>
    </row>
    <row r="2491" spans="3:15" ht="18" hidden="1" customHeight="1">
      <c r="C2491" s="879"/>
      <c r="D2491" s="888"/>
      <c r="E2491" s="889"/>
      <c r="F2491" s="848"/>
      <c r="G2491" s="849"/>
      <c r="H2491" s="868"/>
      <c r="I2491" s="642"/>
      <c r="J2491" s="862"/>
      <c r="K2491" s="872" t="str">
        <f t="shared" si="199"/>
        <v/>
      </c>
      <c r="L2491" s="872" t="str">
        <f t="shared" si="200"/>
        <v/>
      </c>
      <c r="M2491" s="872" t="str">
        <f t="shared" si="201"/>
        <v/>
      </c>
      <c r="N2491" s="872" t="str">
        <f t="shared" si="198"/>
        <v/>
      </c>
      <c r="O2491" s="872" t="str">
        <f t="shared" si="197"/>
        <v/>
      </c>
    </row>
    <row r="2492" spans="3:15" ht="18" hidden="1" customHeight="1">
      <c r="C2492" s="879"/>
      <c r="D2492" s="888"/>
      <c r="E2492" s="889"/>
      <c r="F2492" s="848"/>
      <c r="G2492" s="849"/>
      <c r="H2492" s="868"/>
      <c r="I2492" s="642"/>
      <c r="J2492" s="862"/>
      <c r="K2492" s="872" t="str">
        <f t="shared" si="199"/>
        <v/>
      </c>
      <c r="L2492" s="872" t="str">
        <f t="shared" si="200"/>
        <v/>
      </c>
      <c r="M2492" s="872" t="str">
        <f t="shared" si="201"/>
        <v/>
      </c>
      <c r="N2492" s="872" t="str">
        <f t="shared" si="198"/>
        <v/>
      </c>
      <c r="O2492" s="872" t="str">
        <f t="shared" si="197"/>
        <v/>
      </c>
    </row>
    <row r="2493" spans="3:15" ht="18" hidden="1" customHeight="1">
      <c r="C2493" s="879"/>
      <c r="D2493" s="888"/>
      <c r="E2493" s="889"/>
      <c r="F2493" s="848"/>
      <c r="G2493" s="849"/>
      <c r="H2493" s="868"/>
      <c r="I2493" s="642"/>
      <c r="J2493" s="862"/>
      <c r="K2493" s="872" t="str">
        <f t="shared" si="199"/>
        <v/>
      </c>
      <c r="L2493" s="872" t="str">
        <f t="shared" si="200"/>
        <v/>
      </c>
      <c r="M2493" s="872" t="str">
        <f t="shared" si="201"/>
        <v/>
      </c>
      <c r="N2493" s="872" t="str">
        <f t="shared" si="198"/>
        <v/>
      </c>
      <c r="O2493" s="872" t="str">
        <f t="shared" si="197"/>
        <v/>
      </c>
    </row>
    <row r="2494" spans="3:15" ht="18" hidden="1" customHeight="1">
      <c r="C2494" s="879"/>
      <c r="D2494" s="888"/>
      <c r="E2494" s="889"/>
      <c r="F2494" s="848"/>
      <c r="G2494" s="849"/>
      <c r="H2494" s="868"/>
      <c r="I2494" s="642"/>
      <c r="J2494" s="862"/>
      <c r="K2494" s="872" t="str">
        <f t="shared" si="199"/>
        <v/>
      </c>
      <c r="L2494" s="872" t="str">
        <f t="shared" si="200"/>
        <v/>
      </c>
      <c r="M2494" s="872" t="str">
        <f t="shared" si="201"/>
        <v/>
      </c>
      <c r="N2494" s="872" t="str">
        <f t="shared" si="198"/>
        <v/>
      </c>
      <c r="O2494" s="872" t="str">
        <f t="shared" si="197"/>
        <v/>
      </c>
    </row>
    <row r="2495" spans="3:15" ht="18" hidden="1" customHeight="1">
      <c r="C2495" s="879"/>
      <c r="D2495" s="888"/>
      <c r="E2495" s="889"/>
      <c r="F2495" s="848"/>
      <c r="G2495" s="849"/>
      <c r="H2495" s="868"/>
      <c r="I2495" s="642"/>
      <c r="J2495" s="862"/>
      <c r="K2495" s="872" t="str">
        <f t="shared" si="199"/>
        <v/>
      </c>
      <c r="L2495" s="872" t="str">
        <f t="shared" si="200"/>
        <v/>
      </c>
      <c r="M2495" s="872" t="str">
        <f t="shared" si="201"/>
        <v/>
      </c>
      <c r="N2495" s="872" t="str">
        <f t="shared" si="198"/>
        <v/>
      </c>
      <c r="O2495" s="872" t="str">
        <f t="shared" si="197"/>
        <v/>
      </c>
    </row>
    <row r="2496" spans="3:15" ht="18" hidden="1" customHeight="1">
      <c r="C2496" s="879"/>
      <c r="D2496" s="888"/>
      <c r="E2496" s="889"/>
      <c r="F2496" s="848"/>
      <c r="G2496" s="849"/>
      <c r="H2496" s="868"/>
      <c r="I2496" s="642"/>
      <c r="J2496" s="862"/>
      <c r="K2496" s="872" t="str">
        <f t="shared" si="199"/>
        <v/>
      </c>
      <c r="L2496" s="872" t="str">
        <f t="shared" si="200"/>
        <v/>
      </c>
      <c r="M2496" s="872" t="str">
        <f t="shared" si="201"/>
        <v/>
      </c>
      <c r="N2496" s="872" t="str">
        <f t="shared" si="198"/>
        <v/>
      </c>
      <c r="O2496" s="872" t="str">
        <f t="shared" si="197"/>
        <v/>
      </c>
    </row>
    <row r="2497" spans="3:15" ht="18" hidden="1" customHeight="1">
      <c r="C2497" s="879"/>
      <c r="D2497" s="888"/>
      <c r="E2497" s="889"/>
      <c r="F2497" s="848"/>
      <c r="G2497" s="849"/>
      <c r="H2497" s="868"/>
      <c r="I2497" s="642"/>
      <c r="J2497" s="862"/>
      <c r="K2497" s="872" t="str">
        <f t="shared" si="199"/>
        <v/>
      </c>
      <c r="L2497" s="872" t="str">
        <f t="shared" si="200"/>
        <v/>
      </c>
      <c r="M2497" s="872" t="str">
        <f t="shared" si="201"/>
        <v/>
      </c>
      <c r="N2497" s="872" t="str">
        <f t="shared" si="198"/>
        <v/>
      </c>
      <c r="O2497" s="872" t="str">
        <f t="shared" si="197"/>
        <v/>
      </c>
    </row>
    <row r="2498" spans="3:15" ht="18" hidden="1" customHeight="1">
      <c r="C2498" s="879"/>
      <c r="D2498" s="888"/>
      <c r="E2498" s="889"/>
      <c r="F2498" s="848"/>
      <c r="G2498" s="849"/>
      <c r="H2498" s="868"/>
      <c r="I2498" s="642"/>
      <c r="J2498" s="862"/>
      <c r="K2498" s="872" t="str">
        <f t="shared" si="199"/>
        <v/>
      </c>
      <c r="L2498" s="872" t="str">
        <f t="shared" si="200"/>
        <v/>
      </c>
      <c r="M2498" s="872" t="str">
        <f t="shared" si="201"/>
        <v/>
      </c>
      <c r="N2498" s="872" t="str">
        <f t="shared" si="198"/>
        <v/>
      </c>
      <c r="O2498" s="872" t="str">
        <f t="shared" si="197"/>
        <v/>
      </c>
    </row>
    <row r="2499" spans="3:15" ht="18" hidden="1" customHeight="1">
      <c r="C2499" s="879"/>
      <c r="D2499" s="888"/>
      <c r="E2499" s="889"/>
      <c r="F2499" s="848"/>
      <c r="G2499" s="849"/>
      <c r="H2499" s="868"/>
      <c r="I2499" s="642"/>
      <c r="J2499" s="862"/>
      <c r="K2499" s="872" t="str">
        <f t="shared" si="199"/>
        <v/>
      </c>
      <c r="L2499" s="872" t="str">
        <f t="shared" si="200"/>
        <v/>
      </c>
      <c r="M2499" s="872" t="str">
        <f t="shared" si="201"/>
        <v/>
      </c>
      <c r="N2499" s="872" t="str">
        <f t="shared" si="198"/>
        <v/>
      </c>
      <c r="O2499" s="872" t="str">
        <f t="shared" si="197"/>
        <v/>
      </c>
    </row>
    <row r="2500" spans="3:15" ht="18" hidden="1" customHeight="1">
      <c r="C2500" s="879"/>
      <c r="D2500" s="888"/>
      <c r="E2500" s="889"/>
      <c r="F2500" s="848"/>
      <c r="G2500" s="849"/>
      <c r="H2500" s="868"/>
      <c r="I2500" s="642"/>
      <c r="J2500" s="862"/>
      <c r="K2500" s="872" t="str">
        <f t="shared" si="199"/>
        <v/>
      </c>
      <c r="L2500" s="872" t="str">
        <f t="shared" si="200"/>
        <v/>
      </c>
      <c r="M2500" s="872" t="str">
        <f t="shared" si="201"/>
        <v/>
      </c>
      <c r="N2500" s="872" t="str">
        <f t="shared" si="198"/>
        <v/>
      </c>
      <c r="O2500" s="872" t="str">
        <f t="shared" si="197"/>
        <v/>
      </c>
    </row>
    <row r="2501" spans="3:15" ht="18" hidden="1" customHeight="1">
      <c r="C2501" s="879"/>
      <c r="D2501" s="888"/>
      <c r="E2501" s="889"/>
      <c r="F2501" s="848"/>
      <c r="G2501" s="849"/>
      <c r="H2501" s="868"/>
      <c r="I2501" s="642"/>
      <c r="J2501" s="862"/>
      <c r="K2501" s="872" t="str">
        <f t="shared" si="199"/>
        <v/>
      </c>
      <c r="L2501" s="872" t="str">
        <f t="shared" si="200"/>
        <v/>
      </c>
      <c r="M2501" s="872" t="str">
        <f t="shared" si="201"/>
        <v/>
      </c>
      <c r="N2501" s="872" t="str">
        <f t="shared" si="198"/>
        <v/>
      </c>
      <c r="O2501" s="872" t="str">
        <f t="shared" ref="O2501:O2564" si="202">IF(C2501="","",IF(COUNTBLANK(C2501:J2501)&gt;1,"記入漏れがあります。記入例のとおりデータを入力してください。。",""))</f>
        <v/>
      </c>
    </row>
    <row r="2502" spans="3:15" ht="18" hidden="1" customHeight="1">
      <c r="C2502" s="879"/>
      <c r="D2502" s="888"/>
      <c r="E2502" s="889"/>
      <c r="F2502" s="848"/>
      <c r="G2502" s="849"/>
      <c r="H2502" s="868"/>
      <c r="I2502" s="642"/>
      <c r="J2502" s="862"/>
      <c r="K2502" s="872" t="str">
        <f t="shared" si="199"/>
        <v/>
      </c>
      <c r="L2502" s="872" t="str">
        <f t="shared" si="200"/>
        <v/>
      </c>
      <c r="M2502" s="872" t="str">
        <f t="shared" si="201"/>
        <v/>
      </c>
      <c r="N2502" s="872" t="str">
        <f t="shared" ref="N2502:N2565" si="203">IF(COUNTIF($Y$6:$Y$18,J2502),"要確認","")</f>
        <v/>
      </c>
      <c r="O2502" s="872" t="str">
        <f t="shared" si="202"/>
        <v/>
      </c>
    </row>
    <row r="2503" spans="3:15" ht="18" hidden="1" customHeight="1">
      <c r="C2503" s="879"/>
      <c r="D2503" s="888"/>
      <c r="E2503" s="889"/>
      <c r="F2503" s="848"/>
      <c r="G2503" s="849"/>
      <c r="H2503" s="868"/>
      <c r="I2503" s="642"/>
      <c r="J2503" s="862"/>
      <c r="K2503" s="872" t="str">
        <f t="shared" si="199"/>
        <v/>
      </c>
      <c r="L2503" s="872" t="str">
        <f t="shared" si="200"/>
        <v/>
      </c>
      <c r="M2503" s="872" t="str">
        <f t="shared" si="201"/>
        <v/>
      </c>
      <c r="N2503" s="872" t="str">
        <f t="shared" si="203"/>
        <v/>
      </c>
      <c r="O2503" s="872" t="str">
        <f t="shared" si="202"/>
        <v/>
      </c>
    </row>
    <row r="2504" spans="3:15" ht="18" hidden="1" customHeight="1">
      <c r="C2504" s="879"/>
      <c r="D2504" s="888"/>
      <c r="E2504" s="889"/>
      <c r="F2504" s="848"/>
      <c r="G2504" s="849"/>
      <c r="H2504" s="868"/>
      <c r="I2504" s="642"/>
      <c r="J2504" s="862"/>
      <c r="K2504" s="872" t="str">
        <f t="shared" si="199"/>
        <v/>
      </c>
      <c r="L2504" s="872" t="str">
        <f t="shared" si="200"/>
        <v/>
      </c>
      <c r="M2504" s="872" t="str">
        <f t="shared" si="201"/>
        <v/>
      </c>
      <c r="N2504" s="872" t="str">
        <f t="shared" si="203"/>
        <v/>
      </c>
      <c r="O2504" s="872" t="str">
        <f t="shared" si="202"/>
        <v/>
      </c>
    </row>
    <row r="2505" spans="3:15" ht="18" hidden="1" customHeight="1">
      <c r="C2505" s="879"/>
      <c r="D2505" s="888"/>
      <c r="E2505" s="889"/>
      <c r="F2505" s="848"/>
      <c r="G2505" s="849"/>
      <c r="H2505" s="868"/>
      <c r="I2505" s="642"/>
      <c r="J2505" s="862"/>
      <c r="K2505" s="872" t="str">
        <f t="shared" si="199"/>
        <v/>
      </c>
      <c r="L2505" s="872" t="str">
        <f t="shared" si="200"/>
        <v/>
      </c>
      <c r="M2505" s="872" t="str">
        <f t="shared" si="201"/>
        <v/>
      </c>
      <c r="N2505" s="872" t="str">
        <f t="shared" si="203"/>
        <v/>
      </c>
      <c r="O2505" s="872" t="str">
        <f t="shared" si="202"/>
        <v/>
      </c>
    </row>
    <row r="2506" spans="3:15" ht="18" hidden="1" customHeight="1">
      <c r="C2506" s="879"/>
      <c r="D2506" s="888"/>
      <c r="E2506" s="889"/>
      <c r="F2506" s="848"/>
      <c r="G2506" s="849"/>
      <c r="H2506" s="868"/>
      <c r="I2506" s="642"/>
      <c r="J2506" s="862"/>
      <c r="K2506" s="872" t="str">
        <f t="shared" si="199"/>
        <v/>
      </c>
      <c r="L2506" s="872" t="str">
        <f t="shared" si="200"/>
        <v/>
      </c>
      <c r="M2506" s="872" t="str">
        <f t="shared" si="201"/>
        <v/>
      </c>
      <c r="N2506" s="872" t="str">
        <f t="shared" si="203"/>
        <v/>
      </c>
      <c r="O2506" s="872" t="str">
        <f t="shared" si="202"/>
        <v/>
      </c>
    </row>
    <row r="2507" spans="3:15" ht="18" hidden="1" customHeight="1">
      <c r="C2507" s="879"/>
      <c r="D2507" s="888"/>
      <c r="E2507" s="889"/>
      <c r="F2507" s="848"/>
      <c r="G2507" s="849"/>
      <c r="H2507" s="868"/>
      <c r="I2507" s="642"/>
      <c r="J2507" s="862"/>
      <c r="K2507" s="872" t="str">
        <f t="shared" si="199"/>
        <v/>
      </c>
      <c r="L2507" s="872" t="str">
        <f t="shared" si="200"/>
        <v/>
      </c>
      <c r="M2507" s="872" t="str">
        <f t="shared" si="201"/>
        <v/>
      </c>
      <c r="N2507" s="872" t="str">
        <f t="shared" si="203"/>
        <v/>
      </c>
      <c r="O2507" s="872" t="str">
        <f t="shared" si="202"/>
        <v/>
      </c>
    </row>
    <row r="2508" spans="3:15" ht="18" hidden="1" customHeight="1">
      <c r="C2508" s="879"/>
      <c r="D2508" s="888"/>
      <c r="E2508" s="889"/>
      <c r="F2508" s="848"/>
      <c r="G2508" s="849"/>
      <c r="H2508" s="868"/>
      <c r="I2508" s="642"/>
      <c r="J2508" s="862"/>
      <c r="K2508" s="872" t="str">
        <f t="shared" si="199"/>
        <v/>
      </c>
      <c r="L2508" s="872" t="str">
        <f t="shared" si="200"/>
        <v/>
      </c>
      <c r="M2508" s="872" t="str">
        <f t="shared" si="201"/>
        <v/>
      </c>
      <c r="N2508" s="872" t="str">
        <f t="shared" si="203"/>
        <v/>
      </c>
      <c r="O2508" s="872" t="str">
        <f t="shared" si="202"/>
        <v/>
      </c>
    </row>
    <row r="2509" spans="3:15" ht="18" hidden="1" customHeight="1">
      <c r="C2509" s="879"/>
      <c r="D2509" s="888"/>
      <c r="E2509" s="889"/>
      <c r="F2509" s="848"/>
      <c r="G2509" s="849"/>
      <c r="H2509" s="868"/>
      <c r="I2509" s="642"/>
      <c r="J2509" s="862"/>
      <c r="K2509" s="872" t="str">
        <f t="shared" si="199"/>
        <v/>
      </c>
      <c r="L2509" s="872" t="str">
        <f t="shared" si="200"/>
        <v/>
      </c>
      <c r="M2509" s="872" t="str">
        <f t="shared" si="201"/>
        <v/>
      </c>
      <c r="N2509" s="872" t="str">
        <f t="shared" si="203"/>
        <v/>
      </c>
      <c r="O2509" s="872" t="str">
        <f t="shared" si="202"/>
        <v/>
      </c>
    </row>
    <row r="2510" spans="3:15" ht="18" hidden="1" customHeight="1">
      <c r="C2510" s="879"/>
      <c r="D2510" s="888"/>
      <c r="E2510" s="889"/>
      <c r="F2510" s="848"/>
      <c r="G2510" s="849"/>
      <c r="H2510" s="868"/>
      <c r="I2510" s="642"/>
      <c r="J2510" s="862"/>
      <c r="K2510" s="872" t="str">
        <f t="shared" si="199"/>
        <v/>
      </c>
      <c r="L2510" s="872" t="str">
        <f t="shared" si="200"/>
        <v/>
      </c>
      <c r="M2510" s="872" t="str">
        <f t="shared" si="201"/>
        <v/>
      </c>
      <c r="N2510" s="872" t="str">
        <f t="shared" si="203"/>
        <v/>
      </c>
      <c r="O2510" s="872" t="str">
        <f t="shared" si="202"/>
        <v/>
      </c>
    </row>
    <row r="2511" spans="3:15" ht="18" hidden="1" customHeight="1">
      <c r="C2511" s="879"/>
      <c r="D2511" s="888"/>
      <c r="E2511" s="889"/>
      <c r="F2511" s="848"/>
      <c r="G2511" s="849"/>
      <c r="H2511" s="868"/>
      <c r="I2511" s="642"/>
      <c r="J2511" s="862"/>
      <c r="K2511" s="872" t="str">
        <f t="shared" si="199"/>
        <v/>
      </c>
      <c r="L2511" s="872" t="str">
        <f t="shared" si="200"/>
        <v/>
      </c>
      <c r="M2511" s="872" t="str">
        <f t="shared" si="201"/>
        <v/>
      </c>
      <c r="N2511" s="872" t="str">
        <f t="shared" si="203"/>
        <v/>
      </c>
      <c r="O2511" s="872" t="str">
        <f t="shared" si="202"/>
        <v/>
      </c>
    </row>
    <row r="2512" spans="3:15" ht="18" hidden="1" customHeight="1">
      <c r="C2512" s="879"/>
      <c r="D2512" s="888"/>
      <c r="E2512" s="889"/>
      <c r="F2512" s="848"/>
      <c r="G2512" s="849"/>
      <c r="H2512" s="868"/>
      <c r="I2512" s="642"/>
      <c r="J2512" s="862"/>
      <c r="K2512" s="872" t="str">
        <f t="shared" si="199"/>
        <v/>
      </c>
      <c r="L2512" s="872" t="str">
        <f t="shared" si="200"/>
        <v/>
      </c>
      <c r="M2512" s="872" t="str">
        <f t="shared" si="201"/>
        <v/>
      </c>
      <c r="N2512" s="872" t="str">
        <f t="shared" si="203"/>
        <v/>
      </c>
      <c r="O2512" s="872" t="str">
        <f t="shared" si="202"/>
        <v/>
      </c>
    </row>
    <row r="2513" spans="3:15" ht="18" hidden="1" customHeight="1">
      <c r="C2513" s="879"/>
      <c r="D2513" s="888"/>
      <c r="E2513" s="889"/>
      <c r="F2513" s="848"/>
      <c r="G2513" s="849"/>
      <c r="H2513" s="868"/>
      <c r="I2513" s="642"/>
      <c r="J2513" s="862"/>
      <c r="K2513" s="872" t="str">
        <f t="shared" si="199"/>
        <v/>
      </c>
      <c r="L2513" s="872" t="str">
        <f t="shared" si="200"/>
        <v/>
      </c>
      <c r="M2513" s="872" t="str">
        <f t="shared" si="201"/>
        <v/>
      </c>
      <c r="N2513" s="872" t="str">
        <f t="shared" si="203"/>
        <v/>
      </c>
      <c r="O2513" s="872" t="str">
        <f t="shared" si="202"/>
        <v/>
      </c>
    </row>
    <row r="2514" spans="3:15" ht="18" hidden="1" customHeight="1">
      <c r="C2514" s="879"/>
      <c r="D2514" s="888"/>
      <c r="E2514" s="889"/>
      <c r="F2514" s="848"/>
      <c r="G2514" s="849"/>
      <c r="H2514" s="868"/>
      <c r="I2514" s="642"/>
      <c r="J2514" s="862"/>
      <c r="K2514" s="872" t="str">
        <f t="shared" si="199"/>
        <v/>
      </c>
      <c r="L2514" s="872" t="str">
        <f t="shared" si="200"/>
        <v/>
      </c>
      <c r="M2514" s="872" t="str">
        <f t="shared" si="201"/>
        <v/>
      </c>
      <c r="N2514" s="872" t="str">
        <f t="shared" si="203"/>
        <v/>
      </c>
      <c r="O2514" s="872" t="str">
        <f t="shared" si="202"/>
        <v/>
      </c>
    </row>
    <row r="2515" spans="3:15" ht="18" hidden="1" customHeight="1">
      <c r="C2515" s="879"/>
      <c r="D2515" s="888"/>
      <c r="E2515" s="889"/>
      <c r="F2515" s="848"/>
      <c r="G2515" s="849"/>
      <c r="H2515" s="868"/>
      <c r="I2515" s="642"/>
      <c r="J2515" s="862"/>
      <c r="K2515" s="872" t="str">
        <f t="shared" si="199"/>
        <v/>
      </c>
      <c r="L2515" s="872" t="str">
        <f t="shared" si="200"/>
        <v/>
      </c>
      <c r="M2515" s="872" t="str">
        <f t="shared" si="201"/>
        <v/>
      </c>
      <c r="N2515" s="872" t="str">
        <f t="shared" si="203"/>
        <v/>
      </c>
      <c r="O2515" s="872" t="str">
        <f t="shared" si="202"/>
        <v/>
      </c>
    </row>
    <row r="2516" spans="3:15" ht="18" hidden="1" customHeight="1">
      <c r="C2516" s="879"/>
      <c r="D2516" s="888"/>
      <c r="E2516" s="889"/>
      <c r="F2516" s="848"/>
      <c r="G2516" s="849"/>
      <c r="H2516" s="868"/>
      <c r="I2516" s="642"/>
      <c r="J2516" s="862"/>
      <c r="K2516" s="872" t="str">
        <f t="shared" si="199"/>
        <v/>
      </c>
      <c r="L2516" s="872" t="str">
        <f t="shared" si="200"/>
        <v/>
      </c>
      <c r="M2516" s="872" t="str">
        <f t="shared" si="201"/>
        <v/>
      </c>
      <c r="N2516" s="872" t="str">
        <f t="shared" si="203"/>
        <v/>
      </c>
      <c r="O2516" s="872" t="str">
        <f t="shared" si="202"/>
        <v/>
      </c>
    </row>
    <row r="2517" spans="3:15" ht="18" hidden="1" customHeight="1">
      <c r="C2517" s="879"/>
      <c r="D2517" s="888"/>
      <c r="E2517" s="889"/>
      <c r="F2517" s="848"/>
      <c r="G2517" s="849"/>
      <c r="H2517" s="868"/>
      <c r="I2517" s="642"/>
      <c r="J2517" s="862"/>
      <c r="K2517" s="872" t="str">
        <f t="shared" si="199"/>
        <v/>
      </c>
      <c r="L2517" s="872" t="str">
        <f t="shared" si="200"/>
        <v/>
      </c>
      <c r="M2517" s="872" t="str">
        <f t="shared" si="201"/>
        <v/>
      </c>
      <c r="N2517" s="872" t="str">
        <f t="shared" si="203"/>
        <v/>
      </c>
      <c r="O2517" s="872" t="str">
        <f t="shared" si="202"/>
        <v/>
      </c>
    </row>
    <row r="2518" spans="3:15" ht="18" hidden="1" customHeight="1">
      <c r="C2518" s="879"/>
      <c r="D2518" s="888"/>
      <c r="E2518" s="889"/>
      <c r="F2518" s="848"/>
      <c r="G2518" s="849"/>
      <c r="H2518" s="868"/>
      <c r="I2518" s="642"/>
      <c r="J2518" s="862"/>
      <c r="K2518" s="872" t="str">
        <f t="shared" si="199"/>
        <v/>
      </c>
      <c r="L2518" s="872" t="str">
        <f t="shared" si="200"/>
        <v/>
      </c>
      <c r="M2518" s="872" t="str">
        <f t="shared" si="201"/>
        <v/>
      </c>
      <c r="N2518" s="872" t="str">
        <f t="shared" si="203"/>
        <v/>
      </c>
      <c r="O2518" s="872" t="str">
        <f t="shared" si="202"/>
        <v/>
      </c>
    </row>
    <row r="2519" spans="3:15" ht="18" hidden="1" customHeight="1">
      <c r="C2519" s="879"/>
      <c r="D2519" s="888"/>
      <c r="E2519" s="889"/>
      <c r="F2519" s="848"/>
      <c r="G2519" s="849"/>
      <c r="H2519" s="868"/>
      <c r="I2519" s="642"/>
      <c r="J2519" s="862"/>
      <c r="K2519" s="872" t="str">
        <f t="shared" si="199"/>
        <v/>
      </c>
      <c r="L2519" s="872" t="str">
        <f t="shared" si="200"/>
        <v/>
      </c>
      <c r="M2519" s="872" t="str">
        <f t="shared" si="201"/>
        <v/>
      </c>
      <c r="N2519" s="872" t="str">
        <f t="shared" si="203"/>
        <v/>
      </c>
      <c r="O2519" s="872" t="str">
        <f t="shared" si="202"/>
        <v/>
      </c>
    </row>
    <row r="2520" spans="3:15" ht="18" hidden="1" customHeight="1">
      <c r="C2520" s="879"/>
      <c r="D2520" s="888"/>
      <c r="E2520" s="889"/>
      <c r="F2520" s="848"/>
      <c r="G2520" s="849"/>
      <c r="H2520" s="868"/>
      <c r="I2520" s="642"/>
      <c r="J2520" s="862"/>
      <c r="K2520" s="872" t="str">
        <f t="shared" si="199"/>
        <v/>
      </c>
      <c r="L2520" s="872" t="str">
        <f t="shared" si="200"/>
        <v/>
      </c>
      <c r="M2520" s="872" t="str">
        <f t="shared" si="201"/>
        <v/>
      </c>
      <c r="N2520" s="872" t="str">
        <f t="shared" si="203"/>
        <v/>
      </c>
      <c r="O2520" s="872" t="str">
        <f t="shared" si="202"/>
        <v/>
      </c>
    </row>
    <row r="2521" spans="3:15" ht="18" hidden="1" customHeight="1">
      <c r="C2521" s="879"/>
      <c r="D2521" s="888"/>
      <c r="E2521" s="889"/>
      <c r="F2521" s="848"/>
      <c r="G2521" s="849"/>
      <c r="H2521" s="868"/>
      <c r="I2521" s="642"/>
      <c r="J2521" s="862"/>
      <c r="K2521" s="872" t="str">
        <f t="shared" si="199"/>
        <v/>
      </c>
      <c r="L2521" s="872" t="str">
        <f t="shared" si="200"/>
        <v/>
      </c>
      <c r="M2521" s="872" t="str">
        <f t="shared" si="201"/>
        <v/>
      </c>
      <c r="N2521" s="872" t="str">
        <f t="shared" si="203"/>
        <v/>
      </c>
      <c r="O2521" s="872" t="str">
        <f t="shared" si="202"/>
        <v/>
      </c>
    </row>
    <row r="2522" spans="3:15" ht="18" hidden="1" customHeight="1">
      <c r="C2522" s="879"/>
      <c r="D2522" s="888"/>
      <c r="E2522" s="889"/>
      <c r="F2522" s="848"/>
      <c r="G2522" s="849"/>
      <c r="H2522" s="868"/>
      <c r="I2522" s="642"/>
      <c r="J2522" s="862"/>
      <c r="K2522" s="872" t="str">
        <f t="shared" si="199"/>
        <v/>
      </c>
      <c r="L2522" s="872" t="str">
        <f t="shared" si="200"/>
        <v/>
      </c>
      <c r="M2522" s="872" t="str">
        <f t="shared" si="201"/>
        <v/>
      </c>
      <c r="N2522" s="872" t="str">
        <f t="shared" si="203"/>
        <v/>
      </c>
      <c r="O2522" s="872" t="str">
        <f t="shared" si="202"/>
        <v/>
      </c>
    </row>
    <row r="2523" spans="3:15" ht="18" hidden="1" customHeight="1">
      <c r="C2523" s="879"/>
      <c r="D2523" s="888"/>
      <c r="E2523" s="889"/>
      <c r="F2523" s="848"/>
      <c r="G2523" s="849"/>
      <c r="H2523" s="868"/>
      <c r="I2523" s="642"/>
      <c r="J2523" s="862"/>
      <c r="K2523" s="872" t="str">
        <f t="shared" si="199"/>
        <v/>
      </c>
      <c r="L2523" s="872" t="str">
        <f t="shared" si="200"/>
        <v/>
      </c>
      <c r="M2523" s="872" t="str">
        <f t="shared" si="201"/>
        <v/>
      </c>
      <c r="N2523" s="872" t="str">
        <f t="shared" si="203"/>
        <v/>
      </c>
      <c r="O2523" s="872" t="str">
        <f t="shared" si="202"/>
        <v/>
      </c>
    </row>
    <row r="2524" spans="3:15" ht="18" hidden="1" customHeight="1">
      <c r="C2524" s="879"/>
      <c r="D2524" s="888"/>
      <c r="E2524" s="889"/>
      <c r="F2524" s="848"/>
      <c r="G2524" s="849"/>
      <c r="H2524" s="868"/>
      <c r="I2524" s="642"/>
      <c r="J2524" s="862"/>
      <c r="K2524" s="872" t="str">
        <f t="shared" si="199"/>
        <v/>
      </c>
      <c r="L2524" s="872" t="str">
        <f t="shared" si="200"/>
        <v/>
      </c>
      <c r="M2524" s="872" t="str">
        <f t="shared" si="201"/>
        <v/>
      </c>
      <c r="N2524" s="872" t="str">
        <f t="shared" si="203"/>
        <v/>
      </c>
      <c r="O2524" s="872" t="str">
        <f t="shared" si="202"/>
        <v/>
      </c>
    </row>
    <row r="2525" spans="3:15" ht="18" hidden="1" customHeight="1">
      <c r="C2525" s="879"/>
      <c r="D2525" s="888"/>
      <c r="E2525" s="889"/>
      <c r="F2525" s="848"/>
      <c r="G2525" s="849"/>
      <c r="H2525" s="868"/>
      <c r="I2525" s="642"/>
      <c r="J2525" s="862"/>
      <c r="K2525" s="872" t="str">
        <f t="shared" si="199"/>
        <v/>
      </c>
      <c r="L2525" s="872" t="str">
        <f t="shared" si="200"/>
        <v/>
      </c>
      <c r="M2525" s="872" t="str">
        <f t="shared" si="201"/>
        <v/>
      </c>
      <c r="N2525" s="872" t="str">
        <f t="shared" si="203"/>
        <v/>
      </c>
      <c r="O2525" s="872" t="str">
        <f t="shared" si="202"/>
        <v/>
      </c>
    </row>
    <row r="2526" spans="3:15" ht="18" hidden="1" customHeight="1">
      <c r="C2526" s="879"/>
      <c r="D2526" s="888"/>
      <c r="E2526" s="889"/>
      <c r="F2526" s="848"/>
      <c r="G2526" s="849"/>
      <c r="H2526" s="868"/>
      <c r="I2526" s="642"/>
      <c r="J2526" s="862"/>
      <c r="K2526" s="872" t="str">
        <f t="shared" si="199"/>
        <v/>
      </c>
      <c r="L2526" s="872" t="str">
        <f t="shared" si="200"/>
        <v/>
      </c>
      <c r="M2526" s="872" t="str">
        <f t="shared" si="201"/>
        <v/>
      </c>
      <c r="N2526" s="872" t="str">
        <f t="shared" si="203"/>
        <v/>
      </c>
      <c r="O2526" s="872" t="str">
        <f t="shared" si="202"/>
        <v/>
      </c>
    </row>
    <row r="2527" spans="3:15" ht="18" hidden="1" customHeight="1">
      <c r="C2527" s="879"/>
      <c r="D2527" s="888"/>
      <c r="E2527" s="889"/>
      <c r="F2527" s="848"/>
      <c r="G2527" s="849"/>
      <c r="H2527" s="868"/>
      <c r="I2527" s="642"/>
      <c r="J2527" s="862"/>
      <c r="K2527" s="872" t="str">
        <f t="shared" si="199"/>
        <v/>
      </c>
      <c r="L2527" s="872" t="str">
        <f t="shared" si="200"/>
        <v/>
      </c>
      <c r="M2527" s="872" t="str">
        <f t="shared" si="201"/>
        <v/>
      </c>
      <c r="N2527" s="872" t="str">
        <f t="shared" si="203"/>
        <v/>
      </c>
      <c r="O2527" s="872" t="str">
        <f t="shared" si="202"/>
        <v/>
      </c>
    </row>
    <row r="2528" spans="3:15" ht="18" hidden="1" customHeight="1">
      <c r="C2528" s="879"/>
      <c r="D2528" s="888"/>
      <c r="E2528" s="889"/>
      <c r="F2528" s="848"/>
      <c r="G2528" s="849"/>
      <c r="H2528" s="868"/>
      <c r="I2528" s="642"/>
      <c r="J2528" s="862"/>
      <c r="K2528" s="872" t="str">
        <f t="shared" si="199"/>
        <v/>
      </c>
      <c r="L2528" s="872" t="str">
        <f t="shared" si="200"/>
        <v/>
      </c>
      <c r="M2528" s="872" t="str">
        <f t="shared" si="201"/>
        <v/>
      </c>
      <c r="N2528" s="872" t="str">
        <f t="shared" si="203"/>
        <v/>
      </c>
      <c r="O2528" s="872" t="str">
        <f t="shared" si="202"/>
        <v/>
      </c>
    </row>
    <row r="2529" spans="3:15" ht="18" hidden="1" customHeight="1">
      <c r="C2529" s="879"/>
      <c r="D2529" s="888"/>
      <c r="E2529" s="889"/>
      <c r="F2529" s="848"/>
      <c r="G2529" s="849"/>
      <c r="H2529" s="868"/>
      <c r="I2529" s="642"/>
      <c r="J2529" s="862"/>
      <c r="K2529" s="872" t="str">
        <f t="shared" si="199"/>
        <v/>
      </c>
      <c r="L2529" s="872" t="str">
        <f t="shared" si="200"/>
        <v/>
      </c>
      <c r="M2529" s="872" t="str">
        <f t="shared" si="201"/>
        <v/>
      </c>
      <c r="N2529" s="872" t="str">
        <f t="shared" si="203"/>
        <v/>
      </c>
      <c r="O2529" s="872" t="str">
        <f t="shared" si="202"/>
        <v/>
      </c>
    </row>
    <row r="2530" spans="3:15" ht="18" hidden="1" customHeight="1">
      <c r="C2530" s="879"/>
      <c r="D2530" s="888"/>
      <c r="E2530" s="889"/>
      <c r="F2530" s="848"/>
      <c r="G2530" s="849"/>
      <c r="H2530" s="868"/>
      <c r="I2530" s="642"/>
      <c r="J2530" s="862"/>
      <c r="K2530" s="872" t="str">
        <f t="shared" si="199"/>
        <v/>
      </c>
      <c r="L2530" s="872" t="str">
        <f t="shared" si="200"/>
        <v/>
      </c>
      <c r="M2530" s="872" t="str">
        <f t="shared" si="201"/>
        <v/>
      </c>
      <c r="N2530" s="872" t="str">
        <f t="shared" si="203"/>
        <v/>
      </c>
      <c r="O2530" s="872" t="str">
        <f t="shared" si="202"/>
        <v/>
      </c>
    </row>
    <row r="2531" spans="3:15" ht="18" hidden="1" customHeight="1">
      <c r="C2531" s="879"/>
      <c r="D2531" s="888"/>
      <c r="E2531" s="889"/>
      <c r="F2531" s="848"/>
      <c r="G2531" s="849"/>
      <c r="H2531" s="868"/>
      <c r="I2531" s="642"/>
      <c r="J2531" s="862"/>
      <c r="K2531" s="872" t="str">
        <f t="shared" si="199"/>
        <v/>
      </c>
      <c r="L2531" s="872" t="str">
        <f t="shared" si="200"/>
        <v/>
      </c>
      <c r="M2531" s="872" t="str">
        <f t="shared" si="201"/>
        <v/>
      </c>
      <c r="N2531" s="872" t="str">
        <f t="shared" si="203"/>
        <v/>
      </c>
      <c r="O2531" s="872" t="str">
        <f t="shared" si="202"/>
        <v/>
      </c>
    </row>
    <row r="2532" spans="3:15" ht="18" hidden="1" customHeight="1">
      <c r="C2532" s="879"/>
      <c r="D2532" s="888"/>
      <c r="E2532" s="889"/>
      <c r="F2532" s="848"/>
      <c r="G2532" s="849"/>
      <c r="H2532" s="868"/>
      <c r="I2532" s="642"/>
      <c r="J2532" s="862"/>
      <c r="K2532" s="872" t="str">
        <f t="shared" si="199"/>
        <v/>
      </c>
      <c r="L2532" s="872" t="str">
        <f t="shared" si="200"/>
        <v/>
      </c>
      <c r="M2532" s="872" t="str">
        <f t="shared" si="201"/>
        <v/>
      </c>
      <c r="N2532" s="872" t="str">
        <f t="shared" si="203"/>
        <v/>
      </c>
      <c r="O2532" s="872" t="str">
        <f t="shared" si="202"/>
        <v/>
      </c>
    </row>
    <row r="2533" spans="3:15" ht="18" hidden="1" customHeight="1">
      <c r="C2533" s="879"/>
      <c r="D2533" s="888"/>
      <c r="E2533" s="889"/>
      <c r="F2533" s="848"/>
      <c r="G2533" s="849"/>
      <c r="H2533" s="868"/>
      <c r="I2533" s="642"/>
      <c r="J2533" s="862"/>
      <c r="K2533" s="872" t="str">
        <f t="shared" si="199"/>
        <v/>
      </c>
      <c r="L2533" s="872" t="str">
        <f t="shared" si="200"/>
        <v/>
      </c>
      <c r="M2533" s="872" t="str">
        <f t="shared" si="201"/>
        <v/>
      </c>
      <c r="N2533" s="872" t="str">
        <f t="shared" si="203"/>
        <v/>
      </c>
      <c r="O2533" s="872" t="str">
        <f t="shared" si="202"/>
        <v/>
      </c>
    </row>
    <row r="2534" spans="3:15" ht="18" hidden="1" customHeight="1">
      <c r="C2534" s="879"/>
      <c r="D2534" s="888"/>
      <c r="E2534" s="889"/>
      <c r="F2534" s="848"/>
      <c r="G2534" s="849"/>
      <c r="H2534" s="868"/>
      <c r="I2534" s="642"/>
      <c r="J2534" s="862"/>
      <c r="K2534" s="872" t="str">
        <f t="shared" si="199"/>
        <v/>
      </c>
      <c r="L2534" s="872" t="str">
        <f t="shared" si="200"/>
        <v/>
      </c>
      <c r="M2534" s="872" t="str">
        <f t="shared" si="201"/>
        <v/>
      </c>
      <c r="N2534" s="872" t="str">
        <f t="shared" si="203"/>
        <v/>
      </c>
      <c r="O2534" s="872" t="str">
        <f t="shared" si="202"/>
        <v/>
      </c>
    </row>
    <row r="2535" spans="3:15" ht="18" hidden="1" customHeight="1">
      <c r="C2535" s="879"/>
      <c r="D2535" s="888"/>
      <c r="E2535" s="889"/>
      <c r="F2535" s="848"/>
      <c r="G2535" s="849"/>
      <c r="H2535" s="868"/>
      <c r="I2535" s="642"/>
      <c r="J2535" s="862"/>
      <c r="K2535" s="872" t="str">
        <f t="shared" ref="K2535:K2598" si="204">IF(C2535="","",IF(E2535=G2535,"エラー",""))</f>
        <v/>
      </c>
      <c r="L2535" s="872" t="str">
        <f t="shared" ref="L2535:L2598" si="205">IF(C2535="","",IF(COUNTIF($H$3213:$H$3236,H2535),"","エラー"))</f>
        <v/>
      </c>
      <c r="M2535" s="872" t="str">
        <f t="shared" ref="M2535:M2598" si="206">IF(H2535="その他",IF(I2535="","エラー",""),IF(H2535="外国語(外国語会話も含む)",IF(I2535="","エラー",""),""))</f>
        <v/>
      </c>
      <c r="N2535" s="872" t="str">
        <f t="shared" si="203"/>
        <v/>
      </c>
      <c r="O2535" s="872" t="str">
        <f t="shared" si="202"/>
        <v/>
      </c>
    </row>
    <row r="2536" spans="3:15" ht="18" hidden="1" customHeight="1">
      <c r="C2536" s="879"/>
      <c r="D2536" s="888"/>
      <c r="E2536" s="889"/>
      <c r="F2536" s="848"/>
      <c r="G2536" s="849"/>
      <c r="H2536" s="868"/>
      <c r="I2536" s="642"/>
      <c r="J2536" s="862"/>
      <c r="K2536" s="872" t="str">
        <f t="shared" si="204"/>
        <v/>
      </c>
      <c r="L2536" s="872" t="str">
        <f t="shared" si="205"/>
        <v/>
      </c>
      <c r="M2536" s="872" t="str">
        <f t="shared" si="206"/>
        <v/>
      </c>
      <c r="N2536" s="872" t="str">
        <f t="shared" si="203"/>
        <v/>
      </c>
      <c r="O2536" s="872" t="str">
        <f t="shared" si="202"/>
        <v/>
      </c>
    </row>
    <row r="2537" spans="3:15" ht="18" hidden="1" customHeight="1">
      <c r="C2537" s="879"/>
      <c r="D2537" s="888"/>
      <c r="E2537" s="889"/>
      <c r="F2537" s="848"/>
      <c r="G2537" s="849"/>
      <c r="H2537" s="868"/>
      <c r="I2537" s="642"/>
      <c r="J2537" s="862"/>
      <c r="K2537" s="872" t="str">
        <f t="shared" si="204"/>
        <v/>
      </c>
      <c r="L2537" s="872" t="str">
        <f t="shared" si="205"/>
        <v/>
      </c>
      <c r="M2537" s="872" t="str">
        <f t="shared" si="206"/>
        <v/>
      </c>
      <c r="N2537" s="872" t="str">
        <f t="shared" si="203"/>
        <v/>
      </c>
      <c r="O2537" s="872" t="str">
        <f t="shared" si="202"/>
        <v/>
      </c>
    </row>
    <row r="2538" spans="3:15" ht="18" hidden="1" customHeight="1">
      <c r="C2538" s="879"/>
      <c r="D2538" s="888"/>
      <c r="E2538" s="889"/>
      <c r="F2538" s="848"/>
      <c r="G2538" s="849"/>
      <c r="H2538" s="868"/>
      <c r="I2538" s="642"/>
      <c r="J2538" s="862"/>
      <c r="K2538" s="872" t="str">
        <f t="shared" si="204"/>
        <v/>
      </c>
      <c r="L2538" s="872" t="str">
        <f t="shared" si="205"/>
        <v/>
      </c>
      <c r="M2538" s="872" t="str">
        <f t="shared" si="206"/>
        <v/>
      </c>
      <c r="N2538" s="872" t="str">
        <f t="shared" si="203"/>
        <v/>
      </c>
      <c r="O2538" s="872" t="str">
        <f t="shared" si="202"/>
        <v/>
      </c>
    </row>
    <row r="2539" spans="3:15" ht="18" hidden="1" customHeight="1">
      <c r="C2539" s="879"/>
      <c r="D2539" s="888"/>
      <c r="E2539" s="889"/>
      <c r="F2539" s="848"/>
      <c r="G2539" s="849"/>
      <c r="H2539" s="868"/>
      <c r="I2539" s="642"/>
      <c r="J2539" s="862"/>
      <c r="K2539" s="872" t="str">
        <f t="shared" si="204"/>
        <v/>
      </c>
      <c r="L2539" s="872" t="str">
        <f t="shared" si="205"/>
        <v/>
      </c>
      <c r="M2539" s="872" t="str">
        <f t="shared" si="206"/>
        <v/>
      </c>
      <c r="N2539" s="872" t="str">
        <f t="shared" si="203"/>
        <v/>
      </c>
      <c r="O2539" s="872" t="str">
        <f t="shared" si="202"/>
        <v/>
      </c>
    </row>
    <row r="2540" spans="3:15" ht="18" hidden="1" customHeight="1">
      <c r="C2540" s="879"/>
      <c r="D2540" s="888"/>
      <c r="E2540" s="889"/>
      <c r="F2540" s="848"/>
      <c r="G2540" s="849"/>
      <c r="H2540" s="868"/>
      <c r="I2540" s="642"/>
      <c r="J2540" s="862"/>
      <c r="K2540" s="872" t="str">
        <f t="shared" si="204"/>
        <v/>
      </c>
      <c r="L2540" s="872" t="str">
        <f t="shared" si="205"/>
        <v/>
      </c>
      <c r="M2540" s="872" t="str">
        <f t="shared" si="206"/>
        <v/>
      </c>
      <c r="N2540" s="872" t="str">
        <f t="shared" si="203"/>
        <v/>
      </c>
      <c r="O2540" s="872" t="str">
        <f t="shared" si="202"/>
        <v/>
      </c>
    </row>
    <row r="2541" spans="3:15" ht="18" hidden="1" customHeight="1">
      <c r="C2541" s="879"/>
      <c r="D2541" s="888"/>
      <c r="E2541" s="889"/>
      <c r="F2541" s="848"/>
      <c r="G2541" s="849"/>
      <c r="H2541" s="868"/>
      <c r="I2541" s="642"/>
      <c r="J2541" s="862"/>
      <c r="K2541" s="872" t="str">
        <f t="shared" si="204"/>
        <v/>
      </c>
      <c r="L2541" s="872" t="str">
        <f t="shared" si="205"/>
        <v/>
      </c>
      <c r="M2541" s="872" t="str">
        <f t="shared" si="206"/>
        <v/>
      </c>
      <c r="N2541" s="872" t="str">
        <f t="shared" si="203"/>
        <v/>
      </c>
      <c r="O2541" s="872" t="str">
        <f t="shared" si="202"/>
        <v/>
      </c>
    </row>
    <row r="2542" spans="3:15" ht="18" hidden="1" customHeight="1">
      <c r="C2542" s="879"/>
      <c r="D2542" s="888"/>
      <c r="E2542" s="889"/>
      <c r="F2542" s="848"/>
      <c r="G2542" s="849"/>
      <c r="H2542" s="868"/>
      <c r="I2542" s="642"/>
      <c r="J2542" s="862"/>
      <c r="K2542" s="872" t="str">
        <f t="shared" si="204"/>
        <v/>
      </c>
      <c r="L2542" s="872" t="str">
        <f t="shared" si="205"/>
        <v/>
      </c>
      <c r="M2542" s="872" t="str">
        <f t="shared" si="206"/>
        <v/>
      </c>
      <c r="N2542" s="872" t="str">
        <f t="shared" si="203"/>
        <v/>
      </c>
      <c r="O2542" s="872" t="str">
        <f t="shared" si="202"/>
        <v/>
      </c>
    </row>
    <row r="2543" spans="3:15" ht="18" hidden="1" customHeight="1">
      <c r="C2543" s="879"/>
      <c r="D2543" s="888"/>
      <c r="E2543" s="889"/>
      <c r="F2543" s="848"/>
      <c r="G2543" s="849"/>
      <c r="H2543" s="868"/>
      <c r="I2543" s="642"/>
      <c r="J2543" s="862"/>
      <c r="K2543" s="872" t="str">
        <f t="shared" si="204"/>
        <v/>
      </c>
      <c r="L2543" s="872" t="str">
        <f t="shared" si="205"/>
        <v/>
      </c>
      <c r="M2543" s="872" t="str">
        <f t="shared" si="206"/>
        <v/>
      </c>
      <c r="N2543" s="872" t="str">
        <f t="shared" si="203"/>
        <v/>
      </c>
      <c r="O2543" s="872" t="str">
        <f t="shared" si="202"/>
        <v/>
      </c>
    </row>
    <row r="2544" spans="3:15" ht="18" hidden="1" customHeight="1">
      <c r="C2544" s="879"/>
      <c r="D2544" s="888"/>
      <c r="E2544" s="889"/>
      <c r="F2544" s="848"/>
      <c r="G2544" s="849"/>
      <c r="H2544" s="868"/>
      <c r="I2544" s="642"/>
      <c r="J2544" s="862"/>
      <c r="K2544" s="872" t="str">
        <f t="shared" si="204"/>
        <v/>
      </c>
      <c r="L2544" s="872" t="str">
        <f t="shared" si="205"/>
        <v/>
      </c>
      <c r="M2544" s="872" t="str">
        <f t="shared" si="206"/>
        <v/>
      </c>
      <c r="N2544" s="872" t="str">
        <f t="shared" si="203"/>
        <v/>
      </c>
      <c r="O2544" s="872" t="str">
        <f t="shared" si="202"/>
        <v/>
      </c>
    </row>
    <row r="2545" spans="3:15" ht="18" hidden="1" customHeight="1">
      <c r="C2545" s="879"/>
      <c r="D2545" s="888"/>
      <c r="E2545" s="889"/>
      <c r="F2545" s="848"/>
      <c r="G2545" s="849"/>
      <c r="H2545" s="868"/>
      <c r="I2545" s="642"/>
      <c r="J2545" s="862"/>
      <c r="K2545" s="872" t="str">
        <f t="shared" si="204"/>
        <v/>
      </c>
      <c r="L2545" s="872" t="str">
        <f t="shared" si="205"/>
        <v/>
      </c>
      <c r="M2545" s="872" t="str">
        <f t="shared" si="206"/>
        <v/>
      </c>
      <c r="N2545" s="872" t="str">
        <f t="shared" si="203"/>
        <v/>
      </c>
      <c r="O2545" s="872" t="str">
        <f t="shared" si="202"/>
        <v/>
      </c>
    </row>
    <row r="2546" spans="3:15" ht="18" hidden="1" customHeight="1">
      <c r="C2546" s="879"/>
      <c r="D2546" s="888"/>
      <c r="E2546" s="889"/>
      <c r="F2546" s="848"/>
      <c r="G2546" s="849"/>
      <c r="H2546" s="868"/>
      <c r="I2546" s="642"/>
      <c r="J2546" s="862"/>
      <c r="K2546" s="872" t="str">
        <f t="shared" si="204"/>
        <v/>
      </c>
      <c r="L2546" s="872" t="str">
        <f t="shared" si="205"/>
        <v/>
      </c>
      <c r="M2546" s="872" t="str">
        <f t="shared" si="206"/>
        <v/>
      </c>
      <c r="N2546" s="872" t="str">
        <f t="shared" si="203"/>
        <v/>
      </c>
      <c r="O2546" s="872" t="str">
        <f t="shared" si="202"/>
        <v/>
      </c>
    </row>
    <row r="2547" spans="3:15" ht="18" hidden="1" customHeight="1">
      <c r="C2547" s="879"/>
      <c r="D2547" s="888"/>
      <c r="E2547" s="889"/>
      <c r="F2547" s="848"/>
      <c r="G2547" s="849"/>
      <c r="H2547" s="868"/>
      <c r="I2547" s="642"/>
      <c r="J2547" s="862"/>
      <c r="K2547" s="872" t="str">
        <f t="shared" si="204"/>
        <v/>
      </c>
      <c r="L2547" s="872" t="str">
        <f t="shared" si="205"/>
        <v/>
      </c>
      <c r="M2547" s="872" t="str">
        <f t="shared" si="206"/>
        <v/>
      </c>
      <c r="N2547" s="872" t="str">
        <f t="shared" si="203"/>
        <v/>
      </c>
      <c r="O2547" s="872" t="str">
        <f t="shared" si="202"/>
        <v/>
      </c>
    </row>
    <row r="2548" spans="3:15" ht="18" hidden="1" customHeight="1">
      <c r="C2548" s="879"/>
      <c r="D2548" s="888"/>
      <c r="E2548" s="889"/>
      <c r="F2548" s="848"/>
      <c r="G2548" s="849"/>
      <c r="H2548" s="868"/>
      <c r="I2548" s="642"/>
      <c r="J2548" s="862"/>
      <c r="K2548" s="872" t="str">
        <f t="shared" si="204"/>
        <v/>
      </c>
      <c r="L2548" s="872" t="str">
        <f t="shared" si="205"/>
        <v/>
      </c>
      <c r="M2548" s="872" t="str">
        <f t="shared" si="206"/>
        <v/>
      </c>
      <c r="N2548" s="872" t="str">
        <f t="shared" si="203"/>
        <v/>
      </c>
      <c r="O2548" s="872" t="str">
        <f t="shared" si="202"/>
        <v/>
      </c>
    </row>
    <row r="2549" spans="3:15" ht="18" hidden="1" customHeight="1">
      <c r="C2549" s="879"/>
      <c r="D2549" s="888"/>
      <c r="E2549" s="889"/>
      <c r="F2549" s="848"/>
      <c r="G2549" s="849"/>
      <c r="H2549" s="868"/>
      <c r="I2549" s="642"/>
      <c r="J2549" s="862"/>
      <c r="K2549" s="872" t="str">
        <f t="shared" si="204"/>
        <v/>
      </c>
      <c r="L2549" s="872" t="str">
        <f t="shared" si="205"/>
        <v/>
      </c>
      <c r="M2549" s="872" t="str">
        <f t="shared" si="206"/>
        <v/>
      </c>
      <c r="N2549" s="872" t="str">
        <f t="shared" si="203"/>
        <v/>
      </c>
      <c r="O2549" s="872" t="str">
        <f t="shared" si="202"/>
        <v/>
      </c>
    </row>
    <row r="2550" spans="3:15" ht="18" hidden="1" customHeight="1">
      <c r="C2550" s="879"/>
      <c r="D2550" s="888"/>
      <c r="E2550" s="889"/>
      <c r="F2550" s="848"/>
      <c r="G2550" s="849"/>
      <c r="H2550" s="868"/>
      <c r="I2550" s="642"/>
      <c r="J2550" s="862"/>
      <c r="K2550" s="872" t="str">
        <f t="shared" si="204"/>
        <v/>
      </c>
      <c r="L2550" s="872" t="str">
        <f t="shared" si="205"/>
        <v/>
      </c>
      <c r="M2550" s="872" t="str">
        <f t="shared" si="206"/>
        <v/>
      </c>
      <c r="N2550" s="872" t="str">
        <f t="shared" si="203"/>
        <v/>
      </c>
      <c r="O2550" s="872" t="str">
        <f t="shared" si="202"/>
        <v/>
      </c>
    </row>
    <row r="2551" spans="3:15" ht="18" hidden="1" customHeight="1">
      <c r="C2551" s="879"/>
      <c r="D2551" s="888"/>
      <c r="E2551" s="889"/>
      <c r="F2551" s="848"/>
      <c r="G2551" s="849"/>
      <c r="H2551" s="868"/>
      <c r="I2551" s="642"/>
      <c r="J2551" s="862"/>
      <c r="K2551" s="872" t="str">
        <f t="shared" si="204"/>
        <v/>
      </c>
      <c r="L2551" s="872" t="str">
        <f t="shared" si="205"/>
        <v/>
      </c>
      <c r="M2551" s="872" t="str">
        <f t="shared" si="206"/>
        <v/>
      </c>
      <c r="N2551" s="872" t="str">
        <f t="shared" si="203"/>
        <v/>
      </c>
      <c r="O2551" s="872" t="str">
        <f t="shared" si="202"/>
        <v/>
      </c>
    </row>
    <row r="2552" spans="3:15" ht="18" hidden="1" customHeight="1">
      <c r="C2552" s="879"/>
      <c r="D2552" s="888"/>
      <c r="E2552" s="889"/>
      <c r="F2552" s="848"/>
      <c r="G2552" s="849"/>
      <c r="H2552" s="868"/>
      <c r="I2552" s="642"/>
      <c r="J2552" s="862"/>
      <c r="K2552" s="872" t="str">
        <f t="shared" si="204"/>
        <v/>
      </c>
      <c r="L2552" s="872" t="str">
        <f t="shared" si="205"/>
        <v/>
      </c>
      <c r="M2552" s="872" t="str">
        <f t="shared" si="206"/>
        <v/>
      </c>
      <c r="N2552" s="872" t="str">
        <f t="shared" si="203"/>
        <v/>
      </c>
      <c r="O2552" s="872" t="str">
        <f t="shared" si="202"/>
        <v/>
      </c>
    </row>
    <row r="2553" spans="3:15" ht="18" hidden="1" customHeight="1">
      <c r="C2553" s="879"/>
      <c r="D2553" s="888"/>
      <c r="E2553" s="889"/>
      <c r="F2553" s="848"/>
      <c r="G2553" s="849"/>
      <c r="H2553" s="868"/>
      <c r="I2553" s="642"/>
      <c r="J2553" s="862"/>
      <c r="K2553" s="872" t="str">
        <f t="shared" si="204"/>
        <v/>
      </c>
      <c r="L2553" s="872" t="str">
        <f t="shared" si="205"/>
        <v/>
      </c>
      <c r="M2553" s="872" t="str">
        <f t="shared" si="206"/>
        <v/>
      </c>
      <c r="N2553" s="872" t="str">
        <f t="shared" si="203"/>
        <v/>
      </c>
      <c r="O2553" s="872" t="str">
        <f t="shared" si="202"/>
        <v/>
      </c>
    </row>
    <row r="2554" spans="3:15" ht="18" hidden="1" customHeight="1">
      <c r="C2554" s="879"/>
      <c r="D2554" s="888"/>
      <c r="E2554" s="889"/>
      <c r="F2554" s="848"/>
      <c r="G2554" s="849"/>
      <c r="H2554" s="868"/>
      <c r="I2554" s="642"/>
      <c r="J2554" s="862"/>
      <c r="K2554" s="872" t="str">
        <f t="shared" si="204"/>
        <v/>
      </c>
      <c r="L2554" s="872" t="str">
        <f t="shared" si="205"/>
        <v/>
      </c>
      <c r="M2554" s="872" t="str">
        <f t="shared" si="206"/>
        <v/>
      </c>
      <c r="N2554" s="872" t="str">
        <f t="shared" si="203"/>
        <v/>
      </c>
      <c r="O2554" s="872" t="str">
        <f t="shared" si="202"/>
        <v/>
      </c>
    </row>
    <row r="2555" spans="3:15" ht="18" hidden="1" customHeight="1">
      <c r="C2555" s="879"/>
      <c r="D2555" s="888"/>
      <c r="E2555" s="889"/>
      <c r="F2555" s="848"/>
      <c r="G2555" s="849"/>
      <c r="H2555" s="868"/>
      <c r="I2555" s="642"/>
      <c r="J2555" s="862"/>
      <c r="K2555" s="872" t="str">
        <f t="shared" si="204"/>
        <v/>
      </c>
      <c r="L2555" s="872" t="str">
        <f t="shared" si="205"/>
        <v/>
      </c>
      <c r="M2555" s="872" t="str">
        <f t="shared" si="206"/>
        <v/>
      </c>
      <c r="N2555" s="872" t="str">
        <f t="shared" si="203"/>
        <v/>
      </c>
      <c r="O2555" s="872" t="str">
        <f t="shared" si="202"/>
        <v/>
      </c>
    </row>
    <row r="2556" spans="3:15" ht="18" hidden="1" customHeight="1">
      <c r="C2556" s="879"/>
      <c r="D2556" s="888"/>
      <c r="E2556" s="889"/>
      <c r="F2556" s="848"/>
      <c r="G2556" s="849"/>
      <c r="H2556" s="868"/>
      <c r="I2556" s="642"/>
      <c r="J2556" s="862"/>
      <c r="K2556" s="872" t="str">
        <f t="shared" si="204"/>
        <v/>
      </c>
      <c r="L2556" s="872" t="str">
        <f t="shared" si="205"/>
        <v/>
      </c>
      <c r="M2556" s="872" t="str">
        <f t="shared" si="206"/>
        <v/>
      </c>
      <c r="N2556" s="872" t="str">
        <f t="shared" si="203"/>
        <v/>
      </c>
      <c r="O2556" s="872" t="str">
        <f t="shared" si="202"/>
        <v/>
      </c>
    </row>
    <row r="2557" spans="3:15" ht="18" hidden="1" customHeight="1">
      <c r="C2557" s="879"/>
      <c r="D2557" s="888"/>
      <c r="E2557" s="889"/>
      <c r="F2557" s="848"/>
      <c r="G2557" s="849"/>
      <c r="H2557" s="868"/>
      <c r="I2557" s="642"/>
      <c r="J2557" s="862"/>
      <c r="K2557" s="872" t="str">
        <f t="shared" si="204"/>
        <v/>
      </c>
      <c r="L2557" s="872" t="str">
        <f t="shared" si="205"/>
        <v/>
      </c>
      <c r="M2557" s="872" t="str">
        <f t="shared" si="206"/>
        <v/>
      </c>
      <c r="N2557" s="872" t="str">
        <f t="shared" si="203"/>
        <v/>
      </c>
      <c r="O2557" s="872" t="str">
        <f t="shared" si="202"/>
        <v/>
      </c>
    </row>
    <row r="2558" spans="3:15" ht="18" hidden="1" customHeight="1">
      <c r="C2558" s="879"/>
      <c r="D2558" s="888"/>
      <c r="E2558" s="889"/>
      <c r="F2558" s="848"/>
      <c r="G2558" s="849"/>
      <c r="H2558" s="868"/>
      <c r="I2558" s="642"/>
      <c r="J2558" s="862"/>
      <c r="K2558" s="872" t="str">
        <f t="shared" si="204"/>
        <v/>
      </c>
      <c r="L2558" s="872" t="str">
        <f t="shared" si="205"/>
        <v/>
      </c>
      <c r="M2558" s="872" t="str">
        <f t="shared" si="206"/>
        <v/>
      </c>
      <c r="N2558" s="872" t="str">
        <f t="shared" si="203"/>
        <v/>
      </c>
      <c r="O2558" s="872" t="str">
        <f t="shared" si="202"/>
        <v/>
      </c>
    </row>
    <row r="2559" spans="3:15" ht="18" hidden="1" customHeight="1">
      <c r="C2559" s="879"/>
      <c r="D2559" s="888"/>
      <c r="E2559" s="889"/>
      <c r="F2559" s="848"/>
      <c r="G2559" s="849"/>
      <c r="H2559" s="868"/>
      <c r="I2559" s="642"/>
      <c r="J2559" s="862"/>
      <c r="K2559" s="872" t="str">
        <f t="shared" si="204"/>
        <v/>
      </c>
      <c r="L2559" s="872" t="str">
        <f t="shared" si="205"/>
        <v/>
      </c>
      <c r="M2559" s="872" t="str">
        <f t="shared" si="206"/>
        <v/>
      </c>
      <c r="N2559" s="872" t="str">
        <f t="shared" si="203"/>
        <v/>
      </c>
      <c r="O2559" s="872" t="str">
        <f t="shared" si="202"/>
        <v/>
      </c>
    </row>
    <row r="2560" spans="3:15" ht="18" hidden="1" customHeight="1">
      <c r="C2560" s="879"/>
      <c r="D2560" s="888"/>
      <c r="E2560" s="889"/>
      <c r="F2560" s="848"/>
      <c r="G2560" s="849"/>
      <c r="H2560" s="868"/>
      <c r="I2560" s="642"/>
      <c r="J2560" s="862"/>
      <c r="K2560" s="872" t="str">
        <f t="shared" si="204"/>
        <v/>
      </c>
      <c r="L2560" s="872" t="str">
        <f t="shared" si="205"/>
        <v/>
      </c>
      <c r="M2560" s="872" t="str">
        <f t="shared" si="206"/>
        <v/>
      </c>
      <c r="N2560" s="872" t="str">
        <f t="shared" si="203"/>
        <v/>
      </c>
      <c r="O2560" s="872" t="str">
        <f t="shared" si="202"/>
        <v/>
      </c>
    </row>
    <row r="2561" spans="3:15" ht="18" hidden="1" customHeight="1">
      <c r="C2561" s="879"/>
      <c r="D2561" s="888"/>
      <c r="E2561" s="889"/>
      <c r="F2561" s="848"/>
      <c r="G2561" s="849"/>
      <c r="H2561" s="868"/>
      <c r="I2561" s="642"/>
      <c r="J2561" s="862"/>
      <c r="K2561" s="872" t="str">
        <f t="shared" si="204"/>
        <v/>
      </c>
      <c r="L2561" s="872" t="str">
        <f t="shared" si="205"/>
        <v/>
      </c>
      <c r="M2561" s="872" t="str">
        <f t="shared" si="206"/>
        <v/>
      </c>
      <c r="N2561" s="872" t="str">
        <f t="shared" si="203"/>
        <v/>
      </c>
      <c r="O2561" s="872" t="str">
        <f t="shared" si="202"/>
        <v/>
      </c>
    </row>
    <row r="2562" spans="3:15" ht="18" hidden="1" customHeight="1">
      <c r="C2562" s="879"/>
      <c r="D2562" s="888"/>
      <c r="E2562" s="889"/>
      <c r="F2562" s="848"/>
      <c r="G2562" s="849"/>
      <c r="H2562" s="868"/>
      <c r="I2562" s="642"/>
      <c r="J2562" s="862"/>
      <c r="K2562" s="872" t="str">
        <f t="shared" si="204"/>
        <v/>
      </c>
      <c r="L2562" s="872" t="str">
        <f t="shared" si="205"/>
        <v/>
      </c>
      <c r="M2562" s="872" t="str">
        <f t="shared" si="206"/>
        <v/>
      </c>
      <c r="N2562" s="872" t="str">
        <f t="shared" si="203"/>
        <v/>
      </c>
      <c r="O2562" s="872" t="str">
        <f t="shared" si="202"/>
        <v/>
      </c>
    </row>
    <row r="2563" spans="3:15" ht="18" hidden="1" customHeight="1">
      <c r="C2563" s="879"/>
      <c r="D2563" s="888"/>
      <c r="E2563" s="889"/>
      <c r="F2563" s="848"/>
      <c r="G2563" s="849"/>
      <c r="H2563" s="868"/>
      <c r="I2563" s="642"/>
      <c r="J2563" s="862"/>
      <c r="K2563" s="872" t="str">
        <f t="shared" si="204"/>
        <v/>
      </c>
      <c r="L2563" s="872" t="str">
        <f t="shared" si="205"/>
        <v/>
      </c>
      <c r="M2563" s="872" t="str">
        <f t="shared" si="206"/>
        <v/>
      </c>
      <c r="N2563" s="872" t="str">
        <f t="shared" si="203"/>
        <v/>
      </c>
      <c r="O2563" s="872" t="str">
        <f t="shared" si="202"/>
        <v/>
      </c>
    </row>
    <row r="2564" spans="3:15" ht="18" hidden="1" customHeight="1">
      <c r="C2564" s="879"/>
      <c r="D2564" s="888"/>
      <c r="E2564" s="889"/>
      <c r="F2564" s="848"/>
      <c r="G2564" s="849"/>
      <c r="H2564" s="868"/>
      <c r="I2564" s="642"/>
      <c r="J2564" s="862"/>
      <c r="K2564" s="872" t="str">
        <f t="shared" si="204"/>
        <v/>
      </c>
      <c r="L2564" s="872" t="str">
        <f t="shared" si="205"/>
        <v/>
      </c>
      <c r="M2564" s="872" t="str">
        <f t="shared" si="206"/>
        <v/>
      </c>
      <c r="N2564" s="872" t="str">
        <f t="shared" si="203"/>
        <v/>
      </c>
      <c r="O2564" s="872" t="str">
        <f t="shared" si="202"/>
        <v/>
      </c>
    </row>
    <row r="2565" spans="3:15" ht="18" hidden="1" customHeight="1">
      <c r="C2565" s="879"/>
      <c r="D2565" s="888"/>
      <c r="E2565" s="889"/>
      <c r="F2565" s="848"/>
      <c r="G2565" s="849"/>
      <c r="H2565" s="868"/>
      <c r="I2565" s="642"/>
      <c r="J2565" s="862"/>
      <c r="K2565" s="872" t="str">
        <f t="shared" si="204"/>
        <v/>
      </c>
      <c r="L2565" s="872" t="str">
        <f t="shared" si="205"/>
        <v/>
      </c>
      <c r="M2565" s="872" t="str">
        <f t="shared" si="206"/>
        <v/>
      </c>
      <c r="N2565" s="872" t="str">
        <f t="shared" si="203"/>
        <v/>
      </c>
      <c r="O2565" s="872" t="str">
        <f t="shared" ref="O2565:O2628" si="207">IF(C2565="","",IF(COUNTBLANK(C2565:J2565)&gt;1,"記入漏れがあります。記入例のとおりデータを入力してください。。",""))</f>
        <v/>
      </c>
    </row>
    <row r="2566" spans="3:15" ht="18" hidden="1" customHeight="1">
      <c r="C2566" s="879"/>
      <c r="D2566" s="888"/>
      <c r="E2566" s="889"/>
      <c r="F2566" s="848"/>
      <c r="G2566" s="849"/>
      <c r="H2566" s="868"/>
      <c r="I2566" s="642"/>
      <c r="J2566" s="862"/>
      <c r="K2566" s="872" t="str">
        <f t="shared" si="204"/>
        <v/>
      </c>
      <c r="L2566" s="872" t="str">
        <f t="shared" si="205"/>
        <v/>
      </c>
      <c r="M2566" s="872" t="str">
        <f t="shared" si="206"/>
        <v/>
      </c>
      <c r="N2566" s="872" t="str">
        <f t="shared" ref="N2566:N2629" si="208">IF(COUNTIF($Y$6:$Y$18,J2566),"要確認","")</f>
        <v/>
      </c>
      <c r="O2566" s="872" t="str">
        <f t="shared" si="207"/>
        <v/>
      </c>
    </row>
    <row r="2567" spans="3:15" ht="18" hidden="1" customHeight="1">
      <c r="C2567" s="879"/>
      <c r="D2567" s="888"/>
      <c r="E2567" s="889"/>
      <c r="F2567" s="848"/>
      <c r="G2567" s="849"/>
      <c r="H2567" s="868"/>
      <c r="I2567" s="642"/>
      <c r="J2567" s="862"/>
      <c r="K2567" s="872" t="str">
        <f t="shared" si="204"/>
        <v/>
      </c>
      <c r="L2567" s="872" t="str">
        <f t="shared" si="205"/>
        <v/>
      </c>
      <c r="M2567" s="872" t="str">
        <f t="shared" si="206"/>
        <v/>
      </c>
      <c r="N2567" s="872" t="str">
        <f t="shared" si="208"/>
        <v/>
      </c>
      <c r="O2567" s="872" t="str">
        <f t="shared" si="207"/>
        <v/>
      </c>
    </row>
    <row r="2568" spans="3:15" ht="18" hidden="1" customHeight="1">
      <c r="C2568" s="879"/>
      <c r="D2568" s="888"/>
      <c r="E2568" s="889"/>
      <c r="F2568" s="848"/>
      <c r="G2568" s="849"/>
      <c r="H2568" s="868"/>
      <c r="I2568" s="642"/>
      <c r="J2568" s="862"/>
      <c r="K2568" s="872" t="str">
        <f t="shared" si="204"/>
        <v/>
      </c>
      <c r="L2568" s="872" t="str">
        <f t="shared" si="205"/>
        <v/>
      </c>
      <c r="M2568" s="872" t="str">
        <f t="shared" si="206"/>
        <v/>
      </c>
      <c r="N2568" s="872" t="str">
        <f t="shared" si="208"/>
        <v/>
      </c>
      <c r="O2568" s="872" t="str">
        <f t="shared" si="207"/>
        <v/>
      </c>
    </row>
    <row r="2569" spans="3:15" ht="18" hidden="1" customHeight="1">
      <c r="C2569" s="879"/>
      <c r="D2569" s="888"/>
      <c r="E2569" s="889"/>
      <c r="F2569" s="848"/>
      <c r="G2569" s="849"/>
      <c r="H2569" s="868"/>
      <c r="I2569" s="642"/>
      <c r="J2569" s="862"/>
      <c r="K2569" s="872" t="str">
        <f t="shared" si="204"/>
        <v/>
      </c>
      <c r="L2569" s="872" t="str">
        <f t="shared" si="205"/>
        <v/>
      </c>
      <c r="M2569" s="872" t="str">
        <f t="shared" si="206"/>
        <v/>
      </c>
      <c r="N2569" s="872" t="str">
        <f t="shared" si="208"/>
        <v/>
      </c>
      <c r="O2569" s="872" t="str">
        <f t="shared" si="207"/>
        <v/>
      </c>
    </row>
    <row r="2570" spans="3:15" ht="18" hidden="1" customHeight="1">
      <c r="C2570" s="879"/>
      <c r="D2570" s="888"/>
      <c r="E2570" s="889"/>
      <c r="F2570" s="848"/>
      <c r="G2570" s="849"/>
      <c r="H2570" s="868"/>
      <c r="I2570" s="642"/>
      <c r="J2570" s="862"/>
      <c r="K2570" s="872" t="str">
        <f t="shared" si="204"/>
        <v/>
      </c>
      <c r="L2570" s="872" t="str">
        <f t="shared" si="205"/>
        <v/>
      </c>
      <c r="M2570" s="872" t="str">
        <f t="shared" si="206"/>
        <v/>
      </c>
      <c r="N2570" s="872" t="str">
        <f t="shared" si="208"/>
        <v/>
      </c>
      <c r="O2570" s="872" t="str">
        <f t="shared" si="207"/>
        <v/>
      </c>
    </row>
    <row r="2571" spans="3:15" ht="18" hidden="1" customHeight="1">
      <c r="C2571" s="879"/>
      <c r="D2571" s="888"/>
      <c r="E2571" s="889"/>
      <c r="F2571" s="848"/>
      <c r="G2571" s="849"/>
      <c r="H2571" s="868"/>
      <c r="I2571" s="642"/>
      <c r="J2571" s="862"/>
      <c r="K2571" s="872" t="str">
        <f t="shared" si="204"/>
        <v/>
      </c>
      <c r="L2571" s="872" t="str">
        <f t="shared" si="205"/>
        <v/>
      </c>
      <c r="M2571" s="872" t="str">
        <f t="shared" si="206"/>
        <v/>
      </c>
      <c r="N2571" s="872" t="str">
        <f t="shared" si="208"/>
        <v/>
      </c>
      <c r="O2571" s="872" t="str">
        <f t="shared" si="207"/>
        <v/>
      </c>
    </row>
    <row r="2572" spans="3:15" ht="18" hidden="1" customHeight="1">
      <c r="C2572" s="879"/>
      <c r="D2572" s="888"/>
      <c r="E2572" s="889"/>
      <c r="F2572" s="848"/>
      <c r="G2572" s="849"/>
      <c r="H2572" s="868"/>
      <c r="I2572" s="642"/>
      <c r="J2572" s="862"/>
      <c r="K2572" s="872" t="str">
        <f t="shared" si="204"/>
        <v/>
      </c>
      <c r="L2572" s="872" t="str">
        <f t="shared" si="205"/>
        <v/>
      </c>
      <c r="M2572" s="872" t="str">
        <f t="shared" si="206"/>
        <v/>
      </c>
      <c r="N2572" s="872" t="str">
        <f t="shared" si="208"/>
        <v/>
      </c>
      <c r="O2572" s="872" t="str">
        <f t="shared" si="207"/>
        <v/>
      </c>
    </row>
    <row r="2573" spans="3:15" ht="18" hidden="1" customHeight="1">
      <c r="C2573" s="879"/>
      <c r="D2573" s="888"/>
      <c r="E2573" s="889"/>
      <c r="F2573" s="848"/>
      <c r="G2573" s="849"/>
      <c r="H2573" s="868"/>
      <c r="I2573" s="642"/>
      <c r="J2573" s="862"/>
      <c r="K2573" s="872" t="str">
        <f t="shared" si="204"/>
        <v/>
      </c>
      <c r="L2573" s="872" t="str">
        <f t="shared" si="205"/>
        <v/>
      </c>
      <c r="M2573" s="872" t="str">
        <f t="shared" si="206"/>
        <v/>
      </c>
      <c r="N2573" s="872" t="str">
        <f t="shared" si="208"/>
        <v/>
      </c>
      <c r="O2573" s="872" t="str">
        <f t="shared" si="207"/>
        <v/>
      </c>
    </row>
    <row r="2574" spans="3:15" ht="18" hidden="1" customHeight="1">
      <c r="C2574" s="879"/>
      <c r="D2574" s="888"/>
      <c r="E2574" s="889"/>
      <c r="F2574" s="848"/>
      <c r="G2574" s="849"/>
      <c r="H2574" s="868"/>
      <c r="I2574" s="642"/>
      <c r="J2574" s="862"/>
      <c r="K2574" s="872" t="str">
        <f t="shared" si="204"/>
        <v/>
      </c>
      <c r="L2574" s="872" t="str">
        <f t="shared" si="205"/>
        <v/>
      </c>
      <c r="M2574" s="872" t="str">
        <f t="shared" si="206"/>
        <v/>
      </c>
      <c r="N2574" s="872" t="str">
        <f t="shared" si="208"/>
        <v/>
      </c>
      <c r="O2574" s="872" t="str">
        <f t="shared" si="207"/>
        <v/>
      </c>
    </row>
    <row r="2575" spans="3:15" ht="18" hidden="1" customHeight="1">
      <c r="C2575" s="879"/>
      <c r="D2575" s="888"/>
      <c r="E2575" s="889"/>
      <c r="F2575" s="848"/>
      <c r="G2575" s="849"/>
      <c r="H2575" s="868"/>
      <c r="I2575" s="642"/>
      <c r="J2575" s="862"/>
      <c r="K2575" s="872" t="str">
        <f t="shared" si="204"/>
        <v/>
      </c>
      <c r="L2575" s="872" t="str">
        <f t="shared" si="205"/>
        <v/>
      </c>
      <c r="M2575" s="872" t="str">
        <f t="shared" si="206"/>
        <v/>
      </c>
      <c r="N2575" s="872" t="str">
        <f t="shared" si="208"/>
        <v/>
      </c>
      <c r="O2575" s="872" t="str">
        <f t="shared" si="207"/>
        <v/>
      </c>
    </row>
    <row r="2576" spans="3:15" ht="18" hidden="1" customHeight="1">
      <c r="C2576" s="879"/>
      <c r="D2576" s="888"/>
      <c r="E2576" s="889"/>
      <c r="F2576" s="848"/>
      <c r="G2576" s="849"/>
      <c r="H2576" s="868"/>
      <c r="I2576" s="642"/>
      <c r="J2576" s="862"/>
      <c r="K2576" s="872" t="str">
        <f t="shared" si="204"/>
        <v/>
      </c>
      <c r="L2576" s="872" t="str">
        <f t="shared" si="205"/>
        <v/>
      </c>
      <c r="M2576" s="872" t="str">
        <f t="shared" si="206"/>
        <v/>
      </c>
      <c r="N2576" s="872" t="str">
        <f t="shared" si="208"/>
        <v/>
      </c>
      <c r="O2576" s="872" t="str">
        <f t="shared" si="207"/>
        <v/>
      </c>
    </row>
    <row r="2577" spans="3:15" ht="18" hidden="1" customHeight="1">
      <c r="C2577" s="879"/>
      <c r="D2577" s="888"/>
      <c r="E2577" s="889"/>
      <c r="F2577" s="848"/>
      <c r="G2577" s="849"/>
      <c r="H2577" s="868"/>
      <c r="I2577" s="642"/>
      <c r="J2577" s="862"/>
      <c r="K2577" s="872" t="str">
        <f t="shared" si="204"/>
        <v/>
      </c>
      <c r="L2577" s="872" t="str">
        <f t="shared" si="205"/>
        <v/>
      </c>
      <c r="M2577" s="872" t="str">
        <f t="shared" si="206"/>
        <v/>
      </c>
      <c r="N2577" s="872" t="str">
        <f t="shared" si="208"/>
        <v/>
      </c>
      <c r="O2577" s="872" t="str">
        <f t="shared" si="207"/>
        <v/>
      </c>
    </row>
    <row r="2578" spans="3:15" ht="18" hidden="1" customHeight="1">
      <c r="C2578" s="879"/>
      <c r="D2578" s="888"/>
      <c r="E2578" s="889"/>
      <c r="F2578" s="848"/>
      <c r="G2578" s="849"/>
      <c r="H2578" s="868"/>
      <c r="I2578" s="642"/>
      <c r="J2578" s="862"/>
      <c r="K2578" s="872" t="str">
        <f t="shared" si="204"/>
        <v/>
      </c>
      <c r="L2578" s="872" t="str">
        <f t="shared" si="205"/>
        <v/>
      </c>
      <c r="M2578" s="872" t="str">
        <f t="shared" si="206"/>
        <v/>
      </c>
      <c r="N2578" s="872" t="str">
        <f t="shared" si="208"/>
        <v/>
      </c>
      <c r="O2578" s="872" t="str">
        <f t="shared" si="207"/>
        <v/>
      </c>
    </row>
    <row r="2579" spans="3:15" ht="18" hidden="1" customHeight="1">
      <c r="C2579" s="879"/>
      <c r="D2579" s="888"/>
      <c r="E2579" s="889"/>
      <c r="F2579" s="848"/>
      <c r="G2579" s="849"/>
      <c r="H2579" s="868"/>
      <c r="I2579" s="642"/>
      <c r="J2579" s="862"/>
      <c r="K2579" s="872" t="str">
        <f t="shared" si="204"/>
        <v/>
      </c>
      <c r="L2579" s="872" t="str">
        <f t="shared" si="205"/>
        <v/>
      </c>
      <c r="M2579" s="872" t="str">
        <f t="shared" si="206"/>
        <v/>
      </c>
      <c r="N2579" s="872" t="str">
        <f t="shared" si="208"/>
        <v/>
      </c>
      <c r="O2579" s="872" t="str">
        <f t="shared" si="207"/>
        <v/>
      </c>
    </row>
    <row r="2580" spans="3:15" ht="18" hidden="1" customHeight="1">
      <c r="C2580" s="879"/>
      <c r="D2580" s="888"/>
      <c r="E2580" s="889"/>
      <c r="F2580" s="848"/>
      <c r="G2580" s="849"/>
      <c r="H2580" s="868"/>
      <c r="I2580" s="642"/>
      <c r="J2580" s="862"/>
      <c r="K2580" s="872" t="str">
        <f t="shared" si="204"/>
        <v/>
      </c>
      <c r="L2580" s="872" t="str">
        <f t="shared" si="205"/>
        <v/>
      </c>
      <c r="M2580" s="872" t="str">
        <f t="shared" si="206"/>
        <v/>
      </c>
      <c r="N2580" s="872" t="str">
        <f t="shared" si="208"/>
        <v/>
      </c>
      <c r="O2580" s="872" t="str">
        <f t="shared" si="207"/>
        <v/>
      </c>
    </row>
    <row r="2581" spans="3:15" ht="18" hidden="1" customHeight="1">
      <c r="C2581" s="879"/>
      <c r="D2581" s="888"/>
      <c r="E2581" s="889"/>
      <c r="F2581" s="848"/>
      <c r="G2581" s="849"/>
      <c r="H2581" s="868"/>
      <c r="I2581" s="642"/>
      <c r="J2581" s="862"/>
      <c r="K2581" s="872" t="str">
        <f t="shared" si="204"/>
        <v/>
      </c>
      <c r="L2581" s="872" t="str">
        <f t="shared" si="205"/>
        <v/>
      </c>
      <c r="M2581" s="872" t="str">
        <f t="shared" si="206"/>
        <v/>
      </c>
      <c r="N2581" s="872" t="str">
        <f t="shared" si="208"/>
        <v/>
      </c>
      <c r="O2581" s="872" t="str">
        <f t="shared" si="207"/>
        <v/>
      </c>
    </row>
    <row r="2582" spans="3:15" ht="18" hidden="1" customHeight="1">
      <c r="C2582" s="879"/>
      <c r="D2582" s="888"/>
      <c r="E2582" s="889"/>
      <c r="F2582" s="848"/>
      <c r="G2582" s="849"/>
      <c r="H2582" s="868"/>
      <c r="I2582" s="642"/>
      <c r="J2582" s="862"/>
      <c r="K2582" s="872" t="str">
        <f t="shared" si="204"/>
        <v/>
      </c>
      <c r="L2582" s="872" t="str">
        <f t="shared" si="205"/>
        <v/>
      </c>
      <c r="M2582" s="872" t="str">
        <f t="shared" si="206"/>
        <v/>
      </c>
      <c r="N2582" s="872" t="str">
        <f t="shared" si="208"/>
        <v/>
      </c>
      <c r="O2582" s="872" t="str">
        <f t="shared" si="207"/>
        <v/>
      </c>
    </row>
    <row r="2583" spans="3:15" ht="18" hidden="1" customHeight="1">
      <c r="C2583" s="879"/>
      <c r="D2583" s="888"/>
      <c r="E2583" s="889"/>
      <c r="F2583" s="848"/>
      <c r="G2583" s="849"/>
      <c r="H2583" s="868"/>
      <c r="I2583" s="642"/>
      <c r="J2583" s="862"/>
      <c r="K2583" s="872" t="str">
        <f t="shared" si="204"/>
        <v/>
      </c>
      <c r="L2583" s="872" t="str">
        <f t="shared" si="205"/>
        <v/>
      </c>
      <c r="M2583" s="872" t="str">
        <f t="shared" si="206"/>
        <v/>
      </c>
      <c r="N2583" s="872" t="str">
        <f t="shared" si="208"/>
        <v/>
      </c>
      <c r="O2583" s="872" t="str">
        <f t="shared" si="207"/>
        <v/>
      </c>
    </row>
    <row r="2584" spans="3:15" ht="18" hidden="1" customHeight="1">
      <c r="C2584" s="879"/>
      <c r="D2584" s="888"/>
      <c r="E2584" s="889"/>
      <c r="F2584" s="848"/>
      <c r="G2584" s="849"/>
      <c r="H2584" s="868"/>
      <c r="I2584" s="642"/>
      <c r="J2584" s="862"/>
      <c r="K2584" s="872" t="str">
        <f t="shared" si="204"/>
        <v/>
      </c>
      <c r="L2584" s="872" t="str">
        <f t="shared" si="205"/>
        <v/>
      </c>
      <c r="M2584" s="872" t="str">
        <f t="shared" si="206"/>
        <v/>
      </c>
      <c r="N2584" s="872" t="str">
        <f t="shared" si="208"/>
        <v/>
      </c>
      <c r="O2584" s="872" t="str">
        <f t="shared" si="207"/>
        <v/>
      </c>
    </row>
    <row r="2585" spans="3:15" ht="18" hidden="1" customHeight="1">
      <c r="C2585" s="879"/>
      <c r="D2585" s="888"/>
      <c r="E2585" s="889"/>
      <c r="F2585" s="848"/>
      <c r="G2585" s="849"/>
      <c r="H2585" s="868"/>
      <c r="I2585" s="642"/>
      <c r="J2585" s="862"/>
      <c r="K2585" s="872" t="str">
        <f t="shared" si="204"/>
        <v/>
      </c>
      <c r="L2585" s="872" t="str">
        <f t="shared" si="205"/>
        <v/>
      </c>
      <c r="M2585" s="872" t="str">
        <f t="shared" si="206"/>
        <v/>
      </c>
      <c r="N2585" s="872" t="str">
        <f t="shared" si="208"/>
        <v/>
      </c>
      <c r="O2585" s="872" t="str">
        <f t="shared" si="207"/>
        <v/>
      </c>
    </row>
    <row r="2586" spans="3:15" ht="18" hidden="1" customHeight="1">
      <c r="C2586" s="879"/>
      <c r="D2586" s="888"/>
      <c r="E2586" s="889"/>
      <c r="F2586" s="848"/>
      <c r="G2586" s="849"/>
      <c r="H2586" s="868"/>
      <c r="I2586" s="642"/>
      <c r="J2586" s="862"/>
      <c r="K2586" s="872" t="str">
        <f t="shared" si="204"/>
        <v/>
      </c>
      <c r="L2586" s="872" t="str">
        <f t="shared" si="205"/>
        <v/>
      </c>
      <c r="M2586" s="872" t="str">
        <f t="shared" si="206"/>
        <v/>
      </c>
      <c r="N2586" s="872" t="str">
        <f t="shared" si="208"/>
        <v/>
      </c>
      <c r="O2586" s="872" t="str">
        <f t="shared" si="207"/>
        <v/>
      </c>
    </row>
    <row r="2587" spans="3:15" ht="18" hidden="1" customHeight="1">
      <c r="C2587" s="879"/>
      <c r="D2587" s="888"/>
      <c r="E2587" s="889"/>
      <c r="F2587" s="848"/>
      <c r="G2587" s="849"/>
      <c r="H2587" s="868"/>
      <c r="I2587" s="642"/>
      <c r="J2587" s="862"/>
      <c r="K2587" s="872" t="str">
        <f t="shared" si="204"/>
        <v/>
      </c>
      <c r="L2587" s="872" t="str">
        <f t="shared" si="205"/>
        <v/>
      </c>
      <c r="M2587" s="872" t="str">
        <f t="shared" si="206"/>
        <v/>
      </c>
      <c r="N2587" s="872" t="str">
        <f t="shared" si="208"/>
        <v/>
      </c>
      <c r="O2587" s="872" t="str">
        <f t="shared" si="207"/>
        <v/>
      </c>
    </row>
    <row r="2588" spans="3:15" ht="18" hidden="1" customHeight="1">
      <c r="C2588" s="879"/>
      <c r="D2588" s="888"/>
      <c r="E2588" s="889"/>
      <c r="F2588" s="848"/>
      <c r="G2588" s="849"/>
      <c r="H2588" s="868"/>
      <c r="I2588" s="642"/>
      <c r="J2588" s="862"/>
      <c r="K2588" s="872" t="str">
        <f t="shared" si="204"/>
        <v/>
      </c>
      <c r="L2588" s="872" t="str">
        <f t="shared" si="205"/>
        <v/>
      </c>
      <c r="M2588" s="872" t="str">
        <f t="shared" si="206"/>
        <v/>
      </c>
      <c r="N2588" s="872" t="str">
        <f t="shared" si="208"/>
        <v/>
      </c>
      <c r="O2588" s="872" t="str">
        <f t="shared" si="207"/>
        <v/>
      </c>
    </row>
    <row r="2589" spans="3:15" ht="18" hidden="1" customHeight="1">
      <c r="C2589" s="879"/>
      <c r="D2589" s="888"/>
      <c r="E2589" s="889"/>
      <c r="F2589" s="848"/>
      <c r="G2589" s="849"/>
      <c r="H2589" s="868"/>
      <c r="I2589" s="642"/>
      <c r="J2589" s="862"/>
      <c r="K2589" s="872" t="str">
        <f t="shared" si="204"/>
        <v/>
      </c>
      <c r="L2589" s="872" t="str">
        <f t="shared" si="205"/>
        <v/>
      </c>
      <c r="M2589" s="872" t="str">
        <f t="shared" si="206"/>
        <v/>
      </c>
      <c r="N2589" s="872" t="str">
        <f t="shared" si="208"/>
        <v/>
      </c>
      <c r="O2589" s="872" t="str">
        <f t="shared" si="207"/>
        <v/>
      </c>
    </row>
    <row r="2590" spans="3:15" ht="18" hidden="1" customHeight="1">
      <c r="C2590" s="879"/>
      <c r="D2590" s="888"/>
      <c r="E2590" s="889"/>
      <c r="F2590" s="848"/>
      <c r="G2590" s="849"/>
      <c r="H2590" s="868"/>
      <c r="I2590" s="642"/>
      <c r="J2590" s="862"/>
      <c r="K2590" s="872" t="str">
        <f t="shared" si="204"/>
        <v/>
      </c>
      <c r="L2590" s="872" t="str">
        <f t="shared" si="205"/>
        <v/>
      </c>
      <c r="M2590" s="872" t="str">
        <f t="shared" si="206"/>
        <v/>
      </c>
      <c r="N2590" s="872" t="str">
        <f t="shared" si="208"/>
        <v/>
      </c>
      <c r="O2590" s="872" t="str">
        <f t="shared" si="207"/>
        <v/>
      </c>
    </row>
    <row r="2591" spans="3:15" ht="18" hidden="1" customHeight="1">
      <c r="C2591" s="879"/>
      <c r="D2591" s="888"/>
      <c r="E2591" s="889"/>
      <c r="F2591" s="848"/>
      <c r="G2591" s="849"/>
      <c r="H2591" s="868"/>
      <c r="I2591" s="642"/>
      <c r="J2591" s="862"/>
      <c r="K2591" s="872" t="str">
        <f t="shared" si="204"/>
        <v/>
      </c>
      <c r="L2591" s="872" t="str">
        <f t="shared" si="205"/>
        <v/>
      </c>
      <c r="M2591" s="872" t="str">
        <f t="shared" si="206"/>
        <v/>
      </c>
      <c r="N2591" s="872" t="str">
        <f t="shared" si="208"/>
        <v/>
      </c>
      <c r="O2591" s="872" t="str">
        <f t="shared" si="207"/>
        <v/>
      </c>
    </row>
    <row r="2592" spans="3:15" ht="18" hidden="1" customHeight="1">
      <c r="C2592" s="879"/>
      <c r="D2592" s="888"/>
      <c r="E2592" s="889"/>
      <c r="F2592" s="848"/>
      <c r="G2592" s="849"/>
      <c r="H2592" s="868"/>
      <c r="I2592" s="642"/>
      <c r="J2592" s="862"/>
      <c r="K2592" s="872" t="str">
        <f t="shared" si="204"/>
        <v/>
      </c>
      <c r="L2592" s="872" t="str">
        <f t="shared" si="205"/>
        <v/>
      </c>
      <c r="M2592" s="872" t="str">
        <f t="shared" si="206"/>
        <v/>
      </c>
      <c r="N2592" s="872" t="str">
        <f t="shared" si="208"/>
        <v/>
      </c>
      <c r="O2592" s="872" t="str">
        <f t="shared" si="207"/>
        <v/>
      </c>
    </row>
    <row r="2593" spans="3:15" ht="18" hidden="1" customHeight="1">
      <c r="C2593" s="879"/>
      <c r="D2593" s="888"/>
      <c r="E2593" s="889"/>
      <c r="F2593" s="848"/>
      <c r="G2593" s="849"/>
      <c r="H2593" s="868"/>
      <c r="I2593" s="642"/>
      <c r="J2593" s="862"/>
      <c r="K2593" s="872" t="str">
        <f t="shared" si="204"/>
        <v/>
      </c>
      <c r="L2593" s="872" t="str">
        <f t="shared" si="205"/>
        <v/>
      </c>
      <c r="M2593" s="872" t="str">
        <f t="shared" si="206"/>
        <v/>
      </c>
      <c r="N2593" s="872" t="str">
        <f t="shared" si="208"/>
        <v/>
      </c>
      <c r="O2593" s="872" t="str">
        <f t="shared" si="207"/>
        <v/>
      </c>
    </row>
    <row r="2594" spans="3:15" ht="18" hidden="1" customHeight="1">
      <c r="C2594" s="879"/>
      <c r="D2594" s="888"/>
      <c r="E2594" s="889"/>
      <c r="F2594" s="848"/>
      <c r="G2594" s="849"/>
      <c r="H2594" s="868"/>
      <c r="I2594" s="642"/>
      <c r="J2594" s="862"/>
      <c r="K2594" s="872" t="str">
        <f t="shared" si="204"/>
        <v/>
      </c>
      <c r="L2594" s="872" t="str">
        <f t="shared" si="205"/>
        <v/>
      </c>
      <c r="M2594" s="872" t="str">
        <f t="shared" si="206"/>
        <v/>
      </c>
      <c r="N2594" s="872" t="str">
        <f t="shared" si="208"/>
        <v/>
      </c>
      <c r="O2594" s="872" t="str">
        <f t="shared" si="207"/>
        <v/>
      </c>
    </row>
    <row r="2595" spans="3:15" ht="18" hidden="1" customHeight="1">
      <c r="C2595" s="879"/>
      <c r="D2595" s="888"/>
      <c r="E2595" s="889"/>
      <c r="F2595" s="848"/>
      <c r="G2595" s="849"/>
      <c r="H2595" s="868"/>
      <c r="I2595" s="642"/>
      <c r="J2595" s="862"/>
      <c r="K2595" s="872" t="str">
        <f t="shared" si="204"/>
        <v/>
      </c>
      <c r="L2595" s="872" t="str">
        <f t="shared" si="205"/>
        <v/>
      </c>
      <c r="M2595" s="872" t="str">
        <f t="shared" si="206"/>
        <v/>
      </c>
      <c r="N2595" s="872" t="str">
        <f t="shared" si="208"/>
        <v/>
      </c>
      <c r="O2595" s="872" t="str">
        <f t="shared" si="207"/>
        <v/>
      </c>
    </row>
    <row r="2596" spans="3:15" ht="18" hidden="1" customHeight="1">
      <c r="C2596" s="879"/>
      <c r="D2596" s="888"/>
      <c r="E2596" s="889"/>
      <c r="F2596" s="848"/>
      <c r="G2596" s="849"/>
      <c r="H2596" s="868"/>
      <c r="I2596" s="642"/>
      <c r="J2596" s="862"/>
      <c r="K2596" s="872" t="str">
        <f t="shared" si="204"/>
        <v/>
      </c>
      <c r="L2596" s="872" t="str">
        <f t="shared" si="205"/>
        <v/>
      </c>
      <c r="M2596" s="872" t="str">
        <f t="shared" si="206"/>
        <v/>
      </c>
      <c r="N2596" s="872" t="str">
        <f t="shared" si="208"/>
        <v/>
      </c>
      <c r="O2596" s="872" t="str">
        <f t="shared" si="207"/>
        <v/>
      </c>
    </row>
    <row r="2597" spans="3:15" ht="18" hidden="1" customHeight="1">
      <c r="C2597" s="879"/>
      <c r="D2597" s="888"/>
      <c r="E2597" s="889"/>
      <c r="F2597" s="848"/>
      <c r="G2597" s="849"/>
      <c r="H2597" s="868"/>
      <c r="I2597" s="642"/>
      <c r="J2597" s="862"/>
      <c r="K2597" s="872" t="str">
        <f t="shared" si="204"/>
        <v/>
      </c>
      <c r="L2597" s="872" t="str">
        <f t="shared" si="205"/>
        <v/>
      </c>
      <c r="M2597" s="872" t="str">
        <f t="shared" si="206"/>
        <v/>
      </c>
      <c r="N2597" s="872" t="str">
        <f t="shared" si="208"/>
        <v/>
      </c>
      <c r="O2597" s="872" t="str">
        <f t="shared" si="207"/>
        <v/>
      </c>
    </row>
    <row r="2598" spans="3:15" ht="18" hidden="1" customHeight="1">
      <c r="C2598" s="879"/>
      <c r="D2598" s="888"/>
      <c r="E2598" s="889"/>
      <c r="F2598" s="848"/>
      <c r="G2598" s="849"/>
      <c r="H2598" s="868"/>
      <c r="I2598" s="642"/>
      <c r="J2598" s="862"/>
      <c r="K2598" s="872" t="str">
        <f t="shared" si="204"/>
        <v/>
      </c>
      <c r="L2598" s="872" t="str">
        <f t="shared" si="205"/>
        <v/>
      </c>
      <c r="M2598" s="872" t="str">
        <f t="shared" si="206"/>
        <v/>
      </c>
      <c r="N2598" s="872" t="str">
        <f t="shared" si="208"/>
        <v/>
      </c>
      <c r="O2598" s="872" t="str">
        <f t="shared" si="207"/>
        <v/>
      </c>
    </row>
    <row r="2599" spans="3:15" ht="18" hidden="1" customHeight="1">
      <c r="C2599" s="879"/>
      <c r="D2599" s="888"/>
      <c r="E2599" s="889"/>
      <c r="F2599" s="848"/>
      <c r="G2599" s="849"/>
      <c r="H2599" s="868"/>
      <c r="I2599" s="642"/>
      <c r="J2599" s="862"/>
      <c r="K2599" s="872" t="str">
        <f t="shared" ref="K2599:K2662" si="209">IF(C2599="","",IF(E2599=G2599,"エラー",""))</f>
        <v/>
      </c>
      <c r="L2599" s="872" t="str">
        <f t="shared" ref="L2599:L2662" si="210">IF(C2599="","",IF(COUNTIF($H$3213:$H$3236,H2599),"","エラー"))</f>
        <v/>
      </c>
      <c r="M2599" s="872" t="str">
        <f t="shared" ref="M2599:M2662" si="211">IF(H2599="その他",IF(I2599="","エラー",""),IF(H2599="外国語(外国語会話も含む)",IF(I2599="","エラー",""),""))</f>
        <v/>
      </c>
      <c r="N2599" s="872" t="str">
        <f t="shared" si="208"/>
        <v/>
      </c>
      <c r="O2599" s="872" t="str">
        <f t="shared" si="207"/>
        <v/>
      </c>
    </row>
    <row r="2600" spans="3:15" ht="18" hidden="1" customHeight="1">
      <c r="C2600" s="879"/>
      <c r="D2600" s="888"/>
      <c r="E2600" s="889"/>
      <c r="F2600" s="848"/>
      <c r="G2600" s="849"/>
      <c r="H2600" s="868"/>
      <c r="I2600" s="642"/>
      <c r="J2600" s="862"/>
      <c r="K2600" s="872" t="str">
        <f t="shared" si="209"/>
        <v/>
      </c>
      <c r="L2600" s="872" t="str">
        <f t="shared" si="210"/>
        <v/>
      </c>
      <c r="M2600" s="872" t="str">
        <f t="shared" si="211"/>
        <v/>
      </c>
      <c r="N2600" s="872" t="str">
        <f t="shared" si="208"/>
        <v/>
      </c>
      <c r="O2600" s="872" t="str">
        <f t="shared" si="207"/>
        <v/>
      </c>
    </row>
    <row r="2601" spans="3:15" ht="18" hidden="1" customHeight="1">
      <c r="C2601" s="879"/>
      <c r="D2601" s="888"/>
      <c r="E2601" s="889"/>
      <c r="F2601" s="848"/>
      <c r="G2601" s="849"/>
      <c r="H2601" s="868"/>
      <c r="I2601" s="642"/>
      <c r="J2601" s="862"/>
      <c r="K2601" s="872" t="str">
        <f t="shared" si="209"/>
        <v/>
      </c>
      <c r="L2601" s="872" t="str">
        <f t="shared" si="210"/>
        <v/>
      </c>
      <c r="M2601" s="872" t="str">
        <f t="shared" si="211"/>
        <v/>
      </c>
      <c r="N2601" s="872" t="str">
        <f t="shared" si="208"/>
        <v/>
      </c>
      <c r="O2601" s="872" t="str">
        <f t="shared" si="207"/>
        <v/>
      </c>
    </row>
    <row r="2602" spans="3:15" ht="18" hidden="1" customHeight="1">
      <c r="C2602" s="879"/>
      <c r="D2602" s="888"/>
      <c r="E2602" s="889"/>
      <c r="F2602" s="848"/>
      <c r="G2602" s="849"/>
      <c r="H2602" s="868"/>
      <c r="I2602" s="642"/>
      <c r="J2602" s="862"/>
      <c r="K2602" s="872" t="str">
        <f t="shared" si="209"/>
        <v/>
      </c>
      <c r="L2602" s="872" t="str">
        <f t="shared" si="210"/>
        <v/>
      </c>
      <c r="M2602" s="872" t="str">
        <f t="shared" si="211"/>
        <v/>
      </c>
      <c r="N2602" s="872" t="str">
        <f t="shared" si="208"/>
        <v/>
      </c>
      <c r="O2602" s="872" t="str">
        <f t="shared" si="207"/>
        <v/>
      </c>
    </row>
    <row r="2603" spans="3:15" ht="18" hidden="1" customHeight="1">
      <c r="C2603" s="879"/>
      <c r="D2603" s="888"/>
      <c r="E2603" s="889"/>
      <c r="F2603" s="848"/>
      <c r="G2603" s="849"/>
      <c r="H2603" s="868"/>
      <c r="I2603" s="642"/>
      <c r="J2603" s="862"/>
      <c r="K2603" s="872" t="str">
        <f t="shared" si="209"/>
        <v/>
      </c>
      <c r="L2603" s="872" t="str">
        <f t="shared" si="210"/>
        <v/>
      </c>
      <c r="M2603" s="872" t="str">
        <f t="shared" si="211"/>
        <v/>
      </c>
      <c r="N2603" s="872" t="str">
        <f t="shared" si="208"/>
        <v/>
      </c>
      <c r="O2603" s="872" t="str">
        <f t="shared" si="207"/>
        <v/>
      </c>
    </row>
    <row r="2604" spans="3:15" ht="18" hidden="1" customHeight="1">
      <c r="C2604" s="879"/>
      <c r="D2604" s="888"/>
      <c r="E2604" s="889"/>
      <c r="F2604" s="848"/>
      <c r="G2604" s="849"/>
      <c r="H2604" s="868"/>
      <c r="I2604" s="642"/>
      <c r="J2604" s="862"/>
      <c r="K2604" s="872" t="str">
        <f t="shared" si="209"/>
        <v/>
      </c>
      <c r="L2604" s="872" t="str">
        <f t="shared" si="210"/>
        <v/>
      </c>
      <c r="M2604" s="872" t="str">
        <f t="shared" si="211"/>
        <v/>
      </c>
      <c r="N2604" s="872" t="str">
        <f t="shared" si="208"/>
        <v/>
      </c>
      <c r="O2604" s="872" t="str">
        <f t="shared" si="207"/>
        <v/>
      </c>
    </row>
    <row r="2605" spans="3:15" ht="18" hidden="1" customHeight="1">
      <c r="C2605" s="879"/>
      <c r="D2605" s="888"/>
      <c r="E2605" s="889"/>
      <c r="F2605" s="848"/>
      <c r="G2605" s="849"/>
      <c r="H2605" s="868"/>
      <c r="I2605" s="642"/>
      <c r="J2605" s="862"/>
      <c r="K2605" s="872" t="str">
        <f t="shared" si="209"/>
        <v/>
      </c>
      <c r="L2605" s="872" t="str">
        <f t="shared" si="210"/>
        <v/>
      </c>
      <c r="M2605" s="872" t="str">
        <f t="shared" si="211"/>
        <v/>
      </c>
      <c r="N2605" s="872" t="str">
        <f t="shared" si="208"/>
        <v/>
      </c>
      <c r="O2605" s="872" t="str">
        <f t="shared" si="207"/>
        <v/>
      </c>
    </row>
    <row r="2606" spans="3:15" ht="18" hidden="1" customHeight="1">
      <c r="C2606" s="879"/>
      <c r="D2606" s="888"/>
      <c r="E2606" s="889"/>
      <c r="F2606" s="848"/>
      <c r="G2606" s="849"/>
      <c r="H2606" s="868"/>
      <c r="I2606" s="642"/>
      <c r="J2606" s="862"/>
      <c r="K2606" s="872" t="str">
        <f t="shared" si="209"/>
        <v/>
      </c>
      <c r="L2606" s="872" t="str">
        <f t="shared" si="210"/>
        <v/>
      </c>
      <c r="M2606" s="872" t="str">
        <f t="shared" si="211"/>
        <v/>
      </c>
      <c r="N2606" s="872" t="str">
        <f t="shared" si="208"/>
        <v/>
      </c>
      <c r="O2606" s="872" t="str">
        <f t="shared" si="207"/>
        <v/>
      </c>
    </row>
    <row r="2607" spans="3:15" ht="18" hidden="1" customHeight="1">
      <c r="C2607" s="879"/>
      <c r="D2607" s="888"/>
      <c r="E2607" s="889"/>
      <c r="F2607" s="848"/>
      <c r="G2607" s="849"/>
      <c r="H2607" s="868"/>
      <c r="I2607" s="642"/>
      <c r="J2607" s="862"/>
      <c r="K2607" s="872" t="str">
        <f t="shared" si="209"/>
        <v/>
      </c>
      <c r="L2607" s="872" t="str">
        <f t="shared" si="210"/>
        <v/>
      </c>
      <c r="M2607" s="872" t="str">
        <f t="shared" si="211"/>
        <v/>
      </c>
      <c r="N2607" s="872" t="str">
        <f t="shared" si="208"/>
        <v/>
      </c>
      <c r="O2607" s="872" t="str">
        <f t="shared" si="207"/>
        <v/>
      </c>
    </row>
    <row r="2608" spans="3:15" ht="18" hidden="1" customHeight="1">
      <c r="C2608" s="879"/>
      <c r="D2608" s="888"/>
      <c r="E2608" s="889"/>
      <c r="F2608" s="848"/>
      <c r="G2608" s="849"/>
      <c r="H2608" s="868"/>
      <c r="I2608" s="642"/>
      <c r="J2608" s="862"/>
      <c r="K2608" s="872" t="str">
        <f t="shared" si="209"/>
        <v/>
      </c>
      <c r="L2608" s="872" t="str">
        <f t="shared" si="210"/>
        <v/>
      </c>
      <c r="M2608" s="872" t="str">
        <f t="shared" si="211"/>
        <v/>
      </c>
      <c r="N2608" s="872" t="str">
        <f t="shared" si="208"/>
        <v/>
      </c>
      <c r="O2608" s="872" t="str">
        <f t="shared" si="207"/>
        <v/>
      </c>
    </row>
    <row r="2609" spans="3:15" ht="18" hidden="1" customHeight="1">
      <c r="C2609" s="879"/>
      <c r="D2609" s="888"/>
      <c r="E2609" s="889"/>
      <c r="F2609" s="848"/>
      <c r="G2609" s="849"/>
      <c r="H2609" s="868"/>
      <c r="I2609" s="642"/>
      <c r="J2609" s="862"/>
      <c r="K2609" s="872" t="str">
        <f t="shared" si="209"/>
        <v/>
      </c>
      <c r="L2609" s="872" t="str">
        <f t="shared" si="210"/>
        <v/>
      </c>
      <c r="M2609" s="872" t="str">
        <f t="shared" si="211"/>
        <v/>
      </c>
      <c r="N2609" s="872" t="str">
        <f t="shared" si="208"/>
        <v/>
      </c>
      <c r="O2609" s="872" t="str">
        <f t="shared" si="207"/>
        <v/>
      </c>
    </row>
    <row r="2610" spans="3:15" ht="18" hidden="1" customHeight="1">
      <c r="C2610" s="879"/>
      <c r="D2610" s="888"/>
      <c r="E2610" s="889"/>
      <c r="F2610" s="848"/>
      <c r="G2610" s="849"/>
      <c r="H2610" s="868"/>
      <c r="I2610" s="642"/>
      <c r="J2610" s="862"/>
      <c r="K2610" s="872" t="str">
        <f t="shared" si="209"/>
        <v/>
      </c>
      <c r="L2610" s="872" t="str">
        <f t="shared" si="210"/>
        <v/>
      </c>
      <c r="M2610" s="872" t="str">
        <f t="shared" si="211"/>
        <v/>
      </c>
      <c r="N2610" s="872" t="str">
        <f t="shared" si="208"/>
        <v/>
      </c>
      <c r="O2610" s="872" t="str">
        <f t="shared" si="207"/>
        <v/>
      </c>
    </row>
    <row r="2611" spans="3:15" ht="18" hidden="1" customHeight="1">
      <c r="C2611" s="879"/>
      <c r="D2611" s="888"/>
      <c r="E2611" s="889"/>
      <c r="F2611" s="848"/>
      <c r="G2611" s="849"/>
      <c r="H2611" s="868"/>
      <c r="I2611" s="642"/>
      <c r="J2611" s="862"/>
      <c r="K2611" s="872" t="str">
        <f t="shared" si="209"/>
        <v/>
      </c>
      <c r="L2611" s="872" t="str">
        <f t="shared" si="210"/>
        <v/>
      </c>
      <c r="M2611" s="872" t="str">
        <f t="shared" si="211"/>
        <v/>
      </c>
      <c r="N2611" s="872" t="str">
        <f t="shared" si="208"/>
        <v/>
      </c>
      <c r="O2611" s="872" t="str">
        <f t="shared" si="207"/>
        <v/>
      </c>
    </row>
    <row r="2612" spans="3:15" ht="18" hidden="1" customHeight="1">
      <c r="C2612" s="879"/>
      <c r="D2612" s="888"/>
      <c r="E2612" s="889"/>
      <c r="F2612" s="848"/>
      <c r="G2612" s="849"/>
      <c r="H2612" s="868"/>
      <c r="I2612" s="642"/>
      <c r="J2612" s="862"/>
      <c r="K2612" s="872" t="str">
        <f t="shared" si="209"/>
        <v/>
      </c>
      <c r="L2612" s="872" t="str">
        <f t="shared" si="210"/>
        <v/>
      </c>
      <c r="M2612" s="872" t="str">
        <f t="shared" si="211"/>
        <v/>
      </c>
      <c r="N2612" s="872" t="str">
        <f t="shared" si="208"/>
        <v/>
      </c>
      <c r="O2612" s="872" t="str">
        <f t="shared" si="207"/>
        <v/>
      </c>
    </row>
    <row r="2613" spans="3:15" ht="18" hidden="1" customHeight="1">
      <c r="C2613" s="879"/>
      <c r="D2613" s="888"/>
      <c r="E2613" s="889"/>
      <c r="F2613" s="848"/>
      <c r="G2613" s="849"/>
      <c r="H2613" s="868"/>
      <c r="I2613" s="642"/>
      <c r="J2613" s="862"/>
      <c r="K2613" s="872" t="str">
        <f t="shared" si="209"/>
        <v/>
      </c>
      <c r="L2613" s="872" t="str">
        <f t="shared" si="210"/>
        <v/>
      </c>
      <c r="M2613" s="872" t="str">
        <f t="shared" si="211"/>
        <v/>
      </c>
      <c r="N2613" s="872" t="str">
        <f t="shared" si="208"/>
        <v/>
      </c>
      <c r="O2613" s="872" t="str">
        <f t="shared" si="207"/>
        <v/>
      </c>
    </row>
    <row r="2614" spans="3:15" ht="18" hidden="1" customHeight="1">
      <c r="C2614" s="879"/>
      <c r="D2614" s="888"/>
      <c r="E2614" s="889"/>
      <c r="F2614" s="848"/>
      <c r="G2614" s="849"/>
      <c r="H2614" s="868"/>
      <c r="I2614" s="642"/>
      <c r="J2614" s="862"/>
      <c r="K2614" s="872" t="str">
        <f t="shared" si="209"/>
        <v/>
      </c>
      <c r="L2614" s="872" t="str">
        <f t="shared" si="210"/>
        <v/>
      </c>
      <c r="M2614" s="872" t="str">
        <f t="shared" si="211"/>
        <v/>
      </c>
      <c r="N2614" s="872" t="str">
        <f t="shared" si="208"/>
        <v/>
      </c>
      <c r="O2614" s="872" t="str">
        <f t="shared" si="207"/>
        <v/>
      </c>
    </row>
    <row r="2615" spans="3:15" ht="18" hidden="1" customHeight="1">
      <c r="C2615" s="879"/>
      <c r="D2615" s="888"/>
      <c r="E2615" s="889"/>
      <c r="F2615" s="848"/>
      <c r="G2615" s="849"/>
      <c r="H2615" s="868"/>
      <c r="I2615" s="642"/>
      <c r="J2615" s="862"/>
      <c r="K2615" s="872" t="str">
        <f t="shared" si="209"/>
        <v/>
      </c>
      <c r="L2615" s="872" t="str">
        <f t="shared" si="210"/>
        <v/>
      </c>
      <c r="M2615" s="872" t="str">
        <f t="shared" si="211"/>
        <v/>
      </c>
      <c r="N2615" s="872" t="str">
        <f t="shared" si="208"/>
        <v/>
      </c>
      <c r="O2615" s="872" t="str">
        <f t="shared" si="207"/>
        <v/>
      </c>
    </row>
    <row r="2616" spans="3:15" ht="18" hidden="1" customHeight="1">
      <c r="C2616" s="879"/>
      <c r="D2616" s="888"/>
      <c r="E2616" s="889"/>
      <c r="F2616" s="848"/>
      <c r="G2616" s="849"/>
      <c r="H2616" s="868"/>
      <c r="I2616" s="642"/>
      <c r="J2616" s="862"/>
      <c r="K2616" s="872" t="str">
        <f t="shared" si="209"/>
        <v/>
      </c>
      <c r="L2616" s="872" t="str">
        <f t="shared" si="210"/>
        <v/>
      </c>
      <c r="M2616" s="872" t="str">
        <f t="shared" si="211"/>
        <v/>
      </c>
      <c r="N2616" s="872" t="str">
        <f t="shared" si="208"/>
        <v/>
      </c>
      <c r="O2616" s="872" t="str">
        <f t="shared" si="207"/>
        <v/>
      </c>
    </row>
    <row r="2617" spans="3:15" ht="18" hidden="1" customHeight="1">
      <c r="C2617" s="879"/>
      <c r="D2617" s="888"/>
      <c r="E2617" s="889"/>
      <c r="F2617" s="848"/>
      <c r="G2617" s="849"/>
      <c r="H2617" s="868"/>
      <c r="I2617" s="642"/>
      <c r="J2617" s="862"/>
      <c r="K2617" s="872" t="str">
        <f t="shared" si="209"/>
        <v/>
      </c>
      <c r="L2617" s="872" t="str">
        <f t="shared" si="210"/>
        <v/>
      </c>
      <c r="M2617" s="872" t="str">
        <f t="shared" si="211"/>
        <v/>
      </c>
      <c r="N2617" s="872" t="str">
        <f t="shared" si="208"/>
        <v/>
      </c>
      <c r="O2617" s="872" t="str">
        <f t="shared" si="207"/>
        <v/>
      </c>
    </row>
    <row r="2618" spans="3:15" ht="18" hidden="1" customHeight="1">
      <c r="C2618" s="879"/>
      <c r="D2618" s="888"/>
      <c r="E2618" s="889"/>
      <c r="F2618" s="848"/>
      <c r="G2618" s="849"/>
      <c r="H2618" s="868"/>
      <c r="I2618" s="642"/>
      <c r="J2618" s="862"/>
      <c r="K2618" s="872" t="str">
        <f t="shared" si="209"/>
        <v/>
      </c>
      <c r="L2618" s="872" t="str">
        <f t="shared" si="210"/>
        <v/>
      </c>
      <c r="M2618" s="872" t="str">
        <f t="shared" si="211"/>
        <v/>
      </c>
      <c r="N2618" s="872" t="str">
        <f t="shared" si="208"/>
        <v/>
      </c>
      <c r="O2618" s="872" t="str">
        <f t="shared" si="207"/>
        <v/>
      </c>
    </row>
    <row r="2619" spans="3:15" ht="18" hidden="1" customHeight="1">
      <c r="C2619" s="879"/>
      <c r="D2619" s="888"/>
      <c r="E2619" s="889"/>
      <c r="F2619" s="848"/>
      <c r="G2619" s="849"/>
      <c r="H2619" s="868"/>
      <c r="I2619" s="642"/>
      <c r="J2619" s="862"/>
      <c r="K2619" s="872" t="str">
        <f t="shared" si="209"/>
        <v/>
      </c>
      <c r="L2619" s="872" t="str">
        <f t="shared" si="210"/>
        <v/>
      </c>
      <c r="M2619" s="872" t="str">
        <f t="shared" si="211"/>
        <v/>
      </c>
      <c r="N2619" s="872" t="str">
        <f t="shared" si="208"/>
        <v/>
      </c>
      <c r="O2619" s="872" t="str">
        <f t="shared" si="207"/>
        <v/>
      </c>
    </row>
    <row r="2620" spans="3:15" ht="18" hidden="1" customHeight="1">
      <c r="C2620" s="879"/>
      <c r="D2620" s="888"/>
      <c r="E2620" s="889"/>
      <c r="F2620" s="848"/>
      <c r="G2620" s="849"/>
      <c r="H2620" s="868"/>
      <c r="I2620" s="642"/>
      <c r="J2620" s="862"/>
      <c r="K2620" s="872" t="str">
        <f t="shared" si="209"/>
        <v/>
      </c>
      <c r="L2620" s="872" t="str">
        <f t="shared" si="210"/>
        <v/>
      </c>
      <c r="M2620" s="872" t="str">
        <f t="shared" si="211"/>
        <v/>
      </c>
      <c r="N2620" s="872" t="str">
        <f t="shared" si="208"/>
        <v/>
      </c>
      <c r="O2620" s="872" t="str">
        <f t="shared" si="207"/>
        <v/>
      </c>
    </row>
    <row r="2621" spans="3:15" ht="18" hidden="1" customHeight="1">
      <c r="C2621" s="879"/>
      <c r="D2621" s="888"/>
      <c r="E2621" s="889"/>
      <c r="F2621" s="848"/>
      <c r="G2621" s="849"/>
      <c r="H2621" s="868"/>
      <c r="I2621" s="642"/>
      <c r="J2621" s="862"/>
      <c r="K2621" s="872" t="str">
        <f t="shared" si="209"/>
        <v/>
      </c>
      <c r="L2621" s="872" t="str">
        <f t="shared" si="210"/>
        <v/>
      </c>
      <c r="M2621" s="872" t="str">
        <f t="shared" si="211"/>
        <v/>
      </c>
      <c r="N2621" s="872" t="str">
        <f t="shared" si="208"/>
        <v/>
      </c>
      <c r="O2621" s="872" t="str">
        <f t="shared" si="207"/>
        <v/>
      </c>
    </row>
    <row r="2622" spans="3:15" ht="18" hidden="1" customHeight="1">
      <c r="C2622" s="879"/>
      <c r="D2622" s="888"/>
      <c r="E2622" s="889"/>
      <c r="F2622" s="848"/>
      <c r="G2622" s="849"/>
      <c r="H2622" s="868"/>
      <c r="I2622" s="642"/>
      <c r="J2622" s="862"/>
      <c r="K2622" s="872" t="str">
        <f t="shared" si="209"/>
        <v/>
      </c>
      <c r="L2622" s="872" t="str">
        <f t="shared" si="210"/>
        <v/>
      </c>
      <c r="M2622" s="872" t="str">
        <f t="shared" si="211"/>
        <v/>
      </c>
      <c r="N2622" s="872" t="str">
        <f t="shared" si="208"/>
        <v/>
      </c>
      <c r="O2622" s="872" t="str">
        <f t="shared" si="207"/>
        <v/>
      </c>
    </row>
    <row r="2623" spans="3:15" ht="18" hidden="1" customHeight="1">
      <c r="C2623" s="879"/>
      <c r="D2623" s="888"/>
      <c r="E2623" s="889"/>
      <c r="F2623" s="848"/>
      <c r="G2623" s="849"/>
      <c r="H2623" s="868"/>
      <c r="I2623" s="642"/>
      <c r="J2623" s="862"/>
      <c r="K2623" s="872" t="str">
        <f t="shared" si="209"/>
        <v/>
      </c>
      <c r="L2623" s="872" t="str">
        <f t="shared" si="210"/>
        <v/>
      </c>
      <c r="M2623" s="872" t="str">
        <f t="shared" si="211"/>
        <v/>
      </c>
      <c r="N2623" s="872" t="str">
        <f t="shared" si="208"/>
        <v/>
      </c>
      <c r="O2623" s="872" t="str">
        <f t="shared" si="207"/>
        <v/>
      </c>
    </row>
    <row r="2624" spans="3:15" ht="18" hidden="1" customHeight="1">
      <c r="C2624" s="879"/>
      <c r="D2624" s="888"/>
      <c r="E2624" s="889"/>
      <c r="F2624" s="848"/>
      <c r="G2624" s="849"/>
      <c r="H2624" s="868"/>
      <c r="I2624" s="642"/>
      <c r="J2624" s="862"/>
      <c r="K2624" s="872" t="str">
        <f t="shared" si="209"/>
        <v/>
      </c>
      <c r="L2624" s="872" t="str">
        <f t="shared" si="210"/>
        <v/>
      </c>
      <c r="M2624" s="872" t="str">
        <f t="shared" si="211"/>
        <v/>
      </c>
      <c r="N2624" s="872" t="str">
        <f t="shared" si="208"/>
        <v/>
      </c>
      <c r="O2624" s="872" t="str">
        <f t="shared" si="207"/>
        <v/>
      </c>
    </row>
    <row r="2625" spans="3:15" ht="18" hidden="1" customHeight="1">
      <c r="C2625" s="879"/>
      <c r="D2625" s="888"/>
      <c r="E2625" s="889"/>
      <c r="F2625" s="848"/>
      <c r="G2625" s="849"/>
      <c r="H2625" s="868"/>
      <c r="I2625" s="642"/>
      <c r="J2625" s="862"/>
      <c r="K2625" s="872" t="str">
        <f t="shared" si="209"/>
        <v/>
      </c>
      <c r="L2625" s="872" t="str">
        <f t="shared" si="210"/>
        <v/>
      </c>
      <c r="M2625" s="872" t="str">
        <f t="shared" si="211"/>
        <v/>
      </c>
      <c r="N2625" s="872" t="str">
        <f t="shared" si="208"/>
        <v/>
      </c>
      <c r="O2625" s="872" t="str">
        <f t="shared" si="207"/>
        <v/>
      </c>
    </row>
    <row r="2626" spans="3:15" ht="18" hidden="1" customHeight="1">
      <c r="C2626" s="879"/>
      <c r="D2626" s="888"/>
      <c r="E2626" s="889"/>
      <c r="F2626" s="848"/>
      <c r="G2626" s="849"/>
      <c r="H2626" s="868"/>
      <c r="I2626" s="642"/>
      <c r="J2626" s="862"/>
      <c r="K2626" s="872" t="str">
        <f t="shared" si="209"/>
        <v/>
      </c>
      <c r="L2626" s="872" t="str">
        <f t="shared" si="210"/>
        <v/>
      </c>
      <c r="M2626" s="872" t="str">
        <f t="shared" si="211"/>
        <v/>
      </c>
      <c r="N2626" s="872" t="str">
        <f t="shared" si="208"/>
        <v/>
      </c>
      <c r="O2626" s="872" t="str">
        <f t="shared" si="207"/>
        <v/>
      </c>
    </row>
    <row r="2627" spans="3:15" ht="18" hidden="1" customHeight="1">
      <c r="C2627" s="879"/>
      <c r="D2627" s="888"/>
      <c r="E2627" s="889"/>
      <c r="F2627" s="848"/>
      <c r="G2627" s="849"/>
      <c r="H2627" s="868"/>
      <c r="I2627" s="642"/>
      <c r="J2627" s="862"/>
      <c r="K2627" s="872" t="str">
        <f t="shared" si="209"/>
        <v/>
      </c>
      <c r="L2627" s="872" t="str">
        <f t="shared" si="210"/>
        <v/>
      </c>
      <c r="M2627" s="872" t="str">
        <f t="shared" si="211"/>
        <v/>
      </c>
      <c r="N2627" s="872" t="str">
        <f t="shared" si="208"/>
        <v/>
      </c>
      <c r="O2627" s="872" t="str">
        <f t="shared" si="207"/>
        <v/>
      </c>
    </row>
    <row r="2628" spans="3:15" ht="18" hidden="1" customHeight="1">
      <c r="C2628" s="879"/>
      <c r="D2628" s="888"/>
      <c r="E2628" s="889"/>
      <c r="F2628" s="848"/>
      <c r="G2628" s="849"/>
      <c r="H2628" s="868"/>
      <c r="I2628" s="642"/>
      <c r="J2628" s="862"/>
      <c r="K2628" s="872" t="str">
        <f t="shared" si="209"/>
        <v/>
      </c>
      <c r="L2628" s="872" t="str">
        <f t="shared" si="210"/>
        <v/>
      </c>
      <c r="M2628" s="872" t="str">
        <f t="shared" si="211"/>
        <v/>
      </c>
      <c r="N2628" s="872" t="str">
        <f t="shared" si="208"/>
        <v/>
      </c>
      <c r="O2628" s="872" t="str">
        <f t="shared" si="207"/>
        <v/>
      </c>
    </row>
    <row r="2629" spans="3:15" ht="18" hidden="1" customHeight="1">
      <c r="C2629" s="879"/>
      <c r="D2629" s="888"/>
      <c r="E2629" s="889"/>
      <c r="F2629" s="848"/>
      <c r="G2629" s="849"/>
      <c r="H2629" s="868"/>
      <c r="I2629" s="642"/>
      <c r="J2629" s="862"/>
      <c r="K2629" s="872" t="str">
        <f t="shared" si="209"/>
        <v/>
      </c>
      <c r="L2629" s="872" t="str">
        <f t="shared" si="210"/>
        <v/>
      </c>
      <c r="M2629" s="872" t="str">
        <f t="shared" si="211"/>
        <v/>
      </c>
      <c r="N2629" s="872" t="str">
        <f t="shared" si="208"/>
        <v/>
      </c>
      <c r="O2629" s="872" t="str">
        <f t="shared" ref="O2629:O2692" si="212">IF(C2629="","",IF(COUNTBLANK(C2629:J2629)&gt;1,"記入漏れがあります。記入例のとおりデータを入力してください。。",""))</f>
        <v/>
      </c>
    </row>
    <row r="2630" spans="3:15" ht="18" hidden="1" customHeight="1">
      <c r="C2630" s="879"/>
      <c r="D2630" s="888"/>
      <c r="E2630" s="889"/>
      <c r="F2630" s="848"/>
      <c r="G2630" s="849"/>
      <c r="H2630" s="868"/>
      <c r="I2630" s="642"/>
      <c r="J2630" s="862"/>
      <c r="K2630" s="872" t="str">
        <f t="shared" si="209"/>
        <v/>
      </c>
      <c r="L2630" s="872" t="str">
        <f t="shared" si="210"/>
        <v/>
      </c>
      <c r="M2630" s="872" t="str">
        <f t="shared" si="211"/>
        <v/>
      </c>
      <c r="N2630" s="872" t="str">
        <f t="shared" ref="N2630:N2693" si="213">IF(COUNTIF($Y$6:$Y$18,J2630),"要確認","")</f>
        <v/>
      </c>
      <c r="O2630" s="872" t="str">
        <f t="shared" si="212"/>
        <v/>
      </c>
    </row>
    <row r="2631" spans="3:15" ht="18" hidden="1" customHeight="1">
      <c r="C2631" s="879"/>
      <c r="D2631" s="888"/>
      <c r="E2631" s="889"/>
      <c r="F2631" s="848"/>
      <c r="G2631" s="849"/>
      <c r="H2631" s="868"/>
      <c r="I2631" s="642"/>
      <c r="J2631" s="862"/>
      <c r="K2631" s="872" t="str">
        <f t="shared" si="209"/>
        <v/>
      </c>
      <c r="L2631" s="872" t="str">
        <f t="shared" si="210"/>
        <v/>
      </c>
      <c r="M2631" s="872" t="str">
        <f t="shared" si="211"/>
        <v/>
      </c>
      <c r="N2631" s="872" t="str">
        <f t="shared" si="213"/>
        <v/>
      </c>
      <c r="O2631" s="872" t="str">
        <f t="shared" si="212"/>
        <v/>
      </c>
    </row>
    <row r="2632" spans="3:15" ht="18" hidden="1" customHeight="1">
      <c r="C2632" s="879"/>
      <c r="D2632" s="888"/>
      <c r="E2632" s="889"/>
      <c r="F2632" s="848"/>
      <c r="G2632" s="849"/>
      <c r="H2632" s="868"/>
      <c r="I2632" s="642"/>
      <c r="J2632" s="862"/>
      <c r="K2632" s="872" t="str">
        <f t="shared" si="209"/>
        <v/>
      </c>
      <c r="L2632" s="872" t="str">
        <f t="shared" si="210"/>
        <v/>
      </c>
      <c r="M2632" s="872" t="str">
        <f t="shared" si="211"/>
        <v/>
      </c>
      <c r="N2632" s="872" t="str">
        <f t="shared" si="213"/>
        <v/>
      </c>
      <c r="O2632" s="872" t="str">
        <f t="shared" si="212"/>
        <v/>
      </c>
    </row>
    <row r="2633" spans="3:15" ht="18" hidden="1" customHeight="1">
      <c r="C2633" s="879"/>
      <c r="D2633" s="888"/>
      <c r="E2633" s="889"/>
      <c r="F2633" s="848"/>
      <c r="G2633" s="849"/>
      <c r="H2633" s="868"/>
      <c r="I2633" s="642"/>
      <c r="J2633" s="862"/>
      <c r="K2633" s="872" t="str">
        <f t="shared" si="209"/>
        <v/>
      </c>
      <c r="L2633" s="872" t="str">
        <f t="shared" si="210"/>
        <v/>
      </c>
      <c r="M2633" s="872" t="str">
        <f t="shared" si="211"/>
        <v/>
      </c>
      <c r="N2633" s="872" t="str">
        <f t="shared" si="213"/>
        <v/>
      </c>
      <c r="O2633" s="872" t="str">
        <f t="shared" si="212"/>
        <v/>
      </c>
    </row>
    <row r="2634" spans="3:15" ht="18" hidden="1" customHeight="1">
      <c r="C2634" s="879"/>
      <c r="D2634" s="888"/>
      <c r="E2634" s="889"/>
      <c r="F2634" s="848"/>
      <c r="G2634" s="849"/>
      <c r="H2634" s="868"/>
      <c r="I2634" s="642"/>
      <c r="J2634" s="862"/>
      <c r="K2634" s="872" t="str">
        <f t="shared" si="209"/>
        <v/>
      </c>
      <c r="L2634" s="872" t="str">
        <f t="shared" si="210"/>
        <v/>
      </c>
      <c r="M2634" s="872" t="str">
        <f t="shared" si="211"/>
        <v/>
      </c>
      <c r="N2634" s="872" t="str">
        <f t="shared" si="213"/>
        <v/>
      </c>
      <c r="O2634" s="872" t="str">
        <f t="shared" si="212"/>
        <v/>
      </c>
    </row>
    <row r="2635" spans="3:15" ht="18" hidden="1" customHeight="1">
      <c r="C2635" s="879"/>
      <c r="D2635" s="888"/>
      <c r="E2635" s="889"/>
      <c r="F2635" s="848"/>
      <c r="G2635" s="849"/>
      <c r="H2635" s="868"/>
      <c r="I2635" s="642"/>
      <c r="J2635" s="862"/>
      <c r="K2635" s="872" t="str">
        <f t="shared" si="209"/>
        <v/>
      </c>
      <c r="L2635" s="872" t="str">
        <f t="shared" si="210"/>
        <v/>
      </c>
      <c r="M2635" s="872" t="str">
        <f t="shared" si="211"/>
        <v/>
      </c>
      <c r="N2635" s="872" t="str">
        <f t="shared" si="213"/>
        <v/>
      </c>
      <c r="O2635" s="872" t="str">
        <f t="shared" si="212"/>
        <v/>
      </c>
    </row>
    <row r="2636" spans="3:15" ht="18" hidden="1" customHeight="1">
      <c r="C2636" s="879"/>
      <c r="D2636" s="888"/>
      <c r="E2636" s="889"/>
      <c r="F2636" s="848"/>
      <c r="G2636" s="849"/>
      <c r="H2636" s="868"/>
      <c r="I2636" s="642"/>
      <c r="J2636" s="862"/>
      <c r="K2636" s="872" t="str">
        <f t="shared" si="209"/>
        <v/>
      </c>
      <c r="L2636" s="872" t="str">
        <f t="shared" si="210"/>
        <v/>
      </c>
      <c r="M2636" s="872" t="str">
        <f t="shared" si="211"/>
        <v/>
      </c>
      <c r="N2636" s="872" t="str">
        <f t="shared" si="213"/>
        <v/>
      </c>
      <c r="O2636" s="872" t="str">
        <f t="shared" si="212"/>
        <v/>
      </c>
    </row>
    <row r="2637" spans="3:15" ht="18" hidden="1" customHeight="1">
      <c r="C2637" s="879"/>
      <c r="D2637" s="888"/>
      <c r="E2637" s="889"/>
      <c r="F2637" s="848"/>
      <c r="G2637" s="849"/>
      <c r="H2637" s="868"/>
      <c r="I2637" s="642"/>
      <c r="J2637" s="862"/>
      <c r="K2637" s="872" t="str">
        <f t="shared" si="209"/>
        <v/>
      </c>
      <c r="L2637" s="872" t="str">
        <f t="shared" si="210"/>
        <v/>
      </c>
      <c r="M2637" s="872" t="str">
        <f t="shared" si="211"/>
        <v/>
      </c>
      <c r="N2637" s="872" t="str">
        <f t="shared" si="213"/>
        <v/>
      </c>
      <c r="O2637" s="872" t="str">
        <f t="shared" si="212"/>
        <v/>
      </c>
    </row>
    <row r="2638" spans="3:15" ht="18" hidden="1" customHeight="1">
      <c r="C2638" s="879"/>
      <c r="D2638" s="888"/>
      <c r="E2638" s="889"/>
      <c r="F2638" s="848"/>
      <c r="G2638" s="849"/>
      <c r="H2638" s="868"/>
      <c r="I2638" s="642"/>
      <c r="J2638" s="862"/>
      <c r="K2638" s="872" t="str">
        <f t="shared" si="209"/>
        <v/>
      </c>
      <c r="L2638" s="872" t="str">
        <f t="shared" si="210"/>
        <v/>
      </c>
      <c r="M2638" s="872" t="str">
        <f t="shared" si="211"/>
        <v/>
      </c>
      <c r="N2638" s="872" t="str">
        <f t="shared" si="213"/>
        <v/>
      </c>
      <c r="O2638" s="872" t="str">
        <f t="shared" si="212"/>
        <v/>
      </c>
    </row>
    <row r="2639" spans="3:15" ht="18" hidden="1" customHeight="1">
      <c r="C2639" s="879"/>
      <c r="D2639" s="888"/>
      <c r="E2639" s="889"/>
      <c r="F2639" s="848"/>
      <c r="G2639" s="849"/>
      <c r="H2639" s="868"/>
      <c r="I2639" s="642"/>
      <c r="J2639" s="862"/>
      <c r="K2639" s="872" t="str">
        <f t="shared" si="209"/>
        <v/>
      </c>
      <c r="L2639" s="872" t="str">
        <f t="shared" si="210"/>
        <v/>
      </c>
      <c r="M2639" s="872" t="str">
        <f t="shared" si="211"/>
        <v/>
      </c>
      <c r="N2639" s="872" t="str">
        <f t="shared" si="213"/>
        <v/>
      </c>
      <c r="O2639" s="872" t="str">
        <f t="shared" si="212"/>
        <v/>
      </c>
    </row>
    <row r="2640" spans="3:15" ht="18" hidden="1" customHeight="1">
      <c r="C2640" s="879"/>
      <c r="D2640" s="888"/>
      <c r="E2640" s="889"/>
      <c r="F2640" s="848"/>
      <c r="G2640" s="849"/>
      <c r="H2640" s="868"/>
      <c r="I2640" s="642"/>
      <c r="J2640" s="862"/>
      <c r="K2640" s="872" t="str">
        <f t="shared" si="209"/>
        <v/>
      </c>
      <c r="L2640" s="872" t="str">
        <f t="shared" si="210"/>
        <v/>
      </c>
      <c r="M2640" s="872" t="str">
        <f t="shared" si="211"/>
        <v/>
      </c>
      <c r="N2640" s="872" t="str">
        <f t="shared" si="213"/>
        <v/>
      </c>
      <c r="O2640" s="872" t="str">
        <f t="shared" si="212"/>
        <v/>
      </c>
    </row>
    <row r="2641" spans="3:15" ht="18" hidden="1" customHeight="1">
      <c r="C2641" s="879"/>
      <c r="D2641" s="888"/>
      <c r="E2641" s="889"/>
      <c r="F2641" s="848"/>
      <c r="G2641" s="849"/>
      <c r="H2641" s="868"/>
      <c r="I2641" s="642"/>
      <c r="J2641" s="862"/>
      <c r="K2641" s="872" t="str">
        <f t="shared" si="209"/>
        <v/>
      </c>
      <c r="L2641" s="872" t="str">
        <f t="shared" si="210"/>
        <v/>
      </c>
      <c r="M2641" s="872" t="str">
        <f t="shared" si="211"/>
        <v/>
      </c>
      <c r="N2641" s="872" t="str">
        <f t="shared" si="213"/>
        <v/>
      </c>
      <c r="O2641" s="872" t="str">
        <f t="shared" si="212"/>
        <v/>
      </c>
    </row>
    <row r="2642" spans="3:15" ht="18" hidden="1" customHeight="1">
      <c r="C2642" s="879"/>
      <c r="D2642" s="888"/>
      <c r="E2642" s="889"/>
      <c r="F2642" s="848"/>
      <c r="G2642" s="849"/>
      <c r="H2642" s="868"/>
      <c r="I2642" s="642"/>
      <c r="J2642" s="862"/>
      <c r="K2642" s="872" t="str">
        <f t="shared" si="209"/>
        <v/>
      </c>
      <c r="L2642" s="872" t="str">
        <f t="shared" si="210"/>
        <v/>
      </c>
      <c r="M2642" s="872" t="str">
        <f t="shared" si="211"/>
        <v/>
      </c>
      <c r="N2642" s="872" t="str">
        <f t="shared" si="213"/>
        <v/>
      </c>
      <c r="O2642" s="872" t="str">
        <f t="shared" si="212"/>
        <v/>
      </c>
    </row>
    <row r="2643" spans="3:15" ht="18" hidden="1" customHeight="1">
      <c r="C2643" s="879"/>
      <c r="D2643" s="888"/>
      <c r="E2643" s="889"/>
      <c r="F2643" s="848"/>
      <c r="G2643" s="849"/>
      <c r="H2643" s="868"/>
      <c r="I2643" s="642"/>
      <c r="J2643" s="862"/>
      <c r="K2643" s="872" t="str">
        <f t="shared" si="209"/>
        <v/>
      </c>
      <c r="L2643" s="872" t="str">
        <f t="shared" si="210"/>
        <v/>
      </c>
      <c r="M2643" s="872" t="str">
        <f t="shared" si="211"/>
        <v/>
      </c>
      <c r="N2643" s="872" t="str">
        <f t="shared" si="213"/>
        <v/>
      </c>
      <c r="O2643" s="872" t="str">
        <f t="shared" si="212"/>
        <v/>
      </c>
    </row>
    <row r="2644" spans="3:15" ht="18" hidden="1" customHeight="1">
      <c r="C2644" s="879"/>
      <c r="D2644" s="888"/>
      <c r="E2644" s="889"/>
      <c r="F2644" s="848"/>
      <c r="G2644" s="849"/>
      <c r="H2644" s="868"/>
      <c r="I2644" s="642"/>
      <c r="J2644" s="862"/>
      <c r="K2644" s="872" t="str">
        <f t="shared" si="209"/>
        <v/>
      </c>
      <c r="L2644" s="872" t="str">
        <f t="shared" si="210"/>
        <v/>
      </c>
      <c r="M2644" s="872" t="str">
        <f t="shared" si="211"/>
        <v/>
      </c>
      <c r="N2644" s="872" t="str">
        <f t="shared" si="213"/>
        <v/>
      </c>
      <c r="O2644" s="872" t="str">
        <f t="shared" si="212"/>
        <v/>
      </c>
    </row>
    <row r="2645" spans="3:15" ht="18" hidden="1" customHeight="1">
      <c r="C2645" s="879"/>
      <c r="D2645" s="888"/>
      <c r="E2645" s="889"/>
      <c r="F2645" s="848"/>
      <c r="G2645" s="849"/>
      <c r="H2645" s="868"/>
      <c r="I2645" s="642"/>
      <c r="J2645" s="862"/>
      <c r="K2645" s="872" t="str">
        <f t="shared" si="209"/>
        <v/>
      </c>
      <c r="L2645" s="872" t="str">
        <f t="shared" si="210"/>
        <v/>
      </c>
      <c r="M2645" s="872" t="str">
        <f t="shared" si="211"/>
        <v/>
      </c>
      <c r="N2645" s="872" t="str">
        <f t="shared" si="213"/>
        <v/>
      </c>
      <c r="O2645" s="872" t="str">
        <f t="shared" si="212"/>
        <v/>
      </c>
    </row>
    <row r="2646" spans="3:15" ht="18" hidden="1" customHeight="1">
      <c r="C2646" s="879"/>
      <c r="D2646" s="888"/>
      <c r="E2646" s="889"/>
      <c r="F2646" s="848"/>
      <c r="G2646" s="849"/>
      <c r="H2646" s="868"/>
      <c r="I2646" s="642"/>
      <c r="J2646" s="862"/>
      <c r="K2646" s="872" t="str">
        <f t="shared" si="209"/>
        <v/>
      </c>
      <c r="L2646" s="872" t="str">
        <f t="shared" si="210"/>
        <v/>
      </c>
      <c r="M2646" s="872" t="str">
        <f t="shared" si="211"/>
        <v/>
      </c>
      <c r="N2646" s="872" t="str">
        <f t="shared" si="213"/>
        <v/>
      </c>
      <c r="O2646" s="872" t="str">
        <f t="shared" si="212"/>
        <v/>
      </c>
    </row>
    <row r="2647" spans="3:15" ht="18" hidden="1" customHeight="1">
      <c r="C2647" s="879"/>
      <c r="D2647" s="888"/>
      <c r="E2647" s="889"/>
      <c r="F2647" s="848"/>
      <c r="G2647" s="849"/>
      <c r="H2647" s="868"/>
      <c r="I2647" s="642"/>
      <c r="J2647" s="862"/>
      <c r="K2647" s="872" t="str">
        <f t="shared" si="209"/>
        <v/>
      </c>
      <c r="L2647" s="872" t="str">
        <f t="shared" si="210"/>
        <v/>
      </c>
      <c r="M2647" s="872" t="str">
        <f t="shared" si="211"/>
        <v/>
      </c>
      <c r="N2647" s="872" t="str">
        <f t="shared" si="213"/>
        <v/>
      </c>
      <c r="O2647" s="872" t="str">
        <f t="shared" si="212"/>
        <v/>
      </c>
    </row>
    <row r="2648" spans="3:15" ht="18" hidden="1" customHeight="1">
      <c r="C2648" s="879"/>
      <c r="D2648" s="888"/>
      <c r="E2648" s="889"/>
      <c r="F2648" s="848"/>
      <c r="G2648" s="849"/>
      <c r="H2648" s="868"/>
      <c r="I2648" s="642"/>
      <c r="J2648" s="862"/>
      <c r="K2648" s="872" t="str">
        <f t="shared" si="209"/>
        <v/>
      </c>
      <c r="L2648" s="872" t="str">
        <f t="shared" si="210"/>
        <v/>
      </c>
      <c r="M2648" s="872" t="str">
        <f t="shared" si="211"/>
        <v/>
      </c>
      <c r="N2648" s="872" t="str">
        <f t="shared" si="213"/>
        <v/>
      </c>
      <c r="O2648" s="872" t="str">
        <f t="shared" si="212"/>
        <v/>
      </c>
    </row>
    <row r="2649" spans="3:15" ht="18" hidden="1" customHeight="1">
      <c r="C2649" s="879"/>
      <c r="D2649" s="888"/>
      <c r="E2649" s="889"/>
      <c r="F2649" s="848"/>
      <c r="G2649" s="849"/>
      <c r="H2649" s="868"/>
      <c r="I2649" s="642"/>
      <c r="J2649" s="862"/>
      <c r="K2649" s="872" t="str">
        <f t="shared" si="209"/>
        <v/>
      </c>
      <c r="L2649" s="872" t="str">
        <f t="shared" si="210"/>
        <v/>
      </c>
      <c r="M2649" s="872" t="str">
        <f t="shared" si="211"/>
        <v/>
      </c>
      <c r="N2649" s="872" t="str">
        <f t="shared" si="213"/>
        <v/>
      </c>
      <c r="O2649" s="872" t="str">
        <f t="shared" si="212"/>
        <v/>
      </c>
    </row>
    <row r="2650" spans="3:15" ht="18" hidden="1" customHeight="1">
      <c r="C2650" s="879"/>
      <c r="D2650" s="888"/>
      <c r="E2650" s="889"/>
      <c r="F2650" s="848"/>
      <c r="G2650" s="849"/>
      <c r="H2650" s="868"/>
      <c r="I2650" s="642"/>
      <c r="J2650" s="862"/>
      <c r="K2650" s="872" t="str">
        <f t="shared" si="209"/>
        <v/>
      </c>
      <c r="L2650" s="872" t="str">
        <f t="shared" si="210"/>
        <v/>
      </c>
      <c r="M2650" s="872" t="str">
        <f t="shared" si="211"/>
        <v/>
      </c>
      <c r="N2650" s="872" t="str">
        <f t="shared" si="213"/>
        <v/>
      </c>
      <c r="O2650" s="872" t="str">
        <f t="shared" si="212"/>
        <v/>
      </c>
    </row>
    <row r="2651" spans="3:15" ht="18" hidden="1" customHeight="1">
      <c r="C2651" s="879"/>
      <c r="D2651" s="888"/>
      <c r="E2651" s="889"/>
      <c r="F2651" s="848"/>
      <c r="G2651" s="849"/>
      <c r="H2651" s="868"/>
      <c r="I2651" s="642"/>
      <c r="J2651" s="862"/>
      <c r="K2651" s="872" t="str">
        <f t="shared" si="209"/>
        <v/>
      </c>
      <c r="L2651" s="872" t="str">
        <f t="shared" si="210"/>
        <v/>
      </c>
      <c r="M2651" s="872" t="str">
        <f t="shared" si="211"/>
        <v/>
      </c>
      <c r="N2651" s="872" t="str">
        <f t="shared" si="213"/>
        <v/>
      </c>
      <c r="O2651" s="872" t="str">
        <f t="shared" si="212"/>
        <v/>
      </c>
    </row>
    <row r="2652" spans="3:15" ht="18" hidden="1" customHeight="1">
      <c r="C2652" s="879"/>
      <c r="D2652" s="888"/>
      <c r="E2652" s="889"/>
      <c r="F2652" s="848"/>
      <c r="G2652" s="849"/>
      <c r="H2652" s="868"/>
      <c r="I2652" s="642"/>
      <c r="J2652" s="862"/>
      <c r="K2652" s="872" t="str">
        <f t="shared" si="209"/>
        <v/>
      </c>
      <c r="L2652" s="872" t="str">
        <f t="shared" si="210"/>
        <v/>
      </c>
      <c r="M2652" s="872" t="str">
        <f t="shared" si="211"/>
        <v/>
      </c>
      <c r="N2652" s="872" t="str">
        <f t="shared" si="213"/>
        <v/>
      </c>
      <c r="O2652" s="872" t="str">
        <f t="shared" si="212"/>
        <v/>
      </c>
    </row>
    <row r="2653" spans="3:15" ht="18" hidden="1" customHeight="1">
      <c r="C2653" s="879"/>
      <c r="D2653" s="888"/>
      <c r="E2653" s="889"/>
      <c r="F2653" s="848"/>
      <c r="G2653" s="849"/>
      <c r="H2653" s="868"/>
      <c r="I2653" s="642"/>
      <c r="J2653" s="862"/>
      <c r="K2653" s="872" t="str">
        <f t="shared" si="209"/>
        <v/>
      </c>
      <c r="L2653" s="872" t="str">
        <f t="shared" si="210"/>
        <v/>
      </c>
      <c r="M2653" s="872" t="str">
        <f t="shared" si="211"/>
        <v/>
      </c>
      <c r="N2653" s="872" t="str">
        <f t="shared" si="213"/>
        <v/>
      </c>
      <c r="O2653" s="872" t="str">
        <f t="shared" si="212"/>
        <v/>
      </c>
    </row>
    <row r="2654" spans="3:15" ht="18" hidden="1" customHeight="1">
      <c r="C2654" s="879"/>
      <c r="D2654" s="888"/>
      <c r="E2654" s="889"/>
      <c r="F2654" s="848"/>
      <c r="G2654" s="849"/>
      <c r="H2654" s="868"/>
      <c r="I2654" s="642"/>
      <c r="J2654" s="862"/>
      <c r="K2654" s="872" t="str">
        <f t="shared" si="209"/>
        <v/>
      </c>
      <c r="L2654" s="872" t="str">
        <f t="shared" si="210"/>
        <v/>
      </c>
      <c r="M2654" s="872" t="str">
        <f t="shared" si="211"/>
        <v/>
      </c>
      <c r="N2654" s="872" t="str">
        <f t="shared" si="213"/>
        <v/>
      </c>
      <c r="O2654" s="872" t="str">
        <f t="shared" si="212"/>
        <v/>
      </c>
    </row>
    <row r="2655" spans="3:15" ht="18" hidden="1" customHeight="1">
      <c r="C2655" s="879"/>
      <c r="D2655" s="888"/>
      <c r="E2655" s="889"/>
      <c r="F2655" s="848"/>
      <c r="G2655" s="849"/>
      <c r="H2655" s="868"/>
      <c r="I2655" s="642"/>
      <c r="J2655" s="862"/>
      <c r="K2655" s="872" t="str">
        <f t="shared" si="209"/>
        <v/>
      </c>
      <c r="L2655" s="872" t="str">
        <f t="shared" si="210"/>
        <v/>
      </c>
      <c r="M2655" s="872" t="str">
        <f t="shared" si="211"/>
        <v/>
      </c>
      <c r="N2655" s="872" t="str">
        <f t="shared" si="213"/>
        <v/>
      </c>
      <c r="O2655" s="872" t="str">
        <f t="shared" si="212"/>
        <v/>
      </c>
    </row>
    <row r="2656" spans="3:15" ht="18" hidden="1" customHeight="1">
      <c r="C2656" s="879"/>
      <c r="D2656" s="888"/>
      <c r="E2656" s="889"/>
      <c r="F2656" s="848"/>
      <c r="G2656" s="849"/>
      <c r="H2656" s="868"/>
      <c r="I2656" s="642"/>
      <c r="J2656" s="862"/>
      <c r="K2656" s="872" t="str">
        <f t="shared" si="209"/>
        <v/>
      </c>
      <c r="L2656" s="872" t="str">
        <f t="shared" si="210"/>
        <v/>
      </c>
      <c r="M2656" s="872" t="str">
        <f t="shared" si="211"/>
        <v/>
      </c>
      <c r="N2656" s="872" t="str">
        <f t="shared" si="213"/>
        <v/>
      </c>
      <c r="O2656" s="872" t="str">
        <f t="shared" si="212"/>
        <v/>
      </c>
    </row>
    <row r="2657" spans="3:15" ht="18" hidden="1" customHeight="1">
      <c r="C2657" s="879"/>
      <c r="D2657" s="888"/>
      <c r="E2657" s="889"/>
      <c r="F2657" s="848"/>
      <c r="G2657" s="849"/>
      <c r="H2657" s="868"/>
      <c r="I2657" s="642"/>
      <c r="J2657" s="862"/>
      <c r="K2657" s="872" t="str">
        <f t="shared" si="209"/>
        <v/>
      </c>
      <c r="L2657" s="872" t="str">
        <f t="shared" si="210"/>
        <v/>
      </c>
      <c r="M2657" s="872" t="str">
        <f t="shared" si="211"/>
        <v/>
      </c>
      <c r="N2657" s="872" t="str">
        <f t="shared" si="213"/>
        <v/>
      </c>
      <c r="O2657" s="872" t="str">
        <f t="shared" si="212"/>
        <v/>
      </c>
    </row>
    <row r="2658" spans="3:15" ht="18" hidden="1" customHeight="1">
      <c r="C2658" s="879"/>
      <c r="D2658" s="888"/>
      <c r="E2658" s="889"/>
      <c r="F2658" s="848"/>
      <c r="G2658" s="849"/>
      <c r="H2658" s="868"/>
      <c r="I2658" s="642"/>
      <c r="J2658" s="862"/>
      <c r="K2658" s="872" t="str">
        <f t="shared" si="209"/>
        <v/>
      </c>
      <c r="L2658" s="872" t="str">
        <f t="shared" si="210"/>
        <v/>
      </c>
      <c r="M2658" s="872" t="str">
        <f t="shared" si="211"/>
        <v/>
      </c>
      <c r="N2658" s="872" t="str">
        <f t="shared" si="213"/>
        <v/>
      </c>
      <c r="O2658" s="872" t="str">
        <f t="shared" si="212"/>
        <v/>
      </c>
    </row>
    <row r="2659" spans="3:15" ht="18" hidden="1" customHeight="1">
      <c r="C2659" s="879"/>
      <c r="D2659" s="888"/>
      <c r="E2659" s="889"/>
      <c r="F2659" s="848"/>
      <c r="G2659" s="849"/>
      <c r="H2659" s="868"/>
      <c r="I2659" s="642"/>
      <c r="J2659" s="862"/>
      <c r="K2659" s="872" t="str">
        <f t="shared" si="209"/>
        <v/>
      </c>
      <c r="L2659" s="872" t="str">
        <f t="shared" si="210"/>
        <v/>
      </c>
      <c r="M2659" s="872" t="str">
        <f t="shared" si="211"/>
        <v/>
      </c>
      <c r="N2659" s="872" t="str">
        <f t="shared" si="213"/>
        <v/>
      </c>
      <c r="O2659" s="872" t="str">
        <f t="shared" si="212"/>
        <v/>
      </c>
    </row>
    <row r="2660" spans="3:15" ht="18" hidden="1" customHeight="1">
      <c r="C2660" s="879"/>
      <c r="D2660" s="888"/>
      <c r="E2660" s="889"/>
      <c r="F2660" s="848"/>
      <c r="G2660" s="849"/>
      <c r="H2660" s="868"/>
      <c r="I2660" s="642"/>
      <c r="J2660" s="862"/>
      <c r="K2660" s="872" t="str">
        <f t="shared" si="209"/>
        <v/>
      </c>
      <c r="L2660" s="872" t="str">
        <f t="shared" si="210"/>
        <v/>
      </c>
      <c r="M2660" s="872" t="str">
        <f t="shared" si="211"/>
        <v/>
      </c>
      <c r="N2660" s="872" t="str">
        <f t="shared" si="213"/>
        <v/>
      </c>
      <c r="O2660" s="872" t="str">
        <f t="shared" si="212"/>
        <v/>
      </c>
    </row>
    <row r="2661" spans="3:15" ht="18" hidden="1" customHeight="1">
      <c r="C2661" s="879"/>
      <c r="D2661" s="888"/>
      <c r="E2661" s="889"/>
      <c r="F2661" s="848"/>
      <c r="G2661" s="849"/>
      <c r="H2661" s="868"/>
      <c r="I2661" s="642"/>
      <c r="J2661" s="862"/>
      <c r="K2661" s="872" t="str">
        <f t="shared" si="209"/>
        <v/>
      </c>
      <c r="L2661" s="872" t="str">
        <f t="shared" si="210"/>
        <v/>
      </c>
      <c r="M2661" s="872" t="str">
        <f t="shared" si="211"/>
        <v/>
      </c>
      <c r="N2661" s="872" t="str">
        <f t="shared" si="213"/>
        <v/>
      </c>
      <c r="O2661" s="872" t="str">
        <f t="shared" si="212"/>
        <v/>
      </c>
    </row>
    <row r="2662" spans="3:15" ht="18" hidden="1" customHeight="1">
      <c r="C2662" s="879"/>
      <c r="D2662" s="888"/>
      <c r="E2662" s="889"/>
      <c r="F2662" s="848"/>
      <c r="G2662" s="849"/>
      <c r="H2662" s="868"/>
      <c r="I2662" s="642"/>
      <c r="J2662" s="862"/>
      <c r="K2662" s="872" t="str">
        <f t="shared" si="209"/>
        <v/>
      </c>
      <c r="L2662" s="872" t="str">
        <f t="shared" si="210"/>
        <v/>
      </c>
      <c r="M2662" s="872" t="str">
        <f t="shared" si="211"/>
        <v/>
      </c>
      <c r="N2662" s="872" t="str">
        <f t="shared" si="213"/>
        <v/>
      </c>
      <c r="O2662" s="872" t="str">
        <f t="shared" si="212"/>
        <v/>
      </c>
    </row>
    <row r="2663" spans="3:15" ht="18" hidden="1" customHeight="1">
      <c r="C2663" s="879"/>
      <c r="D2663" s="888"/>
      <c r="E2663" s="889"/>
      <c r="F2663" s="848"/>
      <c r="G2663" s="849"/>
      <c r="H2663" s="868"/>
      <c r="I2663" s="642"/>
      <c r="J2663" s="862"/>
      <c r="K2663" s="872" t="str">
        <f t="shared" ref="K2663:K2726" si="214">IF(C2663="","",IF(E2663=G2663,"エラー",""))</f>
        <v/>
      </c>
      <c r="L2663" s="872" t="str">
        <f t="shared" ref="L2663:L2726" si="215">IF(C2663="","",IF(COUNTIF($H$3213:$H$3236,H2663),"","エラー"))</f>
        <v/>
      </c>
      <c r="M2663" s="872" t="str">
        <f t="shared" ref="M2663:M2726" si="216">IF(H2663="その他",IF(I2663="","エラー",""),IF(H2663="外国語(外国語会話も含む)",IF(I2663="","エラー",""),""))</f>
        <v/>
      </c>
      <c r="N2663" s="872" t="str">
        <f t="shared" si="213"/>
        <v/>
      </c>
      <c r="O2663" s="872" t="str">
        <f t="shared" si="212"/>
        <v/>
      </c>
    </row>
    <row r="2664" spans="3:15" ht="18" hidden="1" customHeight="1">
      <c r="C2664" s="879"/>
      <c r="D2664" s="888"/>
      <c r="E2664" s="889"/>
      <c r="F2664" s="848"/>
      <c r="G2664" s="849"/>
      <c r="H2664" s="868"/>
      <c r="I2664" s="642"/>
      <c r="J2664" s="862"/>
      <c r="K2664" s="872" t="str">
        <f t="shared" si="214"/>
        <v/>
      </c>
      <c r="L2664" s="872" t="str">
        <f t="shared" si="215"/>
        <v/>
      </c>
      <c r="M2664" s="872" t="str">
        <f t="shared" si="216"/>
        <v/>
      </c>
      <c r="N2664" s="872" t="str">
        <f t="shared" si="213"/>
        <v/>
      </c>
      <c r="O2664" s="872" t="str">
        <f t="shared" si="212"/>
        <v/>
      </c>
    </row>
    <row r="2665" spans="3:15" ht="18" hidden="1" customHeight="1">
      <c r="C2665" s="879"/>
      <c r="D2665" s="888"/>
      <c r="E2665" s="889"/>
      <c r="F2665" s="848"/>
      <c r="G2665" s="849"/>
      <c r="H2665" s="868"/>
      <c r="I2665" s="642"/>
      <c r="J2665" s="862"/>
      <c r="K2665" s="872" t="str">
        <f t="shared" si="214"/>
        <v/>
      </c>
      <c r="L2665" s="872" t="str">
        <f t="shared" si="215"/>
        <v/>
      </c>
      <c r="M2665" s="872" t="str">
        <f t="shared" si="216"/>
        <v/>
      </c>
      <c r="N2665" s="872" t="str">
        <f t="shared" si="213"/>
        <v/>
      </c>
      <c r="O2665" s="872" t="str">
        <f t="shared" si="212"/>
        <v/>
      </c>
    </row>
    <row r="2666" spans="3:15" ht="18" hidden="1" customHeight="1">
      <c r="C2666" s="879"/>
      <c r="D2666" s="888"/>
      <c r="E2666" s="889"/>
      <c r="F2666" s="848"/>
      <c r="G2666" s="849"/>
      <c r="H2666" s="868"/>
      <c r="I2666" s="642"/>
      <c r="J2666" s="862"/>
      <c r="K2666" s="872" t="str">
        <f t="shared" si="214"/>
        <v/>
      </c>
      <c r="L2666" s="872" t="str">
        <f t="shared" si="215"/>
        <v/>
      </c>
      <c r="M2666" s="872" t="str">
        <f t="shared" si="216"/>
        <v/>
      </c>
      <c r="N2666" s="872" t="str">
        <f t="shared" si="213"/>
        <v/>
      </c>
      <c r="O2666" s="872" t="str">
        <f t="shared" si="212"/>
        <v/>
      </c>
    </row>
    <row r="2667" spans="3:15" ht="18" hidden="1" customHeight="1">
      <c r="C2667" s="879"/>
      <c r="D2667" s="888"/>
      <c r="E2667" s="889"/>
      <c r="F2667" s="848"/>
      <c r="G2667" s="849"/>
      <c r="H2667" s="868"/>
      <c r="I2667" s="642"/>
      <c r="J2667" s="862"/>
      <c r="K2667" s="872" t="str">
        <f t="shared" si="214"/>
        <v/>
      </c>
      <c r="L2667" s="872" t="str">
        <f t="shared" si="215"/>
        <v/>
      </c>
      <c r="M2667" s="872" t="str">
        <f t="shared" si="216"/>
        <v/>
      </c>
      <c r="N2667" s="872" t="str">
        <f t="shared" si="213"/>
        <v/>
      </c>
      <c r="O2667" s="872" t="str">
        <f t="shared" si="212"/>
        <v/>
      </c>
    </row>
    <row r="2668" spans="3:15" ht="18" hidden="1" customHeight="1">
      <c r="C2668" s="879"/>
      <c r="D2668" s="888"/>
      <c r="E2668" s="889"/>
      <c r="F2668" s="848"/>
      <c r="G2668" s="849"/>
      <c r="H2668" s="868"/>
      <c r="I2668" s="642"/>
      <c r="J2668" s="862"/>
      <c r="K2668" s="872" t="str">
        <f t="shared" si="214"/>
        <v/>
      </c>
      <c r="L2668" s="872" t="str">
        <f t="shared" si="215"/>
        <v/>
      </c>
      <c r="M2668" s="872" t="str">
        <f t="shared" si="216"/>
        <v/>
      </c>
      <c r="N2668" s="872" t="str">
        <f t="shared" si="213"/>
        <v/>
      </c>
      <c r="O2668" s="872" t="str">
        <f t="shared" si="212"/>
        <v/>
      </c>
    </row>
    <row r="2669" spans="3:15" ht="18" hidden="1" customHeight="1">
      <c r="C2669" s="879"/>
      <c r="D2669" s="888"/>
      <c r="E2669" s="889"/>
      <c r="F2669" s="848"/>
      <c r="G2669" s="849"/>
      <c r="H2669" s="868"/>
      <c r="I2669" s="642"/>
      <c r="J2669" s="862"/>
      <c r="K2669" s="872" t="str">
        <f t="shared" si="214"/>
        <v/>
      </c>
      <c r="L2669" s="872" t="str">
        <f t="shared" si="215"/>
        <v/>
      </c>
      <c r="M2669" s="872" t="str">
        <f t="shared" si="216"/>
        <v/>
      </c>
      <c r="N2669" s="872" t="str">
        <f t="shared" si="213"/>
        <v/>
      </c>
      <c r="O2669" s="872" t="str">
        <f t="shared" si="212"/>
        <v/>
      </c>
    </row>
    <row r="2670" spans="3:15" ht="18" hidden="1" customHeight="1">
      <c r="C2670" s="879"/>
      <c r="D2670" s="888"/>
      <c r="E2670" s="889"/>
      <c r="F2670" s="848"/>
      <c r="G2670" s="849"/>
      <c r="H2670" s="868"/>
      <c r="I2670" s="642"/>
      <c r="J2670" s="862"/>
      <c r="K2670" s="872" t="str">
        <f t="shared" si="214"/>
        <v/>
      </c>
      <c r="L2670" s="872" t="str">
        <f t="shared" si="215"/>
        <v/>
      </c>
      <c r="M2670" s="872" t="str">
        <f t="shared" si="216"/>
        <v/>
      </c>
      <c r="N2670" s="872" t="str">
        <f t="shared" si="213"/>
        <v/>
      </c>
      <c r="O2670" s="872" t="str">
        <f t="shared" si="212"/>
        <v/>
      </c>
    </row>
    <row r="2671" spans="3:15" ht="18" hidden="1" customHeight="1">
      <c r="C2671" s="879"/>
      <c r="D2671" s="888"/>
      <c r="E2671" s="889"/>
      <c r="F2671" s="848"/>
      <c r="G2671" s="849"/>
      <c r="H2671" s="868"/>
      <c r="I2671" s="642"/>
      <c r="J2671" s="862"/>
      <c r="K2671" s="872" t="str">
        <f t="shared" si="214"/>
        <v/>
      </c>
      <c r="L2671" s="872" t="str">
        <f t="shared" si="215"/>
        <v/>
      </c>
      <c r="M2671" s="872" t="str">
        <f t="shared" si="216"/>
        <v/>
      </c>
      <c r="N2671" s="872" t="str">
        <f t="shared" si="213"/>
        <v/>
      </c>
      <c r="O2671" s="872" t="str">
        <f t="shared" si="212"/>
        <v/>
      </c>
    </row>
    <row r="2672" spans="3:15" ht="18" hidden="1" customHeight="1">
      <c r="C2672" s="879"/>
      <c r="D2672" s="888"/>
      <c r="E2672" s="889"/>
      <c r="F2672" s="848"/>
      <c r="G2672" s="849"/>
      <c r="H2672" s="868"/>
      <c r="I2672" s="642"/>
      <c r="J2672" s="862"/>
      <c r="K2672" s="872" t="str">
        <f t="shared" si="214"/>
        <v/>
      </c>
      <c r="L2672" s="872" t="str">
        <f t="shared" si="215"/>
        <v/>
      </c>
      <c r="M2672" s="872" t="str">
        <f t="shared" si="216"/>
        <v/>
      </c>
      <c r="N2672" s="872" t="str">
        <f t="shared" si="213"/>
        <v/>
      </c>
      <c r="O2672" s="872" t="str">
        <f t="shared" si="212"/>
        <v/>
      </c>
    </row>
    <row r="2673" spans="3:15" ht="18" hidden="1" customHeight="1">
      <c r="C2673" s="879"/>
      <c r="D2673" s="888"/>
      <c r="E2673" s="889"/>
      <c r="F2673" s="848"/>
      <c r="G2673" s="849"/>
      <c r="H2673" s="868"/>
      <c r="I2673" s="642"/>
      <c r="J2673" s="862"/>
      <c r="K2673" s="872" t="str">
        <f t="shared" si="214"/>
        <v/>
      </c>
      <c r="L2673" s="872" t="str">
        <f t="shared" si="215"/>
        <v/>
      </c>
      <c r="M2673" s="872" t="str">
        <f t="shared" si="216"/>
        <v/>
      </c>
      <c r="N2673" s="872" t="str">
        <f t="shared" si="213"/>
        <v/>
      </c>
      <c r="O2673" s="872" t="str">
        <f t="shared" si="212"/>
        <v/>
      </c>
    </row>
    <row r="2674" spans="3:15" ht="18" hidden="1" customHeight="1">
      <c r="C2674" s="879"/>
      <c r="D2674" s="888"/>
      <c r="E2674" s="889"/>
      <c r="F2674" s="848"/>
      <c r="G2674" s="849"/>
      <c r="H2674" s="868"/>
      <c r="I2674" s="642"/>
      <c r="J2674" s="862"/>
      <c r="K2674" s="872" t="str">
        <f t="shared" si="214"/>
        <v/>
      </c>
      <c r="L2674" s="872" t="str">
        <f t="shared" si="215"/>
        <v/>
      </c>
      <c r="M2674" s="872" t="str">
        <f t="shared" si="216"/>
        <v/>
      </c>
      <c r="N2674" s="872" t="str">
        <f t="shared" si="213"/>
        <v/>
      </c>
      <c r="O2674" s="872" t="str">
        <f t="shared" si="212"/>
        <v/>
      </c>
    </row>
    <row r="2675" spans="3:15" ht="18" hidden="1" customHeight="1">
      <c r="C2675" s="879"/>
      <c r="D2675" s="888"/>
      <c r="E2675" s="889"/>
      <c r="F2675" s="848"/>
      <c r="G2675" s="849"/>
      <c r="H2675" s="868"/>
      <c r="I2675" s="642"/>
      <c r="J2675" s="862"/>
      <c r="K2675" s="872" t="str">
        <f t="shared" si="214"/>
        <v/>
      </c>
      <c r="L2675" s="872" t="str">
        <f t="shared" si="215"/>
        <v/>
      </c>
      <c r="M2675" s="872" t="str">
        <f t="shared" si="216"/>
        <v/>
      </c>
      <c r="N2675" s="872" t="str">
        <f t="shared" si="213"/>
        <v/>
      </c>
      <c r="O2675" s="872" t="str">
        <f t="shared" si="212"/>
        <v/>
      </c>
    </row>
    <row r="2676" spans="3:15" ht="18" hidden="1" customHeight="1">
      <c r="C2676" s="879"/>
      <c r="D2676" s="888"/>
      <c r="E2676" s="889"/>
      <c r="F2676" s="848"/>
      <c r="G2676" s="849"/>
      <c r="H2676" s="868"/>
      <c r="I2676" s="642"/>
      <c r="J2676" s="862"/>
      <c r="K2676" s="872" t="str">
        <f t="shared" si="214"/>
        <v/>
      </c>
      <c r="L2676" s="872" t="str">
        <f t="shared" si="215"/>
        <v/>
      </c>
      <c r="M2676" s="872" t="str">
        <f t="shared" si="216"/>
        <v/>
      </c>
      <c r="N2676" s="872" t="str">
        <f t="shared" si="213"/>
        <v/>
      </c>
      <c r="O2676" s="872" t="str">
        <f t="shared" si="212"/>
        <v/>
      </c>
    </row>
    <row r="2677" spans="3:15" ht="18" hidden="1" customHeight="1">
      <c r="C2677" s="879"/>
      <c r="D2677" s="888"/>
      <c r="E2677" s="889"/>
      <c r="F2677" s="848"/>
      <c r="G2677" s="849"/>
      <c r="H2677" s="868"/>
      <c r="I2677" s="642"/>
      <c r="J2677" s="862"/>
      <c r="K2677" s="872" t="str">
        <f t="shared" si="214"/>
        <v/>
      </c>
      <c r="L2677" s="872" t="str">
        <f t="shared" si="215"/>
        <v/>
      </c>
      <c r="M2677" s="872" t="str">
        <f t="shared" si="216"/>
        <v/>
      </c>
      <c r="N2677" s="872" t="str">
        <f t="shared" si="213"/>
        <v/>
      </c>
      <c r="O2677" s="872" t="str">
        <f t="shared" si="212"/>
        <v/>
      </c>
    </row>
    <row r="2678" spans="3:15" ht="18" hidden="1" customHeight="1">
      <c r="C2678" s="879"/>
      <c r="D2678" s="888"/>
      <c r="E2678" s="889"/>
      <c r="F2678" s="848"/>
      <c r="G2678" s="849"/>
      <c r="H2678" s="868"/>
      <c r="I2678" s="642"/>
      <c r="J2678" s="862"/>
      <c r="K2678" s="872" t="str">
        <f t="shared" si="214"/>
        <v/>
      </c>
      <c r="L2678" s="872" t="str">
        <f t="shared" si="215"/>
        <v/>
      </c>
      <c r="M2678" s="872" t="str">
        <f t="shared" si="216"/>
        <v/>
      </c>
      <c r="N2678" s="872" t="str">
        <f t="shared" si="213"/>
        <v/>
      </c>
      <c r="O2678" s="872" t="str">
        <f t="shared" si="212"/>
        <v/>
      </c>
    </row>
    <row r="2679" spans="3:15" ht="18" hidden="1" customHeight="1">
      <c r="C2679" s="879"/>
      <c r="D2679" s="888"/>
      <c r="E2679" s="889"/>
      <c r="F2679" s="848"/>
      <c r="G2679" s="849"/>
      <c r="H2679" s="868"/>
      <c r="I2679" s="642"/>
      <c r="J2679" s="862"/>
      <c r="K2679" s="872" t="str">
        <f t="shared" si="214"/>
        <v/>
      </c>
      <c r="L2679" s="872" t="str">
        <f t="shared" si="215"/>
        <v/>
      </c>
      <c r="M2679" s="872" t="str">
        <f t="shared" si="216"/>
        <v/>
      </c>
      <c r="N2679" s="872" t="str">
        <f t="shared" si="213"/>
        <v/>
      </c>
      <c r="O2679" s="872" t="str">
        <f t="shared" si="212"/>
        <v/>
      </c>
    </row>
    <row r="2680" spans="3:15" ht="18" hidden="1" customHeight="1">
      <c r="C2680" s="879"/>
      <c r="D2680" s="888"/>
      <c r="E2680" s="889"/>
      <c r="F2680" s="848"/>
      <c r="G2680" s="849"/>
      <c r="H2680" s="868"/>
      <c r="I2680" s="642"/>
      <c r="J2680" s="862"/>
      <c r="K2680" s="872" t="str">
        <f t="shared" si="214"/>
        <v/>
      </c>
      <c r="L2680" s="872" t="str">
        <f t="shared" si="215"/>
        <v/>
      </c>
      <c r="M2680" s="872" t="str">
        <f t="shared" si="216"/>
        <v/>
      </c>
      <c r="N2680" s="872" t="str">
        <f t="shared" si="213"/>
        <v/>
      </c>
      <c r="O2680" s="872" t="str">
        <f t="shared" si="212"/>
        <v/>
      </c>
    </row>
    <row r="2681" spans="3:15" ht="18" hidden="1" customHeight="1">
      <c r="C2681" s="879"/>
      <c r="D2681" s="888"/>
      <c r="E2681" s="889"/>
      <c r="F2681" s="848"/>
      <c r="G2681" s="849"/>
      <c r="H2681" s="868"/>
      <c r="I2681" s="642"/>
      <c r="J2681" s="862"/>
      <c r="K2681" s="872" t="str">
        <f t="shared" si="214"/>
        <v/>
      </c>
      <c r="L2681" s="872" t="str">
        <f t="shared" si="215"/>
        <v/>
      </c>
      <c r="M2681" s="872" t="str">
        <f t="shared" si="216"/>
        <v/>
      </c>
      <c r="N2681" s="872" t="str">
        <f t="shared" si="213"/>
        <v/>
      </c>
      <c r="O2681" s="872" t="str">
        <f t="shared" si="212"/>
        <v/>
      </c>
    </row>
    <row r="2682" spans="3:15" ht="18" hidden="1" customHeight="1">
      <c r="C2682" s="879"/>
      <c r="D2682" s="888"/>
      <c r="E2682" s="889"/>
      <c r="F2682" s="848"/>
      <c r="G2682" s="849"/>
      <c r="H2682" s="868"/>
      <c r="I2682" s="642"/>
      <c r="J2682" s="862"/>
      <c r="K2682" s="872" t="str">
        <f t="shared" si="214"/>
        <v/>
      </c>
      <c r="L2682" s="872" t="str">
        <f t="shared" si="215"/>
        <v/>
      </c>
      <c r="M2682" s="872" t="str">
        <f t="shared" si="216"/>
        <v/>
      </c>
      <c r="N2682" s="872" t="str">
        <f t="shared" si="213"/>
        <v/>
      </c>
      <c r="O2682" s="872" t="str">
        <f t="shared" si="212"/>
        <v/>
      </c>
    </row>
    <row r="2683" spans="3:15" ht="18" hidden="1" customHeight="1">
      <c r="C2683" s="879"/>
      <c r="D2683" s="888"/>
      <c r="E2683" s="889"/>
      <c r="F2683" s="848"/>
      <c r="G2683" s="849"/>
      <c r="H2683" s="868"/>
      <c r="I2683" s="642"/>
      <c r="J2683" s="862"/>
      <c r="K2683" s="872" t="str">
        <f t="shared" si="214"/>
        <v/>
      </c>
      <c r="L2683" s="872" t="str">
        <f t="shared" si="215"/>
        <v/>
      </c>
      <c r="M2683" s="872" t="str">
        <f t="shared" si="216"/>
        <v/>
      </c>
      <c r="N2683" s="872" t="str">
        <f t="shared" si="213"/>
        <v/>
      </c>
      <c r="O2683" s="872" t="str">
        <f t="shared" si="212"/>
        <v/>
      </c>
    </row>
    <row r="2684" spans="3:15" ht="18" hidden="1" customHeight="1">
      <c r="C2684" s="879"/>
      <c r="D2684" s="888"/>
      <c r="E2684" s="889"/>
      <c r="F2684" s="848"/>
      <c r="G2684" s="849"/>
      <c r="H2684" s="868"/>
      <c r="I2684" s="642"/>
      <c r="J2684" s="862"/>
      <c r="K2684" s="872" t="str">
        <f t="shared" si="214"/>
        <v/>
      </c>
      <c r="L2684" s="872" t="str">
        <f t="shared" si="215"/>
        <v/>
      </c>
      <c r="M2684" s="872" t="str">
        <f t="shared" si="216"/>
        <v/>
      </c>
      <c r="N2684" s="872" t="str">
        <f t="shared" si="213"/>
        <v/>
      </c>
      <c r="O2684" s="872" t="str">
        <f t="shared" si="212"/>
        <v/>
      </c>
    </row>
    <row r="2685" spans="3:15" ht="18" hidden="1" customHeight="1">
      <c r="C2685" s="879"/>
      <c r="D2685" s="888"/>
      <c r="E2685" s="889"/>
      <c r="F2685" s="848"/>
      <c r="G2685" s="849"/>
      <c r="H2685" s="868"/>
      <c r="I2685" s="642"/>
      <c r="J2685" s="862"/>
      <c r="K2685" s="872" t="str">
        <f t="shared" si="214"/>
        <v/>
      </c>
      <c r="L2685" s="872" t="str">
        <f t="shared" si="215"/>
        <v/>
      </c>
      <c r="M2685" s="872" t="str">
        <f t="shared" si="216"/>
        <v/>
      </c>
      <c r="N2685" s="872" t="str">
        <f t="shared" si="213"/>
        <v/>
      </c>
      <c r="O2685" s="872" t="str">
        <f t="shared" si="212"/>
        <v/>
      </c>
    </row>
    <row r="2686" spans="3:15" ht="18" hidden="1" customHeight="1">
      <c r="C2686" s="879"/>
      <c r="D2686" s="888"/>
      <c r="E2686" s="889"/>
      <c r="F2686" s="848"/>
      <c r="G2686" s="849"/>
      <c r="H2686" s="868"/>
      <c r="I2686" s="642"/>
      <c r="J2686" s="862"/>
      <c r="K2686" s="872" t="str">
        <f t="shared" si="214"/>
        <v/>
      </c>
      <c r="L2686" s="872" t="str">
        <f t="shared" si="215"/>
        <v/>
      </c>
      <c r="M2686" s="872" t="str">
        <f t="shared" si="216"/>
        <v/>
      </c>
      <c r="N2686" s="872" t="str">
        <f t="shared" si="213"/>
        <v/>
      </c>
      <c r="O2686" s="872" t="str">
        <f t="shared" si="212"/>
        <v/>
      </c>
    </row>
    <row r="2687" spans="3:15" ht="18" hidden="1" customHeight="1">
      <c r="C2687" s="879"/>
      <c r="D2687" s="888"/>
      <c r="E2687" s="889"/>
      <c r="F2687" s="848"/>
      <c r="G2687" s="849"/>
      <c r="H2687" s="868"/>
      <c r="I2687" s="642"/>
      <c r="J2687" s="862"/>
      <c r="K2687" s="872" t="str">
        <f t="shared" si="214"/>
        <v/>
      </c>
      <c r="L2687" s="872" t="str">
        <f t="shared" si="215"/>
        <v/>
      </c>
      <c r="M2687" s="872" t="str">
        <f t="shared" si="216"/>
        <v/>
      </c>
      <c r="N2687" s="872" t="str">
        <f t="shared" si="213"/>
        <v/>
      </c>
      <c r="O2687" s="872" t="str">
        <f t="shared" si="212"/>
        <v/>
      </c>
    </row>
    <row r="2688" spans="3:15" ht="18" hidden="1" customHeight="1">
      <c r="C2688" s="879"/>
      <c r="D2688" s="888"/>
      <c r="E2688" s="889"/>
      <c r="F2688" s="848"/>
      <c r="G2688" s="849"/>
      <c r="H2688" s="868"/>
      <c r="I2688" s="642"/>
      <c r="J2688" s="862"/>
      <c r="K2688" s="872" t="str">
        <f t="shared" si="214"/>
        <v/>
      </c>
      <c r="L2688" s="872" t="str">
        <f t="shared" si="215"/>
        <v/>
      </c>
      <c r="M2688" s="872" t="str">
        <f t="shared" si="216"/>
        <v/>
      </c>
      <c r="N2688" s="872" t="str">
        <f t="shared" si="213"/>
        <v/>
      </c>
      <c r="O2688" s="872" t="str">
        <f t="shared" si="212"/>
        <v/>
      </c>
    </row>
    <row r="2689" spans="3:15" ht="18" hidden="1" customHeight="1">
      <c r="C2689" s="879"/>
      <c r="D2689" s="888"/>
      <c r="E2689" s="889"/>
      <c r="F2689" s="848"/>
      <c r="G2689" s="849"/>
      <c r="H2689" s="868"/>
      <c r="I2689" s="642"/>
      <c r="J2689" s="862"/>
      <c r="K2689" s="872" t="str">
        <f t="shared" si="214"/>
        <v/>
      </c>
      <c r="L2689" s="872" t="str">
        <f t="shared" si="215"/>
        <v/>
      </c>
      <c r="M2689" s="872" t="str">
        <f t="shared" si="216"/>
        <v/>
      </c>
      <c r="N2689" s="872" t="str">
        <f t="shared" si="213"/>
        <v/>
      </c>
      <c r="O2689" s="872" t="str">
        <f t="shared" si="212"/>
        <v/>
      </c>
    </row>
    <row r="2690" spans="3:15" ht="18" hidden="1" customHeight="1">
      <c r="C2690" s="879"/>
      <c r="D2690" s="888"/>
      <c r="E2690" s="889"/>
      <c r="F2690" s="848"/>
      <c r="G2690" s="849"/>
      <c r="H2690" s="868"/>
      <c r="I2690" s="642"/>
      <c r="J2690" s="862"/>
      <c r="K2690" s="872" t="str">
        <f t="shared" si="214"/>
        <v/>
      </c>
      <c r="L2690" s="872" t="str">
        <f t="shared" si="215"/>
        <v/>
      </c>
      <c r="M2690" s="872" t="str">
        <f t="shared" si="216"/>
        <v/>
      </c>
      <c r="N2690" s="872" t="str">
        <f t="shared" si="213"/>
        <v/>
      </c>
      <c r="O2690" s="872" t="str">
        <f t="shared" si="212"/>
        <v/>
      </c>
    </row>
    <row r="2691" spans="3:15" ht="18" hidden="1" customHeight="1">
      <c r="C2691" s="879"/>
      <c r="D2691" s="888"/>
      <c r="E2691" s="889"/>
      <c r="F2691" s="848"/>
      <c r="G2691" s="849"/>
      <c r="H2691" s="868"/>
      <c r="I2691" s="642"/>
      <c r="J2691" s="862"/>
      <c r="K2691" s="872" t="str">
        <f t="shared" si="214"/>
        <v/>
      </c>
      <c r="L2691" s="872" t="str">
        <f t="shared" si="215"/>
        <v/>
      </c>
      <c r="M2691" s="872" t="str">
        <f t="shared" si="216"/>
        <v/>
      </c>
      <c r="N2691" s="872" t="str">
        <f t="shared" si="213"/>
        <v/>
      </c>
      <c r="O2691" s="872" t="str">
        <f t="shared" si="212"/>
        <v/>
      </c>
    </row>
    <row r="2692" spans="3:15" ht="18" hidden="1" customHeight="1">
      <c r="C2692" s="879"/>
      <c r="D2692" s="888"/>
      <c r="E2692" s="889"/>
      <c r="F2692" s="848"/>
      <c r="G2692" s="849"/>
      <c r="H2692" s="868"/>
      <c r="I2692" s="642"/>
      <c r="J2692" s="862"/>
      <c r="K2692" s="872" t="str">
        <f t="shared" si="214"/>
        <v/>
      </c>
      <c r="L2692" s="872" t="str">
        <f t="shared" si="215"/>
        <v/>
      </c>
      <c r="M2692" s="872" t="str">
        <f t="shared" si="216"/>
        <v/>
      </c>
      <c r="N2692" s="872" t="str">
        <f t="shared" si="213"/>
        <v/>
      </c>
      <c r="O2692" s="872" t="str">
        <f t="shared" si="212"/>
        <v/>
      </c>
    </row>
    <row r="2693" spans="3:15" ht="18" hidden="1" customHeight="1">
      <c r="C2693" s="879"/>
      <c r="D2693" s="888"/>
      <c r="E2693" s="889"/>
      <c r="F2693" s="848"/>
      <c r="G2693" s="849"/>
      <c r="H2693" s="868"/>
      <c r="I2693" s="642"/>
      <c r="J2693" s="862"/>
      <c r="K2693" s="872" t="str">
        <f t="shared" si="214"/>
        <v/>
      </c>
      <c r="L2693" s="872" t="str">
        <f t="shared" si="215"/>
        <v/>
      </c>
      <c r="M2693" s="872" t="str">
        <f t="shared" si="216"/>
        <v/>
      </c>
      <c r="N2693" s="872" t="str">
        <f t="shared" si="213"/>
        <v/>
      </c>
      <c r="O2693" s="872" t="str">
        <f t="shared" ref="O2693:O2756" si="217">IF(C2693="","",IF(COUNTBLANK(C2693:J2693)&gt;1,"記入漏れがあります。記入例のとおりデータを入力してください。。",""))</f>
        <v/>
      </c>
    </row>
    <row r="2694" spans="3:15" ht="18" hidden="1" customHeight="1">
      <c r="C2694" s="879"/>
      <c r="D2694" s="888"/>
      <c r="E2694" s="889"/>
      <c r="F2694" s="848"/>
      <c r="G2694" s="849"/>
      <c r="H2694" s="868"/>
      <c r="I2694" s="642"/>
      <c r="J2694" s="862"/>
      <c r="K2694" s="872" t="str">
        <f t="shared" si="214"/>
        <v/>
      </c>
      <c r="L2694" s="872" t="str">
        <f t="shared" si="215"/>
        <v/>
      </c>
      <c r="M2694" s="872" t="str">
        <f t="shared" si="216"/>
        <v/>
      </c>
      <c r="N2694" s="872" t="str">
        <f t="shared" ref="N2694:N2757" si="218">IF(COUNTIF($Y$6:$Y$18,J2694),"要確認","")</f>
        <v/>
      </c>
      <c r="O2694" s="872" t="str">
        <f t="shared" si="217"/>
        <v/>
      </c>
    </row>
    <row r="2695" spans="3:15" ht="18" hidden="1" customHeight="1">
      <c r="C2695" s="879"/>
      <c r="D2695" s="888"/>
      <c r="E2695" s="889"/>
      <c r="F2695" s="848"/>
      <c r="G2695" s="849"/>
      <c r="H2695" s="868"/>
      <c r="I2695" s="642"/>
      <c r="J2695" s="862"/>
      <c r="K2695" s="872" t="str">
        <f t="shared" si="214"/>
        <v/>
      </c>
      <c r="L2695" s="872" t="str">
        <f t="shared" si="215"/>
        <v/>
      </c>
      <c r="M2695" s="872" t="str">
        <f t="shared" si="216"/>
        <v/>
      </c>
      <c r="N2695" s="872" t="str">
        <f t="shared" si="218"/>
        <v/>
      </c>
      <c r="O2695" s="872" t="str">
        <f t="shared" si="217"/>
        <v/>
      </c>
    </row>
    <row r="2696" spans="3:15" ht="18" hidden="1" customHeight="1">
      <c r="C2696" s="879"/>
      <c r="D2696" s="888"/>
      <c r="E2696" s="889"/>
      <c r="F2696" s="848"/>
      <c r="G2696" s="849"/>
      <c r="H2696" s="868"/>
      <c r="I2696" s="642"/>
      <c r="J2696" s="862"/>
      <c r="K2696" s="872" t="str">
        <f t="shared" si="214"/>
        <v/>
      </c>
      <c r="L2696" s="872" t="str">
        <f t="shared" si="215"/>
        <v/>
      </c>
      <c r="M2696" s="872" t="str">
        <f t="shared" si="216"/>
        <v/>
      </c>
      <c r="N2696" s="872" t="str">
        <f t="shared" si="218"/>
        <v/>
      </c>
      <c r="O2696" s="872" t="str">
        <f t="shared" si="217"/>
        <v/>
      </c>
    </row>
    <row r="2697" spans="3:15" ht="18" hidden="1" customHeight="1">
      <c r="C2697" s="879"/>
      <c r="D2697" s="888"/>
      <c r="E2697" s="889"/>
      <c r="F2697" s="848"/>
      <c r="G2697" s="849"/>
      <c r="H2697" s="868"/>
      <c r="I2697" s="642"/>
      <c r="J2697" s="862"/>
      <c r="K2697" s="872" t="str">
        <f t="shared" si="214"/>
        <v/>
      </c>
      <c r="L2697" s="872" t="str">
        <f t="shared" si="215"/>
        <v/>
      </c>
      <c r="M2697" s="872" t="str">
        <f t="shared" si="216"/>
        <v/>
      </c>
      <c r="N2697" s="872" t="str">
        <f t="shared" si="218"/>
        <v/>
      </c>
      <c r="O2697" s="872" t="str">
        <f t="shared" si="217"/>
        <v/>
      </c>
    </row>
    <row r="2698" spans="3:15" ht="18" hidden="1" customHeight="1">
      <c r="C2698" s="879"/>
      <c r="D2698" s="888"/>
      <c r="E2698" s="889"/>
      <c r="F2698" s="848"/>
      <c r="G2698" s="849"/>
      <c r="H2698" s="868"/>
      <c r="I2698" s="642"/>
      <c r="J2698" s="862"/>
      <c r="K2698" s="872" t="str">
        <f t="shared" si="214"/>
        <v/>
      </c>
      <c r="L2698" s="872" t="str">
        <f t="shared" si="215"/>
        <v/>
      </c>
      <c r="M2698" s="872" t="str">
        <f t="shared" si="216"/>
        <v/>
      </c>
      <c r="N2698" s="872" t="str">
        <f t="shared" si="218"/>
        <v/>
      </c>
      <c r="O2698" s="872" t="str">
        <f t="shared" si="217"/>
        <v/>
      </c>
    </row>
    <row r="2699" spans="3:15" ht="18" hidden="1" customHeight="1">
      <c r="C2699" s="879"/>
      <c r="D2699" s="888"/>
      <c r="E2699" s="889"/>
      <c r="F2699" s="848"/>
      <c r="G2699" s="849"/>
      <c r="H2699" s="868"/>
      <c r="I2699" s="642"/>
      <c r="J2699" s="862"/>
      <c r="K2699" s="872" t="str">
        <f t="shared" si="214"/>
        <v/>
      </c>
      <c r="L2699" s="872" t="str">
        <f t="shared" si="215"/>
        <v/>
      </c>
      <c r="M2699" s="872" t="str">
        <f t="shared" si="216"/>
        <v/>
      </c>
      <c r="N2699" s="872" t="str">
        <f t="shared" si="218"/>
        <v/>
      </c>
      <c r="O2699" s="872" t="str">
        <f t="shared" si="217"/>
        <v/>
      </c>
    </row>
    <row r="2700" spans="3:15" ht="18" hidden="1" customHeight="1">
      <c r="C2700" s="879"/>
      <c r="D2700" s="888"/>
      <c r="E2700" s="889"/>
      <c r="F2700" s="848"/>
      <c r="G2700" s="849"/>
      <c r="H2700" s="868"/>
      <c r="I2700" s="642"/>
      <c r="J2700" s="862"/>
      <c r="K2700" s="872" t="str">
        <f t="shared" si="214"/>
        <v/>
      </c>
      <c r="L2700" s="872" t="str">
        <f t="shared" si="215"/>
        <v/>
      </c>
      <c r="M2700" s="872" t="str">
        <f t="shared" si="216"/>
        <v/>
      </c>
      <c r="N2700" s="872" t="str">
        <f t="shared" si="218"/>
        <v/>
      </c>
      <c r="O2700" s="872" t="str">
        <f t="shared" si="217"/>
        <v/>
      </c>
    </row>
    <row r="2701" spans="3:15" ht="18" hidden="1" customHeight="1">
      <c r="C2701" s="879"/>
      <c r="D2701" s="888"/>
      <c r="E2701" s="889"/>
      <c r="F2701" s="848"/>
      <c r="G2701" s="849"/>
      <c r="H2701" s="868"/>
      <c r="I2701" s="642"/>
      <c r="J2701" s="862"/>
      <c r="K2701" s="872" t="str">
        <f t="shared" si="214"/>
        <v/>
      </c>
      <c r="L2701" s="872" t="str">
        <f t="shared" si="215"/>
        <v/>
      </c>
      <c r="M2701" s="872" t="str">
        <f t="shared" si="216"/>
        <v/>
      </c>
      <c r="N2701" s="872" t="str">
        <f t="shared" si="218"/>
        <v/>
      </c>
      <c r="O2701" s="872" t="str">
        <f t="shared" si="217"/>
        <v/>
      </c>
    </row>
    <row r="2702" spans="3:15" ht="18" hidden="1" customHeight="1">
      <c r="C2702" s="879"/>
      <c r="D2702" s="888"/>
      <c r="E2702" s="889"/>
      <c r="F2702" s="848"/>
      <c r="G2702" s="849"/>
      <c r="H2702" s="868"/>
      <c r="I2702" s="642"/>
      <c r="J2702" s="862"/>
      <c r="K2702" s="872" t="str">
        <f t="shared" si="214"/>
        <v/>
      </c>
      <c r="L2702" s="872" t="str">
        <f t="shared" si="215"/>
        <v/>
      </c>
      <c r="M2702" s="872" t="str">
        <f t="shared" si="216"/>
        <v/>
      </c>
      <c r="N2702" s="872" t="str">
        <f t="shared" si="218"/>
        <v/>
      </c>
      <c r="O2702" s="872" t="str">
        <f t="shared" si="217"/>
        <v/>
      </c>
    </row>
    <row r="2703" spans="3:15" ht="18" hidden="1" customHeight="1">
      <c r="C2703" s="879"/>
      <c r="D2703" s="888"/>
      <c r="E2703" s="889"/>
      <c r="F2703" s="848"/>
      <c r="G2703" s="849"/>
      <c r="H2703" s="868"/>
      <c r="I2703" s="642"/>
      <c r="J2703" s="862"/>
      <c r="K2703" s="872" t="str">
        <f t="shared" si="214"/>
        <v/>
      </c>
      <c r="L2703" s="872" t="str">
        <f t="shared" si="215"/>
        <v/>
      </c>
      <c r="M2703" s="872" t="str">
        <f t="shared" si="216"/>
        <v/>
      </c>
      <c r="N2703" s="872" t="str">
        <f t="shared" si="218"/>
        <v/>
      </c>
      <c r="O2703" s="872" t="str">
        <f t="shared" si="217"/>
        <v/>
      </c>
    </row>
    <row r="2704" spans="3:15" ht="18" hidden="1" customHeight="1">
      <c r="C2704" s="879"/>
      <c r="D2704" s="888"/>
      <c r="E2704" s="889"/>
      <c r="F2704" s="848"/>
      <c r="G2704" s="849"/>
      <c r="H2704" s="868"/>
      <c r="I2704" s="642"/>
      <c r="J2704" s="862"/>
      <c r="K2704" s="872" t="str">
        <f t="shared" si="214"/>
        <v/>
      </c>
      <c r="L2704" s="872" t="str">
        <f t="shared" si="215"/>
        <v/>
      </c>
      <c r="M2704" s="872" t="str">
        <f t="shared" si="216"/>
        <v/>
      </c>
      <c r="N2704" s="872" t="str">
        <f t="shared" si="218"/>
        <v/>
      </c>
      <c r="O2704" s="872" t="str">
        <f t="shared" si="217"/>
        <v/>
      </c>
    </row>
    <row r="2705" spans="3:15" ht="18" hidden="1" customHeight="1">
      <c r="C2705" s="879"/>
      <c r="D2705" s="888"/>
      <c r="E2705" s="889"/>
      <c r="F2705" s="848"/>
      <c r="G2705" s="849"/>
      <c r="H2705" s="868"/>
      <c r="I2705" s="642"/>
      <c r="J2705" s="862"/>
      <c r="K2705" s="872" t="str">
        <f t="shared" si="214"/>
        <v/>
      </c>
      <c r="L2705" s="872" t="str">
        <f t="shared" si="215"/>
        <v/>
      </c>
      <c r="M2705" s="872" t="str">
        <f t="shared" si="216"/>
        <v/>
      </c>
      <c r="N2705" s="872" t="str">
        <f t="shared" si="218"/>
        <v/>
      </c>
      <c r="O2705" s="872" t="str">
        <f t="shared" si="217"/>
        <v/>
      </c>
    </row>
    <row r="2706" spans="3:15" ht="18" hidden="1" customHeight="1">
      <c r="C2706" s="879"/>
      <c r="D2706" s="888"/>
      <c r="E2706" s="889"/>
      <c r="F2706" s="848"/>
      <c r="G2706" s="849"/>
      <c r="H2706" s="868"/>
      <c r="I2706" s="642"/>
      <c r="J2706" s="862"/>
      <c r="K2706" s="872" t="str">
        <f t="shared" si="214"/>
        <v/>
      </c>
      <c r="L2706" s="872" t="str">
        <f t="shared" si="215"/>
        <v/>
      </c>
      <c r="M2706" s="872" t="str">
        <f t="shared" si="216"/>
        <v/>
      </c>
      <c r="N2706" s="872" t="str">
        <f t="shared" si="218"/>
        <v/>
      </c>
      <c r="O2706" s="872" t="str">
        <f t="shared" si="217"/>
        <v/>
      </c>
    </row>
    <row r="2707" spans="3:15" ht="18" hidden="1" customHeight="1">
      <c r="C2707" s="879"/>
      <c r="D2707" s="888"/>
      <c r="E2707" s="889"/>
      <c r="F2707" s="848"/>
      <c r="G2707" s="849"/>
      <c r="H2707" s="868"/>
      <c r="I2707" s="642"/>
      <c r="J2707" s="862"/>
      <c r="K2707" s="872" t="str">
        <f t="shared" si="214"/>
        <v/>
      </c>
      <c r="L2707" s="872" t="str">
        <f t="shared" si="215"/>
        <v/>
      </c>
      <c r="M2707" s="872" t="str">
        <f t="shared" si="216"/>
        <v/>
      </c>
      <c r="N2707" s="872" t="str">
        <f t="shared" si="218"/>
        <v/>
      </c>
      <c r="O2707" s="872" t="str">
        <f t="shared" si="217"/>
        <v/>
      </c>
    </row>
    <row r="2708" spans="3:15" ht="18" hidden="1" customHeight="1">
      <c r="C2708" s="879"/>
      <c r="D2708" s="888"/>
      <c r="E2708" s="889"/>
      <c r="F2708" s="848"/>
      <c r="G2708" s="849"/>
      <c r="H2708" s="868"/>
      <c r="I2708" s="642"/>
      <c r="J2708" s="862"/>
      <c r="K2708" s="872" t="str">
        <f t="shared" si="214"/>
        <v/>
      </c>
      <c r="L2708" s="872" t="str">
        <f t="shared" si="215"/>
        <v/>
      </c>
      <c r="M2708" s="872" t="str">
        <f t="shared" si="216"/>
        <v/>
      </c>
      <c r="N2708" s="872" t="str">
        <f t="shared" si="218"/>
        <v/>
      </c>
      <c r="O2708" s="872" t="str">
        <f t="shared" si="217"/>
        <v/>
      </c>
    </row>
    <row r="2709" spans="3:15" ht="18" hidden="1" customHeight="1">
      <c r="C2709" s="879"/>
      <c r="D2709" s="888"/>
      <c r="E2709" s="889"/>
      <c r="F2709" s="848"/>
      <c r="G2709" s="849"/>
      <c r="H2709" s="868"/>
      <c r="I2709" s="642"/>
      <c r="J2709" s="862"/>
      <c r="K2709" s="872" t="str">
        <f t="shared" si="214"/>
        <v/>
      </c>
      <c r="L2709" s="872" t="str">
        <f t="shared" si="215"/>
        <v/>
      </c>
      <c r="M2709" s="872" t="str">
        <f t="shared" si="216"/>
        <v/>
      </c>
      <c r="N2709" s="872" t="str">
        <f t="shared" si="218"/>
        <v/>
      </c>
      <c r="O2709" s="872" t="str">
        <f t="shared" si="217"/>
        <v/>
      </c>
    </row>
    <row r="2710" spans="3:15" ht="18" hidden="1" customHeight="1">
      <c r="C2710" s="879"/>
      <c r="D2710" s="888"/>
      <c r="E2710" s="889"/>
      <c r="F2710" s="848"/>
      <c r="G2710" s="849"/>
      <c r="H2710" s="868"/>
      <c r="I2710" s="642"/>
      <c r="J2710" s="862"/>
      <c r="K2710" s="872" t="str">
        <f t="shared" si="214"/>
        <v/>
      </c>
      <c r="L2710" s="872" t="str">
        <f t="shared" si="215"/>
        <v/>
      </c>
      <c r="M2710" s="872" t="str">
        <f t="shared" si="216"/>
        <v/>
      </c>
      <c r="N2710" s="872" t="str">
        <f t="shared" si="218"/>
        <v/>
      </c>
      <c r="O2710" s="872" t="str">
        <f t="shared" si="217"/>
        <v/>
      </c>
    </row>
    <row r="2711" spans="3:15" ht="18" hidden="1" customHeight="1">
      <c r="C2711" s="879"/>
      <c r="D2711" s="888"/>
      <c r="E2711" s="889"/>
      <c r="F2711" s="848"/>
      <c r="G2711" s="849"/>
      <c r="H2711" s="868"/>
      <c r="I2711" s="642"/>
      <c r="J2711" s="862"/>
      <c r="K2711" s="872" t="str">
        <f t="shared" si="214"/>
        <v/>
      </c>
      <c r="L2711" s="872" t="str">
        <f t="shared" si="215"/>
        <v/>
      </c>
      <c r="M2711" s="872" t="str">
        <f t="shared" si="216"/>
        <v/>
      </c>
      <c r="N2711" s="872" t="str">
        <f t="shared" si="218"/>
        <v/>
      </c>
      <c r="O2711" s="872" t="str">
        <f t="shared" si="217"/>
        <v/>
      </c>
    </row>
    <row r="2712" spans="3:15" ht="18" hidden="1" customHeight="1">
      <c r="C2712" s="879"/>
      <c r="D2712" s="888"/>
      <c r="E2712" s="889"/>
      <c r="F2712" s="848"/>
      <c r="G2712" s="849"/>
      <c r="H2712" s="868"/>
      <c r="I2712" s="642"/>
      <c r="J2712" s="862"/>
      <c r="K2712" s="872" t="str">
        <f t="shared" si="214"/>
        <v/>
      </c>
      <c r="L2712" s="872" t="str">
        <f t="shared" si="215"/>
        <v/>
      </c>
      <c r="M2712" s="872" t="str">
        <f t="shared" si="216"/>
        <v/>
      </c>
      <c r="N2712" s="872" t="str">
        <f t="shared" si="218"/>
        <v/>
      </c>
      <c r="O2712" s="872" t="str">
        <f t="shared" si="217"/>
        <v/>
      </c>
    </row>
    <row r="2713" spans="3:15" ht="18" hidden="1" customHeight="1">
      <c r="C2713" s="879"/>
      <c r="D2713" s="888"/>
      <c r="E2713" s="889"/>
      <c r="F2713" s="848"/>
      <c r="G2713" s="849"/>
      <c r="H2713" s="868"/>
      <c r="I2713" s="642"/>
      <c r="J2713" s="862"/>
      <c r="K2713" s="872" t="str">
        <f t="shared" si="214"/>
        <v/>
      </c>
      <c r="L2713" s="872" t="str">
        <f t="shared" si="215"/>
        <v/>
      </c>
      <c r="M2713" s="872" t="str">
        <f t="shared" si="216"/>
        <v/>
      </c>
      <c r="N2713" s="872" t="str">
        <f t="shared" si="218"/>
        <v/>
      </c>
      <c r="O2713" s="872" t="str">
        <f t="shared" si="217"/>
        <v/>
      </c>
    </row>
    <row r="2714" spans="3:15" ht="18" hidden="1" customHeight="1">
      <c r="C2714" s="879"/>
      <c r="D2714" s="888"/>
      <c r="E2714" s="889"/>
      <c r="F2714" s="848"/>
      <c r="G2714" s="849"/>
      <c r="H2714" s="868"/>
      <c r="I2714" s="642"/>
      <c r="J2714" s="862"/>
      <c r="K2714" s="872" t="str">
        <f t="shared" si="214"/>
        <v/>
      </c>
      <c r="L2714" s="872" t="str">
        <f t="shared" si="215"/>
        <v/>
      </c>
      <c r="M2714" s="872" t="str">
        <f t="shared" si="216"/>
        <v/>
      </c>
      <c r="N2714" s="872" t="str">
        <f t="shared" si="218"/>
        <v/>
      </c>
      <c r="O2714" s="872" t="str">
        <f t="shared" si="217"/>
        <v/>
      </c>
    </row>
    <row r="2715" spans="3:15" ht="18" hidden="1" customHeight="1">
      <c r="C2715" s="879"/>
      <c r="D2715" s="888"/>
      <c r="E2715" s="889"/>
      <c r="F2715" s="848"/>
      <c r="G2715" s="849"/>
      <c r="H2715" s="868"/>
      <c r="I2715" s="642"/>
      <c r="J2715" s="862"/>
      <c r="K2715" s="872" t="str">
        <f t="shared" si="214"/>
        <v/>
      </c>
      <c r="L2715" s="872" t="str">
        <f t="shared" si="215"/>
        <v/>
      </c>
      <c r="M2715" s="872" t="str">
        <f t="shared" si="216"/>
        <v/>
      </c>
      <c r="N2715" s="872" t="str">
        <f t="shared" si="218"/>
        <v/>
      </c>
      <c r="O2715" s="872" t="str">
        <f t="shared" si="217"/>
        <v/>
      </c>
    </row>
    <row r="2716" spans="3:15" ht="18" hidden="1" customHeight="1">
      <c r="C2716" s="879"/>
      <c r="D2716" s="888"/>
      <c r="E2716" s="889"/>
      <c r="F2716" s="848"/>
      <c r="G2716" s="849"/>
      <c r="H2716" s="868"/>
      <c r="I2716" s="642"/>
      <c r="J2716" s="862"/>
      <c r="K2716" s="872" t="str">
        <f t="shared" si="214"/>
        <v/>
      </c>
      <c r="L2716" s="872" t="str">
        <f t="shared" si="215"/>
        <v/>
      </c>
      <c r="M2716" s="872" t="str">
        <f t="shared" si="216"/>
        <v/>
      </c>
      <c r="N2716" s="872" t="str">
        <f t="shared" si="218"/>
        <v/>
      </c>
      <c r="O2716" s="872" t="str">
        <f t="shared" si="217"/>
        <v/>
      </c>
    </row>
    <row r="2717" spans="3:15" ht="18" hidden="1" customHeight="1">
      <c r="C2717" s="879"/>
      <c r="D2717" s="888"/>
      <c r="E2717" s="889"/>
      <c r="F2717" s="848"/>
      <c r="G2717" s="849"/>
      <c r="H2717" s="868"/>
      <c r="I2717" s="642"/>
      <c r="J2717" s="862"/>
      <c r="K2717" s="872" t="str">
        <f t="shared" si="214"/>
        <v/>
      </c>
      <c r="L2717" s="872" t="str">
        <f t="shared" si="215"/>
        <v/>
      </c>
      <c r="M2717" s="872" t="str">
        <f t="shared" si="216"/>
        <v/>
      </c>
      <c r="N2717" s="872" t="str">
        <f t="shared" si="218"/>
        <v/>
      </c>
      <c r="O2717" s="872" t="str">
        <f t="shared" si="217"/>
        <v/>
      </c>
    </row>
    <row r="2718" spans="3:15" ht="18" hidden="1" customHeight="1">
      <c r="C2718" s="879"/>
      <c r="D2718" s="888"/>
      <c r="E2718" s="889"/>
      <c r="F2718" s="848"/>
      <c r="G2718" s="849"/>
      <c r="H2718" s="868"/>
      <c r="I2718" s="642"/>
      <c r="J2718" s="862"/>
      <c r="K2718" s="872" t="str">
        <f t="shared" si="214"/>
        <v/>
      </c>
      <c r="L2718" s="872" t="str">
        <f t="shared" si="215"/>
        <v/>
      </c>
      <c r="M2718" s="872" t="str">
        <f t="shared" si="216"/>
        <v/>
      </c>
      <c r="N2718" s="872" t="str">
        <f t="shared" si="218"/>
        <v/>
      </c>
      <c r="O2718" s="872" t="str">
        <f t="shared" si="217"/>
        <v/>
      </c>
    </row>
    <row r="2719" spans="3:15" ht="18" hidden="1" customHeight="1">
      <c r="C2719" s="879"/>
      <c r="D2719" s="888"/>
      <c r="E2719" s="889"/>
      <c r="F2719" s="848"/>
      <c r="G2719" s="849"/>
      <c r="H2719" s="868"/>
      <c r="I2719" s="642"/>
      <c r="J2719" s="862"/>
      <c r="K2719" s="872" t="str">
        <f t="shared" si="214"/>
        <v/>
      </c>
      <c r="L2719" s="872" t="str">
        <f t="shared" si="215"/>
        <v/>
      </c>
      <c r="M2719" s="872" t="str">
        <f t="shared" si="216"/>
        <v/>
      </c>
      <c r="N2719" s="872" t="str">
        <f t="shared" si="218"/>
        <v/>
      </c>
      <c r="O2719" s="872" t="str">
        <f t="shared" si="217"/>
        <v/>
      </c>
    </row>
    <row r="2720" spans="3:15" ht="18" hidden="1" customHeight="1">
      <c r="C2720" s="879"/>
      <c r="D2720" s="888"/>
      <c r="E2720" s="889"/>
      <c r="F2720" s="848"/>
      <c r="G2720" s="849"/>
      <c r="H2720" s="868"/>
      <c r="I2720" s="642"/>
      <c r="J2720" s="862"/>
      <c r="K2720" s="872" t="str">
        <f t="shared" si="214"/>
        <v/>
      </c>
      <c r="L2720" s="872" t="str">
        <f t="shared" si="215"/>
        <v/>
      </c>
      <c r="M2720" s="872" t="str">
        <f t="shared" si="216"/>
        <v/>
      </c>
      <c r="N2720" s="872" t="str">
        <f t="shared" si="218"/>
        <v/>
      </c>
      <c r="O2720" s="872" t="str">
        <f t="shared" si="217"/>
        <v/>
      </c>
    </row>
    <row r="2721" spans="3:15" ht="18" hidden="1" customHeight="1">
      <c r="C2721" s="879"/>
      <c r="D2721" s="888"/>
      <c r="E2721" s="889"/>
      <c r="F2721" s="848"/>
      <c r="G2721" s="849"/>
      <c r="H2721" s="868"/>
      <c r="I2721" s="642"/>
      <c r="J2721" s="862"/>
      <c r="K2721" s="872" t="str">
        <f t="shared" si="214"/>
        <v/>
      </c>
      <c r="L2721" s="872" t="str">
        <f t="shared" si="215"/>
        <v/>
      </c>
      <c r="M2721" s="872" t="str">
        <f t="shared" si="216"/>
        <v/>
      </c>
      <c r="N2721" s="872" t="str">
        <f t="shared" si="218"/>
        <v/>
      </c>
      <c r="O2721" s="872" t="str">
        <f t="shared" si="217"/>
        <v/>
      </c>
    </row>
    <row r="2722" spans="3:15" ht="18" hidden="1" customHeight="1">
      <c r="C2722" s="879"/>
      <c r="D2722" s="888"/>
      <c r="E2722" s="889"/>
      <c r="F2722" s="848"/>
      <c r="G2722" s="849"/>
      <c r="H2722" s="868"/>
      <c r="I2722" s="642"/>
      <c r="J2722" s="862"/>
      <c r="K2722" s="872" t="str">
        <f t="shared" si="214"/>
        <v/>
      </c>
      <c r="L2722" s="872" t="str">
        <f t="shared" si="215"/>
        <v/>
      </c>
      <c r="M2722" s="872" t="str">
        <f t="shared" si="216"/>
        <v/>
      </c>
      <c r="N2722" s="872" t="str">
        <f t="shared" si="218"/>
        <v/>
      </c>
      <c r="O2722" s="872" t="str">
        <f t="shared" si="217"/>
        <v/>
      </c>
    </row>
    <row r="2723" spans="3:15" ht="18" hidden="1" customHeight="1">
      <c r="C2723" s="879"/>
      <c r="D2723" s="888"/>
      <c r="E2723" s="889"/>
      <c r="F2723" s="848"/>
      <c r="G2723" s="849"/>
      <c r="H2723" s="868"/>
      <c r="I2723" s="642"/>
      <c r="J2723" s="862"/>
      <c r="K2723" s="872" t="str">
        <f t="shared" si="214"/>
        <v/>
      </c>
      <c r="L2723" s="872" t="str">
        <f t="shared" si="215"/>
        <v/>
      </c>
      <c r="M2723" s="872" t="str">
        <f t="shared" si="216"/>
        <v/>
      </c>
      <c r="N2723" s="872" t="str">
        <f t="shared" si="218"/>
        <v/>
      </c>
      <c r="O2723" s="872" t="str">
        <f t="shared" si="217"/>
        <v/>
      </c>
    </row>
    <row r="2724" spans="3:15" ht="18" hidden="1" customHeight="1">
      <c r="C2724" s="879"/>
      <c r="D2724" s="888"/>
      <c r="E2724" s="889"/>
      <c r="F2724" s="848"/>
      <c r="G2724" s="849"/>
      <c r="H2724" s="868"/>
      <c r="I2724" s="642"/>
      <c r="J2724" s="862"/>
      <c r="K2724" s="872" t="str">
        <f t="shared" si="214"/>
        <v/>
      </c>
      <c r="L2724" s="872" t="str">
        <f t="shared" si="215"/>
        <v/>
      </c>
      <c r="M2724" s="872" t="str">
        <f t="shared" si="216"/>
        <v/>
      </c>
      <c r="N2724" s="872" t="str">
        <f t="shared" si="218"/>
        <v/>
      </c>
      <c r="O2724" s="872" t="str">
        <f t="shared" si="217"/>
        <v/>
      </c>
    </row>
    <row r="2725" spans="3:15" ht="18" hidden="1" customHeight="1">
      <c r="C2725" s="879"/>
      <c r="D2725" s="888"/>
      <c r="E2725" s="889"/>
      <c r="F2725" s="848"/>
      <c r="G2725" s="849"/>
      <c r="H2725" s="868"/>
      <c r="I2725" s="642"/>
      <c r="J2725" s="862"/>
      <c r="K2725" s="872" t="str">
        <f t="shared" si="214"/>
        <v/>
      </c>
      <c r="L2725" s="872" t="str">
        <f t="shared" si="215"/>
        <v/>
      </c>
      <c r="M2725" s="872" t="str">
        <f t="shared" si="216"/>
        <v/>
      </c>
      <c r="N2725" s="872" t="str">
        <f t="shared" si="218"/>
        <v/>
      </c>
      <c r="O2725" s="872" t="str">
        <f t="shared" si="217"/>
        <v/>
      </c>
    </row>
    <row r="2726" spans="3:15" ht="18" hidden="1" customHeight="1">
      <c r="C2726" s="879"/>
      <c r="D2726" s="888"/>
      <c r="E2726" s="889"/>
      <c r="F2726" s="848"/>
      <c r="G2726" s="849"/>
      <c r="H2726" s="868"/>
      <c r="I2726" s="642"/>
      <c r="J2726" s="862"/>
      <c r="K2726" s="872" t="str">
        <f t="shared" si="214"/>
        <v/>
      </c>
      <c r="L2726" s="872" t="str">
        <f t="shared" si="215"/>
        <v/>
      </c>
      <c r="M2726" s="872" t="str">
        <f t="shared" si="216"/>
        <v/>
      </c>
      <c r="N2726" s="872" t="str">
        <f t="shared" si="218"/>
        <v/>
      </c>
      <c r="O2726" s="872" t="str">
        <f t="shared" si="217"/>
        <v/>
      </c>
    </row>
    <row r="2727" spans="3:15" ht="18" hidden="1" customHeight="1">
      <c r="C2727" s="879"/>
      <c r="D2727" s="888"/>
      <c r="E2727" s="889"/>
      <c r="F2727" s="848"/>
      <c r="G2727" s="849"/>
      <c r="H2727" s="868"/>
      <c r="I2727" s="642"/>
      <c r="J2727" s="862"/>
      <c r="K2727" s="872" t="str">
        <f t="shared" ref="K2727:K2790" si="219">IF(C2727="","",IF(E2727=G2727,"エラー",""))</f>
        <v/>
      </c>
      <c r="L2727" s="872" t="str">
        <f t="shared" ref="L2727:L2790" si="220">IF(C2727="","",IF(COUNTIF($H$3213:$H$3236,H2727),"","エラー"))</f>
        <v/>
      </c>
      <c r="M2727" s="872" t="str">
        <f t="shared" ref="M2727:M2790" si="221">IF(H2727="その他",IF(I2727="","エラー",""),IF(H2727="外国語(外国語会話も含む)",IF(I2727="","エラー",""),""))</f>
        <v/>
      </c>
      <c r="N2727" s="872" t="str">
        <f t="shared" si="218"/>
        <v/>
      </c>
      <c r="O2727" s="872" t="str">
        <f t="shared" si="217"/>
        <v/>
      </c>
    </row>
    <row r="2728" spans="3:15" ht="18" hidden="1" customHeight="1">
      <c r="C2728" s="879"/>
      <c r="D2728" s="888"/>
      <c r="E2728" s="889"/>
      <c r="F2728" s="848"/>
      <c r="G2728" s="849"/>
      <c r="H2728" s="868"/>
      <c r="I2728" s="642"/>
      <c r="J2728" s="862"/>
      <c r="K2728" s="872" t="str">
        <f t="shared" si="219"/>
        <v/>
      </c>
      <c r="L2728" s="872" t="str">
        <f t="shared" si="220"/>
        <v/>
      </c>
      <c r="M2728" s="872" t="str">
        <f t="shared" si="221"/>
        <v/>
      </c>
      <c r="N2728" s="872" t="str">
        <f t="shared" si="218"/>
        <v/>
      </c>
      <c r="O2728" s="872" t="str">
        <f t="shared" si="217"/>
        <v/>
      </c>
    </row>
    <row r="2729" spans="3:15" ht="18" hidden="1" customHeight="1">
      <c r="C2729" s="879"/>
      <c r="D2729" s="888"/>
      <c r="E2729" s="889"/>
      <c r="F2729" s="848"/>
      <c r="G2729" s="849"/>
      <c r="H2729" s="868"/>
      <c r="I2729" s="642"/>
      <c r="J2729" s="862"/>
      <c r="K2729" s="872" t="str">
        <f t="shared" si="219"/>
        <v/>
      </c>
      <c r="L2729" s="872" t="str">
        <f t="shared" si="220"/>
        <v/>
      </c>
      <c r="M2729" s="872" t="str">
        <f t="shared" si="221"/>
        <v/>
      </c>
      <c r="N2729" s="872" t="str">
        <f t="shared" si="218"/>
        <v/>
      </c>
      <c r="O2729" s="872" t="str">
        <f t="shared" si="217"/>
        <v/>
      </c>
    </row>
    <row r="2730" spans="3:15" ht="18" hidden="1" customHeight="1">
      <c r="C2730" s="879"/>
      <c r="D2730" s="888"/>
      <c r="E2730" s="889"/>
      <c r="F2730" s="848"/>
      <c r="G2730" s="849"/>
      <c r="H2730" s="868"/>
      <c r="I2730" s="642"/>
      <c r="J2730" s="862"/>
      <c r="K2730" s="872" t="str">
        <f t="shared" si="219"/>
        <v/>
      </c>
      <c r="L2730" s="872" t="str">
        <f t="shared" si="220"/>
        <v/>
      </c>
      <c r="M2730" s="872" t="str">
        <f t="shared" si="221"/>
        <v/>
      </c>
      <c r="N2730" s="872" t="str">
        <f t="shared" si="218"/>
        <v/>
      </c>
      <c r="O2730" s="872" t="str">
        <f t="shared" si="217"/>
        <v/>
      </c>
    </row>
    <row r="2731" spans="3:15" ht="18" hidden="1" customHeight="1">
      <c r="C2731" s="879"/>
      <c r="D2731" s="888"/>
      <c r="E2731" s="889"/>
      <c r="F2731" s="848"/>
      <c r="G2731" s="849"/>
      <c r="H2731" s="868"/>
      <c r="I2731" s="642"/>
      <c r="J2731" s="862"/>
      <c r="K2731" s="872" t="str">
        <f t="shared" si="219"/>
        <v/>
      </c>
      <c r="L2731" s="872" t="str">
        <f t="shared" si="220"/>
        <v/>
      </c>
      <c r="M2731" s="872" t="str">
        <f t="shared" si="221"/>
        <v/>
      </c>
      <c r="N2731" s="872" t="str">
        <f t="shared" si="218"/>
        <v/>
      </c>
      <c r="O2731" s="872" t="str">
        <f t="shared" si="217"/>
        <v/>
      </c>
    </row>
    <row r="2732" spans="3:15" ht="18" hidden="1" customHeight="1">
      <c r="C2732" s="879"/>
      <c r="D2732" s="888"/>
      <c r="E2732" s="889"/>
      <c r="F2732" s="848"/>
      <c r="G2732" s="849"/>
      <c r="H2732" s="868"/>
      <c r="I2732" s="642"/>
      <c r="J2732" s="862"/>
      <c r="K2732" s="872" t="str">
        <f t="shared" si="219"/>
        <v/>
      </c>
      <c r="L2732" s="872" t="str">
        <f t="shared" si="220"/>
        <v/>
      </c>
      <c r="M2732" s="872" t="str">
        <f t="shared" si="221"/>
        <v/>
      </c>
      <c r="N2732" s="872" t="str">
        <f t="shared" si="218"/>
        <v/>
      </c>
      <c r="O2732" s="872" t="str">
        <f t="shared" si="217"/>
        <v/>
      </c>
    </row>
    <row r="2733" spans="3:15" ht="18" hidden="1" customHeight="1">
      <c r="C2733" s="879"/>
      <c r="D2733" s="888"/>
      <c r="E2733" s="889"/>
      <c r="F2733" s="848"/>
      <c r="G2733" s="849"/>
      <c r="H2733" s="868"/>
      <c r="I2733" s="642"/>
      <c r="J2733" s="862"/>
      <c r="K2733" s="872" t="str">
        <f t="shared" si="219"/>
        <v/>
      </c>
      <c r="L2733" s="872" t="str">
        <f t="shared" si="220"/>
        <v/>
      </c>
      <c r="M2733" s="872" t="str">
        <f t="shared" si="221"/>
        <v/>
      </c>
      <c r="N2733" s="872" t="str">
        <f t="shared" si="218"/>
        <v/>
      </c>
      <c r="O2733" s="872" t="str">
        <f t="shared" si="217"/>
        <v/>
      </c>
    </row>
    <row r="2734" spans="3:15" ht="18" hidden="1" customHeight="1">
      <c r="C2734" s="879"/>
      <c r="D2734" s="888"/>
      <c r="E2734" s="889"/>
      <c r="F2734" s="848"/>
      <c r="G2734" s="849"/>
      <c r="H2734" s="868"/>
      <c r="I2734" s="642"/>
      <c r="J2734" s="862"/>
      <c r="K2734" s="872" t="str">
        <f t="shared" si="219"/>
        <v/>
      </c>
      <c r="L2734" s="872" t="str">
        <f t="shared" si="220"/>
        <v/>
      </c>
      <c r="M2734" s="872" t="str">
        <f t="shared" si="221"/>
        <v/>
      </c>
      <c r="N2734" s="872" t="str">
        <f t="shared" si="218"/>
        <v/>
      </c>
      <c r="O2734" s="872" t="str">
        <f t="shared" si="217"/>
        <v/>
      </c>
    </row>
    <row r="2735" spans="3:15" ht="18" hidden="1" customHeight="1">
      <c r="C2735" s="879"/>
      <c r="D2735" s="888"/>
      <c r="E2735" s="889"/>
      <c r="F2735" s="848"/>
      <c r="G2735" s="849"/>
      <c r="H2735" s="868"/>
      <c r="I2735" s="642"/>
      <c r="J2735" s="862"/>
      <c r="K2735" s="872" t="str">
        <f t="shared" si="219"/>
        <v/>
      </c>
      <c r="L2735" s="872" t="str">
        <f t="shared" si="220"/>
        <v/>
      </c>
      <c r="M2735" s="872" t="str">
        <f t="shared" si="221"/>
        <v/>
      </c>
      <c r="N2735" s="872" t="str">
        <f t="shared" si="218"/>
        <v/>
      </c>
      <c r="O2735" s="872" t="str">
        <f t="shared" si="217"/>
        <v/>
      </c>
    </row>
    <row r="2736" spans="3:15" ht="18" hidden="1" customHeight="1">
      <c r="C2736" s="879"/>
      <c r="D2736" s="888"/>
      <c r="E2736" s="889"/>
      <c r="F2736" s="848"/>
      <c r="G2736" s="849"/>
      <c r="H2736" s="868"/>
      <c r="I2736" s="642"/>
      <c r="J2736" s="862"/>
      <c r="K2736" s="872" t="str">
        <f t="shared" si="219"/>
        <v/>
      </c>
      <c r="L2736" s="872" t="str">
        <f t="shared" si="220"/>
        <v/>
      </c>
      <c r="M2736" s="872" t="str">
        <f t="shared" si="221"/>
        <v/>
      </c>
      <c r="N2736" s="872" t="str">
        <f t="shared" si="218"/>
        <v/>
      </c>
      <c r="O2736" s="872" t="str">
        <f t="shared" si="217"/>
        <v/>
      </c>
    </row>
    <row r="2737" spans="3:15" ht="18" hidden="1" customHeight="1">
      <c r="C2737" s="879"/>
      <c r="D2737" s="888"/>
      <c r="E2737" s="889"/>
      <c r="F2737" s="848"/>
      <c r="G2737" s="849"/>
      <c r="H2737" s="868"/>
      <c r="I2737" s="642"/>
      <c r="J2737" s="862"/>
      <c r="K2737" s="872" t="str">
        <f t="shared" si="219"/>
        <v/>
      </c>
      <c r="L2737" s="872" t="str">
        <f t="shared" si="220"/>
        <v/>
      </c>
      <c r="M2737" s="872" t="str">
        <f t="shared" si="221"/>
        <v/>
      </c>
      <c r="N2737" s="872" t="str">
        <f t="shared" si="218"/>
        <v/>
      </c>
      <c r="O2737" s="872" t="str">
        <f t="shared" si="217"/>
        <v/>
      </c>
    </row>
    <row r="2738" spans="3:15" ht="18" hidden="1" customHeight="1">
      <c r="C2738" s="879"/>
      <c r="D2738" s="888"/>
      <c r="E2738" s="889"/>
      <c r="F2738" s="848"/>
      <c r="G2738" s="849"/>
      <c r="H2738" s="868"/>
      <c r="I2738" s="642"/>
      <c r="J2738" s="862"/>
      <c r="K2738" s="872" t="str">
        <f t="shared" si="219"/>
        <v/>
      </c>
      <c r="L2738" s="872" t="str">
        <f t="shared" si="220"/>
        <v/>
      </c>
      <c r="M2738" s="872" t="str">
        <f t="shared" si="221"/>
        <v/>
      </c>
      <c r="N2738" s="872" t="str">
        <f t="shared" si="218"/>
        <v/>
      </c>
      <c r="O2738" s="872" t="str">
        <f t="shared" si="217"/>
        <v/>
      </c>
    </row>
    <row r="2739" spans="3:15" ht="18" hidden="1" customHeight="1">
      <c r="C2739" s="879"/>
      <c r="D2739" s="888"/>
      <c r="E2739" s="889"/>
      <c r="F2739" s="848"/>
      <c r="G2739" s="849"/>
      <c r="H2739" s="868"/>
      <c r="I2739" s="642"/>
      <c r="J2739" s="862"/>
      <c r="K2739" s="872" t="str">
        <f t="shared" si="219"/>
        <v/>
      </c>
      <c r="L2739" s="872" t="str">
        <f t="shared" si="220"/>
        <v/>
      </c>
      <c r="M2739" s="872" t="str">
        <f t="shared" si="221"/>
        <v/>
      </c>
      <c r="N2739" s="872" t="str">
        <f t="shared" si="218"/>
        <v/>
      </c>
      <c r="O2739" s="872" t="str">
        <f t="shared" si="217"/>
        <v/>
      </c>
    </row>
    <row r="2740" spans="3:15" ht="18" hidden="1" customHeight="1">
      <c r="C2740" s="879"/>
      <c r="D2740" s="888"/>
      <c r="E2740" s="889"/>
      <c r="F2740" s="848"/>
      <c r="G2740" s="849"/>
      <c r="H2740" s="868"/>
      <c r="I2740" s="642"/>
      <c r="J2740" s="862"/>
      <c r="K2740" s="872" t="str">
        <f t="shared" si="219"/>
        <v/>
      </c>
      <c r="L2740" s="872" t="str">
        <f t="shared" si="220"/>
        <v/>
      </c>
      <c r="M2740" s="872" t="str">
        <f t="shared" si="221"/>
        <v/>
      </c>
      <c r="N2740" s="872" t="str">
        <f t="shared" si="218"/>
        <v/>
      </c>
      <c r="O2740" s="872" t="str">
        <f t="shared" si="217"/>
        <v/>
      </c>
    </row>
    <row r="2741" spans="3:15" ht="18" hidden="1" customHeight="1">
      <c r="C2741" s="879"/>
      <c r="D2741" s="888"/>
      <c r="E2741" s="889"/>
      <c r="F2741" s="848"/>
      <c r="G2741" s="849"/>
      <c r="H2741" s="868"/>
      <c r="I2741" s="642"/>
      <c r="J2741" s="862"/>
      <c r="K2741" s="872" t="str">
        <f t="shared" si="219"/>
        <v/>
      </c>
      <c r="L2741" s="872" t="str">
        <f t="shared" si="220"/>
        <v/>
      </c>
      <c r="M2741" s="872" t="str">
        <f t="shared" si="221"/>
        <v/>
      </c>
      <c r="N2741" s="872" t="str">
        <f t="shared" si="218"/>
        <v/>
      </c>
      <c r="O2741" s="872" t="str">
        <f t="shared" si="217"/>
        <v/>
      </c>
    </row>
    <row r="2742" spans="3:15" ht="18" hidden="1" customHeight="1">
      <c r="C2742" s="879"/>
      <c r="D2742" s="888"/>
      <c r="E2742" s="889"/>
      <c r="F2742" s="848"/>
      <c r="G2742" s="849"/>
      <c r="H2742" s="868"/>
      <c r="I2742" s="642"/>
      <c r="J2742" s="862"/>
      <c r="K2742" s="872" t="str">
        <f t="shared" si="219"/>
        <v/>
      </c>
      <c r="L2742" s="872" t="str">
        <f t="shared" si="220"/>
        <v/>
      </c>
      <c r="M2742" s="872" t="str">
        <f t="shared" si="221"/>
        <v/>
      </c>
      <c r="N2742" s="872" t="str">
        <f t="shared" si="218"/>
        <v/>
      </c>
      <c r="O2742" s="872" t="str">
        <f t="shared" si="217"/>
        <v/>
      </c>
    </row>
    <row r="2743" spans="3:15" ht="18" hidden="1" customHeight="1">
      <c r="C2743" s="879"/>
      <c r="D2743" s="888"/>
      <c r="E2743" s="889"/>
      <c r="F2743" s="848"/>
      <c r="G2743" s="849"/>
      <c r="H2743" s="868"/>
      <c r="I2743" s="642"/>
      <c r="J2743" s="862"/>
      <c r="K2743" s="872" t="str">
        <f t="shared" si="219"/>
        <v/>
      </c>
      <c r="L2743" s="872" t="str">
        <f t="shared" si="220"/>
        <v/>
      </c>
      <c r="M2743" s="872" t="str">
        <f t="shared" si="221"/>
        <v/>
      </c>
      <c r="N2743" s="872" t="str">
        <f t="shared" si="218"/>
        <v/>
      </c>
      <c r="O2743" s="872" t="str">
        <f t="shared" si="217"/>
        <v/>
      </c>
    </row>
    <row r="2744" spans="3:15" ht="18" hidden="1" customHeight="1">
      <c r="C2744" s="879"/>
      <c r="D2744" s="888"/>
      <c r="E2744" s="889"/>
      <c r="F2744" s="848"/>
      <c r="G2744" s="849"/>
      <c r="H2744" s="868"/>
      <c r="I2744" s="642"/>
      <c r="J2744" s="862"/>
      <c r="K2744" s="872" t="str">
        <f t="shared" si="219"/>
        <v/>
      </c>
      <c r="L2744" s="872" t="str">
        <f t="shared" si="220"/>
        <v/>
      </c>
      <c r="M2744" s="872" t="str">
        <f t="shared" si="221"/>
        <v/>
      </c>
      <c r="N2744" s="872" t="str">
        <f t="shared" si="218"/>
        <v/>
      </c>
      <c r="O2744" s="872" t="str">
        <f t="shared" si="217"/>
        <v/>
      </c>
    </row>
    <row r="2745" spans="3:15" ht="18" hidden="1" customHeight="1">
      <c r="C2745" s="879"/>
      <c r="D2745" s="888"/>
      <c r="E2745" s="889"/>
      <c r="F2745" s="848"/>
      <c r="G2745" s="849"/>
      <c r="H2745" s="868"/>
      <c r="I2745" s="642"/>
      <c r="J2745" s="862"/>
      <c r="K2745" s="872" t="str">
        <f t="shared" si="219"/>
        <v/>
      </c>
      <c r="L2745" s="872" t="str">
        <f t="shared" si="220"/>
        <v/>
      </c>
      <c r="M2745" s="872" t="str">
        <f t="shared" si="221"/>
        <v/>
      </c>
      <c r="N2745" s="872" t="str">
        <f t="shared" si="218"/>
        <v/>
      </c>
      <c r="O2745" s="872" t="str">
        <f t="shared" si="217"/>
        <v/>
      </c>
    </row>
    <row r="2746" spans="3:15" ht="18" hidden="1" customHeight="1">
      <c r="C2746" s="879"/>
      <c r="D2746" s="888"/>
      <c r="E2746" s="889"/>
      <c r="F2746" s="848"/>
      <c r="G2746" s="849"/>
      <c r="H2746" s="868"/>
      <c r="I2746" s="642"/>
      <c r="J2746" s="862"/>
      <c r="K2746" s="872" t="str">
        <f t="shared" si="219"/>
        <v/>
      </c>
      <c r="L2746" s="872" t="str">
        <f t="shared" si="220"/>
        <v/>
      </c>
      <c r="M2746" s="872" t="str">
        <f t="shared" si="221"/>
        <v/>
      </c>
      <c r="N2746" s="872" t="str">
        <f t="shared" si="218"/>
        <v/>
      </c>
      <c r="O2746" s="872" t="str">
        <f t="shared" si="217"/>
        <v/>
      </c>
    </row>
    <row r="2747" spans="3:15" ht="18" hidden="1" customHeight="1">
      <c r="C2747" s="879"/>
      <c r="D2747" s="888"/>
      <c r="E2747" s="889"/>
      <c r="F2747" s="848"/>
      <c r="G2747" s="849"/>
      <c r="H2747" s="868"/>
      <c r="I2747" s="642"/>
      <c r="J2747" s="862"/>
      <c r="K2747" s="872" t="str">
        <f t="shared" si="219"/>
        <v/>
      </c>
      <c r="L2747" s="872" t="str">
        <f t="shared" si="220"/>
        <v/>
      </c>
      <c r="M2747" s="872" t="str">
        <f t="shared" si="221"/>
        <v/>
      </c>
      <c r="N2747" s="872" t="str">
        <f t="shared" si="218"/>
        <v/>
      </c>
      <c r="O2747" s="872" t="str">
        <f t="shared" si="217"/>
        <v/>
      </c>
    </row>
    <row r="2748" spans="3:15" ht="18" hidden="1" customHeight="1">
      <c r="C2748" s="879"/>
      <c r="D2748" s="888"/>
      <c r="E2748" s="889"/>
      <c r="F2748" s="848"/>
      <c r="G2748" s="849"/>
      <c r="H2748" s="868"/>
      <c r="I2748" s="642"/>
      <c r="J2748" s="862"/>
      <c r="K2748" s="872" t="str">
        <f t="shared" si="219"/>
        <v/>
      </c>
      <c r="L2748" s="872" t="str">
        <f t="shared" si="220"/>
        <v/>
      </c>
      <c r="M2748" s="872" t="str">
        <f t="shared" si="221"/>
        <v/>
      </c>
      <c r="N2748" s="872" t="str">
        <f t="shared" si="218"/>
        <v/>
      </c>
      <c r="O2748" s="872" t="str">
        <f t="shared" si="217"/>
        <v/>
      </c>
    </row>
    <row r="2749" spans="3:15" ht="18" hidden="1" customHeight="1">
      <c r="C2749" s="879"/>
      <c r="D2749" s="888"/>
      <c r="E2749" s="889"/>
      <c r="F2749" s="848"/>
      <c r="G2749" s="849"/>
      <c r="H2749" s="868"/>
      <c r="I2749" s="642"/>
      <c r="J2749" s="862"/>
      <c r="K2749" s="872" t="str">
        <f t="shared" si="219"/>
        <v/>
      </c>
      <c r="L2749" s="872" t="str">
        <f t="shared" si="220"/>
        <v/>
      </c>
      <c r="M2749" s="872" t="str">
        <f t="shared" si="221"/>
        <v/>
      </c>
      <c r="N2749" s="872" t="str">
        <f t="shared" si="218"/>
        <v/>
      </c>
      <c r="O2749" s="872" t="str">
        <f t="shared" si="217"/>
        <v/>
      </c>
    </row>
    <row r="2750" spans="3:15" ht="18" hidden="1" customHeight="1">
      <c r="C2750" s="879"/>
      <c r="D2750" s="888"/>
      <c r="E2750" s="889"/>
      <c r="F2750" s="848"/>
      <c r="G2750" s="849"/>
      <c r="H2750" s="868"/>
      <c r="I2750" s="642"/>
      <c r="J2750" s="862"/>
      <c r="K2750" s="872" t="str">
        <f t="shared" si="219"/>
        <v/>
      </c>
      <c r="L2750" s="872" t="str">
        <f t="shared" si="220"/>
        <v/>
      </c>
      <c r="M2750" s="872" t="str">
        <f t="shared" si="221"/>
        <v/>
      </c>
      <c r="N2750" s="872" t="str">
        <f t="shared" si="218"/>
        <v/>
      </c>
      <c r="O2750" s="872" t="str">
        <f t="shared" si="217"/>
        <v/>
      </c>
    </row>
    <row r="2751" spans="3:15" ht="18" hidden="1" customHeight="1">
      <c r="C2751" s="879"/>
      <c r="D2751" s="888"/>
      <c r="E2751" s="889"/>
      <c r="F2751" s="848"/>
      <c r="G2751" s="849"/>
      <c r="H2751" s="868"/>
      <c r="I2751" s="642"/>
      <c r="J2751" s="862"/>
      <c r="K2751" s="872" t="str">
        <f t="shared" si="219"/>
        <v/>
      </c>
      <c r="L2751" s="872" t="str">
        <f t="shared" si="220"/>
        <v/>
      </c>
      <c r="M2751" s="872" t="str">
        <f t="shared" si="221"/>
        <v/>
      </c>
      <c r="N2751" s="872" t="str">
        <f t="shared" si="218"/>
        <v/>
      </c>
      <c r="O2751" s="872" t="str">
        <f t="shared" si="217"/>
        <v/>
      </c>
    </row>
    <row r="2752" spans="3:15" ht="18" hidden="1" customHeight="1">
      <c r="C2752" s="879"/>
      <c r="D2752" s="888"/>
      <c r="E2752" s="889"/>
      <c r="F2752" s="848"/>
      <c r="G2752" s="849"/>
      <c r="H2752" s="868"/>
      <c r="I2752" s="642"/>
      <c r="J2752" s="862"/>
      <c r="K2752" s="872" t="str">
        <f t="shared" si="219"/>
        <v/>
      </c>
      <c r="L2752" s="872" t="str">
        <f t="shared" si="220"/>
        <v/>
      </c>
      <c r="M2752" s="872" t="str">
        <f t="shared" si="221"/>
        <v/>
      </c>
      <c r="N2752" s="872" t="str">
        <f t="shared" si="218"/>
        <v/>
      </c>
      <c r="O2752" s="872" t="str">
        <f t="shared" si="217"/>
        <v/>
      </c>
    </row>
    <row r="2753" spans="3:15" ht="18" hidden="1" customHeight="1">
      <c r="C2753" s="879"/>
      <c r="D2753" s="888"/>
      <c r="E2753" s="889"/>
      <c r="F2753" s="848"/>
      <c r="G2753" s="849"/>
      <c r="H2753" s="868"/>
      <c r="I2753" s="642"/>
      <c r="J2753" s="862"/>
      <c r="K2753" s="872" t="str">
        <f t="shared" si="219"/>
        <v/>
      </c>
      <c r="L2753" s="872" t="str">
        <f t="shared" si="220"/>
        <v/>
      </c>
      <c r="M2753" s="872" t="str">
        <f t="shared" si="221"/>
        <v/>
      </c>
      <c r="N2753" s="872" t="str">
        <f t="shared" si="218"/>
        <v/>
      </c>
      <c r="O2753" s="872" t="str">
        <f t="shared" si="217"/>
        <v/>
      </c>
    </row>
    <row r="2754" spans="3:15" ht="18" hidden="1" customHeight="1">
      <c r="C2754" s="879"/>
      <c r="D2754" s="888"/>
      <c r="E2754" s="889"/>
      <c r="F2754" s="848"/>
      <c r="G2754" s="849"/>
      <c r="H2754" s="868"/>
      <c r="I2754" s="642"/>
      <c r="J2754" s="862"/>
      <c r="K2754" s="872" t="str">
        <f t="shared" si="219"/>
        <v/>
      </c>
      <c r="L2754" s="872" t="str">
        <f t="shared" si="220"/>
        <v/>
      </c>
      <c r="M2754" s="872" t="str">
        <f t="shared" si="221"/>
        <v/>
      </c>
      <c r="N2754" s="872" t="str">
        <f t="shared" si="218"/>
        <v/>
      </c>
      <c r="O2754" s="872" t="str">
        <f t="shared" si="217"/>
        <v/>
      </c>
    </row>
    <row r="2755" spans="3:15" ht="18" hidden="1" customHeight="1">
      <c r="C2755" s="879"/>
      <c r="D2755" s="888"/>
      <c r="E2755" s="889"/>
      <c r="F2755" s="848"/>
      <c r="G2755" s="849"/>
      <c r="H2755" s="868"/>
      <c r="I2755" s="642"/>
      <c r="J2755" s="862"/>
      <c r="K2755" s="872" t="str">
        <f t="shared" si="219"/>
        <v/>
      </c>
      <c r="L2755" s="872" t="str">
        <f t="shared" si="220"/>
        <v/>
      </c>
      <c r="M2755" s="872" t="str">
        <f t="shared" si="221"/>
        <v/>
      </c>
      <c r="N2755" s="872" t="str">
        <f t="shared" si="218"/>
        <v/>
      </c>
      <c r="O2755" s="872" t="str">
        <f t="shared" si="217"/>
        <v/>
      </c>
    </row>
    <row r="2756" spans="3:15" ht="18" hidden="1" customHeight="1">
      <c r="C2756" s="879"/>
      <c r="D2756" s="888"/>
      <c r="E2756" s="889"/>
      <c r="F2756" s="848"/>
      <c r="G2756" s="849"/>
      <c r="H2756" s="868"/>
      <c r="I2756" s="642"/>
      <c r="J2756" s="862"/>
      <c r="K2756" s="872" t="str">
        <f t="shared" si="219"/>
        <v/>
      </c>
      <c r="L2756" s="872" t="str">
        <f t="shared" si="220"/>
        <v/>
      </c>
      <c r="M2756" s="872" t="str">
        <f t="shared" si="221"/>
        <v/>
      </c>
      <c r="N2756" s="872" t="str">
        <f t="shared" si="218"/>
        <v/>
      </c>
      <c r="O2756" s="872" t="str">
        <f t="shared" si="217"/>
        <v/>
      </c>
    </row>
    <row r="2757" spans="3:15" ht="18" hidden="1" customHeight="1">
      <c r="C2757" s="879"/>
      <c r="D2757" s="888"/>
      <c r="E2757" s="889"/>
      <c r="F2757" s="848"/>
      <c r="G2757" s="849"/>
      <c r="H2757" s="868"/>
      <c r="I2757" s="642"/>
      <c r="J2757" s="862"/>
      <c r="K2757" s="872" t="str">
        <f t="shared" si="219"/>
        <v/>
      </c>
      <c r="L2757" s="872" t="str">
        <f t="shared" si="220"/>
        <v/>
      </c>
      <c r="M2757" s="872" t="str">
        <f t="shared" si="221"/>
        <v/>
      </c>
      <c r="N2757" s="872" t="str">
        <f t="shared" si="218"/>
        <v/>
      </c>
      <c r="O2757" s="872" t="str">
        <f t="shared" ref="O2757:O2820" si="222">IF(C2757="","",IF(COUNTBLANK(C2757:J2757)&gt;1,"記入漏れがあります。記入例のとおりデータを入力してください。。",""))</f>
        <v/>
      </c>
    </row>
    <row r="2758" spans="3:15" ht="18" hidden="1" customHeight="1">
      <c r="C2758" s="879"/>
      <c r="D2758" s="888"/>
      <c r="E2758" s="889"/>
      <c r="F2758" s="848"/>
      <c r="G2758" s="849"/>
      <c r="H2758" s="868"/>
      <c r="I2758" s="642"/>
      <c r="J2758" s="862"/>
      <c r="K2758" s="872" t="str">
        <f t="shared" si="219"/>
        <v/>
      </c>
      <c r="L2758" s="872" t="str">
        <f t="shared" si="220"/>
        <v/>
      </c>
      <c r="M2758" s="872" t="str">
        <f t="shared" si="221"/>
        <v/>
      </c>
      <c r="N2758" s="872" t="str">
        <f t="shared" ref="N2758:N2821" si="223">IF(COUNTIF($Y$6:$Y$18,J2758),"要確認","")</f>
        <v/>
      </c>
      <c r="O2758" s="872" t="str">
        <f t="shared" si="222"/>
        <v/>
      </c>
    </row>
    <row r="2759" spans="3:15" ht="18" hidden="1" customHeight="1">
      <c r="C2759" s="879"/>
      <c r="D2759" s="888"/>
      <c r="E2759" s="889"/>
      <c r="F2759" s="848"/>
      <c r="G2759" s="849"/>
      <c r="H2759" s="868"/>
      <c r="I2759" s="642"/>
      <c r="J2759" s="862"/>
      <c r="K2759" s="872" t="str">
        <f t="shared" si="219"/>
        <v/>
      </c>
      <c r="L2759" s="872" t="str">
        <f t="shared" si="220"/>
        <v/>
      </c>
      <c r="M2759" s="872" t="str">
        <f t="shared" si="221"/>
        <v/>
      </c>
      <c r="N2759" s="872" t="str">
        <f t="shared" si="223"/>
        <v/>
      </c>
      <c r="O2759" s="872" t="str">
        <f t="shared" si="222"/>
        <v/>
      </c>
    </row>
    <row r="2760" spans="3:15" ht="18" hidden="1" customHeight="1">
      <c r="C2760" s="879"/>
      <c r="D2760" s="888"/>
      <c r="E2760" s="889"/>
      <c r="F2760" s="848"/>
      <c r="G2760" s="849"/>
      <c r="H2760" s="868"/>
      <c r="I2760" s="642"/>
      <c r="J2760" s="862"/>
      <c r="K2760" s="872" t="str">
        <f t="shared" si="219"/>
        <v/>
      </c>
      <c r="L2760" s="872" t="str">
        <f t="shared" si="220"/>
        <v/>
      </c>
      <c r="M2760" s="872" t="str">
        <f t="shared" si="221"/>
        <v/>
      </c>
      <c r="N2760" s="872" t="str">
        <f t="shared" si="223"/>
        <v/>
      </c>
      <c r="O2760" s="872" t="str">
        <f t="shared" si="222"/>
        <v/>
      </c>
    </row>
    <row r="2761" spans="3:15" ht="18" hidden="1" customHeight="1">
      <c r="C2761" s="879"/>
      <c r="D2761" s="888"/>
      <c r="E2761" s="889"/>
      <c r="F2761" s="848"/>
      <c r="G2761" s="849"/>
      <c r="H2761" s="868"/>
      <c r="I2761" s="642"/>
      <c r="J2761" s="862"/>
      <c r="K2761" s="872" t="str">
        <f t="shared" si="219"/>
        <v/>
      </c>
      <c r="L2761" s="872" t="str">
        <f t="shared" si="220"/>
        <v/>
      </c>
      <c r="M2761" s="872" t="str">
        <f t="shared" si="221"/>
        <v/>
      </c>
      <c r="N2761" s="872" t="str">
        <f t="shared" si="223"/>
        <v/>
      </c>
      <c r="O2761" s="872" t="str">
        <f t="shared" si="222"/>
        <v/>
      </c>
    </row>
    <row r="2762" spans="3:15" ht="18" hidden="1" customHeight="1">
      <c r="C2762" s="879"/>
      <c r="D2762" s="888"/>
      <c r="E2762" s="889"/>
      <c r="F2762" s="848"/>
      <c r="G2762" s="849"/>
      <c r="H2762" s="868"/>
      <c r="I2762" s="642"/>
      <c r="J2762" s="862"/>
      <c r="K2762" s="872" t="str">
        <f t="shared" si="219"/>
        <v/>
      </c>
      <c r="L2762" s="872" t="str">
        <f t="shared" si="220"/>
        <v/>
      </c>
      <c r="M2762" s="872" t="str">
        <f t="shared" si="221"/>
        <v/>
      </c>
      <c r="N2762" s="872" t="str">
        <f t="shared" si="223"/>
        <v/>
      </c>
      <c r="O2762" s="872" t="str">
        <f t="shared" si="222"/>
        <v/>
      </c>
    </row>
    <row r="2763" spans="3:15" ht="18" hidden="1" customHeight="1">
      <c r="C2763" s="879"/>
      <c r="D2763" s="888"/>
      <c r="E2763" s="889"/>
      <c r="F2763" s="848"/>
      <c r="G2763" s="849"/>
      <c r="H2763" s="868"/>
      <c r="I2763" s="642"/>
      <c r="J2763" s="862"/>
      <c r="K2763" s="872" t="str">
        <f t="shared" si="219"/>
        <v/>
      </c>
      <c r="L2763" s="872" t="str">
        <f t="shared" si="220"/>
        <v/>
      </c>
      <c r="M2763" s="872" t="str">
        <f t="shared" si="221"/>
        <v/>
      </c>
      <c r="N2763" s="872" t="str">
        <f t="shared" si="223"/>
        <v/>
      </c>
      <c r="O2763" s="872" t="str">
        <f t="shared" si="222"/>
        <v/>
      </c>
    </row>
    <row r="2764" spans="3:15" ht="18" hidden="1" customHeight="1">
      <c r="C2764" s="879"/>
      <c r="D2764" s="888"/>
      <c r="E2764" s="889"/>
      <c r="F2764" s="848"/>
      <c r="G2764" s="849"/>
      <c r="H2764" s="868"/>
      <c r="I2764" s="642"/>
      <c r="J2764" s="862"/>
      <c r="K2764" s="872" t="str">
        <f t="shared" si="219"/>
        <v/>
      </c>
      <c r="L2764" s="872" t="str">
        <f t="shared" si="220"/>
        <v/>
      </c>
      <c r="M2764" s="872" t="str">
        <f t="shared" si="221"/>
        <v/>
      </c>
      <c r="N2764" s="872" t="str">
        <f t="shared" si="223"/>
        <v/>
      </c>
      <c r="O2764" s="872" t="str">
        <f t="shared" si="222"/>
        <v/>
      </c>
    </row>
    <row r="2765" spans="3:15" ht="18" hidden="1" customHeight="1">
      <c r="C2765" s="879"/>
      <c r="D2765" s="888"/>
      <c r="E2765" s="889"/>
      <c r="F2765" s="848"/>
      <c r="G2765" s="849"/>
      <c r="H2765" s="868"/>
      <c r="I2765" s="642"/>
      <c r="J2765" s="862"/>
      <c r="K2765" s="872" t="str">
        <f t="shared" si="219"/>
        <v/>
      </c>
      <c r="L2765" s="872" t="str">
        <f t="shared" si="220"/>
        <v/>
      </c>
      <c r="M2765" s="872" t="str">
        <f t="shared" si="221"/>
        <v/>
      </c>
      <c r="N2765" s="872" t="str">
        <f t="shared" si="223"/>
        <v/>
      </c>
      <c r="O2765" s="872" t="str">
        <f t="shared" si="222"/>
        <v/>
      </c>
    </row>
    <row r="2766" spans="3:15" ht="18" hidden="1" customHeight="1">
      <c r="C2766" s="879"/>
      <c r="D2766" s="888"/>
      <c r="E2766" s="889"/>
      <c r="F2766" s="848"/>
      <c r="G2766" s="849"/>
      <c r="H2766" s="868"/>
      <c r="I2766" s="642"/>
      <c r="J2766" s="862"/>
      <c r="K2766" s="872" t="str">
        <f t="shared" si="219"/>
        <v/>
      </c>
      <c r="L2766" s="872" t="str">
        <f t="shared" si="220"/>
        <v/>
      </c>
      <c r="M2766" s="872" t="str">
        <f t="shared" si="221"/>
        <v/>
      </c>
      <c r="N2766" s="872" t="str">
        <f t="shared" si="223"/>
        <v/>
      </c>
      <c r="O2766" s="872" t="str">
        <f t="shared" si="222"/>
        <v/>
      </c>
    </row>
    <row r="2767" spans="3:15" ht="18" hidden="1" customHeight="1">
      <c r="C2767" s="879"/>
      <c r="D2767" s="888"/>
      <c r="E2767" s="889"/>
      <c r="F2767" s="848"/>
      <c r="G2767" s="849"/>
      <c r="H2767" s="868"/>
      <c r="I2767" s="642"/>
      <c r="J2767" s="862"/>
      <c r="K2767" s="872" t="str">
        <f t="shared" si="219"/>
        <v/>
      </c>
      <c r="L2767" s="872" t="str">
        <f t="shared" si="220"/>
        <v/>
      </c>
      <c r="M2767" s="872" t="str">
        <f t="shared" si="221"/>
        <v/>
      </c>
      <c r="N2767" s="872" t="str">
        <f t="shared" si="223"/>
        <v/>
      </c>
      <c r="O2767" s="872" t="str">
        <f t="shared" si="222"/>
        <v/>
      </c>
    </row>
    <row r="2768" spans="3:15" ht="18" hidden="1" customHeight="1">
      <c r="C2768" s="879"/>
      <c r="D2768" s="888"/>
      <c r="E2768" s="889"/>
      <c r="F2768" s="848"/>
      <c r="G2768" s="849"/>
      <c r="H2768" s="868"/>
      <c r="I2768" s="642"/>
      <c r="J2768" s="862"/>
      <c r="K2768" s="872" t="str">
        <f t="shared" si="219"/>
        <v/>
      </c>
      <c r="L2768" s="872" t="str">
        <f t="shared" si="220"/>
        <v/>
      </c>
      <c r="M2768" s="872" t="str">
        <f t="shared" si="221"/>
        <v/>
      </c>
      <c r="N2768" s="872" t="str">
        <f t="shared" si="223"/>
        <v/>
      </c>
      <c r="O2768" s="872" t="str">
        <f t="shared" si="222"/>
        <v/>
      </c>
    </row>
    <row r="2769" spans="3:15" ht="18" hidden="1" customHeight="1">
      <c r="C2769" s="879"/>
      <c r="D2769" s="888"/>
      <c r="E2769" s="889"/>
      <c r="F2769" s="848"/>
      <c r="G2769" s="849"/>
      <c r="H2769" s="868"/>
      <c r="I2769" s="642"/>
      <c r="J2769" s="862"/>
      <c r="K2769" s="872" t="str">
        <f t="shared" si="219"/>
        <v/>
      </c>
      <c r="L2769" s="872" t="str">
        <f t="shared" si="220"/>
        <v/>
      </c>
      <c r="M2769" s="872" t="str">
        <f t="shared" si="221"/>
        <v/>
      </c>
      <c r="N2769" s="872" t="str">
        <f t="shared" si="223"/>
        <v/>
      </c>
      <c r="O2769" s="872" t="str">
        <f t="shared" si="222"/>
        <v/>
      </c>
    </row>
    <row r="2770" spans="3:15" ht="18" hidden="1" customHeight="1">
      <c r="C2770" s="879"/>
      <c r="D2770" s="888"/>
      <c r="E2770" s="889"/>
      <c r="F2770" s="848"/>
      <c r="G2770" s="849"/>
      <c r="H2770" s="868"/>
      <c r="I2770" s="642"/>
      <c r="J2770" s="862"/>
      <c r="K2770" s="872" t="str">
        <f t="shared" si="219"/>
        <v/>
      </c>
      <c r="L2770" s="872" t="str">
        <f t="shared" si="220"/>
        <v/>
      </c>
      <c r="M2770" s="872" t="str">
        <f t="shared" si="221"/>
        <v/>
      </c>
      <c r="N2770" s="872" t="str">
        <f t="shared" si="223"/>
        <v/>
      </c>
      <c r="O2770" s="872" t="str">
        <f t="shared" si="222"/>
        <v/>
      </c>
    </row>
    <row r="2771" spans="3:15" ht="18" hidden="1" customHeight="1">
      <c r="C2771" s="879"/>
      <c r="D2771" s="888"/>
      <c r="E2771" s="889"/>
      <c r="F2771" s="848"/>
      <c r="G2771" s="849"/>
      <c r="H2771" s="868"/>
      <c r="I2771" s="642"/>
      <c r="J2771" s="862"/>
      <c r="K2771" s="872" t="str">
        <f t="shared" si="219"/>
        <v/>
      </c>
      <c r="L2771" s="872" t="str">
        <f t="shared" si="220"/>
        <v/>
      </c>
      <c r="M2771" s="872" t="str">
        <f t="shared" si="221"/>
        <v/>
      </c>
      <c r="N2771" s="872" t="str">
        <f t="shared" si="223"/>
        <v/>
      </c>
      <c r="O2771" s="872" t="str">
        <f t="shared" si="222"/>
        <v/>
      </c>
    </row>
    <row r="2772" spans="3:15" ht="18" hidden="1" customHeight="1">
      <c r="C2772" s="879"/>
      <c r="D2772" s="888"/>
      <c r="E2772" s="889"/>
      <c r="F2772" s="848"/>
      <c r="G2772" s="849"/>
      <c r="H2772" s="868"/>
      <c r="I2772" s="642"/>
      <c r="J2772" s="862"/>
      <c r="K2772" s="872" t="str">
        <f t="shared" si="219"/>
        <v/>
      </c>
      <c r="L2772" s="872" t="str">
        <f t="shared" si="220"/>
        <v/>
      </c>
      <c r="M2772" s="872" t="str">
        <f t="shared" si="221"/>
        <v/>
      </c>
      <c r="N2772" s="872" t="str">
        <f t="shared" si="223"/>
        <v/>
      </c>
      <c r="O2772" s="872" t="str">
        <f t="shared" si="222"/>
        <v/>
      </c>
    </row>
    <row r="2773" spans="3:15" ht="18" hidden="1" customHeight="1">
      <c r="C2773" s="879"/>
      <c r="D2773" s="888"/>
      <c r="E2773" s="889"/>
      <c r="F2773" s="848"/>
      <c r="G2773" s="849"/>
      <c r="H2773" s="868"/>
      <c r="I2773" s="642"/>
      <c r="J2773" s="862"/>
      <c r="K2773" s="872" t="str">
        <f t="shared" si="219"/>
        <v/>
      </c>
      <c r="L2773" s="872" t="str">
        <f t="shared" si="220"/>
        <v/>
      </c>
      <c r="M2773" s="872" t="str">
        <f t="shared" si="221"/>
        <v/>
      </c>
      <c r="N2773" s="872" t="str">
        <f t="shared" si="223"/>
        <v/>
      </c>
      <c r="O2773" s="872" t="str">
        <f t="shared" si="222"/>
        <v/>
      </c>
    </row>
    <row r="2774" spans="3:15" ht="18" hidden="1" customHeight="1">
      <c r="C2774" s="879"/>
      <c r="D2774" s="888"/>
      <c r="E2774" s="889"/>
      <c r="F2774" s="848"/>
      <c r="G2774" s="849"/>
      <c r="H2774" s="868"/>
      <c r="I2774" s="642"/>
      <c r="J2774" s="862"/>
      <c r="K2774" s="872" t="str">
        <f t="shared" si="219"/>
        <v/>
      </c>
      <c r="L2774" s="872" t="str">
        <f t="shared" si="220"/>
        <v/>
      </c>
      <c r="M2774" s="872" t="str">
        <f t="shared" si="221"/>
        <v/>
      </c>
      <c r="N2774" s="872" t="str">
        <f t="shared" si="223"/>
        <v/>
      </c>
      <c r="O2774" s="872" t="str">
        <f t="shared" si="222"/>
        <v/>
      </c>
    </row>
    <row r="2775" spans="3:15" ht="18" hidden="1" customHeight="1">
      <c r="C2775" s="879"/>
      <c r="D2775" s="888"/>
      <c r="E2775" s="889"/>
      <c r="F2775" s="848"/>
      <c r="G2775" s="849"/>
      <c r="H2775" s="868"/>
      <c r="I2775" s="642"/>
      <c r="J2775" s="862"/>
      <c r="K2775" s="872" t="str">
        <f t="shared" si="219"/>
        <v/>
      </c>
      <c r="L2775" s="872" t="str">
        <f t="shared" si="220"/>
        <v/>
      </c>
      <c r="M2775" s="872" t="str">
        <f t="shared" si="221"/>
        <v/>
      </c>
      <c r="N2775" s="872" t="str">
        <f t="shared" si="223"/>
        <v/>
      </c>
      <c r="O2775" s="872" t="str">
        <f t="shared" si="222"/>
        <v/>
      </c>
    </row>
    <row r="2776" spans="3:15" ht="18" hidden="1" customHeight="1">
      <c r="C2776" s="879"/>
      <c r="D2776" s="888"/>
      <c r="E2776" s="889"/>
      <c r="F2776" s="848"/>
      <c r="G2776" s="849"/>
      <c r="H2776" s="868"/>
      <c r="I2776" s="642"/>
      <c r="J2776" s="862"/>
      <c r="K2776" s="872" t="str">
        <f t="shared" si="219"/>
        <v/>
      </c>
      <c r="L2776" s="872" t="str">
        <f t="shared" si="220"/>
        <v/>
      </c>
      <c r="M2776" s="872" t="str">
        <f t="shared" si="221"/>
        <v/>
      </c>
      <c r="N2776" s="872" t="str">
        <f t="shared" si="223"/>
        <v/>
      </c>
      <c r="O2776" s="872" t="str">
        <f t="shared" si="222"/>
        <v/>
      </c>
    </row>
    <row r="2777" spans="3:15" ht="18" hidden="1" customHeight="1">
      <c r="C2777" s="879"/>
      <c r="D2777" s="888"/>
      <c r="E2777" s="889"/>
      <c r="F2777" s="848"/>
      <c r="G2777" s="849"/>
      <c r="H2777" s="868"/>
      <c r="I2777" s="642"/>
      <c r="J2777" s="862"/>
      <c r="K2777" s="872" t="str">
        <f t="shared" si="219"/>
        <v/>
      </c>
      <c r="L2777" s="872" t="str">
        <f t="shared" si="220"/>
        <v/>
      </c>
      <c r="M2777" s="872" t="str">
        <f t="shared" si="221"/>
        <v/>
      </c>
      <c r="N2777" s="872" t="str">
        <f t="shared" si="223"/>
        <v/>
      </c>
      <c r="O2777" s="872" t="str">
        <f t="shared" si="222"/>
        <v/>
      </c>
    </row>
    <row r="2778" spans="3:15" ht="18" hidden="1" customHeight="1">
      <c r="C2778" s="879"/>
      <c r="D2778" s="888"/>
      <c r="E2778" s="889"/>
      <c r="F2778" s="848"/>
      <c r="G2778" s="849"/>
      <c r="H2778" s="868"/>
      <c r="I2778" s="642"/>
      <c r="J2778" s="862"/>
      <c r="K2778" s="872" t="str">
        <f t="shared" si="219"/>
        <v/>
      </c>
      <c r="L2778" s="872" t="str">
        <f t="shared" si="220"/>
        <v/>
      </c>
      <c r="M2778" s="872" t="str">
        <f t="shared" si="221"/>
        <v/>
      </c>
      <c r="N2778" s="872" t="str">
        <f t="shared" si="223"/>
        <v/>
      </c>
      <c r="O2778" s="872" t="str">
        <f t="shared" si="222"/>
        <v/>
      </c>
    </row>
    <row r="2779" spans="3:15" ht="18" hidden="1" customHeight="1">
      <c r="C2779" s="879"/>
      <c r="D2779" s="888"/>
      <c r="E2779" s="889"/>
      <c r="F2779" s="848"/>
      <c r="G2779" s="849"/>
      <c r="H2779" s="868"/>
      <c r="I2779" s="642"/>
      <c r="J2779" s="862"/>
      <c r="K2779" s="872" t="str">
        <f t="shared" si="219"/>
        <v/>
      </c>
      <c r="L2779" s="872" t="str">
        <f t="shared" si="220"/>
        <v/>
      </c>
      <c r="M2779" s="872" t="str">
        <f t="shared" si="221"/>
        <v/>
      </c>
      <c r="N2779" s="872" t="str">
        <f t="shared" si="223"/>
        <v/>
      </c>
      <c r="O2779" s="872" t="str">
        <f t="shared" si="222"/>
        <v/>
      </c>
    </row>
    <row r="2780" spans="3:15" ht="18" hidden="1" customHeight="1">
      <c r="C2780" s="879"/>
      <c r="D2780" s="888"/>
      <c r="E2780" s="889"/>
      <c r="F2780" s="848"/>
      <c r="G2780" s="849"/>
      <c r="H2780" s="868"/>
      <c r="I2780" s="642"/>
      <c r="J2780" s="862"/>
      <c r="K2780" s="872" t="str">
        <f t="shared" si="219"/>
        <v/>
      </c>
      <c r="L2780" s="872" t="str">
        <f t="shared" si="220"/>
        <v/>
      </c>
      <c r="M2780" s="872" t="str">
        <f t="shared" si="221"/>
        <v/>
      </c>
      <c r="N2780" s="872" t="str">
        <f t="shared" si="223"/>
        <v/>
      </c>
      <c r="O2780" s="872" t="str">
        <f t="shared" si="222"/>
        <v/>
      </c>
    </row>
    <row r="2781" spans="3:15" ht="18" hidden="1" customHeight="1">
      <c r="C2781" s="879"/>
      <c r="D2781" s="888"/>
      <c r="E2781" s="889"/>
      <c r="F2781" s="848"/>
      <c r="G2781" s="849"/>
      <c r="H2781" s="868"/>
      <c r="I2781" s="642"/>
      <c r="J2781" s="862"/>
      <c r="K2781" s="872" t="str">
        <f t="shared" si="219"/>
        <v/>
      </c>
      <c r="L2781" s="872" t="str">
        <f t="shared" si="220"/>
        <v/>
      </c>
      <c r="M2781" s="872" t="str">
        <f t="shared" si="221"/>
        <v/>
      </c>
      <c r="N2781" s="872" t="str">
        <f t="shared" si="223"/>
        <v/>
      </c>
      <c r="O2781" s="872" t="str">
        <f t="shared" si="222"/>
        <v/>
      </c>
    </row>
    <row r="2782" spans="3:15" ht="18" hidden="1" customHeight="1">
      <c r="C2782" s="879"/>
      <c r="D2782" s="888"/>
      <c r="E2782" s="889"/>
      <c r="F2782" s="848"/>
      <c r="G2782" s="849"/>
      <c r="H2782" s="868"/>
      <c r="I2782" s="642"/>
      <c r="J2782" s="862"/>
      <c r="K2782" s="872" t="str">
        <f t="shared" si="219"/>
        <v/>
      </c>
      <c r="L2782" s="872" t="str">
        <f t="shared" si="220"/>
        <v/>
      </c>
      <c r="M2782" s="872" t="str">
        <f t="shared" si="221"/>
        <v/>
      </c>
      <c r="N2782" s="872" t="str">
        <f t="shared" si="223"/>
        <v/>
      </c>
      <c r="O2782" s="872" t="str">
        <f t="shared" si="222"/>
        <v/>
      </c>
    </row>
    <row r="2783" spans="3:15" ht="18" hidden="1" customHeight="1">
      <c r="C2783" s="879"/>
      <c r="D2783" s="888"/>
      <c r="E2783" s="889"/>
      <c r="F2783" s="848"/>
      <c r="G2783" s="849"/>
      <c r="H2783" s="868"/>
      <c r="I2783" s="642"/>
      <c r="J2783" s="862"/>
      <c r="K2783" s="872" t="str">
        <f t="shared" si="219"/>
        <v/>
      </c>
      <c r="L2783" s="872" t="str">
        <f t="shared" si="220"/>
        <v/>
      </c>
      <c r="M2783" s="872" t="str">
        <f t="shared" si="221"/>
        <v/>
      </c>
      <c r="N2783" s="872" t="str">
        <f t="shared" si="223"/>
        <v/>
      </c>
      <c r="O2783" s="872" t="str">
        <f t="shared" si="222"/>
        <v/>
      </c>
    </row>
    <row r="2784" spans="3:15" ht="18" hidden="1" customHeight="1">
      <c r="C2784" s="879"/>
      <c r="D2784" s="888"/>
      <c r="E2784" s="889"/>
      <c r="F2784" s="848"/>
      <c r="G2784" s="849"/>
      <c r="H2784" s="868"/>
      <c r="I2784" s="642"/>
      <c r="J2784" s="862"/>
      <c r="K2784" s="872" t="str">
        <f t="shared" si="219"/>
        <v/>
      </c>
      <c r="L2784" s="872" t="str">
        <f t="shared" si="220"/>
        <v/>
      </c>
      <c r="M2784" s="872" t="str">
        <f t="shared" si="221"/>
        <v/>
      </c>
      <c r="N2784" s="872" t="str">
        <f t="shared" si="223"/>
        <v/>
      </c>
      <c r="O2784" s="872" t="str">
        <f t="shared" si="222"/>
        <v/>
      </c>
    </row>
    <row r="2785" spans="3:15" ht="18" hidden="1" customHeight="1">
      <c r="C2785" s="879"/>
      <c r="D2785" s="888"/>
      <c r="E2785" s="889"/>
      <c r="F2785" s="848"/>
      <c r="G2785" s="849"/>
      <c r="H2785" s="868"/>
      <c r="I2785" s="642"/>
      <c r="J2785" s="862"/>
      <c r="K2785" s="872" t="str">
        <f t="shared" si="219"/>
        <v/>
      </c>
      <c r="L2785" s="872" t="str">
        <f t="shared" si="220"/>
        <v/>
      </c>
      <c r="M2785" s="872" t="str">
        <f t="shared" si="221"/>
        <v/>
      </c>
      <c r="N2785" s="872" t="str">
        <f t="shared" si="223"/>
        <v/>
      </c>
      <c r="O2785" s="872" t="str">
        <f t="shared" si="222"/>
        <v/>
      </c>
    </row>
    <row r="2786" spans="3:15" ht="18" hidden="1" customHeight="1">
      <c r="C2786" s="879"/>
      <c r="D2786" s="888"/>
      <c r="E2786" s="889"/>
      <c r="F2786" s="848"/>
      <c r="G2786" s="849"/>
      <c r="H2786" s="868"/>
      <c r="I2786" s="642"/>
      <c r="J2786" s="862"/>
      <c r="K2786" s="872" t="str">
        <f t="shared" si="219"/>
        <v/>
      </c>
      <c r="L2786" s="872" t="str">
        <f t="shared" si="220"/>
        <v/>
      </c>
      <c r="M2786" s="872" t="str">
        <f t="shared" si="221"/>
        <v/>
      </c>
      <c r="N2786" s="872" t="str">
        <f t="shared" si="223"/>
        <v/>
      </c>
      <c r="O2786" s="872" t="str">
        <f t="shared" si="222"/>
        <v/>
      </c>
    </row>
    <row r="2787" spans="3:15" ht="18" hidden="1" customHeight="1">
      <c r="C2787" s="879"/>
      <c r="D2787" s="888"/>
      <c r="E2787" s="889"/>
      <c r="F2787" s="848"/>
      <c r="G2787" s="849"/>
      <c r="H2787" s="868"/>
      <c r="I2787" s="642"/>
      <c r="J2787" s="862"/>
      <c r="K2787" s="872" t="str">
        <f t="shared" si="219"/>
        <v/>
      </c>
      <c r="L2787" s="872" t="str">
        <f t="shared" si="220"/>
        <v/>
      </c>
      <c r="M2787" s="872" t="str">
        <f t="shared" si="221"/>
        <v/>
      </c>
      <c r="N2787" s="872" t="str">
        <f t="shared" si="223"/>
        <v/>
      </c>
      <c r="O2787" s="872" t="str">
        <f t="shared" si="222"/>
        <v/>
      </c>
    </row>
    <row r="2788" spans="3:15" ht="18" hidden="1" customHeight="1">
      <c r="C2788" s="879"/>
      <c r="D2788" s="888"/>
      <c r="E2788" s="889"/>
      <c r="F2788" s="848"/>
      <c r="G2788" s="849"/>
      <c r="H2788" s="868"/>
      <c r="I2788" s="642"/>
      <c r="J2788" s="862"/>
      <c r="K2788" s="872" t="str">
        <f t="shared" si="219"/>
        <v/>
      </c>
      <c r="L2788" s="872" t="str">
        <f t="shared" si="220"/>
        <v/>
      </c>
      <c r="M2788" s="872" t="str">
        <f t="shared" si="221"/>
        <v/>
      </c>
      <c r="N2788" s="872" t="str">
        <f t="shared" si="223"/>
        <v/>
      </c>
      <c r="O2788" s="872" t="str">
        <f t="shared" si="222"/>
        <v/>
      </c>
    </row>
    <row r="2789" spans="3:15" ht="18" hidden="1" customHeight="1">
      <c r="C2789" s="879"/>
      <c r="D2789" s="888"/>
      <c r="E2789" s="889"/>
      <c r="F2789" s="848"/>
      <c r="G2789" s="849"/>
      <c r="H2789" s="868"/>
      <c r="I2789" s="642"/>
      <c r="J2789" s="862"/>
      <c r="K2789" s="872" t="str">
        <f t="shared" si="219"/>
        <v/>
      </c>
      <c r="L2789" s="872" t="str">
        <f t="shared" si="220"/>
        <v/>
      </c>
      <c r="M2789" s="872" t="str">
        <f t="shared" si="221"/>
        <v/>
      </c>
      <c r="N2789" s="872" t="str">
        <f t="shared" si="223"/>
        <v/>
      </c>
      <c r="O2789" s="872" t="str">
        <f t="shared" si="222"/>
        <v/>
      </c>
    </row>
    <row r="2790" spans="3:15" ht="18" hidden="1" customHeight="1">
      <c r="C2790" s="879"/>
      <c r="D2790" s="888"/>
      <c r="E2790" s="889"/>
      <c r="F2790" s="848"/>
      <c r="G2790" s="849"/>
      <c r="H2790" s="868"/>
      <c r="I2790" s="642"/>
      <c r="J2790" s="862"/>
      <c r="K2790" s="872" t="str">
        <f t="shared" si="219"/>
        <v/>
      </c>
      <c r="L2790" s="872" t="str">
        <f t="shared" si="220"/>
        <v/>
      </c>
      <c r="M2790" s="872" t="str">
        <f t="shared" si="221"/>
        <v/>
      </c>
      <c r="N2790" s="872" t="str">
        <f t="shared" si="223"/>
        <v/>
      </c>
      <c r="O2790" s="872" t="str">
        <f t="shared" si="222"/>
        <v/>
      </c>
    </row>
    <row r="2791" spans="3:15" ht="18" hidden="1" customHeight="1">
      <c r="C2791" s="879"/>
      <c r="D2791" s="888"/>
      <c r="E2791" s="889"/>
      <c r="F2791" s="848"/>
      <c r="G2791" s="849"/>
      <c r="H2791" s="868"/>
      <c r="I2791" s="642"/>
      <c r="J2791" s="862"/>
      <c r="K2791" s="872" t="str">
        <f t="shared" ref="K2791:K2854" si="224">IF(C2791="","",IF(E2791=G2791,"エラー",""))</f>
        <v/>
      </c>
      <c r="L2791" s="872" t="str">
        <f t="shared" ref="L2791:L2854" si="225">IF(C2791="","",IF(COUNTIF($H$3213:$H$3236,H2791),"","エラー"))</f>
        <v/>
      </c>
      <c r="M2791" s="872" t="str">
        <f t="shared" ref="M2791:M2854" si="226">IF(H2791="その他",IF(I2791="","エラー",""),IF(H2791="外国語(外国語会話も含む)",IF(I2791="","エラー",""),""))</f>
        <v/>
      </c>
      <c r="N2791" s="872" t="str">
        <f t="shared" si="223"/>
        <v/>
      </c>
      <c r="O2791" s="872" t="str">
        <f t="shared" si="222"/>
        <v/>
      </c>
    </row>
    <row r="2792" spans="3:15" ht="18" hidden="1" customHeight="1">
      <c r="C2792" s="879"/>
      <c r="D2792" s="888"/>
      <c r="E2792" s="889"/>
      <c r="F2792" s="848"/>
      <c r="G2792" s="849"/>
      <c r="H2792" s="868"/>
      <c r="I2792" s="642"/>
      <c r="J2792" s="862"/>
      <c r="K2792" s="872" t="str">
        <f t="shared" si="224"/>
        <v/>
      </c>
      <c r="L2792" s="872" t="str">
        <f t="shared" si="225"/>
        <v/>
      </c>
      <c r="M2792" s="872" t="str">
        <f t="shared" si="226"/>
        <v/>
      </c>
      <c r="N2792" s="872" t="str">
        <f t="shared" si="223"/>
        <v/>
      </c>
      <c r="O2792" s="872" t="str">
        <f t="shared" si="222"/>
        <v/>
      </c>
    </row>
    <row r="2793" spans="3:15" ht="18" hidden="1" customHeight="1">
      <c r="C2793" s="879"/>
      <c r="D2793" s="888"/>
      <c r="E2793" s="889"/>
      <c r="F2793" s="848"/>
      <c r="G2793" s="849"/>
      <c r="H2793" s="868"/>
      <c r="I2793" s="642"/>
      <c r="J2793" s="862"/>
      <c r="K2793" s="872" t="str">
        <f t="shared" si="224"/>
        <v/>
      </c>
      <c r="L2793" s="872" t="str">
        <f t="shared" si="225"/>
        <v/>
      </c>
      <c r="M2793" s="872" t="str">
        <f t="shared" si="226"/>
        <v/>
      </c>
      <c r="N2793" s="872" t="str">
        <f t="shared" si="223"/>
        <v/>
      </c>
      <c r="O2793" s="872" t="str">
        <f t="shared" si="222"/>
        <v/>
      </c>
    </row>
    <row r="2794" spans="3:15" ht="18" hidden="1" customHeight="1">
      <c r="C2794" s="879"/>
      <c r="D2794" s="888"/>
      <c r="E2794" s="889"/>
      <c r="F2794" s="848"/>
      <c r="G2794" s="849"/>
      <c r="H2794" s="868"/>
      <c r="I2794" s="642"/>
      <c r="J2794" s="862"/>
      <c r="K2794" s="872" t="str">
        <f t="shared" si="224"/>
        <v/>
      </c>
      <c r="L2794" s="872" t="str">
        <f t="shared" si="225"/>
        <v/>
      </c>
      <c r="M2794" s="872" t="str">
        <f t="shared" si="226"/>
        <v/>
      </c>
      <c r="N2794" s="872" t="str">
        <f t="shared" si="223"/>
        <v/>
      </c>
      <c r="O2794" s="872" t="str">
        <f t="shared" si="222"/>
        <v/>
      </c>
    </row>
    <row r="2795" spans="3:15" ht="18" hidden="1" customHeight="1">
      <c r="C2795" s="879"/>
      <c r="D2795" s="888"/>
      <c r="E2795" s="889"/>
      <c r="F2795" s="848"/>
      <c r="G2795" s="849"/>
      <c r="H2795" s="868"/>
      <c r="I2795" s="642"/>
      <c r="J2795" s="862"/>
      <c r="K2795" s="872" t="str">
        <f t="shared" si="224"/>
        <v/>
      </c>
      <c r="L2795" s="872" t="str">
        <f t="shared" si="225"/>
        <v/>
      </c>
      <c r="M2795" s="872" t="str">
        <f t="shared" si="226"/>
        <v/>
      </c>
      <c r="N2795" s="872" t="str">
        <f t="shared" si="223"/>
        <v/>
      </c>
      <c r="O2795" s="872" t="str">
        <f t="shared" si="222"/>
        <v/>
      </c>
    </row>
    <row r="2796" spans="3:15" ht="18" hidden="1" customHeight="1">
      <c r="C2796" s="879"/>
      <c r="D2796" s="888"/>
      <c r="E2796" s="889"/>
      <c r="F2796" s="848"/>
      <c r="G2796" s="849"/>
      <c r="H2796" s="868"/>
      <c r="I2796" s="642"/>
      <c r="J2796" s="862"/>
      <c r="K2796" s="872" t="str">
        <f t="shared" si="224"/>
        <v/>
      </c>
      <c r="L2796" s="872" t="str">
        <f t="shared" si="225"/>
        <v/>
      </c>
      <c r="M2796" s="872" t="str">
        <f t="shared" si="226"/>
        <v/>
      </c>
      <c r="N2796" s="872" t="str">
        <f t="shared" si="223"/>
        <v/>
      </c>
      <c r="O2796" s="872" t="str">
        <f t="shared" si="222"/>
        <v/>
      </c>
    </row>
    <row r="2797" spans="3:15" ht="18" hidden="1" customHeight="1">
      <c r="C2797" s="879"/>
      <c r="D2797" s="888"/>
      <c r="E2797" s="889"/>
      <c r="F2797" s="848"/>
      <c r="G2797" s="849"/>
      <c r="H2797" s="868"/>
      <c r="I2797" s="642"/>
      <c r="J2797" s="862"/>
      <c r="K2797" s="872" t="str">
        <f t="shared" si="224"/>
        <v/>
      </c>
      <c r="L2797" s="872" t="str">
        <f t="shared" si="225"/>
        <v/>
      </c>
      <c r="M2797" s="872" t="str">
        <f t="shared" si="226"/>
        <v/>
      </c>
      <c r="N2797" s="872" t="str">
        <f t="shared" si="223"/>
        <v/>
      </c>
      <c r="O2797" s="872" t="str">
        <f t="shared" si="222"/>
        <v/>
      </c>
    </row>
    <row r="2798" spans="3:15" ht="18" hidden="1" customHeight="1">
      <c r="C2798" s="879"/>
      <c r="D2798" s="888"/>
      <c r="E2798" s="889"/>
      <c r="F2798" s="848"/>
      <c r="G2798" s="849"/>
      <c r="H2798" s="868"/>
      <c r="I2798" s="642"/>
      <c r="J2798" s="862"/>
      <c r="K2798" s="872" t="str">
        <f t="shared" si="224"/>
        <v/>
      </c>
      <c r="L2798" s="872" t="str">
        <f t="shared" si="225"/>
        <v/>
      </c>
      <c r="M2798" s="872" t="str">
        <f t="shared" si="226"/>
        <v/>
      </c>
      <c r="N2798" s="872" t="str">
        <f t="shared" si="223"/>
        <v/>
      </c>
      <c r="O2798" s="872" t="str">
        <f t="shared" si="222"/>
        <v/>
      </c>
    </row>
    <row r="2799" spans="3:15" ht="18" hidden="1" customHeight="1">
      <c r="C2799" s="879"/>
      <c r="D2799" s="888"/>
      <c r="E2799" s="889"/>
      <c r="F2799" s="848"/>
      <c r="G2799" s="849"/>
      <c r="H2799" s="868"/>
      <c r="I2799" s="642"/>
      <c r="J2799" s="862"/>
      <c r="K2799" s="872" t="str">
        <f t="shared" si="224"/>
        <v/>
      </c>
      <c r="L2799" s="872" t="str">
        <f t="shared" si="225"/>
        <v/>
      </c>
      <c r="M2799" s="872" t="str">
        <f t="shared" si="226"/>
        <v/>
      </c>
      <c r="N2799" s="872" t="str">
        <f t="shared" si="223"/>
        <v/>
      </c>
      <c r="O2799" s="872" t="str">
        <f t="shared" si="222"/>
        <v/>
      </c>
    </row>
    <row r="2800" spans="3:15" ht="18" hidden="1" customHeight="1">
      <c r="C2800" s="879"/>
      <c r="D2800" s="888"/>
      <c r="E2800" s="889"/>
      <c r="F2800" s="848"/>
      <c r="G2800" s="849"/>
      <c r="H2800" s="868"/>
      <c r="I2800" s="642"/>
      <c r="J2800" s="862"/>
      <c r="K2800" s="872" t="str">
        <f t="shared" si="224"/>
        <v/>
      </c>
      <c r="L2800" s="872" t="str">
        <f t="shared" si="225"/>
        <v/>
      </c>
      <c r="M2800" s="872" t="str">
        <f t="shared" si="226"/>
        <v/>
      </c>
      <c r="N2800" s="872" t="str">
        <f t="shared" si="223"/>
        <v/>
      </c>
      <c r="O2800" s="872" t="str">
        <f t="shared" si="222"/>
        <v/>
      </c>
    </row>
    <row r="2801" spans="3:15" ht="18" hidden="1" customHeight="1">
      <c r="C2801" s="879"/>
      <c r="D2801" s="888"/>
      <c r="E2801" s="889"/>
      <c r="F2801" s="848"/>
      <c r="G2801" s="849"/>
      <c r="H2801" s="868"/>
      <c r="I2801" s="642"/>
      <c r="J2801" s="862"/>
      <c r="K2801" s="872" t="str">
        <f t="shared" si="224"/>
        <v/>
      </c>
      <c r="L2801" s="872" t="str">
        <f t="shared" si="225"/>
        <v/>
      </c>
      <c r="M2801" s="872" t="str">
        <f t="shared" si="226"/>
        <v/>
      </c>
      <c r="N2801" s="872" t="str">
        <f t="shared" si="223"/>
        <v/>
      </c>
      <c r="O2801" s="872" t="str">
        <f t="shared" si="222"/>
        <v/>
      </c>
    </row>
    <row r="2802" spans="3:15" ht="18" hidden="1" customHeight="1">
      <c r="C2802" s="879"/>
      <c r="D2802" s="888"/>
      <c r="E2802" s="889"/>
      <c r="F2802" s="848"/>
      <c r="G2802" s="849"/>
      <c r="H2802" s="868"/>
      <c r="I2802" s="642"/>
      <c r="J2802" s="862"/>
      <c r="K2802" s="872" t="str">
        <f t="shared" si="224"/>
        <v/>
      </c>
      <c r="L2802" s="872" t="str">
        <f t="shared" si="225"/>
        <v/>
      </c>
      <c r="M2802" s="872" t="str">
        <f t="shared" si="226"/>
        <v/>
      </c>
      <c r="N2802" s="872" t="str">
        <f t="shared" si="223"/>
        <v/>
      </c>
      <c r="O2802" s="872" t="str">
        <f t="shared" si="222"/>
        <v/>
      </c>
    </row>
    <row r="2803" spans="3:15" ht="18" hidden="1" customHeight="1">
      <c r="C2803" s="879"/>
      <c r="D2803" s="888"/>
      <c r="E2803" s="889"/>
      <c r="F2803" s="848"/>
      <c r="G2803" s="849"/>
      <c r="H2803" s="868"/>
      <c r="I2803" s="642"/>
      <c r="J2803" s="862"/>
      <c r="K2803" s="872" t="str">
        <f t="shared" si="224"/>
        <v/>
      </c>
      <c r="L2803" s="872" t="str">
        <f t="shared" si="225"/>
        <v/>
      </c>
      <c r="M2803" s="872" t="str">
        <f t="shared" si="226"/>
        <v/>
      </c>
      <c r="N2803" s="872" t="str">
        <f t="shared" si="223"/>
        <v/>
      </c>
      <c r="O2803" s="872" t="str">
        <f t="shared" si="222"/>
        <v/>
      </c>
    </row>
    <row r="2804" spans="3:15" ht="18" hidden="1" customHeight="1">
      <c r="C2804" s="879"/>
      <c r="D2804" s="888"/>
      <c r="E2804" s="889"/>
      <c r="F2804" s="848"/>
      <c r="G2804" s="849"/>
      <c r="H2804" s="868"/>
      <c r="I2804" s="642"/>
      <c r="J2804" s="862"/>
      <c r="K2804" s="872" t="str">
        <f t="shared" si="224"/>
        <v/>
      </c>
      <c r="L2804" s="872" t="str">
        <f t="shared" si="225"/>
        <v/>
      </c>
      <c r="M2804" s="872" t="str">
        <f t="shared" si="226"/>
        <v/>
      </c>
      <c r="N2804" s="872" t="str">
        <f t="shared" si="223"/>
        <v/>
      </c>
      <c r="O2804" s="872" t="str">
        <f t="shared" si="222"/>
        <v/>
      </c>
    </row>
    <row r="2805" spans="3:15" ht="18" hidden="1" customHeight="1">
      <c r="C2805" s="879"/>
      <c r="D2805" s="888"/>
      <c r="E2805" s="889"/>
      <c r="F2805" s="848"/>
      <c r="G2805" s="849"/>
      <c r="H2805" s="868"/>
      <c r="I2805" s="642"/>
      <c r="J2805" s="862"/>
      <c r="K2805" s="872" t="str">
        <f t="shared" si="224"/>
        <v/>
      </c>
      <c r="L2805" s="872" t="str">
        <f t="shared" si="225"/>
        <v/>
      </c>
      <c r="M2805" s="872" t="str">
        <f t="shared" si="226"/>
        <v/>
      </c>
      <c r="N2805" s="872" t="str">
        <f t="shared" si="223"/>
        <v/>
      </c>
      <c r="O2805" s="872" t="str">
        <f t="shared" si="222"/>
        <v/>
      </c>
    </row>
    <row r="2806" spans="3:15" ht="18" hidden="1" customHeight="1">
      <c r="C2806" s="879"/>
      <c r="D2806" s="888"/>
      <c r="E2806" s="889"/>
      <c r="F2806" s="848"/>
      <c r="G2806" s="849"/>
      <c r="H2806" s="868"/>
      <c r="I2806" s="642"/>
      <c r="J2806" s="862"/>
      <c r="K2806" s="872" t="str">
        <f t="shared" si="224"/>
        <v/>
      </c>
      <c r="L2806" s="872" t="str">
        <f t="shared" si="225"/>
        <v/>
      </c>
      <c r="M2806" s="872" t="str">
        <f t="shared" si="226"/>
        <v/>
      </c>
      <c r="N2806" s="872" t="str">
        <f t="shared" si="223"/>
        <v/>
      </c>
      <c r="O2806" s="872" t="str">
        <f t="shared" si="222"/>
        <v/>
      </c>
    </row>
    <row r="2807" spans="3:15" ht="18" hidden="1" customHeight="1">
      <c r="C2807" s="879"/>
      <c r="D2807" s="888"/>
      <c r="E2807" s="889"/>
      <c r="F2807" s="848"/>
      <c r="G2807" s="849"/>
      <c r="H2807" s="868"/>
      <c r="I2807" s="642"/>
      <c r="J2807" s="862"/>
      <c r="K2807" s="872" t="str">
        <f t="shared" si="224"/>
        <v/>
      </c>
      <c r="L2807" s="872" t="str">
        <f t="shared" si="225"/>
        <v/>
      </c>
      <c r="M2807" s="872" t="str">
        <f t="shared" si="226"/>
        <v/>
      </c>
      <c r="N2807" s="872" t="str">
        <f t="shared" si="223"/>
        <v/>
      </c>
      <c r="O2807" s="872" t="str">
        <f t="shared" si="222"/>
        <v/>
      </c>
    </row>
    <row r="2808" spans="3:15" ht="18" hidden="1" customHeight="1">
      <c r="C2808" s="879"/>
      <c r="D2808" s="888"/>
      <c r="E2808" s="889"/>
      <c r="F2808" s="848"/>
      <c r="G2808" s="849"/>
      <c r="H2808" s="868"/>
      <c r="I2808" s="642"/>
      <c r="J2808" s="862"/>
      <c r="K2808" s="872" t="str">
        <f t="shared" si="224"/>
        <v/>
      </c>
      <c r="L2808" s="872" t="str">
        <f t="shared" si="225"/>
        <v/>
      </c>
      <c r="M2808" s="872" t="str">
        <f t="shared" si="226"/>
        <v/>
      </c>
      <c r="N2808" s="872" t="str">
        <f t="shared" si="223"/>
        <v/>
      </c>
      <c r="O2808" s="872" t="str">
        <f t="shared" si="222"/>
        <v/>
      </c>
    </row>
    <row r="2809" spans="3:15" ht="18" hidden="1" customHeight="1">
      <c r="C2809" s="879"/>
      <c r="D2809" s="888"/>
      <c r="E2809" s="889"/>
      <c r="F2809" s="848"/>
      <c r="G2809" s="849"/>
      <c r="H2809" s="868"/>
      <c r="I2809" s="642"/>
      <c r="J2809" s="862"/>
      <c r="K2809" s="872" t="str">
        <f t="shared" si="224"/>
        <v/>
      </c>
      <c r="L2809" s="872" t="str">
        <f t="shared" si="225"/>
        <v/>
      </c>
      <c r="M2809" s="872" t="str">
        <f t="shared" si="226"/>
        <v/>
      </c>
      <c r="N2809" s="872" t="str">
        <f t="shared" si="223"/>
        <v/>
      </c>
      <c r="O2809" s="872" t="str">
        <f t="shared" si="222"/>
        <v/>
      </c>
    </row>
    <row r="2810" spans="3:15" ht="18" hidden="1" customHeight="1">
      <c r="C2810" s="879"/>
      <c r="D2810" s="888"/>
      <c r="E2810" s="889"/>
      <c r="F2810" s="848"/>
      <c r="G2810" s="849"/>
      <c r="H2810" s="868"/>
      <c r="I2810" s="642"/>
      <c r="J2810" s="862"/>
      <c r="K2810" s="872" t="str">
        <f t="shared" si="224"/>
        <v/>
      </c>
      <c r="L2810" s="872" t="str">
        <f t="shared" si="225"/>
        <v/>
      </c>
      <c r="M2810" s="872" t="str">
        <f t="shared" si="226"/>
        <v/>
      </c>
      <c r="N2810" s="872" t="str">
        <f t="shared" si="223"/>
        <v/>
      </c>
      <c r="O2810" s="872" t="str">
        <f t="shared" si="222"/>
        <v/>
      </c>
    </row>
    <row r="2811" spans="3:15" ht="18" hidden="1" customHeight="1">
      <c r="C2811" s="879"/>
      <c r="D2811" s="888"/>
      <c r="E2811" s="889"/>
      <c r="F2811" s="848"/>
      <c r="G2811" s="849"/>
      <c r="H2811" s="868"/>
      <c r="I2811" s="642"/>
      <c r="J2811" s="862"/>
      <c r="K2811" s="872" t="str">
        <f t="shared" si="224"/>
        <v/>
      </c>
      <c r="L2811" s="872" t="str">
        <f t="shared" si="225"/>
        <v/>
      </c>
      <c r="M2811" s="872" t="str">
        <f t="shared" si="226"/>
        <v/>
      </c>
      <c r="N2811" s="872" t="str">
        <f t="shared" si="223"/>
        <v/>
      </c>
      <c r="O2811" s="872" t="str">
        <f t="shared" si="222"/>
        <v/>
      </c>
    </row>
    <row r="2812" spans="3:15" ht="18" hidden="1" customHeight="1">
      <c r="C2812" s="879"/>
      <c r="D2812" s="888"/>
      <c r="E2812" s="889"/>
      <c r="F2812" s="848"/>
      <c r="G2812" s="849"/>
      <c r="H2812" s="868"/>
      <c r="I2812" s="642"/>
      <c r="J2812" s="862"/>
      <c r="K2812" s="872" t="str">
        <f t="shared" si="224"/>
        <v/>
      </c>
      <c r="L2812" s="872" t="str">
        <f t="shared" si="225"/>
        <v/>
      </c>
      <c r="M2812" s="872" t="str">
        <f t="shared" si="226"/>
        <v/>
      </c>
      <c r="N2812" s="872" t="str">
        <f t="shared" si="223"/>
        <v/>
      </c>
      <c r="O2812" s="872" t="str">
        <f t="shared" si="222"/>
        <v/>
      </c>
    </row>
    <row r="2813" spans="3:15" ht="18" hidden="1" customHeight="1">
      <c r="C2813" s="879"/>
      <c r="D2813" s="888"/>
      <c r="E2813" s="889"/>
      <c r="F2813" s="848"/>
      <c r="G2813" s="849"/>
      <c r="H2813" s="868"/>
      <c r="I2813" s="642"/>
      <c r="J2813" s="862"/>
      <c r="K2813" s="872" t="str">
        <f t="shared" si="224"/>
        <v/>
      </c>
      <c r="L2813" s="872" t="str">
        <f t="shared" si="225"/>
        <v/>
      </c>
      <c r="M2813" s="872" t="str">
        <f t="shared" si="226"/>
        <v/>
      </c>
      <c r="N2813" s="872" t="str">
        <f t="shared" si="223"/>
        <v/>
      </c>
      <c r="O2813" s="872" t="str">
        <f t="shared" si="222"/>
        <v/>
      </c>
    </row>
    <row r="2814" spans="3:15" ht="18" hidden="1" customHeight="1">
      <c r="C2814" s="879"/>
      <c r="D2814" s="888"/>
      <c r="E2814" s="889"/>
      <c r="F2814" s="848"/>
      <c r="G2814" s="849"/>
      <c r="H2814" s="868"/>
      <c r="I2814" s="642"/>
      <c r="J2814" s="862"/>
      <c r="K2814" s="872" t="str">
        <f t="shared" si="224"/>
        <v/>
      </c>
      <c r="L2814" s="872" t="str">
        <f t="shared" si="225"/>
        <v/>
      </c>
      <c r="M2814" s="872" t="str">
        <f t="shared" si="226"/>
        <v/>
      </c>
      <c r="N2814" s="872" t="str">
        <f t="shared" si="223"/>
        <v/>
      </c>
      <c r="O2814" s="872" t="str">
        <f t="shared" si="222"/>
        <v/>
      </c>
    </row>
    <row r="2815" spans="3:15" ht="18" hidden="1" customHeight="1">
      <c r="C2815" s="879"/>
      <c r="D2815" s="888"/>
      <c r="E2815" s="889"/>
      <c r="F2815" s="848"/>
      <c r="G2815" s="849"/>
      <c r="H2815" s="868"/>
      <c r="I2815" s="642"/>
      <c r="J2815" s="862"/>
      <c r="K2815" s="872" t="str">
        <f t="shared" si="224"/>
        <v/>
      </c>
      <c r="L2815" s="872" t="str">
        <f t="shared" si="225"/>
        <v/>
      </c>
      <c r="M2815" s="872" t="str">
        <f t="shared" si="226"/>
        <v/>
      </c>
      <c r="N2815" s="872" t="str">
        <f t="shared" si="223"/>
        <v/>
      </c>
      <c r="O2815" s="872" t="str">
        <f t="shared" si="222"/>
        <v/>
      </c>
    </row>
    <row r="2816" spans="3:15" ht="18" hidden="1" customHeight="1">
      <c r="C2816" s="879"/>
      <c r="D2816" s="888"/>
      <c r="E2816" s="889"/>
      <c r="F2816" s="848"/>
      <c r="G2816" s="849"/>
      <c r="H2816" s="868"/>
      <c r="I2816" s="642"/>
      <c r="J2816" s="862"/>
      <c r="K2816" s="872" t="str">
        <f t="shared" si="224"/>
        <v/>
      </c>
      <c r="L2816" s="872" t="str">
        <f t="shared" si="225"/>
        <v/>
      </c>
      <c r="M2816" s="872" t="str">
        <f t="shared" si="226"/>
        <v/>
      </c>
      <c r="N2816" s="872" t="str">
        <f t="shared" si="223"/>
        <v/>
      </c>
      <c r="O2816" s="872" t="str">
        <f t="shared" si="222"/>
        <v/>
      </c>
    </row>
    <row r="2817" spans="3:15" ht="18" hidden="1" customHeight="1">
      <c r="C2817" s="879"/>
      <c r="D2817" s="888"/>
      <c r="E2817" s="889"/>
      <c r="F2817" s="848"/>
      <c r="G2817" s="849"/>
      <c r="H2817" s="868"/>
      <c r="I2817" s="642"/>
      <c r="J2817" s="862"/>
      <c r="K2817" s="872" t="str">
        <f t="shared" si="224"/>
        <v/>
      </c>
      <c r="L2817" s="872" t="str">
        <f t="shared" si="225"/>
        <v/>
      </c>
      <c r="M2817" s="872" t="str">
        <f t="shared" si="226"/>
        <v/>
      </c>
      <c r="N2817" s="872" t="str">
        <f t="shared" si="223"/>
        <v/>
      </c>
      <c r="O2817" s="872" t="str">
        <f t="shared" si="222"/>
        <v/>
      </c>
    </row>
    <row r="2818" spans="3:15" ht="18" hidden="1" customHeight="1">
      <c r="C2818" s="879"/>
      <c r="D2818" s="888"/>
      <c r="E2818" s="889"/>
      <c r="F2818" s="848"/>
      <c r="G2818" s="849"/>
      <c r="H2818" s="868"/>
      <c r="I2818" s="642"/>
      <c r="J2818" s="862"/>
      <c r="K2818" s="872" t="str">
        <f t="shared" si="224"/>
        <v/>
      </c>
      <c r="L2818" s="872" t="str">
        <f t="shared" si="225"/>
        <v/>
      </c>
      <c r="M2818" s="872" t="str">
        <f t="shared" si="226"/>
        <v/>
      </c>
      <c r="N2818" s="872" t="str">
        <f t="shared" si="223"/>
        <v/>
      </c>
      <c r="O2818" s="872" t="str">
        <f t="shared" si="222"/>
        <v/>
      </c>
    </row>
    <row r="2819" spans="3:15" ht="18" hidden="1" customHeight="1">
      <c r="C2819" s="879"/>
      <c r="D2819" s="888"/>
      <c r="E2819" s="889"/>
      <c r="F2819" s="848"/>
      <c r="G2819" s="849"/>
      <c r="H2819" s="868"/>
      <c r="I2819" s="642"/>
      <c r="J2819" s="862"/>
      <c r="K2819" s="872" t="str">
        <f t="shared" si="224"/>
        <v/>
      </c>
      <c r="L2819" s="872" t="str">
        <f t="shared" si="225"/>
        <v/>
      </c>
      <c r="M2819" s="872" t="str">
        <f t="shared" si="226"/>
        <v/>
      </c>
      <c r="N2819" s="872" t="str">
        <f t="shared" si="223"/>
        <v/>
      </c>
      <c r="O2819" s="872" t="str">
        <f t="shared" si="222"/>
        <v/>
      </c>
    </row>
    <row r="2820" spans="3:15" ht="18" hidden="1" customHeight="1">
      <c r="C2820" s="879"/>
      <c r="D2820" s="888"/>
      <c r="E2820" s="889"/>
      <c r="F2820" s="848"/>
      <c r="G2820" s="849"/>
      <c r="H2820" s="868"/>
      <c r="I2820" s="642"/>
      <c r="J2820" s="862"/>
      <c r="K2820" s="872" t="str">
        <f t="shared" si="224"/>
        <v/>
      </c>
      <c r="L2820" s="872" t="str">
        <f t="shared" si="225"/>
        <v/>
      </c>
      <c r="M2820" s="872" t="str">
        <f t="shared" si="226"/>
        <v/>
      </c>
      <c r="N2820" s="872" t="str">
        <f t="shared" si="223"/>
        <v/>
      </c>
      <c r="O2820" s="872" t="str">
        <f t="shared" si="222"/>
        <v/>
      </c>
    </row>
    <row r="2821" spans="3:15" ht="18" hidden="1" customHeight="1">
      <c r="C2821" s="879"/>
      <c r="D2821" s="888"/>
      <c r="E2821" s="889"/>
      <c r="F2821" s="848"/>
      <c r="G2821" s="849"/>
      <c r="H2821" s="868"/>
      <c r="I2821" s="642"/>
      <c r="J2821" s="862"/>
      <c r="K2821" s="872" t="str">
        <f t="shared" si="224"/>
        <v/>
      </c>
      <c r="L2821" s="872" t="str">
        <f t="shared" si="225"/>
        <v/>
      </c>
      <c r="M2821" s="872" t="str">
        <f t="shared" si="226"/>
        <v/>
      </c>
      <c r="N2821" s="872" t="str">
        <f t="shared" si="223"/>
        <v/>
      </c>
      <c r="O2821" s="872" t="str">
        <f t="shared" ref="O2821:O2884" si="227">IF(C2821="","",IF(COUNTBLANK(C2821:J2821)&gt;1,"記入漏れがあります。記入例のとおりデータを入力してください。。",""))</f>
        <v/>
      </c>
    </row>
    <row r="2822" spans="3:15" ht="18" hidden="1" customHeight="1">
      <c r="C2822" s="879"/>
      <c r="D2822" s="888"/>
      <c r="E2822" s="889"/>
      <c r="F2822" s="848"/>
      <c r="G2822" s="849"/>
      <c r="H2822" s="868"/>
      <c r="I2822" s="642"/>
      <c r="J2822" s="862"/>
      <c r="K2822" s="872" t="str">
        <f t="shared" si="224"/>
        <v/>
      </c>
      <c r="L2822" s="872" t="str">
        <f t="shared" si="225"/>
        <v/>
      </c>
      <c r="M2822" s="872" t="str">
        <f t="shared" si="226"/>
        <v/>
      </c>
      <c r="N2822" s="872" t="str">
        <f t="shared" ref="N2822:N2885" si="228">IF(COUNTIF($Y$6:$Y$18,J2822),"要確認","")</f>
        <v/>
      </c>
      <c r="O2822" s="872" t="str">
        <f t="shared" si="227"/>
        <v/>
      </c>
    </row>
    <row r="2823" spans="3:15" ht="18" hidden="1" customHeight="1">
      <c r="C2823" s="879"/>
      <c r="D2823" s="888"/>
      <c r="E2823" s="889"/>
      <c r="F2823" s="848"/>
      <c r="G2823" s="849"/>
      <c r="H2823" s="868"/>
      <c r="I2823" s="642"/>
      <c r="J2823" s="862"/>
      <c r="K2823" s="872" t="str">
        <f t="shared" si="224"/>
        <v/>
      </c>
      <c r="L2823" s="872" t="str">
        <f t="shared" si="225"/>
        <v/>
      </c>
      <c r="M2823" s="872" t="str">
        <f t="shared" si="226"/>
        <v/>
      </c>
      <c r="N2823" s="872" t="str">
        <f t="shared" si="228"/>
        <v/>
      </c>
      <c r="O2823" s="872" t="str">
        <f t="shared" si="227"/>
        <v/>
      </c>
    </row>
    <row r="2824" spans="3:15" ht="18" hidden="1" customHeight="1">
      <c r="C2824" s="879"/>
      <c r="D2824" s="888"/>
      <c r="E2824" s="889"/>
      <c r="F2824" s="848"/>
      <c r="G2824" s="849"/>
      <c r="H2824" s="868"/>
      <c r="I2824" s="642"/>
      <c r="J2824" s="862"/>
      <c r="K2824" s="872" t="str">
        <f t="shared" si="224"/>
        <v/>
      </c>
      <c r="L2824" s="872" t="str">
        <f t="shared" si="225"/>
        <v/>
      </c>
      <c r="M2824" s="872" t="str">
        <f t="shared" si="226"/>
        <v/>
      </c>
      <c r="N2824" s="872" t="str">
        <f t="shared" si="228"/>
        <v/>
      </c>
      <c r="O2824" s="872" t="str">
        <f t="shared" si="227"/>
        <v/>
      </c>
    </row>
    <row r="2825" spans="3:15" ht="18" hidden="1" customHeight="1">
      <c r="C2825" s="879"/>
      <c r="D2825" s="888"/>
      <c r="E2825" s="889"/>
      <c r="F2825" s="848"/>
      <c r="G2825" s="849"/>
      <c r="H2825" s="868"/>
      <c r="I2825" s="642"/>
      <c r="J2825" s="862"/>
      <c r="K2825" s="872" t="str">
        <f t="shared" si="224"/>
        <v/>
      </c>
      <c r="L2825" s="872" t="str">
        <f t="shared" si="225"/>
        <v/>
      </c>
      <c r="M2825" s="872" t="str">
        <f t="shared" si="226"/>
        <v/>
      </c>
      <c r="N2825" s="872" t="str">
        <f t="shared" si="228"/>
        <v/>
      </c>
      <c r="O2825" s="872" t="str">
        <f t="shared" si="227"/>
        <v/>
      </c>
    </row>
    <row r="2826" spans="3:15" ht="18" hidden="1" customHeight="1">
      <c r="C2826" s="879"/>
      <c r="D2826" s="888"/>
      <c r="E2826" s="889"/>
      <c r="F2826" s="848"/>
      <c r="G2826" s="849"/>
      <c r="H2826" s="868"/>
      <c r="I2826" s="642"/>
      <c r="J2826" s="862"/>
      <c r="K2826" s="872" t="str">
        <f t="shared" si="224"/>
        <v/>
      </c>
      <c r="L2826" s="872" t="str">
        <f t="shared" si="225"/>
        <v/>
      </c>
      <c r="M2826" s="872" t="str">
        <f t="shared" si="226"/>
        <v/>
      </c>
      <c r="N2826" s="872" t="str">
        <f t="shared" si="228"/>
        <v/>
      </c>
      <c r="O2826" s="872" t="str">
        <f t="shared" si="227"/>
        <v/>
      </c>
    </row>
    <row r="2827" spans="3:15" ht="18" hidden="1" customHeight="1">
      <c r="C2827" s="879"/>
      <c r="D2827" s="888"/>
      <c r="E2827" s="889"/>
      <c r="F2827" s="848"/>
      <c r="G2827" s="849"/>
      <c r="H2827" s="868"/>
      <c r="I2827" s="642"/>
      <c r="J2827" s="862"/>
      <c r="K2827" s="872" t="str">
        <f t="shared" si="224"/>
        <v/>
      </c>
      <c r="L2827" s="872" t="str">
        <f t="shared" si="225"/>
        <v/>
      </c>
      <c r="M2827" s="872" t="str">
        <f t="shared" si="226"/>
        <v/>
      </c>
      <c r="N2827" s="872" t="str">
        <f t="shared" si="228"/>
        <v/>
      </c>
      <c r="O2827" s="872" t="str">
        <f t="shared" si="227"/>
        <v/>
      </c>
    </row>
    <row r="2828" spans="3:15" ht="18" hidden="1" customHeight="1">
      <c r="C2828" s="879"/>
      <c r="D2828" s="888"/>
      <c r="E2828" s="889"/>
      <c r="F2828" s="848"/>
      <c r="G2828" s="849"/>
      <c r="H2828" s="868"/>
      <c r="I2828" s="642"/>
      <c r="J2828" s="862"/>
      <c r="K2828" s="872" t="str">
        <f t="shared" si="224"/>
        <v/>
      </c>
      <c r="L2828" s="872" t="str">
        <f t="shared" si="225"/>
        <v/>
      </c>
      <c r="M2828" s="872" t="str">
        <f t="shared" si="226"/>
        <v/>
      </c>
      <c r="N2828" s="872" t="str">
        <f t="shared" si="228"/>
        <v/>
      </c>
      <c r="O2828" s="872" t="str">
        <f t="shared" si="227"/>
        <v/>
      </c>
    </row>
    <row r="2829" spans="3:15" ht="18" hidden="1" customHeight="1">
      <c r="C2829" s="879"/>
      <c r="D2829" s="888"/>
      <c r="E2829" s="889"/>
      <c r="F2829" s="848"/>
      <c r="G2829" s="849"/>
      <c r="H2829" s="868"/>
      <c r="I2829" s="642"/>
      <c r="J2829" s="862"/>
      <c r="K2829" s="872" t="str">
        <f t="shared" si="224"/>
        <v/>
      </c>
      <c r="L2829" s="872" t="str">
        <f t="shared" si="225"/>
        <v/>
      </c>
      <c r="M2829" s="872" t="str">
        <f t="shared" si="226"/>
        <v/>
      </c>
      <c r="N2829" s="872" t="str">
        <f t="shared" si="228"/>
        <v/>
      </c>
      <c r="O2829" s="872" t="str">
        <f t="shared" si="227"/>
        <v/>
      </c>
    </row>
    <row r="2830" spans="3:15" ht="18" hidden="1" customHeight="1">
      <c r="C2830" s="879"/>
      <c r="D2830" s="888"/>
      <c r="E2830" s="889"/>
      <c r="F2830" s="848"/>
      <c r="G2830" s="849"/>
      <c r="H2830" s="868"/>
      <c r="I2830" s="642"/>
      <c r="J2830" s="862"/>
      <c r="K2830" s="872" t="str">
        <f t="shared" si="224"/>
        <v/>
      </c>
      <c r="L2830" s="872" t="str">
        <f t="shared" si="225"/>
        <v/>
      </c>
      <c r="M2830" s="872" t="str">
        <f t="shared" si="226"/>
        <v/>
      </c>
      <c r="N2830" s="872" t="str">
        <f t="shared" si="228"/>
        <v/>
      </c>
      <c r="O2830" s="872" t="str">
        <f t="shared" si="227"/>
        <v/>
      </c>
    </row>
    <row r="2831" spans="3:15" ht="18" hidden="1" customHeight="1">
      <c r="C2831" s="879"/>
      <c r="D2831" s="888"/>
      <c r="E2831" s="889"/>
      <c r="F2831" s="848"/>
      <c r="G2831" s="849"/>
      <c r="H2831" s="868"/>
      <c r="I2831" s="642"/>
      <c r="J2831" s="862"/>
      <c r="K2831" s="872" t="str">
        <f t="shared" si="224"/>
        <v/>
      </c>
      <c r="L2831" s="872" t="str">
        <f t="shared" si="225"/>
        <v/>
      </c>
      <c r="M2831" s="872" t="str">
        <f t="shared" si="226"/>
        <v/>
      </c>
      <c r="N2831" s="872" t="str">
        <f t="shared" si="228"/>
        <v/>
      </c>
      <c r="O2831" s="872" t="str">
        <f t="shared" si="227"/>
        <v/>
      </c>
    </row>
    <row r="2832" spans="3:15" ht="18" hidden="1" customHeight="1">
      <c r="C2832" s="879"/>
      <c r="D2832" s="888"/>
      <c r="E2832" s="889"/>
      <c r="F2832" s="848"/>
      <c r="G2832" s="849"/>
      <c r="H2832" s="868"/>
      <c r="I2832" s="642"/>
      <c r="J2832" s="862"/>
      <c r="K2832" s="872" t="str">
        <f t="shared" si="224"/>
        <v/>
      </c>
      <c r="L2832" s="872" t="str">
        <f t="shared" si="225"/>
        <v/>
      </c>
      <c r="M2832" s="872" t="str">
        <f t="shared" si="226"/>
        <v/>
      </c>
      <c r="N2832" s="872" t="str">
        <f t="shared" si="228"/>
        <v/>
      </c>
      <c r="O2832" s="872" t="str">
        <f t="shared" si="227"/>
        <v/>
      </c>
    </row>
    <row r="2833" spans="3:15" ht="18" hidden="1" customHeight="1">
      <c r="C2833" s="879"/>
      <c r="D2833" s="888"/>
      <c r="E2833" s="889"/>
      <c r="F2833" s="848"/>
      <c r="G2833" s="849"/>
      <c r="H2833" s="868"/>
      <c r="I2833" s="642"/>
      <c r="J2833" s="862"/>
      <c r="K2833" s="872" t="str">
        <f t="shared" si="224"/>
        <v/>
      </c>
      <c r="L2833" s="872" t="str">
        <f t="shared" si="225"/>
        <v/>
      </c>
      <c r="M2833" s="872" t="str">
        <f t="shared" si="226"/>
        <v/>
      </c>
      <c r="N2833" s="872" t="str">
        <f t="shared" si="228"/>
        <v/>
      </c>
      <c r="O2833" s="872" t="str">
        <f t="shared" si="227"/>
        <v/>
      </c>
    </row>
    <row r="2834" spans="3:15" ht="18" hidden="1" customHeight="1">
      <c r="C2834" s="879"/>
      <c r="D2834" s="888"/>
      <c r="E2834" s="889"/>
      <c r="F2834" s="848"/>
      <c r="G2834" s="849"/>
      <c r="H2834" s="868"/>
      <c r="I2834" s="642"/>
      <c r="J2834" s="862"/>
      <c r="K2834" s="872" t="str">
        <f t="shared" si="224"/>
        <v/>
      </c>
      <c r="L2834" s="872" t="str">
        <f t="shared" si="225"/>
        <v/>
      </c>
      <c r="M2834" s="872" t="str">
        <f t="shared" si="226"/>
        <v/>
      </c>
      <c r="N2834" s="872" t="str">
        <f t="shared" si="228"/>
        <v/>
      </c>
      <c r="O2834" s="872" t="str">
        <f t="shared" si="227"/>
        <v/>
      </c>
    </row>
    <row r="2835" spans="3:15" ht="18" hidden="1" customHeight="1">
      <c r="C2835" s="879"/>
      <c r="D2835" s="888"/>
      <c r="E2835" s="889"/>
      <c r="F2835" s="848"/>
      <c r="G2835" s="849"/>
      <c r="H2835" s="868"/>
      <c r="I2835" s="642"/>
      <c r="J2835" s="862"/>
      <c r="K2835" s="872" t="str">
        <f t="shared" si="224"/>
        <v/>
      </c>
      <c r="L2835" s="872" t="str">
        <f t="shared" si="225"/>
        <v/>
      </c>
      <c r="M2835" s="872" t="str">
        <f t="shared" si="226"/>
        <v/>
      </c>
      <c r="N2835" s="872" t="str">
        <f t="shared" si="228"/>
        <v/>
      </c>
      <c r="O2835" s="872" t="str">
        <f t="shared" si="227"/>
        <v/>
      </c>
    </row>
    <row r="2836" spans="3:15" ht="18" hidden="1" customHeight="1">
      <c r="C2836" s="879"/>
      <c r="D2836" s="888"/>
      <c r="E2836" s="889"/>
      <c r="F2836" s="848"/>
      <c r="G2836" s="849"/>
      <c r="H2836" s="868"/>
      <c r="I2836" s="642"/>
      <c r="J2836" s="862"/>
      <c r="K2836" s="872" t="str">
        <f t="shared" si="224"/>
        <v/>
      </c>
      <c r="L2836" s="872" t="str">
        <f t="shared" si="225"/>
        <v/>
      </c>
      <c r="M2836" s="872" t="str">
        <f t="shared" si="226"/>
        <v/>
      </c>
      <c r="N2836" s="872" t="str">
        <f t="shared" si="228"/>
        <v/>
      </c>
      <c r="O2836" s="872" t="str">
        <f t="shared" si="227"/>
        <v/>
      </c>
    </row>
    <row r="2837" spans="3:15" ht="18" hidden="1" customHeight="1">
      <c r="C2837" s="879"/>
      <c r="D2837" s="888"/>
      <c r="E2837" s="889"/>
      <c r="F2837" s="848"/>
      <c r="G2837" s="849"/>
      <c r="H2837" s="868"/>
      <c r="I2837" s="642"/>
      <c r="J2837" s="862"/>
      <c r="K2837" s="872" t="str">
        <f t="shared" si="224"/>
        <v/>
      </c>
      <c r="L2837" s="872" t="str">
        <f t="shared" si="225"/>
        <v/>
      </c>
      <c r="M2837" s="872" t="str">
        <f t="shared" si="226"/>
        <v/>
      </c>
      <c r="N2837" s="872" t="str">
        <f t="shared" si="228"/>
        <v/>
      </c>
      <c r="O2837" s="872" t="str">
        <f t="shared" si="227"/>
        <v/>
      </c>
    </row>
    <row r="2838" spans="3:15" ht="18" hidden="1" customHeight="1">
      <c r="C2838" s="879"/>
      <c r="D2838" s="888"/>
      <c r="E2838" s="889"/>
      <c r="F2838" s="848"/>
      <c r="G2838" s="849"/>
      <c r="H2838" s="868"/>
      <c r="I2838" s="642"/>
      <c r="J2838" s="862"/>
      <c r="K2838" s="872" t="str">
        <f t="shared" si="224"/>
        <v/>
      </c>
      <c r="L2838" s="872" t="str">
        <f t="shared" si="225"/>
        <v/>
      </c>
      <c r="M2838" s="872" t="str">
        <f t="shared" si="226"/>
        <v/>
      </c>
      <c r="N2838" s="872" t="str">
        <f t="shared" si="228"/>
        <v/>
      </c>
      <c r="O2838" s="872" t="str">
        <f t="shared" si="227"/>
        <v/>
      </c>
    </row>
    <row r="2839" spans="3:15" ht="18" hidden="1" customHeight="1">
      <c r="C2839" s="879"/>
      <c r="D2839" s="888"/>
      <c r="E2839" s="889"/>
      <c r="F2839" s="848"/>
      <c r="G2839" s="849"/>
      <c r="H2839" s="868"/>
      <c r="I2839" s="642"/>
      <c r="J2839" s="862"/>
      <c r="K2839" s="872" t="str">
        <f t="shared" si="224"/>
        <v/>
      </c>
      <c r="L2839" s="872" t="str">
        <f t="shared" si="225"/>
        <v/>
      </c>
      <c r="M2839" s="872" t="str">
        <f t="shared" si="226"/>
        <v/>
      </c>
      <c r="N2839" s="872" t="str">
        <f t="shared" si="228"/>
        <v/>
      </c>
      <c r="O2839" s="872" t="str">
        <f t="shared" si="227"/>
        <v/>
      </c>
    </row>
    <row r="2840" spans="3:15" ht="18" hidden="1" customHeight="1">
      <c r="C2840" s="879"/>
      <c r="D2840" s="888"/>
      <c r="E2840" s="889"/>
      <c r="F2840" s="848"/>
      <c r="G2840" s="849"/>
      <c r="H2840" s="868"/>
      <c r="I2840" s="642"/>
      <c r="J2840" s="862"/>
      <c r="K2840" s="872" t="str">
        <f t="shared" si="224"/>
        <v/>
      </c>
      <c r="L2840" s="872" t="str">
        <f t="shared" si="225"/>
        <v/>
      </c>
      <c r="M2840" s="872" t="str">
        <f t="shared" si="226"/>
        <v/>
      </c>
      <c r="N2840" s="872" t="str">
        <f t="shared" si="228"/>
        <v/>
      </c>
      <c r="O2840" s="872" t="str">
        <f t="shared" si="227"/>
        <v/>
      </c>
    </row>
    <row r="2841" spans="3:15" ht="18" hidden="1" customHeight="1">
      <c r="C2841" s="879"/>
      <c r="D2841" s="888"/>
      <c r="E2841" s="889"/>
      <c r="F2841" s="848"/>
      <c r="G2841" s="849"/>
      <c r="H2841" s="868"/>
      <c r="I2841" s="642"/>
      <c r="J2841" s="862"/>
      <c r="K2841" s="872" t="str">
        <f t="shared" si="224"/>
        <v/>
      </c>
      <c r="L2841" s="872" t="str">
        <f t="shared" si="225"/>
        <v/>
      </c>
      <c r="M2841" s="872" t="str">
        <f t="shared" si="226"/>
        <v/>
      </c>
      <c r="N2841" s="872" t="str">
        <f t="shared" si="228"/>
        <v/>
      </c>
      <c r="O2841" s="872" t="str">
        <f t="shared" si="227"/>
        <v/>
      </c>
    </row>
    <row r="2842" spans="3:15" ht="18" hidden="1" customHeight="1">
      <c r="C2842" s="879"/>
      <c r="D2842" s="888"/>
      <c r="E2842" s="889"/>
      <c r="F2842" s="848"/>
      <c r="G2842" s="849"/>
      <c r="H2842" s="868"/>
      <c r="I2842" s="642"/>
      <c r="J2842" s="862"/>
      <c r="K2842" s="872" t="str">
        <f t="shared" si="224"/>
        <v/>
      </c>
      <c r="L2842" s="872" t="str">
        <f t="shared" si="225"/>
        <v/>
      </c>
      <c r="M2842" s="872" t="str">
        <f t="shared" si="226"/>
        <v/>
      </c>
      <c r="N2842" s="872" t="str">
        <f t="shared" si="228"/>
        <v/>
      </c>
      <c r="O2842" s="872" t="str">
        <f t="shared" si="227"/>
        <v/>
      </c>
    </row>
    <row r="2843" spans="3:15" ht="18" hidden="1" customHeight="1">
      <c r="C2843" s="879"/>
      <c r="D2843" s="888"/>
      <c r="E2843" s="889"/>
      <c r="F2843" s="848"/>
      <c r="G2843" s="849"/>
      <c r="H2843" s="868"/>
      <c r="I2843" s="642"/>
      <c r="J2843" s="862"/>
      <c r="K2843" s="872" t="str">
        <f t="shared" si="224"/>
        <v/>
      </c>
      <c r="L2843" s="872" t="str">
        <f t="shared" si="225"/>
        <v/>
      </c>
      <c r="M2843" s="872" t="str">
        <f t="shared" si="226"/>
        <v/>
      </c>
      <c r="N2843" s="872" t="str">
        <f t="shared" si="228"/>
        <v/>
      </c>
      <c r="O2843" s="872" t="str">
        <f t="shared" si="227"/>
        <v/>
      </c>
    </row>
    <row r="2844" spans="3:15" ht="18" hidden="1" customHeight="1">
      <c r="C2844" s="879"/>
      <c r="D2844" s="888"/>
      <c r="E2844" s="889"/>
      <c r="F2844" s="848"/>
      <c r="G2844" s="849"/>
      <c r="H2844" s="868"/>
      <c r="I2844" s="642"/>
      <c r="J2844" s="862"/>
      <c r="K2844" s="872" t="str">
        <f t="shared" si="224"/>
        <v/>
      </c>
      <c r="L2844" s="872" t="str">
        <f t="shared" si="225"/>
        <v/>
      </c>
      <c r="M2844" s="872" t="str">
        <f t="shared" si="226"/>
        <v/>
      </c>
      <c r="N2844" s="872" t="str">
        <f t="shared" si="228"/>
        <v/>
      </c>
      <c r="O2844" s="872" t="str">
        <f t="shared" si="227"/>
        <v/>
      </c>
    </row>
    <row r="2845" spans="3:15" ht="18" hidden="1" customHeight="1">
      <c r="C2845" s="879"/>
      <c r="D2845" s="888"/>
      <c r="E2845" s="889"/>
      <c r="F2845" s="848"/>
      <c r="G2845" s="849"/>
      <c r="H2845" s="868"/>
      <c r="I2845" s="642"/>
      <c r="J2845" s="862"/>
      <c r="K2845" s="872" t="str">
        <f t="shared" si="224"/>
        <v/>
      </c>
      <c r="L2845" s="872" t="str">
        <f t="shared" si="225"/>
        <v/>
      </c>
      <c r="M2845" s="872" t="str">
        <f t="shared" si="226"/>
        <v/>
      </c>
      <c r="N2845" s="872" t="str">
        <f t="shared" si="228"/>
        <v/>
      </c>
      <c r="O2845" s="872" t="str">
        <f t="shared" si="227"/>
        <v/>
      </c>
    </row>
    <row r="2846" spans="3:15" ht="18" hidden="1" customHeight="1">
      <c r="C2846" s="879"/>
      <c r="D2846" s="888"/>
      <c r="E2846" s="889"/>
      <c r="F2846" s="848"/>
      <c r="G2846" s="849"/>
      <c r="H2846" s="868"/>
      <c r="I2846" s="642"/>
      <c r="J2846" s="862"/>
      <c r="K2846" s="872" t="str">
        <f t="shared" si="224"/>
        <v/>
      </c>
      <c r="L2846" s="872" t="str">
        <f t="shared" si="225"/>
        <v/>
      </c>
      <c r="M2846" s="872" t="str">
        <f t="shared" si="226"/>
        <v/>
      </c>
      <c r="N2846" s="872" t="str">
        <f t="shared" si="228"/>
        <v/>
      </c>
      <c r="O2846" s="872" t="str">
        <f t="shared" si="227"/>
        <v/>
      </c>
    </row>
    <row r="2847" spans="3:15" ht="18" hidden="1" customHeight="1">
      <c r="C2847" s="879"/>
      <c r="D2847" s="888"/>
      <c r="E2847" s="889"/>
      <c r="F2847" s="848"/>
      <c r="G2847" s="849"/>
      <c r="H2847" s="868"/>
      <c r="I2847" s="642"/>
      <c r="J2847" s="862"/>
      <c r="K2847" s="872" t="str">
        <f t="shared" si="224"/>
        <v/>
      </c>
      <c r="L2847" s="872" t="str">
        <f t="shared" si="225"/>
        <v/>
      </c>
      <c r="M2847" s="872" t="str">
        <f t="shared" si="226"/>
        <v/>
      </c>
      <c r="N2847" s="872" t="str">
        <f t="shared" si="228"/>
        <v/>
      </c>
      <c r="O2847" s="872" t="str">
        <f t="shared" si="227"/>
        <v/>
      </c>
    </row>
    <row r="2848" spans="3:15" ht="18" hidden="1" customHeight="1">
      <c r="C2848" s="879"/>
      <c r="D2848" s="888"/>
      <c r="E2848" s="889"/>
      <c r="F2848" s="848"/>
      <c r="G2848" s="849"/>
      <c r="H2848" s="868"/>
      <c r="I2848" s="642"/>
      <c r="J2848" s="862"/>
      <c r="K2848" s="872" t="str">
        <f t="shared" si="224"/>
        <v/>
      </c>
      <c r="L2848" s="872" t="str">
        <f t="shared" si="225"/>
        <v/>
      </c>
      <c r="M2848" s="872" t="str">
        <f t="shared" si="226"/>
        <v/>
      </c>
      <c r="N2848" s="872" t="str">
        <f t="shared" si="228"/>
        <v/>
      </c>
      <c r="O2848" s="872" t="str">
        <f t="shared" si="227"/>
        <v/>
      </c>
    </row>
    <row r="2849" spans="3:15" ht="18" hidden="1" customHeight="1">
      <c r="C2849" s="879"/>
      <c r="D2849" s="888"/>
      <c r="E2849" s="889"/>
      <c r="F2849" s="848"/>
      <c r="G2849" s="849"/>
      <c r="H2849" s="868"/>
      <c r="I2849" s="642"/>
      <c r="J2849" s="862"/>
      <c r="K2849" s="872" t="str">
        <f t="shared" si="224"/>
        <v/>
      </c>
      <c r="L2849" s="872" t="str">
        <f t="shared" si="225"/>
        <v/>
      </c>
      <c r="M2849" s="872" t="str">
        <f t="shared" si="226"/>
        <v/>
      </c>
      <c r="N2849" s="872" t="str">
        <f t="shared" si="228"/>
        <v/>
      </c>
      <c r="O2849" s="872" t="str">
        <f t="shared" si="227"/>
        <v/>
      </c>
    </row>
    <row r="2850" spans="3:15" ht="18" hidden="1" customHeight="1">
      <c r="C2850" s="879"/>
      <c r="D2850" s="888"/>
      <c r="E2850" s="889"/>
      <c r="F2850" s="848"/>
      <c r="G2850" s="849"/>
      <c r="H2850" s="868"/>
      <c r="I2850" s="642"/>
      <c r="J2850" s="862"/>
      <c r="K2850" s="872" t="str">
        <f t="shared" si="224"/>
        <v/>
      </c>
      <c r="L2850" s="872" t="str">
        <f t="shared" si="225"/>
        <v/>
      </c>
      <c r="M2850" s="872" t="str">
        <f t="shared" si="226"/>
        <v/>
      </c>
      <c r="N2850" s="872" t="str">
        <f t="shared" si="228"/>
        <v/>
      </c>
      <c r="O2850" s="872" t="str">
        <f t="shared" si="227"/>
        <v/>
      </c>
    </row>
    <row r="2851" spans="3:15" ht="18" hidden="1" customHeight="1">
      <c r="C2851" s="879"/>
      <c r="D2851" s="888"/>
      <c r="E2851" s="889"/>
      <c r="F2851" s="848"/>
      <c r="G2851" s="849"/>
      <c r="H2851" s="868"/>
      <c r="I2851" s="642"/>
      <c r="J2851" s="862"/>
      <c r="K2851" s="872" t="str">
        <f t="shared" si="224"/>
        <v/>
      </c>
      <c r="L2851" s="872" t="str">
        <f t="shared" si="225"/>
        <v/>
      </c>
      <c r="M2851" s="872" t="str">
        <f t="shared" si="226"/>
        <v/>
      </c>
      <c r="N2851" s="872" t="str">
        <f t="shared" si="228"/>
        <v/>
      </c>
      <c r="O2851" s="872" t="str">
        <f t="shared" si="227"/>
        <v/>
      </c>
    </row>
    <row r="2852" spans="3:15" ht="18" hidden="1" customHeight="1">
      <c r="C2852" s="879"/>
      <c r="D2852" s="888"/>
      <c r="E2852" s="889"/>
      <c r="F2852" s="848"/>
      <c r="G2852" s="849"/>
      <c r="H2852" s="868"/>
      <c r="I2852" s="642"/>
      <c r="J2852" s="862"/>
      <c r="K2852" s="872" t="str">
        <f t="shared" si="224"/>
        <v/>
      </c>
      <c r="L2852" s="872" t="str">
        <f t="shared" si="225"/>
        <v/>
      </c>
      <c r="M2852" s="872" t="str">
        <f t="shared" si="226"/>
        <v/>
      </c>
      <c r="N2852" s="872" t="str">
        <f t="shared" si="228"/>
        <v/>
      </c>
      <c r="O2852" s="872" t="str">
        <f t="shared" si="227"/>
        <v/>
      </c>
    </row>
    <row r="2853" spans="3:15" ht="18" hidden="1" customHeight="1">
      <c r="C2853" s="879"/>
      <c r="D2853" s="888"/>
      <c r="E2853" s="889"/>
      <c r="F2853" s="848"/>
      <c r="G2853" s="849"/>
      <c r="H2853" s="868"/>
      <c r="I2853" s="642"/>
      <c r="J2853" s="862"/>
      <c r="K2853" s="872" t="str">
        <f t="shared" si="224"/>
        <v/>
      </c>
      <c r="L2853" s="872" t="str">
        <f t="shared" si="225"/>
        <v/>
      </c>
      <c r="M2853" s="872" t="str">
        <f t="shared" si="226"/>
        <v/>
      </c>
      <c r="N2853" s="872" t="str">
        <f t="shared" si="228"/>
        <v/>
      </c>
      <c r="O2853" s="872" t="str">
        <f t="shared" si="227"/>
        <v/>
      </c>
    </row>
    <row r="2854" spans="3:15" ht="18" hidden="1" customHeight="1">
      <c r="C2854" s="879"/>
      <c r="D2854" s="888"/>
      <c r="E2854" s="889"/>
      <c r="F2854" s="848"/>
      <c r="G2854" s="849"/>
      <c r="H2854" s="868"/>
      <c r="I2854" s="642"/>
      <c r="J2854" s="862"/>
      <c r="K2854" s="872" t="str">
        <f t="shared" si="224"/>
        <v/>
      </c>
      <c r="L2854" s="872" t="str">
        <f t="shared" si="225"/>
        <v/>
      </c>
      <c r="M2854" s="872" t="str">
        <f t="shared" si="226"/>
        <v/>
      </c>
      <c r="N2854" s="872" t="str">
        <f t="shared" si="228"/>
        <v/>
      </c>
      <c r="O2854" s="872" t="str">
        <f t="shared" si="227"/>
        <v/>
      </c>
    </row>
    <row r="2855" spans="3:15" ht="18" hidden="1" customHeight="1">
      <c r="C2855" s="879"/>
      <c r="D2855" s="888"/>
      <c r="E2855" s="889"/>
      <c r="F2855" s="848"/>
      <c r="G2855" s="849"/>
      <c r="H2855" s="868"/>
      <c r="I2855" s="642"/>
      <c r="J2855" s="862"/>
      <c r="K2855" s="872" t="str">
        <f t="shared" ref="K2855:K2918" si="229">IF(C2855="","",IF(E2855=G2855,"エラー",""))</f>
        <v/>
      </c>
      <c r="L2855" s="872" t="str">
        <f t="shared" ref="L2855:L2918" si="230">IF(C2855="","",IF(COUNTIF($H$3213:$H$3236,H2855),"","エラー"))</f>
        <v/>
      </c>
      <c r="M2855" s="872" t="str">
        <f t="shared" ref="M2855:M2918" si="231">IF(H2855="その他",IF(I2855="","エラー",""),IF(H2855="外国語(外国語会話も含む)",IF(I2855="","エラー",""),""))</f>
        <v/>
      </c>
      <c r="N2855" s="872" t="str">
        <f t="shared" si="228"/>
        <v/>
      </c>
      <c r="O2855" s="872" t="str">
        <f t="shared" si="227"/>
        <v/>
      </c>
    </row>
    <row r="2856" spans="3:15" ht="18" hidden="1" customHeight="1">
      <c r="C2856" s="879"/>
      <c r="D2856" s="888"/>
      <c r="E2856" s="889"/>
      <c r="F2856" s="848"/>
      <c r="G2856" s="849"/>
      <c r="H2856" s="868"/>
      <c r="I2856" s="642"/>
      <c r="J2856" s="862"/>
      <c r="K2856" s="872" t="str">
        <f t="shared" si="229"/>
        <v/>
      </c>
      <c r="L2856" s="872" t="str">
        <f t="shared" si="230"/>
        <v/>
      </c>
      <c r="M2856" s="872" t="str">
        <f t="shared" si="231"/>
        <v/>
      </c>
      <c r="N2856" s="872" t="str">
        <f t="shared" si="228"/>
        <v/>
      </c>
      <c r="O2856" s="872" t="str">
        <f t="shared" si="227"/>
        <v/>
      </c>
    </row>
    <row r="2857" spans="3:15" ht="18" hidden="1" customHeight="1">
      <c r="C2857" s="879"/>
      <c r="D2857" s="888"/>
      <c r="E2857" s="889"/>
      <c r="F2857" s="848"/>
      <c r="G2857" s="849"/>
      <c r="H2857" s="868"/>
      <c r="I2857" s="642"/>
      <c r="J2857" s="862"/>
      <c r="K2857" s="872" t="str">
        <f t="shared" si="229"/>
        <v/>
      </c>
      <c r="L2857" s="872" t="str">
        <f t="shared" si="230"/>
        <v/>
      </c>
      <c r="M2857" s="872" t="str">
        <f t="shared" si="231"/>
        <v/>
      </c>
      <c r="N2857" s="872" t="str">
        <f t="shared" si="228"/>
        <v/>
      </c>
      <c r="O2857" s="872" t="str">
        <f t="shared" si="227"/>
        <v/>
      </c>
    </row>
    <row r="2858" spans="3:15" ht="18" hidden="1" customHeight="1">
      <c r="C2858" s="879"/>
      <c r="D2858" s="888"/>
      <c r="E2858" s="889"/>
      <c r="F2858" s="848"/>
      <c r="G2858" s="849"/>
      <c r="H2858" s="868"/>
      <c r="I2858" s="642"/>
      <c r="J2858" s="862"/>
      <c r="K2858" s="872" t="str">
        <f t="shared" si="229"/>
        <v/>
      </c>
      <c r="L2858" s="872" t="str">
        <f t="shared" si="230"/>
        <v/>
      </c>
      <c r="M2858" s="872" t="str">
        <f t="shared" si="231"/>
        <v/>
      </c>
      <c r="N2858" s="872" t="str">
        <f t="shared" si="228"/>
        <v/>
      </c>
      <c r="O2858" s="872" t="str">
        <f t="shared" si="227"/>
        <v/>
      </c>
    </row>
    <row r="2859" spans="3:15" ht="18" hidden="1" customHeight="1">
      <c r="C2859" s="879"/>
      <c r="D2859" s="888"/>
      <c r="E2859" s="889"/>
      <c r="F2859" s="848"/>
      <c r="G2859" s="849"/>
      <c r="H2859" s="868"/>
      <c r="I2859" s="642"/>
      <c r="J2859" s="862"/>
      <c r="K2859" s="872" t="str">
        <f t="shared" si="229"/>
        <v/>
      </c>
      <c r="L2859" s="872" t="str">
        <f t="shared" si="230"/>
        <v/>
      </c>
      <c r="M2859" s="872" t="str">
        <f t="shared" si="231"/>
        <v/>
      </c>
      <c r="N2859" s="872" t="str">
        <f t="shared" si="228"/>
        <v/>
      </c>
      <c r="O2859" s="872" t="str">
        <f t="shared" si="227"/>
        <v/>
      </c>
    </row>
    <row r="2860" spans="3:15" ht="18" hidden="1" customHeight="1">
      <c r="C2860" s="879"/>
      <c r="D2860" s="888"/>
      <c r="E2860" s="889"/>
      <c r="F2860" s="848"/>
      <c r="G2860" s="849"/>
      <c r="H2860" s="868"/>
      <c r="I2860" s="642"/>
      <c r="J2860" s="862"/>
      <c r="K2860" s="872" t="str">
        <f t="shared" si="229"/>
        <v/>
      </c>
      <c r="L2860" s="872" t="str">
        <f t="shared" si="230"/>
        <v/>
      </c>
      <c r="M2860" s="872" t="str">
        <f t="shared" si="231"/>
        <v/>
      </c>
      <c r="N2860" s="872" t="str">
        <f t="shared" si="228"/>
        <v/>
      </c>
      <c r="O2860" s="872" t="str">
        <f t="shared" si="227"/>
        <v/>
      </c>
    </row>
    <row r="2861" spans="3:15" ht="18" hidden="1" customHeight="1">
      <c r="C2861" s="879"/>
      <c r="D2861" s="888"/>
      <c r="E2861" s="889"/>
      <c r="F2861" s="848"/>
      <c r="G2861" s="849"/>
      <c r="H2861" s="868"/>
      <c r="I2861" s="642"/>
      <c r="J2861" s="862"/>
      <c r="K2861" s="872" t="str">
        <f t="shared" si="229"/>
        <v/>
      </c>
      <c r="L2861" s="872" t="str">
        <f t="shared" si="230"/>
        <v/>
      </c>
      <c r="M2861" s="872" t="str">
        <f t="shared" si="231"/>
        <v/>
      </c>
      <c r="N2861" s="872" t="str">
        <f t="shared" si="228"/>
        <v/>
      </c>
      <c r="O2861" s="872" t="str">
        <f t="shared" si="227"/>
        <v/>
      </c>
    </row>
    <row r="2862" spans="3:15" ht="18" hidden="1" customHeight="1">
      <c r="C2862" s="879"/>
      <c r="D2862" s="888"/>
      <c r="E2862" s="889"/>
      <c r="F2862" s="848"/>
      <c r="G2862" s="849"/>
      <c r="H2862" s="868"/>
      <c r="I2862" s="642"/>
      <c r="J2862" s="862"/>
      <c r="K2862" s="872" t="str">
        <f t="shared" si="229"/>
        <v/>
      </c>
      <c r="L2862" s="872" t="str">
        <f t="shared" si="230"/>
        <v/>
      </c>
      <c r="M2862" s="872" t="str">
        <f t="shared" si="231"/>
        <v/>
      </c>
      <c r="N2862" s="872" t="str">
        <f t="shared" si="228"/>
        <v/>
      </c>
      <c r="O2862" s="872" t="str">
        <f t="shared" si="227"/>
        <v/>
      </c>
    </row>
    <row r="2863" spans="3:15" ht="18" hidden="1" customHeight="1">
      <c r="C2863" s="879"/>
      <c r="D2863" s="888"/>
      <c r="E2863" s="889"/>
      <c r="F2863" s="848"/>
      <c r="G2863" s="849"/>
      <c r="H2863" s="868"/>
      <c r="I2863" s="642"/>
      <c r="J2863" s="862"/>
      <c r="K2863" s="872" t="str">
        <f t="shared" si="229"/>
        <v/>
      </c>
      <c r="L2863" s="872" t="str">
        <f t="shared" si="230"/>
        <v/>
      </c>
      <c r="M2863" s="872" t="str">
        <f t="shared" si="231"/>
        <v/>
      </c>
      <c r="N2863" s="872" t="str">
        <f t="shared" si="228"/>
        <v/>
      </c>
      <c r="O2863" s="872" t="str">
        <f t="shared" si="227"/>
        <v/>
      </c>
    </row>
    <row r="2864" spans="3:15" ht="18" hidden="1" customHeight="1">
      <c r="C2864" s="879"/>
      <c r="D2864" s="888"/>
      <c r="E2864" s="889"/>
      <c r="F2864" s="848"/>
      <c r="G2864" s="849"/>
      <c r="H2864" s="868"/>
      <c r="I2864" s="642"/>
      <c r="J2864" s="862"/>
      <c r="K2864" s="872" t="str">
        <f t="shared" si="229"/>
        <v/>
      </c>
      <c r="L2864" s="872" t="str">
        <f t="shared" si="230"/>
        <v/>
      </c>
      <c r="M2864" s="872" t="str">
        <f t="shared" si="231"/>
        <v/>
      </c>
      <c r="N2864" s="872" t="str">
        <f t="shared" si="228"/>
        <v/>
      </c>
      <c r="O2864" s="872" t="str">
        <f t="shared" si="227"/>
        <v/>
      </c>
    </row>
    <row r="2865" spans="3:15" ht="18" hidden="1" customHeight="1">
      <c r="C2865" s="879"/>
      <c r="D2865" s="888"/>
      <c r="E2865" s="889"/>
      <c r="F2865" s="848"/>
      <c r="G2865" s="849"/>
      <c r="H2865" s="868"/>
      <c r="I2865" s="642"/>
      <c r="J2865" s="862"/>
      <c r="K2865" s="872" t="str">
        <f t="shared" si="229"/>
        <v/>
      </c>
      <c r="L2865" s="872" t="str">
        <f t="shared" si="230"/>
        <v/>
      </c>
      <c r="M2865" s="872" t="str">
        <f t="shared" si="231"/>
        <v/>
      </c>
      <c r="N2865" s="872" t="str">
        <f t="shared" si="228"/>
        <v/>
      </c>
      <c r="O2865" s="872" t="str">
        <f t="shared" si="227"/>
        <v/>
      </c>
    </row>
    <row r="2866" spans="3:15" ht="18" hidden="1" customHeight="1">
      <c r="C2866" s="879"/>
      <c r="D2866" s="888"/>
      <c r="E2866" s="889"/>
      <c r="F2866" s="848"/>
      <c r="G2866" s="849"/>
      <c r="H2866" s="868"/>
      <c r="I2866" s="642"/>
      <c r="J2866" s="862"/>
      <c r="K2866" s="872" t="str">
        <f t="shared" si="229"/>
        <v/>
      </c>
      <c r="L2866" s="872" t="str">
        <f t="shared" si="230"/>
        <v/>
      </c>
      <c r="M2866" s="872" t="str">
        <f t="shared" si="231"/>
        <v/>
      </c>
      <c r="N2866" s="872" t="str">
        <f t="shared" si="228"/>
        <v/>
      </c>
      <c r="O2866" s="872" t="str">
        <f t="shared" si="227"/>
        <v/>
      </c>
    </row>
    <row r="2867" spans="3:15" ht="18" hidden="1" customHeight="1">
      <c r="C2867" s="879"/>
      <c r="D2867" s="888"/>
      <c r="E2867" s="889"/>
      <c r="F2867" s="848"/>
      <c r="G2867" s="849"/>
      <c r="H2867" s="868"/>
      <c r="I2867" s="642"/>
      <c r="J2867" s="862"/>
      <c r="K2867" s="872" t="str">
        <f t="shared" si="229"/>
        <v/>
      </c>
      <c r="L2867" s="872" t="str">
        <f t="shared" si="230"/>
        <v/>
      </c>
      <c r="M2867" s="872" t="str">
        <f t="shared" si="231"/>
        <v/>
      </c>
      <c r="N2867" s="872" t="str">
        <f t="shared" si="228"/>
        <v/>
      </c>
      <c r="O2867" s="872" t="str">
        <f t="shared" si="227"/>
        <v/>
      </c>
    </row>
    <row r="2868" spans="3:15" ht="18" hidden="1" customHeight="1">
      <c r="C2868" s="879"/>
      <c r="D2868" s="888"/>
      <c r="E2868" s="889"/>
      <c r="F2868" s="848"/>
      <c r="G2868" s="849"/>
      <c r="H2868" s="868"/>
      <c r="I2868" s="642"/>
      <c r="J2868" s="862"/>
      <c r="K2868" s="872" t="str">
        <f t="shared" si="229"/>
        <v/>
      </c>
      <c r="L2868" s="872" t="str">
        <f t="shared" si="230"/>
        <v/>
      </c>
      <c r="M2868" s="872" t="str">
        <f t="shared" si="231"/>
        <v/>
      </c>
      <c r="N2868" s="872" t="str">
        <f t="shared" si="228"/>
        <v/>
      </c>
      <c r="O2868" s="872" t="str">
        <f t="shared" si="227"/>
        <v/>
      </c>
    </row>
    <row r="2869" spans="3:15" ht="18" hidden="1" customHeight="1">
      <c r="C2869" s="879"/>
      <c r="D2869" s="888"/>
      <c r="E2869" s="889"/>
      <c r="F2869" s="848"/>
      <c r="G2869" s="849"/>
      <c r="H2869" s="868"/>
      <c r="I2869" s="642"/>
      <c r="J2869" s="862"/>
      <c r="K2869" s="872" t="str">
        <f t="shared" si="229"/>
        <v/>
      </c>
      <c r="L2869" s="872" t="str">
        <f t="shared" si="230"/>
        <v/>
      </c>
      <c r="M2869" s="872" t="str">
        <f t="shared" si="231"/>
        <v/>
      </c>
      <c r="N2869" s="872" t="str">
        <f t="shared" si="228"/>
        <v/>
      </c>
      <c r="O2869" s="872" t="str">
        <f t="shared" si="227"/>
        <v/>
      </c>
    </row>
    <row r="2870" spans="3:15" ht="18" hidden="1" customHeight="1">
      <c r="C2870" s="879"/>
      <c r="D2870" s="888"/>
      <c r="E2870" s="889"/>
      <c r="F2870" s="848"/>
      <c r="G2870" s="849"/>
      <c r="H2870" s="868"/>
      <c r="I2870" s="642"/>
      <c r="J2870" s="862"/>
      <c r="K2870" s="872" t="str">
        <f t="shared" si="229"/>
        <v/>
      </c>
      <c r="L2870" s="872" t="str">
        <f t="shared" si="230"/>
        <v/>
      </c>
      <c r="M2870" s="872" t="str">
        <f t="shared" si="231"/>
        <v/>
      </c>
      <c r="N2870" s="872" t="str">
        <f t="shared" si="228"/>
        <v/>
      </c>
      <c r="O2870" s="872" t="str">
        <f t="shared" si="227"/>
        <v/>
      </c>
    </row>
    <row r="2871" spans="3:15" ht="18" hidden="1" customHeight="1">
      <c r="C2871" s="879"/>
      <c r="D2871" s="888"/>
      <c r="E2871" s="889"/>
      <c r="F2871" s="848"/>
      <c r="G2871" s="849"/>
      <c r="H2871" s="868"/>
      <c r="I2871" s="642"/>
      <c r="J2871" s="862"/>
      <c r="K2871" s="872" t="str">
        <f t="shared" si="229"/>
        <v/>
      </c>
      <c r="L2871" s="872" t="str">
        <f t="shared" si="230"/>
        <v/>
      </c>
      <c r="M2871" s="872" t="str">
        <f t="shared" si="231"/>
        <v/>
      </c>
      <c r="N2871" s="872" t="str">
        <f t="shared" si="228"/>
        <v/>
      </c>
      <c r="O2871" s="872" t="str">
        <f t="shared" si="227"/>
        <v/>
      </c>
    </row>
    <row r="2872" spans="3:15" ht="18" hidden="1" customHeight="1">
      <c r="C2872" s="879"/>
      <c r="D2872" s="888"/>
      <c r="E2872" s="889"/>
      <c r="F2872" s="848"/>
      <c r="G2872" s="849"/>
      <c r="H2872" s="868"/>
      <c r="I2872" s="642"/>
      <c r="J2872" s="862"/>
      <c r="K2872" s="872" t="str">
        <f t="shared" si="229"/>
        <v/>
      </c>
      <c r="L2872" s="872" t="str">
        <f t="shared" si="230"/>
        <v/>
      </c>
      <c r="M2872" s="872" t="str">
        <f t="shared" si="231"/>
        <v/>
      </c>
      <c r="N2872" s="872" t="str">
        <f t="shared" si="228"/>
        <v/>
      </c>
      <c r="O2872" s="872" t="str">
        <f t="shared" si="227"/>
        <v/>
      </c>
    </row>
    <row r="2873" spans="3:15" ht="18" hidden="1" customHeight="1">
      <c r="C2873" s="879"/>
      <c r="D2873" s="888"/>
      <c r="E2873" s="889"/>
      <c r="F2873" s="848"/>
      <c r="G2873" s="849"/>
      <c r="H2873" s="868"/>
      <c r="I2873" s="642"/>
      <c r="J2873" s="862"/>
      <c r="K2873" s="872" t="str">
        <f t="shared" si="229"/>
        <v/>
      </c>
      <c r="L2873" s="872" t="str">
        <f t="shared" si="230"/>
        <v/>
      </c>
      <c r="M2873" s="872" t="str">
        <f t="shared" si="231"/>
        <v/>
      </c>
      <c r="N2873" s="872" t="str">
        <f t="shared" si="228"/>
        <v/>
      </c>
      <c r="O2873" s="872" t="str">
        <f t="shared" si="227"/>
        <v/>
      </c>
    </row>
    <row r="2874" spans="3:15" ht="18" hidden="1" customHeight="1">
      <c r="C2874" s="879"/>
      <c r="D2874" s="888"/>
      <c r="E2874" s="889"/>
      <c r="F2874" s="848"/>
      <c r="G2874" s="849"/>
      <c r="H2874" s="868"/>
      <c r="I2874" s="642"/>
      <c r="J2874" s="862"/>
      <c r="K2874" s="872" t="str">
        <f t="shared" si="229"/>
        <v/>
      </c>
      <c r="L2874" s="872" t="str">
        <f t="shared" si="230"/>
        <v/>
      </c>
      <c r="M2874" s="872" t="str">
        <f t="shared" si="231"/>
        <v/>
      </c>
      <c r="N2874" s="872" t="str">
        <f t="shared" si="228"/>
        <v/>
      </c>
      <c r="O2874" s="872" t="str">
        <f t="shared" si="227"/>
        <v/>
      </c>
    </row>
    <row r="2875" spans="3:15" ht="18" hidden="1" customHeight="1">
      <c r="C2875" s="879"/>
      <c r="D2875" s="888"/>
      <c r="E2875" s="889"/>
      <c r="F2875" s="848"/>
      <c r="G2875" s="849"/>
      <c r="H2875" s="868"/>
      <c r="I2875" s="642"/>
      <c r="J2875" s="862"/>
      <c r="K2875" s="872" t="str">
        <f t="shared" si="229"/>
        <v/>
      </c>
      <c r="L2875" s="872" t="str">
        <f t="shared" si="230"/>
        <v/>
      </c>
      <c r="M2875" s="872" t="str">
        <f t="shared" si="231"/>
        <v/>
      </c>
      <c r="N2875" s="872" t="str">
        <f t="shared" si="228"/>
        <v/>
      </c>
      <c r="O2875" s="872" t="str">
        <f t="shared" si="227"/>
        <v/>
      </c>
    </row>
    <row r="2876" spans="3:15" ht="18" hidden="1" customHeight="1">
      <c r="C2876" s="879"/>
      <c r="D2876" s="888"/>
      <c r="E2876" s="889"/>
      <c r="F2876" s="848"/>
      <c r="G2876" s="849"/>
      <c r="H2876" s="868"/>
      <c r="I2876" s="642"/>
      <c r="J2876" s="862"/>
      <c r="K2876" s="872" t="str">
        <f t="shared" si="229"/>
        <v/>
      </c>
      <c r="L2876" s="872" t="str">
        <f t="shared" si="230"/>
        <v/>
      </c>
      <c r="M2876" s="872" t="str">
        <f t="shared" si="231"/>
        <v/>
      </c>
      <c r="N2876" s="872" t="str">
        <f t="shared" si="228"/>
        <v/>
      </c>
      <c r="O2876" s="872" t="str">
        <f t="shared" si="227"/>
        <v/>
      </c>
    </row>
    <row r="2877" spans="3:15" ht="18" hidden="1" customHeight="1">
      <c r="C2877" s="879"/>
      <c r="D2877" s="888"/>
      <c r="E2877" s="889"/>
      <c r="F2877" s="848"/>
      <c r="G2877" s="849"/>
      <c r="H2877" s="868"/>
      <c r="I2877" s="642"/>
      <c r="J2877" s="862"/>
      <c r="K2877" s="872" t="str">
        <f t="shared" si="229"/>
        <v/>
      </c>
      <c r="L2877" s="872" t="str">
        <f t="shared" si="230"/>
        <v/>
      </c>
      <c r="M2877" s="872" t="str">
        <f t="shared" si="231"/>
        <v/>
      </c>
      <c r="N2877" s="872" t="str">
        <f t="shared" si="228"/>
        <v/>
      </c>
      <c r="O2877" s="872" t="str">
        <f t="shared" si="227"/>
        <v/>
      </c>
    </row>
    <row r="2878" spans="3:15" ht="18" hidden="1" customHeight="1">
      <c r="C2878" s="879"/>
      <c r="D2878" s="888"/>
      <c r="E2878" s="889"/>
      <c r="F2878" s="848"/>
      <c r="G2878" s="849"/>
      <c r="H2878" s="868"/>
      <c r="I2878" s="642"/>
      <c r="J2878" s="862"/>
      <c r="K2878" s="872" t="str">
        <f t="shared" si="229"/>
        <v/>
      </c>
      <c r="L2878" s="872" t="str">
        <f t="shared" si="230"/>
        <v/>
      </c>
      <c r="M2878" s="872" t="str">
        <f t="shared" si="231"/>
        <v/>
      </c>
      <c r="N2878" s="872" t="str">
        <f t="shared" si="228"/>
        <v/>
      </c>
      <c r="O2878" s="872" t="str">
        <f t="shared" si="227"/>
        <v/>
      </c>
    </row>
    <row r="2879" spans="3:15" ht="18" hidden="1" customHeight="1">
      <c r="C2879" s="879"/>
      <c r="D2879" s="888"/>
      <c r="E2879" s="889"/>
      <c r="F2879" s="848"/>
      <c r="G2879" s="849"/>
      <c r="H2879" s="868"/>
      <c r="I2879" s="642"/>
      <c r="J2879" s="862"/>
      <c r="K2879" s="872" t="str">
        <f t="shared" si="229"/>
        <v/>
      </c>
      <c r="L2879" s="872" t="str">
        <f t="shared" si="230"/>
        <v/>
      </c>
      <c r="M2879" s="872" t="str">
        <f t="shared" si="231"/>
        <v/>
      </c>
      <c r="N2879" s="872" t="str">
        <f t="shared" si="228"/>
        <v/>
      </c>
      <c r="O2879" s="872" t="str">
        <f t="shared" si="227"/>
        <v/>
      </c>
    </row>
    <row r="2880" spans="3:15" ht="18" hidden="1" customHeight="1">
      <c r="C2880" s="879"/>
      <c r="D2880" s="888"/>
      <c r="E2880" s="889"/>
      <c r="F2880" s="848"/>
      <c r="G2880" s="849"/>
      <c r="H2880" s="868"/>
      <c r="I2880" s="642"/>
      <c r="J2880" s="862"/>
      <c r="K2880" s="872" t="str">
        <f t="shared" si="229"/>
        <v/>
      </c>
      <c r="L2880" s="872" t="str">
        <f t="shared" si="230"/>
        <v/>
      </c>
      <c r="M2880" s="872" t="str">
        <f t="shared" si="231"/>
        <v/>
      </c>
      <c r="N2880" s="872" t="str">
        <f t="shared" si="228"/>
        <v/>
      </c>
      <c r="O2880" s="872" t="str">
        <f t="shared" si="227"/>
        <v/>
      </c>
    </row>
    <row r="2881" spans="3:15" ht="18" hidden="1" customHeight="1">
      <c r="C2881" s="879"/>
      <c r="D2881" s="888"/>
      <c r="E2881" s="889"/>
      <c r="F2881" s="848"/>
      <c r="G2881" s="849"/>
      <c r="H2881" s="868"/>
      <c r="I2881" s="642"/>
      <c r="J2881" s="862"/>
      <c r="K2881" s="872" t="str">
        <f t="shared" si="229"/>
        <v/>
      </c>
      <c r="L2881" s="872" t="str">
        <f t="shared" si="230"/>
        <v/>
      </c>
      <c r="M2881" s="872" t="str">
        <f t="shared" si="231"/>
        <v/>
      </c>
      <c r="N2881" s="872" t="str">
        <f t="shared" si="228"/>
        <v/>
      </c>
      <c r="O2881" s="872" t="str">
        <f t="shared" si="227"/>
        <v/>
      </c>
    </row>
    <row r="2882" spans="3:15" ht="18" hidden="1" customHeight="1">
      <c r="C2882" s="879"/>
      <c r="D2882" s="888"/>
      <c r="E2882" s="889"/>
      <c r="F2882" s="848"/>
      <c r="G2882" s="849"/>
      <c r="H2882" s="868"/>
      <c r="I2882" s="642"/>
      <c r="J2882" s="862"/>
      <c r="K2882" s="872" t="str">
        <f t="shared" si="229"/>
        <v/>
      </c>
      <c r="L2882" s="872" t="str">
        <f t="shared" si="230"/>
        <v/>
      </c>
      <c r="M2882" s="872" t="str">
        <f t="shared" si="231"/>
        <v/>
      </c>
      <c r="N2882" s="872" t="str">
        <f t="shared" si="228"/>
        <v/>
      </c>
      <c r="O2882" s="872" t="str">
        <f t="shared" si="227"/>
        <v/>
      </c>
    </row>
    <row r="2883" spans="3:15" ht="18" hidden="1" customHeight="1">
      <c r="C2883" s="879"/>
      <c r="D2883" s="888"/>
      <c r="E2883" s="889"/>
      <c r="F2883" s="848"/>
      <c r="G2883" s="849"/>
      <c r="H2883" s="868"/>
      <c r="I2883" s="642"/>
      <c r="J2883" s="862"/>
      <c r="K2883" s="872" t="str">
        <f t="shared" si="229"/>
        <v/>
      </c>
      <c r="L2883" s="872" t="str">
        <f t="shared" si="230"/>
        <v/>
      </c>
      <c r="M2883" s="872" t="str">
        <f t="shared" si="231"/>
        <v/>
      </c>
      <c r="N2883" s="872" t="str">
        <f t="shared" si="228"/>
        <v/>
      </c>
      <c r="O2883" s="872" t="str">
        <f t="shared" si="227"/>
        <v/>
      </c>
    </row>
    <row r="2884" spans="3:15" ht="18" hidden="1" customHeight="1">
      <c r="C2884" s="879"/>
      <c r="D2884" s="888"/>
      <c r="E2884" s="889"/>
      <c r="F2884" s="848"/>
      <c r="G2884" s="849"/>
      <c r="H2884" s="868"/>
      <c r="I2884" s="642"/>
      <c r="J2884" s="862"/>
      <c r="K2884" s="872" t="str">
        <f t="shared" si="229"/>
        <v/>
      </c>
      <c r="L2884" s="872" t="str">
        <f t="shared" si="230"/>
        <v/>
      </c>
      <c r="M2884" s="872" t="str">
        <f t="shared" si="231"/>
        <v/>
      </c>
      <c r="N2884" s="872" t="str">
        <f t="shared" si="228"/>
        <v/>
      </c>
      <c r="O2884" s="872" t="str">
        <f t="shared" si="227"/>
        <v/>
      </c>
    </row>
    <row r="2885" spans="3:15" ht="18" hidden="1" customHeight="1">
      <c r="C2885" s="879"/>
      <c r="D2885" s="888"/>
      <c r="E2885" s="889"/>
      <c r="F2885" s="848"/>
      <c r="G2885" s="849"/>
      <c r="H2885" s="868"/>
      <c r="I2885" s="642"/>
      <c r="J2885" s="862"/>
      <c r="K2885" s="872" t="str">
        <f t="shared" si="229"/>
        <v/>
      </c>
      <c r="L2885" s="872" t="str">
        <f t="shared" si="230"/>
        <v/>
      </c>
      <c r="M2885" s="872" t="str">
        <f t="shared" si="231"/>
        <v/>
      </c>
      <c r="N2885" s="872" t="str">
        <f t="shared" si="228"/>
        <v/>
      </c>
      <c r="O2885" s="872" t="str">
        <f t="shared" ref="O2885:O2948" si="232">IF(C2885="","",IF(COUNTBLANK(C2885:J2885)&gt;1,"記入漏れがあります。記入例のとおりデータを入力してください。。",""))</f>
        <v/>
      </c>
    </row>
    <row r="2886" spans="3:15" ht="18" hidden="1" customHeight="1">
      <c r="C2886" s="879"/>
      <c r="D2886" s="888"/>
      <c r="E2886" s="889"/>
      <c r="F2886" s="848"/>
      <c r="G2886" s="849"/>
      <c r="H2886" s="868"/>
      <c r="I2886" s="642"/>
      <c r="J2886" s="862"/>
      <c r="K2886" s="872" t="str">
        <f t="shared" si="229"/>
        <v/>
      </c>
      <c r="L2886" s="872" t="str">
        <f t="shared" si="230"/>
        <v/>
      </c>
      <c r="M2886" s="872" t="str">
        <f t="shared" si="231"/>
        <v/>
      </c>
      <c r="N2886" s="872" t="str">
        <f t="shared" ref="N2886:N2949" si="233">IF(COUNTIF($Y$6:$Y$18,J2886),"要確認","")</f>
        <v/>
      </c>
      <c r="O2886" s="872" t="str">
        <f t="shared" si="232"/>
        <v/>
      </c>
    </row>
    <row r="2887" spans="3:15" ht="18" hidden="1" customHeight="1">
      <c r="C2887" s="879"/>
      <c r="D2887" s="888"/>
      <c r="E2887" s="889"/>
      <c r="F2887" s="848"/>
      <c r="G2887" s="849"/>
      <c r="H2887" s="868"/>
      <c r="I2887" s="642"/>
      <c r="J2887" s="862"/>
      <c r="K2887" s="872" t="str">
        <f t="shared" si="229"/>
        <v/>
      </c>
      <c r="L2887" s="872" t="str">
        <f t="shared" si="230"/>
        <v/>
      </c>
      <c r="M2887" s="872" t="str">
        <f t="shared" si="231"/>
        <v/>
      </c>
      <c r="N2887" s="872" t="str">
        <f t="shared" si="233"/>
        <v/>
      </c>
      <c r="O2887" s="872" t="str">
        <f t="shared" si="232"/>
        <v/>
      </c>
    </row>
    <row r="2888" spans="3:15" ht="18" hidden="1" customHeight="1">
      <c r="C2888" s="879"/>
      <c r="D2888" s="888"/>
      <c r="E2888" s="889"/>
      <c r="F2888" s="848"/>
      <c r="G2888" s="849"/>
      <c r="H2888" s="868"/>
      <c r="I2888" s="642"/>
      <c r="J2888" s="862"/>
      <c r="K2888" s="872" t="str">
        <f t="shared" si="229"/>
        <v/>
      </c>
      <c r="L2888" s="872" t="str">
        <f t="shared" si="230"/>
        <v/>
      </c>
      <c r="M2888" s="872" t="str">
        <f t="shared" si="231"/>
        <v/>
      </c>
      <c r="N2888" s="872" t="str">
        <f t="shared" si="233"/>
        <v/>
      </c>
      <c r="O2888" s="872" t="str">
        <f t="shared" si="232"/>
        <v/>
      </c>
    </row>
    <row r="2889" spans="3:15" ht="18" hidden="1" customHeight="1">
      <c r="C2889" s="879"/>
      <c r="D2889" s="888"/>
      <c r="E2889" s="889"/>
      <c r="F2889" s="848"/>
      <c r="G2889" s="849"/>
      <c r="H2889" s="868"/>
      <c r="I2889" s="642"/>
      <c r="J2889" s="862"/>
      <c r="K2889" s="872" t="str">
        <f t="shared" si="229"/>
        <v/>
      </c>
      <c r="L2889" s="872" t="str">
        <f t="shared" si="230"/>
        <v/>
      </c>
      <c r="M2889" s="872" t="str">
        <f t="shared" si="231"/>
        <v/>
      </c>
      <c r="N2889" s="872" t="str">
        <f t="shared" si="233"/>
        <v/>
      </c>
      <c r="O2889" s="872" t="str">
        <f t="shared" si="232"/>
        <v/>
      </c>
    </row>
    <row r="2890" spans="3:15" ht="18" hidden="1" customHeight="1">
      <c r="C2890" s="879"/>
      <c r="D2890" s="888"/>
      <c r="E2890" s="889"/>
      <c r="F2890" s="848"/>
      <c r="G2890" s="849"/>
      <c r="H2890" s="868"/>
      <c r="I2890" s="642"/>
      <c r="J2890" s="862"/>
      <c r="K2890" s="872" t="str">
        <f t="shared" si="229"/>
        <v/>
      </c>
      <c r="L2890" s="872" t="str">
        <f t="shared" si="230"/>
        <v/>
      </c>
      <c r="M2890" s="872" t="str">
        <f t="shared" si="231"/>
        <v/>
      </c>
      <c r="N2890" s="872" t="str">
        <f t="shared" si="233"/>
        <v/>
      </c>
      <c r="O2890" s="872" t="str">
        <f t="shared" si="232"/>
        <v/>
      </c>
    </row>
    <row r="2891" spans="3:15" ht="18" hidden="1" customHeight="1">
      <c r="C2891" s="879"/>
      <c r="D2891" s="888"/>
      <c r="E2891" s="889"/>
      <c r="F2891" s="848"/>
      <c r="G2891" s="849"/>
      <c r="H2891" s="868"/>
      <c r="I2891" s="642"/>
      <c r="J2891" s="862"/>
      <c r="K2891" s="872" t="str">
        <f t="shared" si="229"/>
        <v/>
      </c>
      <c r="L2891" s="872" t="str">
        <f t="shared" si="230"/>
        <v/>
      </c>
      <c r="M2891" s="872" t="str">
        <f t="shared" si="231"/>
        <v/>
      </c>
      <c r="N2891" s="872" t="str">
        <f t="shared" si="233"/>
        <v/>
      </c>
      <c r="O2891" s="872" t="str">
        <f t="shared" si="232"/>
        <v/>
      </c>
    </row>
    <row r="2892" spans="3:15" ht="18" hidden="1" customHeight="1">
      <c r="C2892" s="879"/>
      <c r="D2892" s="888"/>
      <c r="E2892" s="889"/>
      <c r="F2892" s="848"/>
      <c r="G2892" s="849"/>
      <c r="H2892" s="868"/>
      <c r="I2892" s="642"/>
      <c r="J2892" s="862"/>
      <c r="K2892" s="872" t="str">
        <f t="shared" si="229"/>
        <v/>
      </c>
      <c r="L2892" s="872" t="str">
        <f t="shared" si="230"/>
        <v/>
      </c>
      <c r="M2892" s="872" t="str">
        <f t="shared" si="231"/>
        <v/>
      </c>
      <c r="N2892" s="872" t="str">
        <f t="shared" si="233"/>
        <v/>
      </c>
      <c r="O2892" s="872" t="str">
        <f t="shared" si="232"/>
        <v/>
      </c>
    </row>
    <row r="2893" spans="3:15" ht="18" hidden="1" customHeight="1">
      <c r="C2893" s="879"/>
      <c r="D2893" s="888"/>
      <c r="E2893" s="889"/>
      <c r="F2893" s="848"/>
      <c r="G2893" s="849"/>
      <c r="H2893" s="868"/>
      <c r="I2893" s="642"/>
      <c r="J2893" s="862"/>
      <c r="K2893" s="872" t="str">
        <f t="shared" si="229"/>
        <v/>
      </c>
      <c r="L2893" s="872" t="str">
        <f t="shared" si="230"/>
        <v/>
      </c>
      <c r="M2893" s="872" t="str">
        <f t="shared" si="231"/>
        <v/>
      </c>
      <c r="N2893" s="872" t="str">
        <f t="shared" si="233"/>
        <v/>
      </c>
      <c r="O2893" s="872" t="str">
        <f t="shared" si="232"/>
        <v/>
      </c>
    </row>
    <row r="2894" spans="3:15" ht="18" hidden="1" customHeight="1">
      <c r="C2894" s="879"/>
      <c r="D2894" s="888"/>
      <c r="E2894" s="889"/>
      <c r="F2894" s="848"/>
      <c r="G2894" s="849"/>
      <c r="H2894" s="868"/>
      <c r="I2894" s="642"/>
      <c r="J2894" s="862"/>
      <c r="K2894" s="872" t="str">
        <f t="shared" si="229"/>
        <v/>
      </c>
      <c r="L2894" s="872" t="str">
        <f t="shared" si="230"/>
        <v/>
      </c>
      <c r="M2894" s="872" t="str">
        <f t="shared" si="231"/>
        <v/>
      </c>
      <c r="N2894" s="872" t="str">
        <f t="shared" si="233"/>
        <v/>
      </c>
      <c r="O2894" s="872" t="str">
        <f t="shared" si="232"/>
        <v/>
      </c>
    </row>
    <row r="2895" spans="3:15" ht="18" hidden="1" customHeight="1">
      <c r="C2895" s="879"/>
      <c r="D2895" s="888"/>
      <c r="E2895" s="889"/>
      <c r="F2895" s="848"/>
      <c r="G2895" s="849"/>
      <c r="H2895" s="868"/>
      <c r="I2895" s="642"/>
      <c r="J2895" s="862"/>
      <c r="K2895" s="872" t="str">
        <f t="shared" si="229"/>
        <v/>
      </c>
      <c r="L2895" s="872" t="str">
        <f t="shared" si="230"/>
        <v/>
      </c>
      <c r="M2895" s="872" t="str">
        <f t="shared" si="231"/>
        <v/>
      </c>
      <c r="N2895" s="872" t="str">
        <f t="shared" si="233"/>
        <v/>
      </c>
      <c r="O2895" s="872" t="str">
        <f t="shared" si="232"/>
        <v/>
      </c>
    </row>
    <row r="2896" spans="3:15" ht="18" hidden="1" customHeight="1">
      <c r="C2896" s="879"/>
      <c r="D2896" s="888"/>
      <c r="E2896" s="889"/>
      <c r="F2896" s="848"/>
      <c r="G2896" s="849"/>
      <c r="H2896" s="868"/>
      <c r="I2896" s="642"/>
      <c r="J2896" s="862"/>
      <c r="K2896" s="872" t="str">
        <f t="shared" si="229"/>
        <v/>
      </c>
      <c r="L2896" s="872" t="str">
        <f t="shared" si="230"/>
        <v/>
      </c>
      <c r="M2896" s="872" t="str">
        <f t="shared" si="231"/>
        <v/>
      </c>
      <c r="N2896" s="872" t="str">
        <f t="shared" si="233"/>
        <v/>
      </c>
      <c r="O2896" s="872" t="str">
        <f t="shared" si="232"/>
        <v/>
      </c>
    </row>
    <row r="2897" spans="3:15" ht="18" hidden="1" customHeight="1">
      <c r="C2897" s="879"/>
      <c r="D2897" s="888"/>
      <c r="E2897" s="889"/>
      <c r="F2897" s="848"/>
      <c r="G2897" s="849"/>
      <c r="H2897" s="868"/>
      <c r="I2897" s="642"/>
      <c r="J2897" s="862"/>
      <c r="K2897" s="872" t="str">
        <f t="shared" si="229"/>
        <v/>
      </c>
      <c r="L2897" s="872" t="str">
        <f t="shared" si="230"/>
        <v/>
      </c>
      <c r="M2897" s="872" t="str">
        <f t="shared" si="231"/>
        <v/>
      </c>
      <c r="N2897" s="872" t="str">
        <f t="shared" si="233"/>
        <v/>
      </c>
      <c r="O2897" s="872" t="str">
        <f t="shared" si="232"/>
        <v/>
      </c>
    </row>
    <row r="2898" spans="3:15" ht="18" hidden="1" customHeight="1">
      <c r="C2898" s="879"/>
      <c r="D2898" s="888"/>
      <c r="E2898" s="889"/>
      <c r="F2898" s="848"/>
      <c r="G2898" s="849"/>
      <c r="H2898" s="868"/>
      <c r="I2898" s="642"/>
      <c r="J2898" s="862"/>
      <c r="K2898" s="872" t="str">
        <f t="shared" si="229"/>
        <v/>
      </c>
      <c r="L2898" s="872" t="str">
        <f t="shared" si="230"/>
        <v/>
      </c>
      <c r="M2898" s="872" t="str">
        <f t="shared" si="231"/>
        <v/>
      </c>
      <c r="N2898" s="872" t="str">
        <f t="shared" si="233"/>
        <v/>
      </c>
      <c r="O2898" s="872" t="str">
        <f t="shared" si="232"/>
        <v/>
      </c>
    </row>
    <row r="2899" spans="3:15" ht="18" hidden="1" customHeight="1">
      <c r="C2899" s="879"/>
      <c r="D2899" s="888"/>
      <c r="E2899" s="889"/>
      <c r="F2899" s="848"/>
      <c r="G2899" s="849"/>
      <c r="H2899" s="868"/>
      <c r="I2899" s="642"/>
      <c r="J2899" s="862"/>
      <c r="K2899" s="872" t="str">
        <f t="shared" si="229"/>
        <v/>
      </c>
      <c r="L2899" s="872" t="str">
        <f t="shared" si="230"/>
        <v/>
      </c>
      <c r="M2899" s="872" t="str">
        <f t="shared" si="231"/>
        <v/>
      </c>
      <c r="N2899" s="872" t="str">
        <f t="shared" si="233"/>
        <v/>
      </c>
      <c r="O2899" s="872" t="str">
        <f t="shared" si="232"/>
        <v/>
      </c>
    </row>
    <row r="2900" spans="3:15" ht="18" hidden="1" customHeight="1">
      <c r="C2900" s="879"/>
      <c r="D2900" s="888"/>
      <c r="E2900" s="889"/>
      <c r="F2900" s="848"/>
      <c r="G2900" s="849"/>
      <c r="H2900" s="868"/>
      <c r="I2900" s="642"/>
      <c r="J2900" s="862"/>
      <c r="K2900" s="872" t="str">
        <f t="shared" si="229"/>
        <v/>
      </c>
      <c r="L2900" s="872" t="str">
        <f t="shared" si="230"/>
        <v/>
      </c>
      <c r="M2900" s="872" t="str">
        <f t="shared" si="231"/>
        <v/>
      </c>
      <c r="N2900" s="872" t="str">
        <f t="shared" si="233"/>
        <v/>
      </c>
      <c r="O2900" s="872" t="str">
        <f t="shared" si="232"/>
        <v/>
      </c>
    </row>
    <row r="2901" spans="3:15" ht="18" hidden="1" customHeight="1">
      <c r="C2901" s="879"/>
      <c r="D2901" s="888"/>
      <c r="E2901" s="889"/>
      <c r="F2901" s="848"/>
      <c r="G2901" s="849"/>
      <c r="H2901" s="868"/>
      <c r="I2901" s="642"/>
      <c r="J2901" s="862"/>
      <c r="K2901" s="872" t="str">
        <f t="shared" si="229"/>
        <v/>
      </c>
      <c r="L2901" s="872" t="str">
        <f t="shared" si="230"/>
        <v/>
      </c>
      <c r="M2901" s="872" t="str">
        <f t="shared" si="231"/>
        <v/>
      </c>
      <c r="N2901" s="872" t="str">
        <f t="shared" si="233"/>
        <v/>
      </c>
      <c r="O2901" s="872" t="str">
        <f t="shared" si="232"/>
        <v/>
      </c>
    </row>
    <row r="2902" spans="3:15" ht="18" hidden="1" customHeight="1">
      <c r="C2902" s="879"/>
      <c r="D2902" s="888"/>
      <c r="E2902" s="889"/>
      <c r="F2902" s="848"/>
      <c r="G2902" s="849"/>
      <c r="H2902" s="868"/>
      <c r="I2902" s="642"/>
      <c r="J2902" s="862"/>
      <c r="K2902" s="872" t="str">
        <f t="shared" si="229"/>
        <v/>
      </c>
      <c r="L2902" s="872" t="str">
        <f t="shared" si="230"/>
        <v/>
      </c>
      <c r="M2902" s="872" t="str">
        <f t="shared" si="231"/>
        <v/>
      </c>
      <c r="N2902" s="872" t="str">
        <f t="shared" si="233"/>
        <v/>
      </c>
      <c r="O2902" s="872" t="str">
        <f t="shared" si="232"/>
        <v/>
      </c>
    </row>
    <row r="2903" spans="3:15" ht="18" hidden="1" customHeight="1">
      <c r="C2903" s="879"/>
      <c r="D2903" s="888"/>
      <c r="E2903" s="889"/>
      <c r="F2903" s="848"/>
      <c r="G2903" s="849"/>
      <c r="H2903" s="868"/>
      <c r="I2903" s="642"/>
      <c r="J2903" s="862"/>
      <c r="K2903" s="872" t="str">
        <f t="shared" si="229"/>
        <v/>
      </c>
      <c r="L2903" s="872" t="str">
        <f t="shared" si="230"/>
        <v/>
      </c>
      <c r="M2903" s="872" t="str">
        <f t="shared" si="231"/>
        <v/>
      </c>
      <c r="N2903" s="872" t="str">
        <f t="shared" si="233"/>
        <v/>
      </c>
      <c r="O2903" s="872" t="str">
        <f t="shared" si="232"/>
        <v/>
      </c>
    </row>
    <row r="2904" spans="3:15" ht="18" hidden="1" customHeight="1">
      <c r="C2904" s="879"/>
      <c r="D2904" s="888"/>
      <c r="E2904" s="889"/>
      <c r="F2904" s="848"/>
      <c r="G2904" s="849"/>
      <c r="H2904" s="868"/>
      <c r="I2904" s="642"/>
      <c r="J2904" s="862"/>
      <c r="K2904" s="872" t="str">
        <f t="shared" si="229"/>
        <v/>
      </c>
      <c r="L2904" s="872" t="str">
        <f t="shared" si="230"/>
        <v/>
      </c>
      <c r="M2904" s="872" t="str">
        <f t="shared" si="231"/>
        <v/>
      </c>
      <c r="N2904" s="872" t="str">
        <f t="shared" si="233"/>
        <v/>
      </c>
      <c r="O2904" s="872" t="str">
        <f t="shared" si="232"/>
        <v/>
      </c>
    </row>
    <row r="2905" spans="3:15" ht="18" hidden="1" customHeight="1">
      <c r="C2905" s="879"/>
      <c r="D2905" s="888"/>
      <c r="E2905" s="889"/>
      <c r="F2905" s="848"/>
      <c r="G2905" s="849"/>
      <c r="H2905" s="868"/>
      <c r="I2905" s="642"/>
      <c r="J2905" s="862"/>
      <c r="K2905" s="872" t="str">
        <f t="shared" si="229"/>
        <v/>
      </c>
      <c r="L2905" s="872" t="str">
        <f t="shared" si="230"/>
        <v/>
      </c>
      <c r="M2905" s="872" t="str">
        <f t="shared" si="231"/>
        <v/>
      </c>
      <c r="N2905" s="872" t="str">
        <f t="shared" si="233"/>
        <v/>
      </c>
      <c r="O2905" s="872" t="str">
        <f t="shared" si="232"/>
        <v/>
      </c>
    </row>
    <row r="2906" spans="3:15" ht="18" hidden="1" customHeight="1">
      <c r="C2906" s="879"/>
      <c r="D2906" s="888"/>
      <c r="E2906" s="889"/>
      <c r="F2906" s="848"/>
      <c r="G2906" s="849"/>
      <c r="H2906" s="868"/>
      <c r="I2906" s="642"/>
      <c r="J2906" s="862"/>
      <c r="K2906" s="872" t="str">
        <f t="shared" si="229"/>
        <v/>
      </c>
      <c r="L2906" s="872" t="str">
        <f t="shared" si="230"/>
        <v/>
      </c>
      <c r="M2906" s="872" t="str">
        <f t="shared" si="231"/>
        <v/>
      </c>
      <c r="N2906" s="872" t="str">
        <f t="shared" si="233"/>
        <v/>
      </c>
      <c r="O2906" s="872" t="str">
        <f t="shared" si="232"/>
        <v/>
      </c>
    </row>
    <row r="2907" spans="3:15" ht="18" hidden="1" customHeight="1">
      <c r="C2907" s="879"/>
      <c r="D2907" s="888"/>
      <c r="E2907" s="889"/>
      <c r="F2907" s="848"/>
      <c r="G2907" s="849"/>
      <c r="H2907" s="868"/>
      <c r="I2907" s="642"/>
      <c r="J2907" s="862"/>
      <c r="K2907" s="872" t="str">
        <f t="shared" si="229"/>
        <v/>
      </c>
      <c r="L2907" s="872" t="str">
        <f t="shared" si="230"/>
        <v/>
      </c>
      <c r="M2907" s="872" t="str">
        <f t="shared" si="231"/>
        <v/>
      </c>
      <c r="N2907" s="872" t="str">
        <f t="shared" si="233"/>
        <v/>
      </c>
      <c r="O2907" s="872" t="str">
        <f t="shared" si="232"/>
        <v/>
      </c>
    </row>
    <row r="2908" spans="3:15" ht="18" hidden="1" customHeight="1">
      <c r="C2908" s="879"/>
      <c r="D2908" s="888"/>
      <c r="E2908" s="889"/>
      <c r="F2908" s="848"/>
      <c r="G2908" s="849"/>
      <c r="H2908" s="868"/>
      <c r="I2908" s="642"/>
      <c r="J2908" s="862"/>
      <c r="K2908" s="872" t="str">
        <f t="shared" si="229"/>
        <v/>
      </c>
      <c r="L2908" s="872" t="str">
        <f t="shared" si="230"/>
        <v/>
      </c>
      <c r="M2908" s="872" t="str">
        <f t="shared" si="231"/>
        <v/>
      </c>
      <c r="N2908" s="872" t="str">
        <f t="shared" si="233"/>
        <v/>
      </c>
      <c r="O2908" s="872" t="str">
        <f t="shared" si="232"/>
        <v/>
      </c>
    </row>
    <row r="2909" spans="3:15" ht="18" hidden="1" customHeight="1">
      <c r="C2909" s="879"/>
      <c r="D2909" s="888"/>
      <c r="E2909" s="889"/>
      <c r="F2909" s="848"/>
      <c r="G2909" s="849"/>
      <c r="H2909" s="868"/>
      <c r="I2909" s="642"/>
      <c r="J2909" s="862"/>
      <c r="K2909" s="872" t="str">
        <f t="shared" si="229"/>
        <v/>
      </c>
      <c r="L2909" s="872" t="str">
        <f t="shared" si="230"/>
        <v/>
      </c>
      <c r="M2909" s="872" t="str">
        <f t="shared" si="231"/>
        <v/>
      </c>
      <c r="N2909" s="872" t="str">
        <f t="shared" si="233"/>
        <v/>
      </c>
      <c r="O2909" s="872" t="str">
        <f t="shared" si="232"/>
        <v/>
      </c>
    </row>
    <row r="2910" spans="3:15" ht="18" hidden="1" customHeight="1">
      <c r="C2910" s="879"/>
      <c r="D2910" s="888"/>
      <c r="E2910" s="889"/>
      <c r="F2910" s="848"/>
      <c r="G2910" s="849"/>
      <c r="H2910" s="868"/>
      <c r="I2910" s="642"/>
      <c r="J2910" s="862"/>
      <c r="K2910" s="872" t="str">
        <f t="shared" si="229"/>
        <v/>
      </c>
      <c r="L2910" s="872" t="str">
        <f t="shared" si="230"/>
        <v/>
      </c>
      <c r="M2910" s="872" t="str">
        <f t="shared" si="231"/>
        <v/>
      </c>
      <c r="N2910" s="872" t="str">
        <f t="shared" si="233"/>
        <v/>
      </c>
      <c r="O2910" s="872" t="str">
        <f t="shared" si="232"/>
        <v/>
      </c>
    </row>
    <row r="2911" spans="3:15" ht="18" hidden="1" customHeight="1">
      <c r="C2911" s="879"/>
      <c r="D2911" s="888"/>
      <c r="E2911" s="889"/>
      <c r="F2911" s="848"/>
      <c r="G2911" s="849"/>
      <c r="H2911" s="868"/>
      <c r="I2911" s="642"/>
      <c r="J2911" s="862"/>
      <c r="K2911" s="872" t="str">
        <f t="shared" si="229"/>
        <v/>
      </c>
      <c r="L2911" s="872" t="str">
        <f t="shared" si="230"/>
        <v/>
      </c>
      <c r="M2911" s="872" t="str">
        <f t="shared" si="231"/>
        <v/>
      </c>
      <c r="N2911" s="872" t="str">
        <f t="shared" si="233"/>
        <v/>
      </c>
      <c r="O2911" s="872" t="str">
        <f t="shared" si="232"/>
        <v/>
      </c>
    </row>
    <row r="2912" spans="3:15" ht="18" hidden="1" customHeight="1">
      <c r="C2912" s="879"/>
      <c r="D2912" s="888"/>
      <c r="E2912" s="889"/>
      <c r="F2912" s="848"/>
      <c r="G2912" s="849"/>
      <c r="H2912" s="868"/>
      <c r="I2912" s="642"/>
      <c r="J2912" s="862"/>
      <c r="K2912" s="872" t="str">
        <f t="shared" si="229"/>
        <v/>
      </c>
      <c r="L2912" s="872" t="str">
        <f t="shared" si="230"/>
        <v/>
      </c>
      <c r="M2912" s="872" t="str">
        <f t="shared" si="231"/>
        <v/>
      </c>
      <c r="N2912" s="872" t="str">
        <f t="shared" si="233"/>
        <v/>
      </c>
      <c r="O2912" s="872" t="str">
        <f t="shared" si="232"/>
        <v/>
      </c>
    </row>
    <row r="2913" spans="3:15" ht="18" hidden="1" customHeight="1">
      <c r="C2913" s="879"/>
      <c r="D2913" s="888"/>
      <c r="E2913" s="889"/>
      <c r="F2913" s="848"/>
      <c r="G2913" s="849"/>
      <c r="H2913" s="868"/>
      <c r="I2913" s="642"/>
      <c r="J2913" s="862"/>
      <c r="K2913" s="872" t="str">
        <f t="shared" si="229"/>
        <v/>
      </c>
      <c r="L2913" s="872" t="str">
        <f t="shared" si="230"/>
        <v/>
      </c>
      <c r="M2913" s="872" t="str">
        <f t="shared" si="231"/>
        <v/>
      </c>
      <c r="N2913" s="872" t="str">
        <f t="shared" si="233"/>
        <v/>
      </c>
      <c r="O2913" s="872" t="str">
        <f t="shared" si="232"/>
        <v/>
      </c>
    </row>
    <row r="2914" spans="3:15" ht="18" hidden="1" customHeight="1">
      <c r="C2914" s="879"/>
      <c r="D2914" s="888"/>
      <c r="E2914" s="889"/>
      <c r="F2914" s="848"/>
      <c r="G2914" s="849"/>
      <c r="H2914" s="868"/>
      <c r="I2914" s="642"/>
      <c r="J2914" s="862"/>
      <c r="K2914" s="872" t="str">
        <f t="shared" si="229"/>
        <v/>
      </c>
      <c r="L2914" s="872" t="str">
        <f t="shared" si="230"/>
        <v/>
      </c>
      <c r="M2914" s="872" t="str">
        <f t="shared" si="231"/>
        <v/>
      </c>
      <c r="N2914" s="872" t="str">
        <f t="shared" si="233"/>
        <v/>
      </c>
      <c r="O2914" s="872" t="str">
        <f t="shared" si="232"/>
        <v/>
      </c>
    </row>
    <row r="2915" spans="3:15" ht="18" hidden="1" customHeight="1">
      <c r="C2915" s="879"/>
      <c r="D2915" s="888"/>
      <c r="E2915" s="889"/>
      <c r="F2915" s="848"/>
      <c r="G2915" s="849"/>
      <c r="H2915" s="868"/>
      <c r="I2915" s="642"/>
      <c r="J2915" s="862"/>
      <c r="K2915" s="872" t="str">
        <f t="shared" si="229"/>
        <v/>
      </c>
      <c r="L2915" s="872" t="str">
        <f t="shared" si="230"/>
        <v/>
      </c>
      <c r="M2915" s="872" t="str">
        <f t="shared" si="231"/>
        <v/>
      </c>
      <c r="N2915" s="872" t="str">
        <f t="shared" si="233"/>
        <v/>
      </c>
      <c r="O2915" s="872" t="str">
        <f t="shared" si="232"/>
        <v/>
      </c>
    </row>
    <row r="2916" spans="3:15" ht="18" hidden="1" customHeight="1">
      <c r="C2916" s="879"/>
      <c r="D2916" s="888"/>
      <c r="E2916" s="889"/>
      <c r="F2916" s="848"/>
      <c r="G2916" s="849"/>
      <c r="H2916" s="868"/>
      <c r="I2916" s="642"/>
      <c r="J2916" s="862"/>
      <c r="K2916" s="872" t="str">
        <f t="shared" si="229"/>
        <v/>
      </c>
      <c r="L2916" s="872" t="str">
        <f t="shared" si="230"/>
        <v/>
      </c>
      <c r="M2916" s="872" t="str">
        <f t="shared" si="231"/>
        <v/>
      </c>
      <c r="N2916" s="872" t="str">
        <f t="shared" si="233"/>
        <v/>
      </c>
      <c r="O2916" s="872" t="str">
        <f t="shared" si="232"/>
        <v/>
      </c>
    </row>
    <row r="2917" spans="3:15" ht="18" hidden="1" customHeight="1">
      <c r="C2917" s="879"/>
      <c r="D2917" s="888"/>
      <c r="E2917" s="889"/>
      <c r="F2917" s="848"/>
      <c r="G2917" s="849"/>
      <c r="H2917" s="868"/>
      <c r="I2917" s="642"/>
      <c r="J2917" s="862"/>
      <c r="K2917" s="872" t="str">
        <f t="shared" si="229"/>
        <v/>
      </c>
      <c r="L2917" s="872" t="str">
        <f t="shared" si="230"/>
        <v/>
      </c>
      <c r="M2917" s="872" t="str">
        <f t="shared" si="231"/>
        <v/>
      </c>
      <c r="N2917" s="872" t="str">
        <f t="shared" si="233"/>
        <v/>
      </c>
      <c r="O2917" s="872" t="str">
        <f t="shared" si="232"/>
        <v/>
      </c>
    </row>
    <row r="2918" spans="3:15" ht="18" hidden="1" customHeight="1">
      <c r="C2918" s="879"/>
      <c r="D2918" s="888"/>
      <c r="E2918" s="889"/>
      <c r="F2918" s="848"/>
      <c r="G2918" s="849"/>
      <c r="H2918" s="868"/>
      <c r="I2918" s="642"/>
      <c r="J2918" s="862"/>
      <c r="K2918" s="872" t="str">
        <f t="shared" si="229"/>
        <v/>
      </c>
      <c r="L2918" s="872" t="str">
        <f t="shared" si="230"/>
        <v/>
      </c>
      <c r="M2918" s="872" t="str">
        <f t="shared" si="231"/>
        <v/>
      </c>
      <c r="N2918" s="872" t="str">
        <f t="shared" si="233"/>
        <v/>
      </c>
      <c r="O2918" s="872" t="str">
        <f t="shared" si="232"/>
        <v/>
      </c>
    </row>
    <row r="2919" spans="3:15" ht="18" hidden="1" customHeight="1">
      <c r="C2919" s="879"/>
      <c r="D2919" s="888"/>
      <c r="E2919" s="889"/>
      <c r="F2919" s="848"/>
      <c r="G2919" s="849"/>
      <c r="H2919" s="868"/>
      <c r="I2919" s="642"/>
      <c r="J2919" s="862"/>
      <c r="K2919" s="872" t="str">
        <f t="shared" ref="K2919:K2982" si="234">IF(C2919="","",IF(E2919=G2919,"エラー",""))</f>
        <v/>
      </c>
      <c r="L2919" s="872" t="str">
        <f t="shared" ref="L2919:L2982" si="235">IF(C2919="","",IF(COUNTIF($H$3213:$H$3236,H2919),"","エラー"))</f>
        <v/>
      </c>
      <c r="M2919" s="872" t="str">
        <f t="shared" ref="M2919:M2982" si="236">IF(H2919="その他",IF(I2919="","エラー",""),IF(H2919="外国語(外国語会話も含む)",IF(I2919="","エラー",""),""))</f>
        <v/>
      </c>
      <c r="N2919" s="872" t="str">
        <f t="shared" si="233"/>
        <v/>
      </c>
      <c r="O2919" s="872" t="str">
        <f t="shared" si="232"/>
        <v/>
      </c>
    </row>
    <row r="2920" spans="3:15" ht="18" hidden="1" customHeight="1">
      <c r="C2920" s="879"/>
      <c r="D2920" s="888"/>
      <c r="E2920" s="889"/>
      <c r="F2920" s="848"/>
      <c r="G2920" s="849"/>
      <c r="H2920" s="868"/>
      <c r="I2920" s="642"/>
      <c r="J2920" s="862"/>
      <c r="K2920" s="872" t="str">
        <f t="shared" si="234"/>
        <v/>
      </c>
      <c r="L2920" s="872" t="str">
        <f t="shared" si="235"/>
        <v/>
      </c>
      <c r="M2920" s="872" t="str">
        <f t="shared" si="236"/>
        <v/>
      </c>
      <c r="N2920" s="872" t="str">
        <f t="shared" si="233"/>
        <v/>
      </c>
      <c r="O2920" s="872" t="str">
        <f t="shared" si="232"/>
        <v/>
      </c>
    </row>
    <row r="2921" spans="3:15" ht="18" hidden="1" customHeight="1">
      <c r="C2921" s="879"/>
      <c r="D2921" s="888"/>
      <c r="E2921" s="889"/>
      <c r="F2921" s="848"/>
      <c r="G2921" s="849"/>
      <c r="H2921" s="868"/>
      <c r="I2921" s="642"/>
      <c r="J2921" s="862"/>
      <c r="K2921" s="872" t="str">
        <f t="shared" si="234"/>
        <v/>
      </c>
      <c r="L2921" s="872" t="str">
        <f t="shared" si="235"/>
        <v/>
      </c>
      <c r="M2921" s="872" t="str">
        <f t="shared" si="236"/>
        <v/>
      </c>
      <c r="N2921" s="872" t="str">
        <f t="shared" si="233"/>
        <v/>
      </c>
      <c r="O2921" s="872" t="str">
        <f t="shared" si="232"/>
        <v/>
      </c>
    </row>
    <row r="2922" spans="3:15" ht="18" hidden="1" customHeight="1">
      <c r="C2922" s="879"/>
      <c r="D2922" s="888"/>
      <c r="E2922" s="889"/>
      <c r="F2922" s="848"/>
      <c r="G2922" s="849"/>
      <c r="H2922" s="868"/>
      <c r="I2922" s="642"/>
      <c r="J2922" s="862"/>
      <c r="K2922" s="872" t="str">
        <f t="shared" si="234"/>
        <v/>
      </c>
      <c r="L2922" s="872" t="str">
        <f t="shared" si="235"/>
        <v/>
      </c>
      <c r="M2922" s="872" t="str">
        <f t="shared" si="236"/>
        <v/>
      </c>
      <c r="N2922" s="872" t="str">
        <f t="shared" si="233"/>
        <v/>
      </c>
      <c r="O2922" s="872" t="str">
        <f t="shared" si="232"/>
        <v/>
      </c>
    </row>
    <row r="2923" spans="3:15" ht="18" hidden="1" customHeight="1">
      <c r="C2923" s="879"/>
      <c r="D2923" s="888"/>
      <c r="E2923" s="889"/>
      <c r="F2923" s="848"/>
      <c r="G2923" s="849"/>
      <c r="H2923" s="868"/>
      <c r="I2923" s="642"/>
      <c r="J2923" s="862"/>
      <c r="K2923" s="872" t="str">
        <f t="shared" si="234"/>
        <v/>
      </c>
      <c r="L2923" s="872" t="str">
        <f t="shared" si="235"/>
        <v/>
      </c>
      <c r="M2923" s="872" t="str">
        <f t="shared" si="236"/>
        <v/>
      </c>
      <c r="N2923" s="872" t="str">
        <f t="shared" si="233"/>
        <v/>
      </c>
      <c r="O2923" s="872" t="str">
        <f t="shared" si="232"/>
        <v/>
      </c>
    </row>
    <row r="2924" spans="3:15" ht="18" hidden="1" customHeight="1">
      <c r="C2924" s="879"/>
      <c r="D2924" s="888"/>
      <c r="E2924" s="889"/>
      <c r="F2924" s="848"/>
      <c r="G2924" s="849"/>
      <c r="H2924" s="868"/>
      <c r="I2924" s="642"/>
      <c r="J2924" s="862"/>
      <c r="K2924" s="872" t="str">
        <f t="shared" si="234"/>
        <v/>
      </c>
      <c r="L2924" s="872" t="str">
        <f t="shared" si="235"/>
        <v/>
      </c>
      <c r="M2924" s="872" t="str">
        <f t="shared" si="236"/>
        <v/>
      </c>
      <c r="N2924" s="872" t="str">
        <f t="shared" si="233"/>
        <v/>
      </c>
      <c r="O2924" s="872" t="str">
        <f t="shared" si="232"/>
        <v/>
      </c>
    </row>
    <row r="2925" spans="3:15" ht="18" hidden="1" customHeight="1">
      <c r="C2925" s="879"/>
      <c r="D2925" s="888"/>
      <c r="E2925" s="889"/>
      <c r="F2925" s="848"/>
      <c r="G2925" s="849"/>
      <c r="H2925" s="868"/>
      <c r="I2925" s="642"/>
      <c r="J2925" s="862"/>
      <c r="K2925" s="872" t="str">
        <f t="shared" si="234"/>
        <v/>
      </c>
      <c r="L2925" s="872" t="str">
        <f t="shared" si="235"/>
        <v/>
      </c>
      <c r="M2925" s="872" t="str">
        <f t="shared" si="236"/>
        <v/>
      </c>
      <c r="N2925" s="872" t="str">
        <f t="shared" si="233"/>
        <v/>
      </c>
      <c r="O2925" s="872" t="str">
        <f t="shared" si="232"/>
        <v/>
      </c>
    </row>
    <row r="2926" spans="3:15" ht="18" hidden="1" customHeight="1">
      <c r="C2926" s="879"/>
      <c r="D2926" s="888"/>
      <c r="E2926" s="889"/>
      <c r="F2926" s="848"/>
      <c r="G2926" s="849"/>
      <c r="H2926" s="868"/>
      <c r="I2926" s="642"/>
      <c r="J2926" s="862"/>
      <c r="K2926" s="872" t="str">
        <f t="shared" si="234"/>
        <v/>
      </c>
      <c r="L2926" s="872" t="str">
        <f t="shared" si="235"/>
        <v/>
      </c>
      <c r="M2926" s="872" t="str">
        <f t="shared" si="236"/>
        <v/>
      </c>
      <c r="N2926" s="872" t="str">
        <f t="shared" si="233"/>
        <v/>
      </c>
      <c r="O2926" s="872" t="str">
        <f t="shared" si="232"/>
        <v/>
      </c>
    </row>
    <row r="2927" spans="3:15" ht="18" hidden="1" customHeight="1">
      <c r="C2927" s="879"/>
      <c r="D2927" s="888"/>
      <c r="E2927" s="889"/>
      <c r="F2927" s="848"/>
      <c r="G2927" s="849"/>
      <c r="H2927" s="868"/>
      <c r="I2927" s="642"/>
      <c r="J2927" s="862"/>
      <c r="K2927" s="872" t="str">
        <f t="shared" si="234"/>
        <v/>
      </c>
      <c r="L2927" s="872" t="str">
        <f t="shared" si="235"/>
        <v/>
      </c>
      <c r="M2927" s="872" t="str">
        <f t="shared" si="236"/>
        <v/>
      </c>
      <c r="N2927" s="872" t="str">
        <f t="shared" si="233"/>
        <v/>
      </c>
      <c r="O2927" s="872" t="str">
        <f t="shared" si="232"/>
        <v/>
      </c>
    </row>
    <row r="2928" spans="3:15" ht="18" hidden="1" customHeight="1">
      <c r="C2928" s="879"/>
      <c r="D2928" s="888"/>
      <c r="E2928" s="889"/>
      <c r="F2928" s="848"/>
      <c r="G2928" s="849"/>
      <c r="H2928" s="868"/>
      <c r="I2928" s="642"/>
      <c r="J2928" s="862"/>
      <c r="K2928" s="872" t="str">
        <f t="shared" si="234"/>
        <v/>
      </c>
      <c r="L2928" s="872" t="str">
        <f t="shared" si="235"/>
        <v/>
      </c>
      <c r="M2928" s="872" t="str">
        <f t="shared" si="236"/>
        <v/>
      </c>
      <c r="N2928" s="872" t="str">
        <f t="shared" si="233"/>
        <v/>
      </c>
      <c r="O2928" s="872" t="str">
        <f t="shared" si="232"/>
        <v/>
      </c>
    </row>
    <row r="2929" spans="3:15" ht="18" hidden="1" customHeight="1">
      <c r="C2929" s="879"/>
      <c r="D2929" s="888"/>
      <c r="E2929" s="889"/>
      <c r="F2929" s="848"/>
      <c r="G2929" s="849"/>
      <c r="H2929" s="868"/>
      <c r="I2929" s="642"/>
      <c r="J2929" s="862"/>
      <c r="K2929" s="872" t="str">
        <f t="shared" si="234"/>
        <v/>
      </c>
      <c r="L2929" s="872" t="str">
        <f t="shared" si="235"/>
        <v/>
      </c>
      <c r="M2929" s="872" t="str">
        <f t="shared" si="236"/>
        <v/>
      </c>
      <c r="N2929" s="872" t="str">
        <f t="shared" si="233"/>
        <v/>
      </c>
      <c r="O2929" s="872" t="str">
        <f t="shared" si="232"/>
        <v/>
      </c>
    </row>
    <row r="2930" spans="3:15" ht="18" hidden="1" customHeight="1">
      <c r="C2930" s="879"/>
      <c r="D2930" s="888"/>
      <c r="E2930" s="889"/>
      <c r="F2930" s="848"/>
      <c r="G2930" s="849"/>
      <c r="H2930" s="868"/>
      <c r="I2930" s="642"/>
      <c r="J2930" s="862"/>
      <c r="K2930" s="872" t="str">
        <f t="shared" si="234"/>
        <v/>
      </c>
      <c r="L2930" s="872" t="str">
        <f t="shared" si="235"/>
        <v/>
      </c>
      <c r="M2930" s="872" t="str">
        <f t="shared" si="236"/>
        <v/>
      </c>
      <c r="N2930" s="872" t="str">
        <f t="shared" si="233"/>
        <v/>
      </c>
      <c r="O2930" s="872" t="str">
        <f t="shared" si="232"/>
        <v/>
      </c>
    </row>
    <row r="2931" spans="3:15" ht="18" hidden="1" customHeight="1">
      <c r="C2931" s="879"/>
      <c r="D2931" s="888"/>
      <c r="E2931" s="889"/>
      <c r="F2931" s="848"/>
      <c r="G2931" s="849"/>
      <c r="H2931" s="868"/>
      <c r="I2931" s="642"/>
      <c r="J2931" s="862"/>
      <c r="K2931" s="872" t="str">
        <f t="shared" si="234"/>
        <v/>
      </c>
      <c r="L2931" s="872" t="str">
        <f t="shared" si="235"/>
        <v/>
      </c>
      <c r="M2931" s="872" t="str">
        <f t="shared" si="236"/>
        <v/>
      </c>
      <c r="N2931" s="872" t="str">
        <f t="shared" si="233"/>
        <v/>
      </c>
      <c r="O2931" s="872" t="str">
        <f t="shared" si="232"/>
        <v/>
      </c>
    </row>
    <row r="2932" spans="3:15" ht="18" hidden="1" customHeight="1">
      <c r="C2932" s="879"/>
      <c r="D2932" s="888"/>
      <c r="E2932" s="889"/>
      <c r="F2932" s="848"/>
      <c r="G2932" s="849"/>
      <c r="H2932" s="868"/>
      <c r="I2932" s="642"/>
      <c r="J2932" s="862"/>
      <c r="K2932" s="872" t="str">
        <f t="shared" si="234"/>
        <v/>
      </c>
      <c r="L2932" s="872" t="str">
        <f t="shared" si="235"/>
        <v/>
      </c>
      <c r="M2932" s="872" t="str">
        <f t="shared" si="236"/>
        <v/>
      </c>
      <c r="N2932" s="872" t="str">
        <f t="shared" si="233"/>
        <v/>
      </c>
      <c r="O2932" s="872" t="str">
        <f t="shared" si="232"/>
        <v/>
      </c>
    </row>
    <row r="2933" spans="3:15" ht="18" hidden="1" customHeight="1">
      <c r="C2933" s="879"/>
      <c r="D2933" s="888"/>
      <c r="E2933" s="889"/>
      <c r="F2933" s="848"/>
      <c r="G2933" s="849"/>
      <c r="H2933" s="868"/>
      <c r="I2933" s="642"/>
      <c r="J2933" s="862"/>
      <c r="K2933" s="872" t="str">
        <f t="shared" si="234"/>
        <v/>
      </c>
      <c r="L2933" s="872" t="str">
        <f t="shared" si="235"/>
        <v/>
      </c>
      <c r="M2933" s="872" t="str">
        <f t="shared" si="236"/>
        <v/>
      </c>
      <c r="N2933" s="872" t="str">
        <f t="shared" si="233"/>
        <v/>
      </c>
      <c r="O2933" s="872" t="str">
        <f t="shared" si="232"/>
        <v/>
      </c>
    </row>
    <row r="2934" spans="3:15" ht="18" hidden="1" customHeight="1">
      <c r="C2934" s="879"/>
      <c r="D2934" s="888"/>
      <c r="E2934" s="889"/>
      <c r="F2934" s="848"/>
      <c r="G2934" s="849"/>
      <c r="H2934" s="868"/>
      <c r="I2934" s="642"/>
      <c r="J2934" s="862"/>
      <c r="K2934" s="872" t="str">
        <f t="shared" si="234"/>
        <v/>
      </c>
      <c r="L2934" s="872" t="str">
        <f t="shared" si="235"/>
        <v/>
      </c>
      <c r="M2934" s="872" t="str">
        <f t="shared" si="236"/>
        <v/>
      </c>
      <c r="N2934" s="872" t="str">
        <f t="shared" si="233"/>
        <v/>
      </c>
      <c r="O2934" s="872" t="str">
        <f t="shared" si="232"/>
        <v/>
      </c>
    </row>
    <row r="2935" spans="3:15" ht="18" hidden="1" customHeight="1">
      <c r="C2935" s="879"/>
      <c r="D2935" s="888"/>
      <c r="E2935" s="889"/>
      <c r="F2935" s="848"/>
      <c r="G2935" s="849"/>
      <c r="H2935" s="868"/>
      <c r="I2935" s="642"/>
      <c r="J2935" s="862"/>
      <c r="K2935" s="872" t="str">
        <f t="shared" si="234"/>
        <v/>
      </c>
      <c r="L2935" s="872" t="str">
        <f t="shared" si="235"/>
        <v/>
      </c>
      <c r="M2935" s="872" t="str">
        <f t="shared" si="236"/>
        <v/>
      </c>
      <c r="N2935" s="872" t="str">
        <f t="shared" si="233"/>
        <v/>
      </c>
      <c r="O2935" s="872" t="str">
        <f t="shared" si="232"/>
        <v/>
      </c>
    </row>
    <row r="2936" spans="3:15" ht="18" hidden="1" customHeight="1">
      <c r="C2936" s="879"/>
      <c r="D2936" s="888"/>
      <c r="E2936" s="889"/>
      <c r="F2936" s="848"/>
      <c r="G2936" s="849"/>
      <c r="H2936" s="868"/>
      <c r="I2936" s="642"/>
      <c r="J2936" s="862"/>
      <c r="K2936" s="872" t="str">
        <f t="shared" si="234"/>
        <v/>
      </c>
      <c r="L2936" s="872" t="str">
        <f t="shared" si="235"/>
        <v/>
      </c>
      <c r="M2936" s="872" t="str">
        <f t="shared" si="236"/>
        <v/>
      </c>
      <c r="N2936" s="872" t="str">
        <f t="shared" si="233"/>
        <v/>
      </c>
      <c r="O2936" s="872" t="str">
        <f t="shared" si="232"/>
        <v/>
      </c>
    </row>
    <row r="2937" spans="3:15" ht="18" hidden="1" customHeight="1">
      <c r="C2937" s="879"/>
      <c r="D2937" s="888"/>
      <c r="E2937" s="889"/>
      <c r="F2937" s="848"/>
      <c r="G2937" s="849"/>
      <c r="H2937" s="868"/>
      <c r="I2937" s="642"/>
      <c r="J2937" s="862"/>
      <c r="K2937" s="872" t="str">
        <f t="shared" si="234"/>
        <v/>
      </c>
      <c r="L2937" s="872" t="str">
        <f t="shared" si="235"/>
        <v/>
      </c>
      <c r="M2937" s="872" t="str">
        <f t="shared" si="236"/>
        <v/>
      </c>
      <c r="N2937" s="872" t="str">
        <f t="shared" si="233"/>
        <v/>
      </c>
      <c r="O2937" s="872" t="str">
        <f t="shared" si="232"/>
        <v/>
      </c>
    </row>
    <row r="2938" spans="3:15" ht="18" hidden="1" customHeight="1">
      <c r="C2938" s="879"/>
      <c r="D2938" s="888"/>
      <c r="E2938" s="889"/>
      <c r="F2938" s="848"/>
      <c r="G2938" s="849"/>
      <c r="H2938" s="868"/>
      <c r="I2938" s="642"/>
      <c r="J2938" s="862"/>
      <c r="K2938" s="872" t="str">
        <f t="shared" si="234"/>
        <v/>
      </c>
      <c r="L2938" s="872" t="str">
        <f t="shared" si="235"/>
        <v/>
      </c>
      <c r="M2938" s="872" t="str">
        <f t="shared" si="236"/>
        <v/>
      </c>
      <c r="N2938" s="872" t="str">
        <f t="shared" si="233"/>
        <v/>
      </c>
      <c r="O2938" s="872" t="str">
        <f t="shared" si="232"/>
        <v/>
      </c>
    </row>
    <row r="2939" spans="3:15" ht="18" hidden="1" customHeight="1">
      <c r="C2939" s="879"/>
      <c r="D2939" s="888"/>
      <c r="E2939" s="889"/>
      <c r="F2939" s="848"/>
      <c r="G2939" s="849"/>
      <c r="H2939" s="868"/>
      <c r="I2939" s="642"/>
      <c r="J2939" s="862"/>
      <c r="K2939" s="872" t="str">
        <f t="shared" si="234"/>
        <v/>
      </c>
      <c r="L2939" s="872" t="str">
        <f t="shared" si="235"/>
        <v/>
      </c>
      <c r="M2939" s="872" t="str">
        <f t="shared" si="236"/>
        <v/>
      </c>
      <c r="N2939" s="872" t="str">
        <f t="shared" si="233"/>
        <v/>
      </c>
      <c r="O2939" s="872" t="str">
        <f t="shared" si="232"/>
        <v/>
      </c>
    </row>
    <row r="2940" spans="3:15" ht="18" hidden="1" customHeight="1">
      <c r="C2940" s="879"/>
      <c r="D2940" s="888"/>
      <c r="E2940" s="889"/>
      <c r="F2940" s="848"/>
      <c r="G2940" s="849"/>
      <c r="H2940" s="868"/>
      <c r="I2940" s="642"/>
      <c r="J2940" s="862"/>
      <c r="K2940" s="872" t="str">
        <f t="shared" si="234"/>
        <v/>
      </c>
      <c r="L2940" s="872" t="str">
        <f t="shared" si="235"/>
        <v/>
      </c>
      <c r="M2940" s="872" t="str">
        <f t="shared" si="236"/>
        <v/>
      </c>
      <c r="N2940" s="872" t="str">
        <f t="shared" si="233"/>
        <v/>
      </c>
      <c r="O2940" s="872" t="str">
        <f t="shared" si="232"/>
        <v/>
      </c>
    </row>
    <row r="2941" spans="3:15" ht="18" hidden="1" customHeight="1">
      <c r="C2941" s="879"/>
      <c r="D2941" s="888"/>
      <c r="E2941" s="889"/>
      <c r="F2941" s="848"/>
      <c r="G2941" s="849"/>
      <c r="H2941" s="868"/>
      <c r="I2941" s="642"/>
      <c r="J2941" s="862"/>
      <c r="K2941" s="872" t="str">
        <f t="shared" si="234"/>
        <v/>
      </c>
      <c r="L2941" s="872" t="str">
        <f t="shared" si="235"/>
        <v/>
      </c>
      <c r="M2941" s="872" t="str">
        <f t="shared" si="236"/>
        <v/>
      </c>
      <c r="N2941" s="872" t="str">
        <f t="shared" si="233"/>
        <v/>
      </c>
      <c r="O2941" s="872" t="str">
        <f t="shared" si="232"/>
        <v/>
      </c>
    </row>
    <row r="2942" spans="3:15" ht="18" hidden="1" customHeight="1">
      <c r="C2942" s="879"/>
      <c r="D2942" s="888"/>
      <c r="E2942" s="889"/>
      <c r="F2942" s="848"/>
      <c r="G2942" s="849"/>
      <c r="H2942" s="868"/>
      <c r="I2942" s="642"/>
      <c r="J2942" s="862"/>
      <c r="K2942" s="872" t="str">
        <f t="shared" si="234"/>
        <v/>
      </c>
      <c r="L2942" s="872" t="str">
        <f t="shared" si="235"/>
        <v/>
      </c>
      <c r="M2942" s="872" t="str">
        <f t="shared" si="236"/>
        <v/>
      </c>
      <c r="N2942" s="872" t="str">
        <f t="shared" si="233"/>
        <v/>
      </c>
      <c r="O2942" s="872" t="str">
        <f t="shared" si="232"/>
        <v/>
      </c>
    </row>
    <row r="2943" spans="3:15" ht="18" hidden="1" customHeight="1">
      <c r="C2943" s="879"/>
      <c r="D2943" s="888"/>
      <c r="E2943" s="889"/>
      <c r="F2943" s="848"/>
      <c r="G2943" s="849"/>
      <c r="H2943" s="868"/>
      <c r="I2943" s="642"/>
      <c r="J2943" s="862"/>
      <c r="K2943" s="872" t="str">
        <f t="shared" si="234"/>
        <v/>
      </c>
      <c r="L2943" s="872" t="str">
        <f t="shared" si="235"/>
        <v/>
      </c>
      <c r="M2943" s="872" t="str">
        <f t="shared" si="236"/>
        <v/>
      </c>
      <c r="N2943" s="872" t="str">
        <f t="shared" si="233"/>
        <v/>
      </c>
      <c r="O2943" s="872" t="str">
        <f t="shared" si="232"/>
        <v/>
      </c>
    </row>
    <row r="2944" spans="3:15" ht="18" hidden="1" customHeight="1">
      <c r="C2944" s="879"/>
      <c r="D2944" s="888"/>
      <c r="E2944" s="889"/>
      <c r="F2944" s="848"/>
      <c r="G2944" s="849"/>
      <c r="H2944" s="868"/>
      <c r="I2944" s="642"/>
      <c r="J2944" s="862"/>
      <c r="K2944" s="872" t="str">
        <f t="shared" si="234"/>
        <v/>
      </c>
      <c r="L2944" s="872" t="str">
        <f t="shared" si="235"/>
        <v/>
      </c>
      <c r="M2944" s="872" t="str">
        <f t="shared" si="236"/>
        <v/>
      </c>
      <c r="N2944" s="872" t="str">
        <f t="shared" si="233"/>
        <v/>
      </c>
      <c r="O2944" s="872" t="str">
        <f t="shared" si="232"/>
        <v/>
      </c>
    </row>
    <row r="2945" spans="3:15" ht="18" hidden="1" customHeight="1">
      <c r="C2945" s="879"/>
      <c r="D2945" s="888"/>
      <c r="E2945" s="889"/>
      <c r="F2945" s="848"/>
      <c r="G2945" s="849"/>
      <c r="H2945" s="868"/>
      <c r="I2945" s="642"/>
      <c r="J2945" s="862"/>
      <c r="K2945" s="872" t="str">
        <f t="shared" si="234"/>
        <v/>
      </c>
      <c r="L2945" s="872" t="str">
        <f t="shared" si="235"/>
        <v/>
      </c>
      <c r="M2945" s="872" t="str">
        <f t="shared" si="236"/>
        <v/>
      </c>
      <c r="N2945" s="872" t="str">
        <f t="shared" si="233"/>
        <v/>
      </c>
      <c r="O2945" s="872" t="str">
        <f t="shared" si="232"/>
        <v/>
      </c>
    </row>
    <row r="2946" spans="3:15" ht="18" hidden="1" customHeight="1">
      <c r="C2946" s="879"/>
      <c r="D2946" s="888"/>
      <c r="E2946" s="889"/>
      <c r="F2946" s="848"/>
      <c r="G2946" s="849"/>
      <c r="H2946" s="868"/>
      <c r="I2946" s="642"/>
      <c r="J2946" s="862"/>
      <c r="K2946" s="872" t="str">
        <f t="shared" si="234"/>
        <v/>
      </c>
      <c r="L2946" s="872" t="str">
        <f t="shared" si="235"/>
        <v/>
      </c>
      <c r="M2946" s="872" t="str">
        <f t="shared" si="236"/>
        <v/>
      </c>
      <c r="N2946" s="872" t="str">
        <f t="shared" si="233"/>
        <v/>
      </c>
      <c r="O2946" s="872" t="str">
        <f t="shared" si="232"/>
        <v/>
      </c>
    </row>
    <row r="2947" spans="3:15" ht="18" hidden="1" customHeight="1">
      <c r="C2947" s="879"/>
      <c r="D2947" s="888"/>
      <c r="E2947" s="889"/>
      <c r="F2947" s="848"/>
      <c r="G2947" s="849"/>
      <c r="H2947" s="868"/>
      <c r="I2947" s="642"/>
      <c r="J2947" s="862"/>
      <c r="K2947" s="872" t="str">
        <f t="shared" si="234"/>
        <v/>
      </c>
      <c r="L2947" s="872" t="str">
        <f t="shared" si="235"/>
        <v/>
      </c>
      <c r="M2947" s="872" t="str">
        <f t="shared" si="236"/>
        <v/>
      </c>
      <c r="N2947" s="872" t="str">
        <f t="shared" si="233"/>
        <v/>
      </c>
      <c r="O2947" s="872" t="str">
        <f t="shared" si="232"/>
        <v/>
      </c>
    </row>
    <row r="2948" spans="3:15" ht="18" hidden="1" customHeight="1">
      <c r="C2948" s="879"/>
      <c r="D2948" s="888"/>
      <c r="E2948" s="889"/>
      <c r="F2948" s="848"/>
      <c r="G2948" s="849"/>
      <c r="H2948" s="868"/>
      <c r="I2948" s="642"/>
      <c r="J2948" s="862"/>
      <c r="K2948" s="872" t="str">
        <f t="shared" si="234"/>
        <v/>
      </c>
      <c r="L2948" s="872" t="str">
        <f t="shared" si="235"/>
        <v/>
      </c>
      <c r="M2948" s="872" t="str">
        <f t="shared" si="236"/>
        <v/>
      </c>
      <c r="N2948" s="872" t="str">
        <f t="shared" si="233"/>
        <v/>
      </c>
      <c r="O2948" s="872" t="str">
        <f t="shared" si="232"/>
        <v/>
      </c>
    </row>
    <row r="2949" spans="3:15" ht="18" hidden="1" customHeight="1">
      <c r="C2949" s="879"/>
      <c r="D2949" s="888"/>
      <c r="E2949" s="889"/>
      <c r="F2949" s="848"/>
      <c r="G2949" s="849"/>
      <c r="H2949" s="868"/>
      <c r="I2949" s="642"/>
      <c r="J2949" s="862"/>
      <c r="K2949" s="872" t="str">
        <f t="shared" si="234"/>
        <v/>
      </c>
      <c r="L2949" s="872" t="str">
        <f t="shared" si="235"/>
        <v/>
      </c>
      <c r="M2949" s="872" t="str">
        <f t="shared" si="236"/>
        <v/>
      </c>
      <c r="N2949" s="872" t="str">
        <f t="shared" si="233"/>
        <v/>
      </c>
      <c r="O2949" s="872" t="str">
        <f t="shared" ref="O2949:O3012" si="237">IF(C2949="","",IF(COUNTBLANK(C2949:J2949)&gt;1,"記入漏れがあります。記入例のとおりデータを入力してください。。",""))</f>
        <v/>
      </c>
    </row>
    <row r="2950" spans="3:15" ht="18" hidden="1" customHeight="1">
      <c r="C2950" s="879"/>
      <c r="D2950" s="888"/>
      <c r="E2950" s="889"/>
      <c r="F2950" s="848"/>
      <c r="G2950" s="849"/>
      <c r="H2950" s="868"/>
      <c r="I2950" s="642"/>
      <c r="J2950" s="862"/>
      <c r="K2950" s="872" t="str">
        <f t="shared" si="234"/>
        <v/>
      </c>
      <c r="L2950" s="872" t="str">
        <f t="shared" si="235"/>
        <v/>
      </c>
      <c r="M2950" s="872" t="str">
        <f t="shared" si="236"/>
        <v/>
      </c>
      <c r="N2950" s="872" t="str">
        <f t="shared" ref="N2950:N3013" si="238">IF(COUNTIF($Y$6:$Y$18,J2950),"要確認","")</f>
        <v/>
      </c>
      <c r="O2950" s="872" t="str">
        <f t="shared" si="237"/>
        <v/>
      </c>
    </row>
    <row r="2951" spans="3:15" ht="18" hidden="1" customHeight="1">
      <c r="C2951" s="879"/>
      <c r="D2951" s="888"/>
      <c r="E2951" s="889"/>
      <c r="F2951" s="848"/>
      <c r="G2951" s="849"/>
      <c r="H2951" s="868"/>
      <c r="I2951" s="642"/>
      <c r="J2951" s="862"/>
      <c r="K2951" s="872" t="str">
        <f t="shared" si="234"/>
        <v/>
      </c>
      <c r="L2951" s="872" t="str">
        <f t="shared" si="235"/>
        <v/>
      </c>
      <c r="M2951" s="872" t="str">
        <f t="shared" si="236"/>
        <v/>
      </c>
      <c r="N2951" s="872" t="str">
        <f t="shared" si="238"/>
        <v/>
      </c>
      <c r="O2951" s="872" t="str">
        <f t="shared" si="237"/>
        <v/>
      </c>
    </row>
    <row r="2952" spans="3:15" ht="18" hidden="1" customHeight="1">
      <c r="C2952" s="879"/>
      <c r="D2952" s="888"/>
      <c r="E2952" s="889"/>
      <c r="F2952" s="848"/>
      <c r="G2952" s="849"/>
      <c r="H2952" s="868"/>
      <c r="I2952" s="642"/>
      <c r="J2952" s="862"/>
      <c r="K2952" s="872" t="str">
        <f t="shared" si="234"/>
        <v/>
      </c>
      <c r="L2952" s="872" t="str">
        <f t="shared" si="235"/>
        <v/>
      </c>
      <c r="M2952" s="872" t="str">
        <f t="shared" si="236"/>
        <v/>
      </c>
      <c r="N2952" s="872" t="str">
        <f t="shared" si="238"/>
        <v/>
      </c>
      <c r="O2952" s="872" t="str">
        <f t="shared" si="237"/>
        <v/>
      </c>
    </row>
    <row r="2953" spans="3:15" ht="18" hidden="1" customHeight="1">
      <c r="C2953" s="879"/>
      <c r="D2953" s="888"/>
      <c r="E2953" s="889"/>
      <c r="F2953" s="848"/>
      <c r="G2953" s="849"/>
      <c r="H2953" s="868"/>
      <c r="I2953" s="642"/>
      <c r="J2953" s="862"/>
      <c r="K2953" s="872" t="str">
        <f t="shared" si="234"/>
        <v/>
      </c>
      <c r="L2953" s="872" t="str">
        <f t="shared" si="235"/>
        <v/>
      </c>
      <c r="M2953" s="872" t="str">
        <f t="shared" si="236"/>
        <v/>
      </c>
      <c r="N2953" s="872" t="str">
        <f t="shared" si="238"/>
        <v/>
      </c>
      <c r="O2953" s="872" t="str">
        <f t="shared" si="237"/>
        <v/>
      </c>
    </row>
    <row r="2954" spans="3:15" ht="18" hidden="1" customHeight="1">
      <c r="C2954" s="879"/>
      <c r="D2954" s="888"/>
      <c r="E2954" s="889"/>
      <c r="F2954" s="848"/>
      <c r="G2954" s="849"/>
      <c r="H2954" s="868"/>
      <c r="I2954" s="642"/>
      <c r="J2954" s="862"/>
      <c r="K2954" s="872" t="str">
        <f t="shared" si="234"/>
        <v/>
      </c>
      <c r="L2954" s="872" t="str">
        <f t="shared" si="235"/>
        <v/>
      </c>
      <c r="M2954" s="872" t="str">
        <f t="shared" si="236"/>
        <v/>
      </c>
      <c r="N2954" s="872" t="str">
        <f t="shared" si="238"/>
        <v/>
      </c>
      <c r="O2954" s="872" t="str">
        <f t="shared" si="237"/>
        <v/>
      </c>
    </row>
    <row r="2955" spans="3:15" ht="18" hidden="1" customHeight="1">
      <c r="C2955" s="879"/>
      <c r="D2955" s="888"/>
      <c r="E2955" s="889"/>
      <c r="F2955" s="848"/>
      <c r="G2955" s="849"/>
      <c r="H2955" s="868"/>
      <c r="I2955" s="642"/>
      <c r="J2955" s="862"/>
      <c r="K2955" s="872" t="str">
        <f t="shared" si="234"/>
        <v/>
      </c>
      <c r="L2955" s="872" t="str">
        <f t="shared" si="235"/>
        <v/>
      </c>
      <c r="M2955" s="872" t="str">
        <f t="shared" si="236"/>
        <v/>
      </c>
      <c r="N2955" s="872" t="str">
        <f t="shared" si="238"/>
        <v/>
      </c>
      <c r="O2955" s="872" t="str">
        <f t="shared" si="237"/>
        <v/>
      </c>
    </row>
    <row r="2956" spans="3:15" ht="18" hidden="1" customHeight="1">
      <c r="C2956" s="879"/>
      <c r="D2956" s="888"/>
      <c r="E2956" s="889"/>
      <c r="F2956" s="848"/>
      <c r="G2956" s="849"/>
      <c r="H2956" s="868"/>
      <c r="I2956" s="642"/>
      <c r="J2956" s="862"/>
      <c r="K2956" s="872" t="str">
        <f t="shared" si="234"/>
        <v/>
      </c>
      <c r="L2956" s="872" t="str">
        <f t="shared" si="235"/>
        <v/>
      </c>
      <c r="M2956" s="872" t="str">
        <f t="shared" si="236"/>
        <v/>
      </c>
      <c r="N2956" s="872" t="str">
        <f t="shared" si="238"/>
        <v/>
      </c>
      <c r="O2956" s="872" t="str">
        <f t="shared" si="237"/>
        <v/>
      </c>
    </row>
    <row r="2957" spans="3:15" ht="18" hidden="1" customHeight="1">
      <c r="C2957" s="879"/>
      <c r="D2957" s="888"/>
      <c r="E2957" s="889"/>
      <c r="F2957" s="848"/>
      <c r="G2957" s="849"/>
      <c r="H2957" s="868"/>
      <c r="I2957" s="642"/>
      <c r="J2957" s="862"/>
      <c r="K2957" s="872" t="str">
        <f t="shared" si="234"/>
        <v/>
      </c>
      <c r="L2957" s="872" t="str">
        <f t="shared" si="235"/>
        <v/>
      </c>
      <c r="M2957" s="872" t="str">
        <f t="shared" si="236"/>
        <v/>
      </c>
      <c r="N2957" s="872" t="str">
        <f t="shared" si="238"/>
        <v/>
      </c>
      <c r="O2957" s="872" t="str">
        <f t="shared" si="237"/>
        <v/>
      </c>
    </row>
    <row r="2958" spans="3:15" ht="18" hidden="1" customHeight="1">
      <c r="C2958" s="879"/>
      <c r="D2958" s="888"/>
      <c r="E2958" s="889"/>
      <c r="F2958" s="848"/>
      <c r="G2958" s="849"/>
      <c r="H2958" s="868"/>
      <c r="I2958" s="642"/>
      <c r="J2958" s="862"/>
      <c r="K2958" s="872" t="str">
        <f t="shared" si="234"/>
        <v/>
      </c>
      <c r="L2958" s="872" t="str">
        <f t="shared" si="235"/>
        <v/>
      </c>
      <c r="M2958" s="872" t="str">
        <f t="shared" si="236"/>
        <v/>
      </c>
      <c r="N2958" s="872" t="str">
        <f t="shared" si="238"/>
        <v/>
      </c>
      <c r="O2958" s="872" t="str">
        <f t="shared" si="237"/>
        <v/>
      </c>
    </row>
    <row r="2959" spans="3:15" ht="18" hidden="1" customHeight="1">
      <c r="C2959" s="879"/>
      <c r="D2959" s="888"/>
      <c r="E2959" s="889"/>
      <c r="F2959" s="848"/>
      <c r="G2959" s="849"/>
      <c r="H2959" s="868"/>
      <c r="I2959" s="642"/>
      <c r="J2959" s="862"/>
      <c r="K2959" s="872" t="str">
        <f t="shared" si="234"/>
        <v/>
      </c>
      <c r="L2959" s="872" t="str">
        <f t="shared" si="235"/>
        <v/>
      </c>
      <c r="M2959" s="872" t="str">
        <f t="shared" si="236"/>
        <v/>
      </c>
      <c r="N2959" s="872" t="str">
        <f t="shared" si="238"/>
        <v/>
      </c>
      <c r="O2959" s="872" t="str">
        <f t="shared" si="237"/>
        <v/>
      </c>
    </row>
    <row r="2960" spans="3:15" ht="18" hidden="1" customHeight="1">
      <c r="C2960" s="879"/>
      <c r="D2960" s="888"/>
      <c r="E2960" s="889"/>
      <c r="F2960" s="848"/>
      <c r="G2960" s="849"/>
      <c r="H2960" s="868"/>
      <c r="I2960" s="642"/>
      <c r="J2960" s="862"/>
      <c r="K2960" s="872" t="str">
        <f t="shared" si="234"/>
        <v/>
      </c>
      <c r="L2960" s="872" t="str">
        <f t="shared" si="235"/>
        <v/>
      </c>
      <c r="M2960" s="872" t="str">
        <f t="shared" si="236"/>
        <v/>
      </c>
      <c r="N2960" s="872" t="str">
        <f t="shared" si="238"/>
        <v/>
      </c>
      <c r="O2960" s="872" t="str">
        <f t="shared" si="237"/>
        <v/>
      </c>
    </row>
    <row r="2961" spans="3:15" ht="18" hidden="1" customHeight="1">
      <c r="C2961" s="879"/>
      <c r="D2961" s="888"/>
      <c r="E2961" s="889"/>
      <c r="F2961" s="848"/>
      <c r="G2961" s="849"/>
      <c r="H2961" s="868"/>
      <c r="I2961" s="642"/>
      <c r="J2961" s="862"/>
      <c r="K2961" s="872" t="str">
        <f t="shared" si="234"/>
        <v/>
      </c>
      <c r="L2961" s="872" t="str">
        <f t="shared" si="235"/>
        <v/>
      </c>
      <c r="M2961" s="872" t="str">
        <f t="shared" si="236"/>
        <v/>
      </c>
      <c r="N2961" s="872" t="str">
        <f t="shared" si="238"/>
        <v/>
      </c>
      <c r="O2961" s="872" t="str">
        <f t="shared" si="237"/>
        <v/>
      </c>
    </row>
    <row r="2962" spans="3:15" ht="18" hidden="1" customHeight="1">
      <c r="C2962" s="879"/>
      <c r="D2962" s="888"/>
      <c r="E2962" s="889"/>
      <c r="F2962" s="848"/>
      <c r="G2962" s="849"/>
      <c r="H2962" s="868"/>
      <c r="I2962" s="642"/>
      <c r="J2962" s="862"/>
      <c r="K2962" s="872" t="str">
        <f t="shared" si="234"/>
        <v/>
      </c>
      <c r="L2962" s="872" t="str">
        <f t="shared" si="235"/>
        <v/>
      </c>
      <c r="M2962" s="872" t="str">
        <f t="shared" si="236"/>
        <v/>
      </c>
      <c r="N2962" s="872" t="str">
        <f t="shared" si="238"/>
        <v/>
      </c>
      <c r="O2962" s="872" t="str">
        <f t="shared" si="237"/>
        <v/>
      </c>
    </row>
    <row r="2963" spans="3:15" ht="18" hidden="1" customHeight="1">
      <c r="C2963" s="879"/>
      <c r="D2963" s="888"/>
      <c r="E2963" s="889"/>
      <c r="F2963" s="848"/>
      <c r="G2963" s="849"/>
      <c r="H2963" s="868"/>
      <c r="I2963" s="642"/>
      <c r="J2963" s="862"/>
      <c r="K2963" s="872" t="str">
        <f t="shared" si="234"/>
        <v/>
      </c>
      <c r="L2963" s="872" t="str">
        <f t="shared" si="235"/>
        <v/>
      </c>
      <c r="M2963" s="872" t="str">
        <f t="shared" si="236"/>
        <v/>
      </c>
      <c r="N2963" s="872" t="str">
        <f t="shared" si="238"/>
        <v/>
      </c>
      <c r="O2963" s="872" t="str">
        <f t="shared" si="237"/>
        <v/>
      </c>
    </row>
    <row r="2964" spans="3:15" ht="18" hidden="1" customHeight="1">
      <c r="C2964" s="879"/>
      <c r="D2964" s="888"/>
      <c r="E2964" s="889"/>
      <c r="F2964" s="848"/>
      <c r="G2964" s="849"/>
      <c r="H2964" s="868"/>
      <c r="I2964" s="642"/>
      <c r="J2964" s="862"/>
      <c r="K2964" s="872" t="str">
        <f t="shared" si="234"/>
        <v/>
      </c>
      <c r="L2964" s="872" t="str">
        <f t="shared" si="235"/>
        <v/>
      </c>
      <c r="M2964" s="872" t="str">
        <f t="shared" si="236"/>
        <v/>
      </c>
      <c r="N2964" s="872" t="str">
        <f t="shared" si="238"/>
        <v/>
      </c>
      <c r="O2964" s="872" t="str">
        <f t="shared" si="237"/>
        <v/>
      </c>
    </row>
    <row r="2965" spans="3:15" ht="18" hidden="1" customHeight="1">
      <c r="C2965" s="879"/>
      <c r="D2965" s="888"/>
      <c r="E2965" s="889"/>
      <c r="F2965" s="848"/>
      <c r="G2965" s="849"/>
      <c r="H2965" s="868"/>
      <c r="I2965" s="642"/>
      <c r="J2965" s="862"/>
      <c r="K2965" s="872" t="str">
        <f t="shared" si="234"/>
        <v/>
      </c>
      <c r="L2965" s="872" t="str">
        <f t="shared" si="235"/>
        <v/>
      </c>
      <c r="M2965" s="872" t="str">
        <f t="shared" si="236"/>
        <v/>
      </c>
      <c r="N2965" s="872" t="str">
        <f t="shared" si="238"/>
        <v/>
      </c>
      <c r="O2965" s="872" t="str">
        <f t="shared" si="237"/>
        <v/>
      </c>
    </row>
    <row r="2966" spans="3:15" ht="18" hidden="1" customHeight="1">
      <c r="C2966" s="879"/>
      <c r="D2966" s="888"/>
      <c r="E2966" s="889"/>
      <c r="F2966" s="848"/>
      <c r="G2966" s="849"/>
      <c r="H2966" s="868"/>
      <c r="I2966" s="642"/>
      <c r="J2966" s="862"/>
      <c r="K2966" s="872" t="str">
        <f t="shared" si="234"/>
        <v/>
      </c>
      <c r="L2966" s="872" t="str">
        <f t="shared" si="235"/>
        <v/>
      </c>
      <c r="M2966" s="872" t="str">
        <f t="shared" si="236"/>
        <v/>
      </c>
      <c r="N2966" s="872" t="str">
        <f t="shared" si="238"/>
        <v/>
      </c>
      <c r="O2966" s="872" t="str">
        <f t="shared" si="237"/>
        <v/>
      </c>
    </row>
    <row r="2967" spans="3:15" ht="18" hidden="1" customHeight="1">
      <c r="C2967" s="879"/>
      <c r="D2967" s="888"/>
      <c r="E2967" s="889"/>
      <c r="F2967" s="848"/>
      <c r="G2967" s="849"/>
      <c r="H2967" s="868"/>
      <c r="I2967" s="642"/>
      <c r="J2967" s="862"/>
      <c r="K2967" s="872" t="str">
        <f t="shared" si="234"/>
        <v/>
      </c>
      <c r="L2967" s="872" t="str">
        <f t="shared" si="235"/>
        <v/>
      </c>
      <c r="M2967" s="872" t="str">
        <f t="shared" si="236"/>
        <v/>
      </c>
      <c r="N2967" s="872" t="str">
        <f t="shared" si="238"/>
        <v/>
      </c>
      <c r="O2967" s="872" t="str">
        <f t="shared" si="237"/>
        <v/>
      </c>
    </row>
    <row r="2968" spans="3:15" ht="18" hidden="1" customHeight="1">
      <c r="C2968" s="879"/>
      <c r="D2968" s="888"/>
      <c r="E2968" s="889"/>
      <c r="F2968" s="848"/>
      <c r="G2968" s="849"/>
      <c r="H2968" s="868"/>
      <c r="I2968" s="642"/>
      <c r="J2968" s="862"/>
      <c r="K2968" s="872" t="str">
        <f t="shared" si="234"/>
        <v/>
      </c>
      <c r="L2968" s="872" t="str">
        <f t="shared" si="235"/>
        <v/>
      </c>
      <c r="M2968" s="872" t="str">
        <f t="shared" si="236"/>
        <v/>
      </c>
      <c r="N2968" s="872" t="str">
        <f t="shared" si="238"/>
        <v/>
      </c>
      <c r="O2968" s="872" t="str">
        <f t="shared" si="237"/>
        <v/>
      </c>
    </row>
    <row r="2969" spans="3:15" ht="18" hidden="1" customHeight="1">
      <c r="C2969" s="879"/>
      <c r="D2969" s="888"/>
      <c r="E2969" s="889"/>
      <c r="F2969" s="848"/>
      <c r="G2969" s="849"/>
      <c r="H2969" s="868"/>
      <c r="I2969" s="642"/>
      <c r="J2969" s="862"/>
      <c r="K2969" s="872" t="str">
        <f t="shared" si="234"/>
        <v/>
      </c>
      <c r="L2969" s="872" t="str">
        <f t="shared" si="235"/>
        <v/>
      </c>
      <c r="M2969" s="872" t="str">
        <f t="shared" si="236"/>
        <v/>
      </c>
      <c r="N2969" s="872" t="str">
        <f t="shared" si="238"/>
        <v/>
      </c>
      <c r="O2969" s="872" t="str">
        <f t="shared" si="237"/>
        <v/>
      </c>
    </row>
    <row r="2970" spans="3:15" ht="18" hidden="1" customHeight="1">
      <c r="C2970" s="879"/>
      <c r="D2970" s="888"/>
      <c r="E2970" s="889"/>
      <c r="F2970" s="848"/>
      <c r="G2970" s="849"/>
      <c r="H2970" s="868"/>
      <c r="I2970" s="642"/>
      <c r="J2970" s="862"/>
      <c r="K2970" s="872" t="str">
        <f t="shared" si="234"/>
        <v/>
      </c>
      <c r="L2970" s="872" t="str">
        <f t="shared" si="235"/>
        <v/>
      </c>
      <c r="M2970" s="872" t="str">
        <f t="shared" si="236"/>
        <v/>
      </c>
      <c r="N2970" s="872" t="str">
        <f t="shared" si="238"/>
        <v/>
      </c>
      <c r="O2970" s="872" t="str">
        <f t="shared" si="237"/>
        <v/>
      </c>
    </row>
    <row r="2971" spans="3:15" ht="18" hidden="1" customHeight="1">
      <c r="C2971" s="879"/>
      <c r="D2971" s="888"/>
      <c r="E2971" s="889"/>
      <c r="F2971" s="848"/>
      <c r="G2971" s="849"/>
      <c r="H2971" s="868"/>
      <c r="I2971" s="642"/>
      <c r="J2971" s="862"/>
      <c r="K2971" s="872" t="str">
        <f t="shared" si="234"/>
        <v/>
      </c>
      <c r="L2971" s="872" t="str">
        <f t="shared" si="235"/>
        <v/>
      </c>
      <c r="M2971" s="872" t="str">
        <f t="shared" si="236"/>
        <v/>
      </c>
      <c r="N2971" s="872" t="str">
        <f t="shared" si="238"/>
        <v/>
      </c>
      <c r="O2971" s="872" t="str">
        <f t="shared" si="237"/>
        <v/>
      </c>
    </row>
    <row r="2972" spans="3:15" ht="18" hidden="1" customHeight="1">
      <c r="C2972" s="879"/>
      <c r="D2972" s="888"/>
      <c r="E2972" s="889"/>
      <c r="F2972" s="848"/>
      <c r="G2972" s="849"/>
      <c r="H2972" s="868"/>
      <c r="I2972" s="642"/>
      <c r="J2972" s="862"/>
      <c r="K2972" s="872" t="str">
        <f t="shared" si="234"/>
        <v/>
      </c>
      <c r="L2972" s="872" t="str">
        <f t="shared" si="235"/>
        <v/>
      </c>
      <c r="M2972" s="872" t="str">
        <f t="shared" si="236"/>
        <v/>
      </c>
      <c r="N2972" s="872" t="str">
        <f t="shared" si="238"/>
        <v/>
      </c>
      <c r="O2972" s="872" t="str">
        <f t="shared" si="237"/>
        <v/>
      </c>
    </row>
    <row r="2973" spans="3:15" ht="18" hidden="1" customHeight="1">
      <c r="C2973" s="879"/>
      <c r="D2973" s="888"/>
      <c r="E2973" s="889"/>
      <c r="F2973" s="848"/>
      <c r="G2973" s="849"/>
      <c r="H2973" s="868"/>
      <c r="I2973" s="642"/>
      <c r="J2973" s="862"/>
      <c r="K2973" s="872" t="str">
        <f t="shared" si="234"/>
        <v/>
      </c>
      <c r="L2973" s="872" t="str">
        <f t="shared" si="235"/>
        <v/>
      </c>
      <c r="M2973" s="872" t="str">
        <f t="shared" si="236"/>
        <v/>
      </c>
      <c r="N2973" s="872" t="str">
        <f t="shared" si="238"/>
        <v/>
      </c>
      <c r="O2973" s="872" t="str">
        <f t="shared" si="237"/>
        <v/>
      </c>
    </row>
    <row r="2974" spans="3:15" ht="18" hidden="1" customHeight="1">
      <c r="C2974" s="879"/>
      <c r="D2974" s="888"/>
      <c r="E2974" s="889"/>
      <c r="F2974" s="848"/>
      <c r="G2974" s="849"/>
      <c r="H2974" s="868"/>
      <c r="I2974" s="642"/>
      <c r="J2974" s="862"/>
      <c r="K2974" s="872" t="str">
        <f t="shared" si="234"/>
        <v/>
      </c>
      <c r="L2974" s="872" t="str">
        <f t="shared" si="235"/>
        <v/>
      </c>
      <c r="M2974" s="872" t="str">
        <f t="shared" si="236"/>
        <v/>
      </c>
      <c r="N2974" s="872" t="str">
        <f t="shared" si="238"/>
        <v/>
      </c>
      <c r="O2974" s="872" t="str">
        <f t="shared" si="237"/>
        <v/>
      </c>
    </row>
    <row r="2975" spans="3:15" ht="18" hidden="1" customHeight="1">
      <c r="C2975" s="879"/>
      <c r="D2975" s="888"/>
      <c r="E2975" s="889"/>
      <c r="F2975" s="848"/>
      <c r="G2975" s="849"/>
      <c r="H2975" s="868"/>
      <c r="I2975" s="642"/>
      <c r="J2975" s="862"/>
      <c r="K2975" s="872" t="str">
        <f t="shared" si="234"/>
        <v/>
      </c>
      <c r="L2975" s="872" t="str">
        <f t="shared" si="235"/>
        <v/>
      </c>
      <c r="M2975" s="872" t="str">
        <f t="shared" si="236"/>
        <v/>
      </c>
      <c r="N2975" s="872" t="str">
        <f t="shared" si="238"/>
        <v/>
      </c>
      <c r="O2975" s="872" t="str">
        <f t="shared" si="237"/>
        <v/>
      </c>
    </row>
    <row r="2976" spans="3:15" ht="18" hidden="1" customHeight="1">
      <c r="C2976" s="879"/>
      <c r="D2976" s="888"/>
      <c r="E2976" s="889"/>
      <c r="F2976" s="848"/>
      <c r="G2976" s="849"/>
      <c r="H2976" s="868"/>
      <c r="I2976" s="642"/>
      <c r="J2976" s="862"/>
      <c r="K2976" s="872" t="str">
        <f t="shared" si="234"/>
        <v/>
      </c>
      <c r="L2976" s="872" t="str">
        <f t="shared" si="235"/>
        <v/>
      </c>
      <c r="M2976" s="872" t="str">
        <f t="shared" si="236"/>
        <v/>
      </c>
      <c r="N2976" s="872" t="str">
        <f t="shared" si="238"/>
        <v/>
      </c>
      <c r="O2976" s="872" t="str">
        <f t="shared" si="237"/>
        <v/>
      </c>
    </row>
    <row r="2977" spans="3:15" ht="18" hidden="1" customHeight="1">
      <c r="C2977" s="879"/>
      <c r="D2977" s="888"/>
      <c r="E2977" s="889"/>
      <c r="F2977" s="848"/>
      <c r="G2977" s="849"/>
      <c r="H2977" s="868"/>
      <c r="I2977" s="642"/>
      <c r="J2977" s="862"/>
      <c r="K2977" s="872" t="str">
        <f t="shared" si="234"/>
        <v/>
      </c>
      <c r="L2977" s="872" t="str">
        <f t="shared" si="235"/>
        <v/>
      </c>
      <c r="M2977" s="872" t="str">
        <f t="shared" si="236"/>
        <v/>
      </c>
      <c r="N2977" s="872" t="str">
        <f t="shared" si="238"/>
        <v/>
      </c>
      <c r="O2977" s="872" t="str">
        <f t="shared" si="237"/>
        <v/>
      </c>
    </row>
    <row r="2978" spans="3:15" ht="18" hidden="1" customHeight="1">
      <c r="C2978" s="879"/>
      <c r="D2978" s="888"/>
      <c r="E2978" s="889"/>
      <c r="F2978" s="848"/>
      <c r="G2978" s="849"/>
      <c r="H2978" s="868"/>
      <c r="I2978" s="642"/>
      <c r="J2978" s="862"/>
      <c r="K2978" s="872" t="str">
        <f t="shared" si="234"/>
        <v/>
      </c>
      <c r="L2978" s="872" t="str">
        <f t="shared" si="235"/>
        <v/>
      </c>
      <c r="M2978" s="872" t="str">
        <f t="shared" si="236"/>
        <v/>
      </c>
      <c r="N2978" s="872" t="str">
        <f t="shared" si="238"/>
        <v/>
      </c>
      <c r="O2978" s="872" t="str">
        <f t="shared" si="237"/>
        <v/>
      </c>
    </row>
    <row r="2979" spans="3:15" ht="18" hidden="1" customHeight="1">
      <c r="C2979" s="879"/>
      <c r="D2979" s="888"/>
      <c r="E2979" s="889"/>
      <c r="F2979" s="848"/>
      <c r="G2979" s="849"/>
      <c r="H2979" s="868"/>
      <c r="I2979" s="642"/>
      <c r="J2979" s="862"/>
      <c r="K2979" s="872" t="str">
        <f t="shared" si="234"/>
        <v/>
      </c>
      <c r="L2979" s="872" t="str">
        <f t="shared" si="235"/>
        <v/>
      </c>
      <c r="M2979" s="872" t="str">
        <f t="shared" si="236"/>
        <v/>
      </c>
      <c r="N2979" s="872" t="str">
        <f t="shared" si="238"/>
        <v/>
      </c>
      <c r="O2979" s="872" t="str">
        <f t="shared" si="237"/>
        <v/>
      </c>
    </row>
    <row r="2980" spans="3:15" ht="18" hidden="1" customHeight="1">
      <c r="C2980" s="879"/>
      <c r="D2980" s="888"/>
      <c r="E2980" s="889"/>
      <c r="F2980" s="848"/>
      <c r="G2980" s="849"/>
      <c r="H2980" s="868"/>
      <c r="I2980" s="642"/>
      <c r="J2980" s="862"/>
      <c r="K2980" s="872" t="str">
        <f t="shared" si="234"/>
        <v/>
      </c>
      <c r="L2980" s="872" t="str">
        <f t="shared" si="235"/>
        <v/>
      </c>
      <c r="M2980" s="872" t="str">
        <f t="shared" si="236"/>
        <v/>
      </c>
      <c r="N2980" s="872" t="str">
        <f t="shared" si="238"/>
        <v/>
      </c>
      <c r="O2980" s="872" t="str">
        <f t="shared" si="237"/>
        <v/>
      </c>
    </row>
    <row r="2981" spans="3:15" ht="18" hidden="1" customHeight="1">
      <c r="C2981" s="879"/>
      <c r="D2981" s="888"/>
      <c r="E2981" s="889"/>
      <c r="F2981" s="848"/>
      <c r="G2981" s="849"/>
      <c r="H2981" s="868"/>
      <c r="I2981" s="642"/>
      <c r="J2981" s="862"/>
      <c r="K2981" s="872" t="str">
        <f t="shared" si="234"/>
        <v/>
      </c>
      <c r="L2981" s="872" t="str">
        <f t="shared" si="235"/>
        <v/>
      </c>
      <c r="M2981" s="872" t="str">
        <f t="shared" si="236"/>
        <v/>
      </c>
      <c r="N2981" s="872" t="str">
        <f t="shared" si="238"/>
        <v/>
      </c>
      <c r="O2981" s="872" t="str">
        <f t="shared" si="237"/>
        <v/>
      </c>
    </row>
    <row r="2982" spans="3:15" ht="18" hidden="1" customHeight="1">
      <c r="C2982" s="879"/>
      <c r="D2982" s="888"/>
      <c r="E2982" s="889"/>
      <c r="F2982" s="848"/>
      <c r="G2982" s="849"/>
      <c r="H2982" s="868"/>
      <c r="I2982" s="642"/>
      <c r="J2982" s="862"/>
      <c r="K2982" s="872" t="str">
        <f t="shared" si="234"/>
        <v/>
      </c>
      <c r="L2982" s="872" t="str">
        <f t="shared" si="235"/>
        <v/>
      </c>
      <c r="M2982" s="872" t="str">
        <f t="shared" si="236"/>
        <v/>
      </c>
      <c r="N2982" s="872" t="str">
        <f t="shared" si="238"/>
        <v/>
      </c>
      <c r="O2982" s="872" t="str">
        <f t="shared" si="237"/>
        <v/>
      </c>
    </row>
    <row r="2983" spans="3:15" ht="18" hidden="1" customHeight="1">
      <c r="C2983" s="879"/>
      <c r="D2983" s="888"/>
      <c r="E2983" s="889"/>
      <c r="F2983" s="848"/>
      <c r="G2983" s="849"/>
      <c r="H2983" s="868"/>
      <c r="I2983" s="642"/>
      <c r="J2983" s="862"/>
      <c r="K2983" s="872" t="str">
        <f t="shared" ref="K2983:K3046" si="239">IF(C2983="","",IF(E2983=G2983,"エラー",""))</f>
        <v/>
      </c>
      <c r="L2983" s="872" t="str">
        <f t="shared" ref="L2983:L3046" si="240">IF(C2983="","",IF(COUNTIF($H$3213:$H$3236,H2983),"","エラー"))</f>
        <v/>
      </c>
      <c r="M2983" s="872" t="str">
        <f t="shared" ref="M2983:M3046" si="241">IF(H2983="その他",IF(I2983="","エラー",""),IF(H2983="外国語(外国語会話も含む)",IF(I2983="","エラー",""),""))</f>
        <v/>
      </c>
      <c r="N2983" s="872" t="str">
        <f t="shared" si="238"/>
        <v/>
      </c>
      <c r="O2983" s="872" t="str">
        <f t="shared" si="237"/>
        <v/>
      </c>
    </row>
    <row r="2984" spans="3:15" ht="18" hidden="1" customHeight="1">
      <c r="C2984" s="879"/>
      <c r="D2984" s="888"/>
      <c r="E2984" s="889"/>
      <c r="F2984" s="848"/>
      <c r="G2984" s="849"/>
      <c r="H2984" s="868"/>
      <c r="I2984" s="642"/>
      <c r="J2984" s="862"/>
      <c r="K2984" s="872" t="str">
        <f t="shared" si="239"/>
        <v/>
      </c>
      <c r="L2984" s="872" t="str">
        <f t="shared" si="240"/>
        <v/>
      </c>
      <c r="M2984" s="872" t="str">
        <f t="shared" si="241"/>
        <v/>
      </c>
      <c r="N2984" s="872" t="str">
        <f t="shared" si="238"/>
        <v/>
      </c>
      <c r="O2984" s="872" t="str">
        <f t="shared" si="237"/>
        <v/>
      </c>
    </row>
    <row r="2985" spans="3:15" ht="18" hidden="1" customHeight="1">
      <c r="C2985" s="879"/>
      <c r="D2985" s="888"/>
      <c r="E2985" s="889"/>
      <c r="F2985" s="848"/>
      <c r="G2985" s="849"/>
      <c r="H2985" s="868"/>
      <c r="I2985" s="642"/>
      <c r="J2985" s="862"/>
      <c r="K2985" s="872" t="str">
        <f t="shared" si="239"/>
        <v/>
      </c>
      <c r="L2985" s="872" t="str">
        <f t="shared" si="240"/>
        <v/>
      </c>
      <c r="M2985" s="872" t="str">
        <f t="shared" si="241"/>
        <v/>
      </c>
      <c r="N2985" s="872" t="str">
        <f t="shared" si="238"/>
        <v/>
      </c>
      <c r="O2985" s="872" t="str">
        <f t="shared" si="237"/>
        <v/>
      </c>
    </row>
    <row r="2986" spans="3:15" ht="18" hidden="1" customHeight="1">
      <c r="C2986" s="879"/>
      <c r="D2986" s="888"/>
      <c r="E2986" s="889"/>
      <c r="F2986" s="848"/>
      <c r="G2986" s="849"/>
      <c r="H2986" s="868"/>
      <c r="I2986" s="642"/>
      <c r="J2986" s="862"/>
      <c r="K2986" s="872" t="str">
        <f t="shared" si="239"/>
        <v/>
      </c>
      <c r="L2986" s="872" t="str">
        <f t="shared" si="240"/>
        <v/>
      </c>
      <c r="M2986" s="872" t="str">
        <f t="shared" si="241"/>
        <v/>
      </c>
      <c r="N2986" s="872" t="str">
        <f t="shared" si="238"/>
        <v/>
      </c>
      <c r="O2986" s="872" t="str">
        <f t="shared" si="237"/>
        <v/>
      </c>
    </row>
    <row r="2987" spans="3:15" ht="18" hidden="1" customHeight="1">
      <c r="C2987" s="879"/>
      <c r="D2987" s="888"/>
      <c r="E2987" s="889"/>
      <c r="F2987" s="848"/>
      <c r="G2987" s="849"/>
      <c r="H2987" s="868"/>
      <c r="I2987" s="642"/>
      <c r="J2987" s="862"/>
      <c r="K2987" s="872" t="str">
        <f t="shared" si="239"/>
        <v/>
      </c>
      <c r="L2987" s="872" t="str">
        <f t="shared" si="240"/>
        <v/>
      </c>
      <c r="M2987" s="872" t="str">
        <f t="shared" si="241"/>
        <v/>
      </c>
      <c r="N2987" s="872" t="str">
        <f t="shared" si="238"/>
        <v/>
      </c>
      <c r="O2987" s="872" t="str">
        <f t="shared" si="237"/>
        <v/>
      </c>
    </row>
    <row r="2988" spans="3:15" ht="18" hidden="1" customHeight="1">
      <c r="C2988" s="879"/>
      <c r="D2988" s="888"/>
      <c r="E2988" s="889"/>
      <c r="F2988" s="848"/>
      <c r="G2988" s="849"/>
      <c r="H2988" s="868"/>
      <c r="I2988" s="642"/>
      <c r="J2988" s="862"/>
      <c r="K2988" s="872" t="str">
        <f t="shared" si="239"/>
        <v/>
      </c>
      <c r="L2988" s="872" t="str">
        <f t="shared" si="240"/>
        <v/>
      </c>
      <c r="M2988" s="872" t="str">
        <f t="shared" si="241"/>
        <v/>
      </c>
      <c r="N2988" s="872" t="str">
        <f t="shared" si="238"/>
        <v/>
      </c>
      <c r="O2988" s="872" t="str">
        <f t="shared" si="237"/>
        <v/>
      </c>
    </row>
    <row r="2989" spans="3:15" ht="18" hidden="1" customHeight="1">
      <c r="C2989" s="879"/>
      <c r="D2989" s="888"/>
      <c r="E2989" s="889"/>
      <c r="F2989" s="848"/>
      <c r="G2989" s="849"/>
      <c r="H2989" s="868"/>
      <c r="I2989" s="642"/>
      <c r="J2989" s="862"/>
      <c r="K2989" s="872" t="str">
        <f t="shared" si="239"/>
        <v/>
      </c>
      <c r="L2989" s="872" t="str">
        <f t="shared" si="240"/>
        <v/>
      </c>
      <c r="M2989" s="872" t="str">
        <f t="shared" si="241"/>
        <v/>
      </c>
      <c r="N2989" s="872" t="str">
        <f t="shared" si="238"/>
        <v/>
      </c>
      <c r="O2989" s="872" t="str">
        <f t="shared" si="237"/>
        <v/>
      </c>
    </row>
    <row r="2990" spans="3:15" ht="18" hidden="1" customHeight="1">
      <c r="C2990" s="879"/>
      <c r="D2990" s="888"/>
      <c r="E2990" s="889"/>
      <c r="F2990" s="848"/>
      <c r="G2990" s="849"/>
      <c r="H2990" s="868"/>
      <c r="I2990" s="642"/>
      <c r="J2990" s="862"/>
      <c r="K2990" s="872" t="str">
        <f t="shared" si="239"/>
        <v/>
      </c>
      <c r="L2990" s="872" t="str">
        <f t="shared" si="240"/>
        <v/>
      </c>
      <c r="M2990" s="872" t="str">
        <f t="shared" si="241"/>
        <v/>
      </c>
      <c r="N2990" s="872" t="str">
        <f t="shared" si="238"/>
        <v/>
      </c>
      <c r="O2990" s="872" t="str">
        <f t="shared" si="237"/>
        <v/>
      </c>
    </row>
    <row r="2991" spans="3:15" ht="18" hidden="1" customHeight="1">
      <c r="C2991" s="879"/>
      <c r="D2991" s="888"/>
      <c r="E2991" s="889"/>
      <c r="F2991" s="848"/>
      <c r="G2991" s="849"/>
      <c r="H2991" s="868"/>
      <c r="I2991" s="642"/>
      <c r="J2991" s="862"/>
      <c r="K2991" s="872" t="str">
        <f t="shared" si="239"/>
        <v/>
      </c>
      <c r="L2991" s="872" t="str">
        <f t="shared" si="240"/>
        <v/>
      </c>
      <c r="M2991" s="872" t="str">
        <f t="shared" si="241"/>
        <v/>
      </c>
      <c r="N2991" s="872" t="str">
        <f t="shared" si="238"/>
        <v/>
      </c>
      <c r="O2991" s="872" t="str">
        <f t="shared" si="237"/>
        <v/>
      </c>
    </row>
    <row r="2992" spans="3:15" ht="18" hidden="1" customHeight="1">
      <c r="C2992" s="879"/>
      <c r="D2992" s="888"/>
      <c r="E2992" s="889"/>
      <c r="F2992" s="848"/>
      <c r="G2992" s="849"/>
      <c r="H2992" s="868"/>
      <c r="I2992" s="642"/>
      <c r="J2992" s="862"/>
      <c r="K2992" s="872" t="str">
        <f t="shared" si="239"/>
        <v/>
      </c>
      <c r="L2992" s="872" t="str">
        <f t="shared" si="240"/>
        <v/>
      </c>
      <c r="M2992" s="872" t="str">
        <f t="shared" si="241"/>
        <v/>
      </c>
      <c r="N2992" s="872" t="str">
        <f t="shared" si="238"/>
        <v/>
      </c>
      <c r="O2992" s="872" t="str">
        <f t="shared" si="237"/>
        <v/>
      </c>
    </row>
    <row r="2993" spans="3:15" ht="18" hidden="1" customHeight="1">
      <c r="C2993" s="879"/>
      <c r="D2993" s="888"/>
      <c r="E2993" s="889"/>
      <c r="F2993" s="848"/>
      <c r="G2993" s="849"/>
      <c r="H2993" s="868"/>
      <c r="I2993" s="642"/>
      <c r="J2993" s="862"/>
      <c r="K2993" s="872" t="str">
        <f t="shared" si="239"/>
        <v/>
      </c>
      <c r="L2993" s="872" t="str">
        <f t="shared" si="240"/>
        <v/>
      </c>
      <c r="M2993" s="872" t="str">
        <f t="shared" si="241"/>
        <v/>
      </c>
      <c r="N2993" s="872" t="str">
        <f t="shared" si="238"/>
        <v/>
      </c>
      <c r="O2993" s="872" t="str">
        <f t="shared" si="237"/>
        <v/>
      </c>
    </row>
    <row r="2994" spans="3:15" ht="18" hidden="1" customHeight="1">
      <c r="C2994" s="879"/>
      <c r="D2994" s="888"/>
      <c r="E2994" s="889"/>
      <c r="F2994" s="848"/>
      <c r="G2994" s="849"/>
      <c r="H2994" s="868"/>
      <c r="I2994" s="642"/>
      <c r="J2994" s="862"/>
      <c r="K2994" s="872" t="str">
        <f t="shared" si="239"/>
        <v/>
      </c>
      <c r="L2994" s="872" t="str">
        <f t="shared" si="240"/>
        <v/>
      </c>
      <c r="M2994" s="872" t="str">
        <f t="shared" si="241"/>
        <v/>
      </c>
      <c r="N2994" s="872" t="str">
        <f t="shared" si="238"/>
        <v/>
      </c>
      <c r="O2994" s="872" t="str">
        <f t="shared" si="237"/>
        <v/>
      </c>
    </row>
    <row r="2995" spans="3:15" ht="18" hidden="1" customHeight="1">
      <c r="C2995" s="879"/>
      <c r="D2995" s="888"/>
      <c r="E2995" s="889"/>
      <c r="F2995" s="848"/>
      <c r="G2995" s="849"/>
      <c r="H2995" s="868"/>
      <c r="I2995" s="642"/>
      <c r="J2995" s="862"/>
      <c r="K2995" s="872" t="str">
        <f t="shared" si="239"/>
        <v/>
      </c>
      <c r="L2995" s="872" t="str">
        <f t="shared" si="240"/>
        <v/>
      </c>
      <c r="M2995" s="872" t="str">
        <f t="shared" si="241"/>
        <v/>
      </c>
      <c r="N2995" s="872" t="str">
        <f t="shared" si="238"/>
        <v/>
      </c>
      <c r="O2995" s="872" t="str">
        <f t="shared" si="237"/>
        <v/>
      </c>
    </row>
    <row r="2996" spans="3:15" ht="18" hidden="1" customHeight="1">
      <c r="C2996" s="879"/>
      <c r="D2996" s="888"/>
      <c r="E2996" s="889"/>
      <c r="F2996" s="848"/>
      <c r="G2996" s="849"/>
      <c r="H2996" s="868"/>
      <c r="I2996" s="642"/>
      <c r="J2996" s="862"/>
      <c r="K2996" s="872" t="str">
        <f t="shared" si="239"/>
        <v/>
      </c>
      <c r="L2996" s="872" t="str">
        <f t="shared" si="240"/>
        <v/>
      </c>
      <c r="M2996" s="872" t="str">
        <f t="shared" si="241"/>
        <v/>
      </c>
      <c r="N2996" s="872" t="str">
        <f t="shared" si="238"/>
        <v/>
      </c>
      <c r="O2996" s="872" t="str">
        <f t="shared" si="237"/>
        <v/>
      </c>
    </row>
    <row r="2997" spans="3:15" ht="18" hidden="1" customHeight="1">
      <c r="C2997" s="879"/>
      <c r="D2997" s="888"/>
      <c r="E2997" s="889"/>
      <c r="F2997" s="848"/>
      <c r="G2997" s="849"/>
      <c r="H2997" s="868"/>
      <c r="I2997" s="642"/>
      <c r="J2997" s="862"/>
      <c r="K2997" s="872" t="str">
        <f t="shared" si="239"/>
        <v/>
      </c>
      <c r="L2997" s="872" t="str">
        <f t="shared" si="240"/>
        <v/>
      </c>
      <c r="M2997" s="872" t="str">
        <f t="shared" si="241"/>
        <v/>
      </c>
      <c r="N2997" s="872" t="str">
        <f t="shared" si="238"/>
        <v/>
      </c>
      <c r="O2997" s="872" t="str">
        <f t="shared" si="237"/>
        <v/>
      </c>
    </row>
    <row r="2998" spans="3:15" ht="18" hidden="1" customHeight="1">
      <c r="C2998" s="879"/>
      <c r="D2998" s="888"/>
      <c r="E2998" s="889"/>
      <c r="F2998" s="848"/>
      <c r="G2998" s="849"/>
      <c r="H2998" s="868"/>
      <c r="I2998" s="642"/>
      <c r="J2998" s="862"/>
      <c r="K2998" s="872" t="str">
        <f t="shared" si="239"/>
        <v/>
      </c>
      <c r="L2998" s="872" t="str">
        <f t="shared" si="240"/>
        <v/>
      </c>
      <c r="M2998" s="872" t="str">
        <f t="shared" si="241"/>
        <v/>
      </c>
      <c r="N2998" s="872" t="str">
        <f t="shared" si="238"/>
        <v/>
      </c>
      <c r="O2998" s="872" t="str">
        <f t="shared" si="237"/>
        <v/>
      </c>
    </row>
    <row r="2999" spans="3:15" ht="18" hidden="1" customHeight="1">
      <c r="C2999" s="879"/>
      <c r="D2999" s="888"/>
      <c r="E2999" s="889"/>
      <c r="F2999" s="848"/>
      <c r="G2999" s="849"/>
      <c r="H2999" s="868"/>
      <c r="I2999" s="642"/>
      <c r="J2999" s="862"/>
      <c r="K2999" s="872" t="str">
        <f t="shared" si="239"/>
        <v/>
      </c>
      <c r="L2999" s="872" t="str">
        <f t="shared" si="240"/>
        <v/>
      </c>
      <c r="M2999" s="872" t="str">
        <f t="shared" si="241"/>
        <v/>
      </c>
      <c r="N2999" s="872" t="str">
        <f t="shared" si="238"/>
        <v/>
      </c>
      <c r="O2999" s="872" t="str">
        <f t="shared" si="237"/>
        <v/>
      </c>
    </row>
    <row r="3000" spans="3:15" ht="18" hidden="1" customHeight="1">
      <c r="C3000" s="879"/>
      <c r="D3000" s="888"/>
      <c r="E3000" s="889"/>
      <c r="F3000" s="848"/>
      <c r="G3000" s="849"/>
      <c r="H3000" s="868"/>
      <c r="I3000" s="642"/>
      <c r="J3000" s="862"/>
      <c r="K3000" s="872" t="str">
        <f t="shared" si="239"/>
        <v/>
      </c>
      <c r="L3000" s="872" t="str">
        <f t="shared" si="240"/>
        <v/>
      </c>
      <c r="M3000" s="872" t="str">
        <f t="shared" si="241"/>
        <v/>
      </c>
      <c r="N3000" s="872" t="str">
        <f t="shared" si="238"/>
        <v/>
      </c>
      <c r="O3000" s="872" t="str">
        <f t="shared" si="237"/>
        <v/>
      </c>
    </row>
    <row r="3001" spans="3:15" ht="18" hidden="1" customHeight="1">
      <c r="C3001" s="879"/>
      <c r="D3001" s="888"/>
      <c r="E3001" s="889"/>
      <c r="F3001" s="848"/>
      <c r="G3001" s="849"/>
      <c r="H3001" s="868"/>
      <c r="I3001" s="642"/>
      <c r="J3001" s="862"/>
      <c r="K3001" s="872" t="str">
        <f t="shared" si="239"/>
        <v/>
      </c>
      <c r="L3001" s="872" t="str">
        <f t="shared" si="240"/>
        <v/>
      </c>
      <c r="M3001" s="872" t="str">
        <f t="shared" si="241"/>
        <v/>
      </c>
      <c r="N3001" s="872" t="str">
        <f t="shared" si="238"/>
        <v/>
      </c>
      <c r="O3001" s="872" t="str">
        <f t="shared" si="237"/>
        <v/>
      </c>
    </row>
    <row r="3002" spans="3:15" ht="18" hidden="1" customHeight="1">
      <c r="C3002" s="879"/>
      <c r="D3002" s="888"/>
      <c r="E3002" s="889"/>
      <c r="F3002" s="848"/>
      <c r="G3002" s="849"/>
      <c r="H3002" s="868"/>
      <c r="I3002" s="642"/>
      <c r="J3002" s="862"/>
      <c r="K3002" s="872" t="str">
        <f t="shared" si="239"/>
        <v/>
      </c>
      <c r="L3002" s="872" t="str">
        <f t="shared" si="240"/>
        <v/>
      </c>
      <c r="M3002" s="872" t="str">
        <f t="shared" si="241"/>
        <v/>
      </c>
      <c r="N3002" s="872" t="str">
        <f t="shared" si="238"/>
        <v/>
      </c>
      <c r="O3002" s="872" t="str">
        <f t="shared" si="237"/>
        <v/>
      </c>
    </row>
    <row r="3003" spans="3:15" ht="18" hidden="1" customHeight="1">
      <c r="C3003" s="879"/>
      <c r="D3003" s="888"/>
      <c r="E3003" s="889"/>
      <c r="F3003" s="848"/>
      <c r="G3003" s="849"/>
      <c r="H3003" s="868"/>
      <c r="I3003" s="642"/>
      <c r="J3003" s="862"/>
      <c r="K3003" s="872" t="str">
        <f t="shared" si="239"/>
        <v/>
      </c>
      <c r="L3003" s="872" t="str">
        <f t="shared" si="240"/>
        <v/>
      </c>
      <c r="M3003" s="872" t="str">
        <f t="shared" si="241"/>
        <v/>
      </c>
      <c r="N3003" s="872" t="str">
        <f t="shared" si="238"/>
        <v/>
      </c>
      <c r="O3003" s="872" t="str">
        <f t="shared" si="237"/>
        <v/>
      </c>
    </row>
    <row r="3004" spans="3:15" ht="18" hidden="1" customHeight="1">
      <c r="C3004" s="879"/>
      <c r="D3004" s="888"/>
      <c r="E3004" s="889"/>
      <c r="F3004" s="848"/>
      <c r="G3004" s="849"/>
      <c r="H3004" s="868"/>
      <c r="I3004" s="642"/>
      <c r="J3004" s="862"/>
      <c r="K3004" s="872" t="str">
        <f t="shared" si="239"/>
        <v/>
      </c>
      <c r="L3004" s="872" t="str">
        <f t="shared" si="240"/>
        <v/>
      </c>
      <c r="M3004" s="872" t="str">
        <f t="shared" si="241"/>
        <v/>
      </c>
      <c r="N3004" s="872" t="str">
        <f t="shared" si="238"/>
        <v/>
      </c>
      <c r="O3004" s="872" t="str">
        <f t="shared" si="237"/>
        <v/>
      </c>
    </row>
    <row r="3005" spans="3:15" ht="18" hidden="1" customHeight="1">
      <c r="C3005" s="879"/>
      <c r="D3005" s="888"/>
      <c r="E3005" s="889"/>
      <c r="F3005" s="848"/>
      <c r="G3005" s="849"/>
      <c r="H3005" s="868"/>
      <c r="I3005" s="642"/>
      <c r="J3005" s="862"/>
      <c r="K3005" s="872" t="str">
        <f t="shared" si="239"/>
        <v/>
      </c>
      <c r="L3005" s="872" t="str">
        <f t="shared" si="240"/>
        <v/>
      </c>
      <c r="M3005" s="872" t="str">
        <f t="shared" si="241"/>
        <v/>
      </c>
      <c r="N3005" s="872" t="str">
        <f t="shared" si="238"/>
        <v/>
      </c>
      <c r="O3005" s="872" t="str">
        <f t="shared" si="237"/>
        <v/>
      </c>
    </row>
    <row r="3006" spans="3:15" ht="18" hidden="1" customHeight="1">
      <c r="C3006" s="879"/>
      <c r="D3006" s="888"/>
      <c r="E3006" s="889"/>
      <c r="F3006" s="848"/>
      <c r="G3006" s="849"/>
      <c r="H3006" s="868"/>
      <c r="I3006" s="642"/>
      <c r="J3006" s="862"/>
      <c r="K3006" s="872" t="str">
        <f t="shared" si="239"/>
        <v/>
      </c>
      <c r="L3006" s="872" t="str">
        <f t="shared" si="240"/>
        <v/>
      </c>
      <c r="M3006" s="872" t="str">
        <f t="shared" si="241"/>
        <v/>
      </c>
      <c r="N3006" s="872" t="str">
        <f t="shared" si="238"/>
        <v/>
      </c>
      <c r="O3006" s="872" t="str">
        <f t="shared" si="237"/>
        <v/>
      </c>
    </row>
    <row r="3007" spans="3:15" ht="18" hidden="1" customHeight="1">
      <c r="C3007" s="879"/>
      <c r="D3007" s="888"/>
      <c r="E3007" s="889"/>
      <c r="F3007" s="848"/>
      <c r="G3007" s="849"/>
      <c r="H3007" s="868"/>
      <c r="I3007" s="642"/>
      <c r="J3007" s="862"/>
      <c r="K3007" s="872" t="str">
        <f t="shared" si="239"/>
        <v/>
      </c>
      <c r="L3007" s="872" t="str">
        <f t="shared" si="240"/>
        <v/>
      </c>
      <c r="M3007" s="872" t="str">
        <f t="shared" si="241"/>
        <v/>
      </c>
      <c r="N3007" s="872" t="str">
        <f t="shared" si="238"/>
        <v/>
      </c>
      <c r="O3007" s="872" t="str">
        <f t="shared" si="237"/>
        <v/>
      </c>
    </row>
    <row r="3008" spans="3:15" ht="18" hidden="1" customHeight="1">
      <c r="C3008" s="879"/>
      <c r="D3008" s="888"/>
      <c r="E3008" s="889"/>
      <c r="F3008" s="848"/>
      <c r="G3008" s="849"/>
      <c r="H3008" s="868"/>
      <c r="I3008" s="642"/>
      <c r="J3008" s="862"/>
      <c r="K3008" s="872" t="str">
        <f t="shared" si="239"/>
        <v/>
      </c>
      <c r="L3008" s="872" t="str">
        <f t="shared" si="240"/>
        <v/>
      </c>
      <c r="M3008" s="872" t="str">
        <f t="shared" si="241"/>
        <v/>
      </c>
      <c r="N3008" s="872" t="str">
        <f t="shared" si="238"/>
        <v/>
      </c>
      <c r="O3008" s="872" t="str">
        <f t="shared" si="237"/>
        <v/>
      </c>
    </row>
    <row r="3009" spans="3:15" ht="18" hidden="1" customHeight="1">
      <c r="C3009" s="879"/>
      <c r="D3009" s="888"/>
      <c r="E3009" s="889"/>
      <c r="F3009" s="848"/>
      <c r="G3009" s="849"/>
      <c r="H3009" s="868"/>
      <c r="I3009" s="642"/>
      <c r="J3009" s="862"/>
      <c r="K3009" s="872" t="str">
        <f t="shared" si="239"/>
        <v/>
      </c>
      <c r="L3009" s="872" t="str">
        <f t="shared" si="240"/>
        <v/>
      </c>
      <c r="M3009" s="872" t="str">
        <f t="shared" si="241"/>
        <v/>
      </c>
      <c r="N3009" s="872" t="str">
        <f t="shared" si="238"/>
        <v/>
      </c>
      <c r="O3009" s="872" t="str">
        <f t="shared" si="237"/>
        <v/>
      </c>
    </row>
    <row r="3010" spans="3:15" ht="18" hidden="1" customHeight="1">
      <c r="C3010" s="879"/>
      <c r="D3010" s="888"/>
      <c r="E3010" s="889"/>
      <c r="F3010" s="848"/>
      <c r="G3010" s="849"/>
      <c r="H3010" s="868"/>
      <c r="I3010" s="642"/>
      <c r="J3010" s="862"/>
      <c r="K3010" s="872" t="str">
        <f t="shared" si="239"/>
        <v/>
      </c>
      <c r="L3010" s="872" t="str">
        <f t="shared" si="240"/>
        <v/>
      </c>
      <c r="M3010" s="872" t="str">
        <f t="shared" si="241"/>
        <v/>
      </c>
      <c r="N3010" s="872" t="str">
        <f t="shared" si="238"/>
        <v/>
      </c>
      <c r="O3010" s="872" t="str">
        <f t="shared" si="237"/>
        <v/>
      </c>
    </row>
    <row r="3011" spans="3:15" ht="18" hidden="1" customHeight="1">
      <c r="C3011" s="879"/>
      <c r="D3011" s="888"/>
      <c r="E3011" s="889"/>
      <c r="F3011" s="848"/>
      <c r="G3011" s="849"/>
      <c r="H3011" s="868"/>
      <c r="I3011" s="642"/>
      <c r="J3011" s="862"/>
      <c r="K3011" s="872" t="str">
        <f t="shared" si="239"/>
        <v/>
      </c>
      <c r="L3011" s="872" t="str">
        <f t="shared" si="240"/>
        <v/>
      </c>
      <c r="M3011" s="872" t="str">
        <f t="shared" si="241"/>
        <v/>
      </c>
      <c r="N3011" s="872" t="str">
        <f t="shared" si="238"/>
        <v/>
      </c>
      <c r="O3011" s="872" t="str">
        <f t="shared" si="237"/>
        <v/>
      </c>
    </row>
    <row r="3012" spans="3:15" ht="18" hidden="1" customHeight="1">
      <c r="C3012" s="879"/>
      <c r="D3012" s="888"/>
      <c r="E3012" s="889"/>
      <c r="F3012" s="848"/>
      <c r="G3012" s="849"/>
      <c r="H3012" s="868"/>
      <c r="I3012" s="642"/>
      <c r="J3012" s="862"/>
      <c r="K3012" s="872" t="str">
        <f t="shared" si="239"/>
        <v/>
      </c>
      <c r="L3012" s="872" t="str">
        <f t="shared" si="240"/>
        <v/>
      </c>
      <c r="M3012" s="872" t="str">
        <f t="shared" si="241"/>
        <v/>
      </c>
      <c r="N3012" s="872" t="str">
        <f t="shared" si="238"/>
        <v/>
      </c>
      <c r="O3012" s="872" t="str">
        <f t="shared" si="237"/>
        <v/>
      </c>
    </row>
    <row r="3013" spans="3:15" ht="18" hidden="1" customHeight="1">
      <c r="C3013" s="879"/>
      <c r="D3013" s="888"/>
      <c r="E3013" s="889"/>
      <c r="F3013" s="848"/>
      <c r="G3013" s="849"/>
      <c r="H3013" s="868"/>
      <c r="I3013" s="642"/>
      <c r="J3013" s="862"/>
      <c r="K3013" s="872" t="str">
        <f t="shared" si="239"/>
        <v/>
      </c>
      <c r="L3013" s="872" t="str">
        <f t="shared" si="240"/>
        <v/>
      </c>
      <c r="M3013" s="872" t="str">
        <f t="shared" si="241"/>
        <v/>
      </c>
      <c r="N3013" s="872" t="str">
        <f t="shared" si="238"/>
        <v/>
      </c>
      <c r="O3013" s="872" t="str">
        <f t="shared" ref="O3013:O3076" si="242">IF(C3013="","",IF(COUNTBLANK(C3013:J3013)&gt;1,"記入漏れがあります。記入例のとおりデータを入力してください。。",""))</f>
        <v/>
      </c>
    </row>
    <row r="3014" spans="3:15" ht="18" hidden="1" customHeight="1">
      <c r="C3014" s="879"/>
      <c r="D3014" s="888"/>
      <c r="E3014" s="889"/>
      <c r="F3014" s="848"/>
      <c r="G3014" s="849"/>
      <c r="H3014" s="868"/>
      <c r="I3014" s="642"/>
      <c r="J3014" s="862"/>
      <c r="K3014" s="872" t="str">
        <f t="shared" si="239"/>
        <v/>
      </c>
      <c r="L3014" s="872" t="str">
        <f t="shared" si="240"/>
        <v/>
      </c>
      <c r="M3014" s="872" t="str">
        <f t="shared" si="241"/>
        <v/>
      </c>
      <c r="N3014" s="872" t="str">
        <f t="shared" ref="N3014:N3077" si="243">IF(COUNTIF($Y$6:$Y$18,J3014),"要確認","")</f>
        <v/>
      </c>
      <c r="O3014" s="872" t="str">
        <f t="shared" si="242"/>
        <v/>
      </c>
    </row>
    <row r="3015" spans="3:15" ht="18" hidden="1" customHeight="1">
      <c r="C3015" s="879"/>
      <c r="D3015" s="888"/>
      <c r="E3015" s="889"/>
      <c r="F3015" s="848"/>
      <c r="G3015" s="849"/>
      <c r="H3015" s="868"/>
      <c r="I3015" s="642"/>
      <c r="J3015" s="862"/>
      <c r="K3015" s="872" t="str">
        <f t="shared" si="239"/>
        <v/>
      </c>
      <c r="L3015" s="872" t="str">
        <f t="shared" si="240"/>
        <v/>
      </c>
      <c r="M3015" s="872" t="str">
        <f t="shared" si="241"/>
        <v/>
      </c>
      <c r="N3015" s="872" t="str">
        <f t="shared" si="243"/>
        <v/>
      </c>
      <c r="O3015" s="872" t="str">
        <f t="shared" si="242"/>
        <v/>
      </c>
    </row>
    <row r="3016" spans="3:15" ht="18" hidden="1" customHeight="1">
      <c r="C3016" s="879"/>
      <c r="D3016" s="888"/>
      <c r="E3016" s="889"/>
      <c r="F3016" s="848"/>
      <c r="G3016" s="849"/>
      <c r="H3016" s="868"/>
      <c r="I3016" s="642"/>
      <c r="J3016" s="862"/>
      <c r="K3016" s="872" t="str">
        <f t="shared" si="239"/>
        <v/>
      </c>
      <c r="L3016" s="872" t="str">
        <f t="shared" si="240"/>
        <v/>
      </c>
      <c r="M3016" s="872" t="str">
        <f t="shared" si="241"/>
        <v/>
      </c>
      <c r="N3016" s="872" t="str">
        <f t="shared" si="243"/>
        <v/>
      </c>
      <c r="O3016" s="872" t="str">
        <f t="shared" si="242"/>
        <v/>
      </c>
    </row>
    <row r="3017" spans="3:15" ht="18" hidden="1" customHeight="1">
      <c r="C3017" s="879"/>
      <c r="D3017" s="888"/>
      <c r="E3017" s="889"/>
      <c r="F3017" s="848"/>
      <c r="G3017" s="849"/>
      <c r="H3017" s="868"/>
      <c r="I3017" s="642"/>
      <c r="J3017" s="862"/>
      <c r="K3017" s="872" t="str">
        <f t="shared" si="239"/>
        <v/>
      </c>
      <c r="L3017" s="872" t="str">
        <f t="shared" si="240"/>
        <v/>
      </c>
      <c r="M3017" s="872" t="str">
        <f t="shared" si="241"/>
        <v/>
      </c>
      <c r="N3017" s="872" t="str">
        <f t="shared" si="243"/>
        <v/>
      </c>
      <c r="O3017" s="872" t="str">
        <f t="shared" si="242"/>
        <v/>
      </c>
    </row>
    <row r="3018" spans="3:15" ht="18" hidden="1" customHeight="1">
      <c r="C3018" s="879"/>
      <c r="D3018" s="888"/>
      <c r="E3018" s="889"/>
      <c r="F3018" s="848"/>
      <c r="G3018" s="849"/>
      <c r="H3018" s="868"/>
      <c r="I3018" s="642"/>
      <c r="J3018" s="862"/>
      <c r="K3018" s="872" t="str">
        <f t="shared" si="239"/>
        <v/>
      </c>
      <c r="L3018" s="872" t="str">
        <f t="shared" si="240"/>
        <v/>
      </c>
      <c r="M3018" s="872" t="str">
        <f t="shared" si="241"/>
        <v/>
      </c>
      <c r="N3018" s="872" t="str">
        <f t="shared" si="243"/>
        <v/>
      </c>
      <c r="O3018" s="872" t="str">
        <f t="shared" si="242"/>
        <v/>
      </c>
    </row>
    <row r="3019" spans="3:15" ht="18" hidden="1" customHeight="1">
      <c r="C3019" s="879"/>
      <c r="D3019" s="888"/>
      <c r="E3019" s="889"/>
      <c r="F3019" s="848"/>
      <c r="G3019" s="849"/>
      <c r="H3019" s="868"/>
      <c r="I3019" s="642"/>
      <c r="J3019" s="862"/>
      <c r="K3019" s="872" t="str">
        <f t="shared" si="239"/>
        <v/>
      </c>
      <c r="L3019" s="872" t="str">
        <f t="shared" si="240"/>
        <v/>
      </c>
      <c r="M3019" s="872" t="str">
        <f t="shared" si="241"/>
        <v/>
      </c>
      <c r="N3019" s="872" t="str">
        <f t="shared" si="243"/>
        <v/>
      </c>
      <c r="O3019" s="872" t="str">
        <f t="shared" si="242"/>
        <v/>
      </c>
    </row>
    <row r="3020" spans="3:15" ht="18" hidden="1" customHeight="1">
      <c r="C3020" s="879"/>
      <c r="D3020" s="888"/>
      <c r="E3020" s="889"/>
      <c r="F3020" s="848"/>
      <c r="G3020" s="849"/>
      <c r="H3020" s="868"/>
      <c r="I3020" s="642"/>
      <c r="J3020" s="862"/>
      <c r="K3020" s="872" t="str">
        <f t="shared" si="239"/>
        <v/>
      </c>
      <c r="L3020" s="872" t="str">
        <f t="shared" si="240"/>
        <v/>
      </c>
      <c r="M3020" s="872" t="str">
        <f t="shared" si="241"/>
        <v/>
      </c>
      <c r="N3020" s="872" t="str">
        <f t="shared" si="243"/>
        <v/>
      </c>
      <c r="O3020" s="872" t="str">
        <f t="shared" si="242"/>
        <v/>
      </c>
    </row>
    <row r="3021" spans="3:15" ht="18" hidden="1" customHeight="1">
      <c r="C3021" s="879"/>
      <c r="D3021" s="888"/>
      <c r="E3021" s="889"/>
      <c r="F3021" s="848"/>
      <c r="G3021" s="849"/>
      <c r="H3021" s="868"/>
      <c r="I3021" s="642"/>
      <c r="J3021" s="862"/>
      <c r="K3021" s="872" t="str">
        <f t="shared" si="239"/>
        <v/>
      </c>
      <c r="L3021" s="872" t="str">
        <f t="shared" si="240"/>
        <v/>
      </c>
      <c r="M3021" s="872" t="str">
        <f t="shared" si="241"/>
        <v/>
      </c>
      <c r="N3021" s="872" t="str">
        <f t="shared" si="243"/>
        <v/>
      </c>
      <c r="O3021" s="872" t="str">
        <f t="shared" si="242"/>
        <v/>
      </c>
    </row>
    <row r="3022" spans="3:15" ht="18" hidden="1" customHeight="1">
      <c r="C3022" s="879"/>
      <c r="D3022" s="888"/>
      <c r="E3022" s="889"/>
      <c r="F3022" s="848"/>
      <c r="G3022" s="849"/>
      <c r="H3022" s="868"/>
      <c r="I3022" s="642"/>
      <c r="J3022" s="862"/>
      <c r="K3022" s="872" t="str">
        <f t="shared" si="239"/>
        <v/>
      </c>
      <c r="L3022" s="872" t="str">
        <f t="shared" si="240"/>
        <v/>
      </c>
      <c r="M3022" s="872" t="str">
        <f t="shared" si="241"/>
        <v/>
      </c>
      <c r="N3022" s="872" t="str">
        <f t="shared" si="243"/>
        <v/>
      </c>
      <c r="O3022" s="872" t="str">
        <f t="shared" si="242"/>
        <v/>
      </c>
    </row>
    <row r="3023" spans="3:15" ht="18" hidden="1" customHeight="1">
      <c r="C3023" s="879"/>
      <c r="D3023" s="888"/>
      <c r="E3023" s="889"/>
      <c r="F3023" s="848"/>
      <c r="G3023" s="849"/>
      <c r="H3023" s="868"/>
      <c r="I3023" s="642"/>
      <c r="J3023" s="862"/>
      <c r="K3023" s="872" t="str">
        <f t="shared" si="239"/>
        <v/>
      </c>
      <c r="L3023" s="872" t="str">
        <f t="shared" si="240"/>
        <v/>
      </c>
      <c r="M3023" s="872" t="str">
        <f t="shared" si="241"/>
        <v/>
      </c>
      <c r="N3023" s="872" t="str">
        <f t="shared" si="243"/>
        <v/>
      </c>
      <c r="O3023" s="872" t="str">
        <f t="shared" si="242"/>
        <v/>
      </c>
    </row>
    <row r="3024" spans="3:15" ht="18" hidden="1" customHeight="1">
      <c r="C3024" s="879"/>
      <c r="D3024" s="888"/>
      <c r="E3024" s="889"/>
      <c r="F3024" s="848"/>
      <c r="G3024" s="849"/>
      <c r="H3024" s="868"/>
      <c r="I3024" s="642"/>
      <c r="J3024" s="862"/>
      <c r="K3024" s="872" t="str">
        <f t="shared" si="239"/>
        <v/>
      </c>
      <c r="L3024" s="872" t="str">
        <f t="shared" si="240"/>
        <v/>
      </c>
      <c r="M3024" s="872" t="str">
        <f t="shared" si="241"/>
        <v/>
      </c>
      <c r="N3024" s="872" t="str">
        <f t="shared" si="243"/>
        <v/>
      </c>
      <c r="O3024" s="872" t="str">
        <f t="shared" si="242"/>
        <v/>
      </c>
    </row>
    <row r="3025" spans="3:15" ht="18" hidden="1" customHeight="1">
      <c r="C3025" s="879"/>
      <c r="D3025" s="888"/>
      <c r="E3025" s="889"/>
      <c r="F3025" s="848"/>
      <c r="G3025" s="849"/>
      <c r="H3025" s="868"/>
      <c r="I3025" s="642"/>
      <c r="J3025" s="862"/>
      <c r="K3025" s="872" t="str">
        <f t="shared" si="239"/>
        <v/>
      </c>
      <c r="L3025" s="872" t="str">
        <f t="shared" si="240"/>
        <v/>
      </c>
      <c r="M3025" s="872" t="str">
        <f t="shared" si="241"/>
        <v/>
      </c>
      <c r="N3025" s="872" t="str">
        <f t="shared" si="243"/>
        <v/>
      </c>
      <c r="O3025" s="872" t="str">
        <f t="shared" si="242"/>
        <v/>
      </c>
    </row>
    <row r="3026" spans="3:15" ht="18" hidden="1" customHeight="1">
      <c r="C3026" s="879"/>
      <c r="D3026" s="888"/>
      <c r="E3026" s="889"/>
      <c r="F3026" s="848"/>
      <c r="G3026" s="849"/>
      <c r="H3026" s="868"/>
      <c r="I3026" s="642"/>
      <c r="J3026" s="862"/>
      <c r="K3026" s="872" t="str">
        <f t="shared" si="239"/>
        <v/>
      </c>
      <c r="L3026" s="872" t="str">
        <f t="shared" si="240"/>
        <v/>
      </c>
      <c r="M3026" s="872" t="str">
        <f t="shared" si="241"/>
        <v/>
      </c>
      <c r="N3026" s="872" t="str">
        <f t="shared" si="243"/>
        <v/>
      </c>
      <c r="O3026" s="872" t="str">
        <f t="shared" si="242"/>
        <v/>
      </c>
    </row>
    <row r="3027" spans="3:15" ht="18" hidden="1" customHeight="1">
      <c r="C3027" s="879"/>
      <c r="D3027" s="888"/>
      <c r="E3027" s="889"/>
      <c r="F3027" s="848"/>
      <c r="G3027" s="849"/>
      <c r="H3027" s="868"/>
      <c r="I3027" s="642"/>
      <c r="J3027" s="862"/>
      <c r="K3027" s="872" t="str">
        <f t="shared" si="239"/>
        <v/>
      </c>
      <c r="L3027" s="872" t="str">
        <f t="shared" si="240"/>
        <v/>
      </c>
      <c r="M3027" s="872" t="str">
        <f t="shared" si="241"/>
        <v/>
      </c>
      <c r="N3027" s="872" t="str">
        <f t="shared" si="243"/>
        <v/>
      </c>
      <c r="O3027" s="872" t="str">
        <f t="shared" si="242"/>
        <v/>
      </c>
    </row>
    <row r="3028" spans="3:15" ht="18" hidden="1" customHeight="1">
      <c r="C3028" s="879"/>
      <c r="D3028" s="888"/>
      <c r="E3028" s="889"/>
      <c r="F3028" s="848"/>
      <c r="G3028" s="849"/>
      <c r="H3028" s="868"/>
      <c r="I3028" s="642"/>
      <c r="J3028" s="862"/>
      <c r="K3028" s="872" t="str">
        <f t="shared" si="239"/>
        <v/>
      </c>
      <c r="L3028" s="872" t="str">
        <f t="shared" si="240"/>
        <v/>
      </c>
      <c r="M3028" s="872" t="str">
        <f t="shared" si="241"/>
        <v/>
      </c>
      <c r="N3028" s="872" t="str">
        <f t="shared" si="243"/>
        <v/>
      </c>
      <c r="O3028" s="872" t="str">
        <f t="shared" si="242"/>
        <v/>
      </c>
    </row>
    <row r="3029" spans="3:15" ht="18" hidden="1" customHeight="1">
      <c r="C3029" s="879"/>
      <c r="D3029" s="888"/>
      <c r="E3029" s="889"/>
      <c r="F3029" s="848"/>
      <c r="G3029" s="849"/>
      <c r="H3029" s="868"/>
      <c r="I3029" s="642"/>
      <c r="J3029" s="862"/>
      <c r="K3029" s="872" t="str">
        <f t="shared" si="239"/>
        <v/>
      </c>
      <c r="L3029" s="872" t="str">
        <f t="shared" si="240"/>
        <v/>
      </c>
      <c r="M3029" s="872" t="str">
        <f t="shared" si="241"/>
        <v/>
      </c>
      <c r="N3029" s="872" t="str">
        <f t="shared" si="243"/>
        <v/>
      </c>
      <c r="O3029" s="872" t="str">
        <f t="shared" si="242"/>
        <v/>
      </c>
    </row>
    <row r="3030" spans="3:15" ht="18" hidden="1" customHeight="1">
      <c r="C3030" s="879"/>
      <c r="D3030" s="888"/>
      <c r="E3030" s="889"/>
      <c r="F3030" s="848"/>
      <c r="G3030" s="849"/>
      <c r="H3030" s="868"/>
      <c r="I3030" s="642"/>
      <c r="J3030" s="862"/>
      <c r="K3030" s="872" t="str">
        <f t="shared" si="239"/>
        <v/>
      </c>
      <c r="L3030" s="872" t="str">
        <f t="shared" si="240"/>
        <v/>
      </c>
      <c r="M3030" s="872" t="str">
        <f t="shared" si="241"/>
        <v/>
      </c>
      <c r="N3030" s="872" t="str">
        <f t="shared" si="243"/>
        <v/>
      </c>
      <c r="O3030" s="872" t="str">
        <f t="shared" si="242"/>
        <v/>
      </c>
    </row>
    <row r="3031" spans="3:15" ht="18" hidden="1" customHeight="1">
      <c r="C3031" s="879"/>
      <c r="D3031" s="888"/>
      <c r="E3031" s="889"/>
      <c r="F3031" s="848"/>
      <c r="G3031" s="849"/>
      <c r="H3031" s="868"/>
      <c r="I3031" s="642"/>
      <c r="J3031" s="862"/>
      <c r="K3031" s="872" t="str">
        <f t="shared" si="239"/>
        <v/>
      </c>
      <c r="L3031" s="872" t="str">
        <f t="shared" si="240"/>
        <v/>
      </c>
      <c r="M3031" s="872" t="str">
        <f t="shared" si="241"/>
        <v/>
      </c>
      <c r="N3031" s="872" t="str">
        <f t="shared" si="243"/>
        <v/>
      </c>
      <c r="O3031" s="872" t="str">
        <f t="shared" si="242"/>
        <v/>
      </c>
    </row>
    <row r="3032" spans="3:15" ht="18" hidden="1" customHeight="1">
      <c r="C3032" s="879"/>
      <c r="D3032" s="888"/>
      <c r="E3032" s="889"/>
      <c r="F3032" s="848"/>
      <c r="G3032" s="849"/>
      <c r="H3032" s="868"/>
      <c r="I3032" s="642"/>
      <c r="J3032" s="862"/>
      <c r="K3032" s="872" t="str">
        <f t="shared" si="239"/>
        <v/>
      </c>
      <c r="L3032" s="872" t="str">
        <f t="shared" si="240"/>
        <v/>
      </c>
      <c r="M3032" s="872" t="str">
        <f t="shared" si="241"/>
        <v/>
      </c>
      <c r="N3032" s="872" t="str">
        <f t="shared" si="243"/>
        <v/>
      </c>
      <c r="O3032" s="872" t="str">
        <f t="shared" si="242"/>
        <v/>
      </c>
    </row>
    <row r="3033" spans="3:15" ht="18" hidden="1" customHeight="1">
      <c r="C3033" s="879"/>
      <c r="D3033" s="888"/>
      <c r="E3033" s="889"/>
      <c r="F3033" s="848"/>
      <c r="G3033" s="849"/>
      <c r="H3033" s="868"/>
      <c r="I3033" s="642"/>
      <c r="J3033" s="862"/>
      <c r="K3033" s="872" t="str">
        <f t="shared" si="239"/>
        <v/>
      </c>
      <c r="L3033" s="872" t="str">
        <f t="shared" si="240"/>
        <v/>
      </c>
      <c r="M3033" s="872" t="str">
        <f t="shared" si="241"/>
        <v/>
      </c>
      <c r="N3033" s="872" t="str">
        <f t="shared" si="243"/>
        <v/>
      </c>
      <c r="O3033" s="872" t="str">
        <f t="shared" si="242"/>
        <v/>
      </c>
    </row>
    <row r="3034" spans="3:15" ht="18" hidden="1" customHeight="1">
      <c r="C3034" s="879"/>
      <c r="D3034" s="888"/>
      <c r="E3034" s="889"/>
      <c r="F3034" s="848"/>
      <c r="G3034" s="849"/>
      <c r="H3034" s="868"/>
      <c r="I3034" s="642"/>
      <c r="J3034" s="862"/>
      <c r="K3034" s="872" t="str">
        <f t="shared" si="239"/>
        <v/>
      </c>
      <c r="L3034" s="872" t="str">
        <f t="shared" si="240"/>
        <v/>
      </c>
      <c r="M3034" s="872" t="str">
        <f t="shared" si="241"/>
        <v/>
      </c>
      <c r="N3034" s="872" t="str">
        <f t="shared" si="243"/>
        <v/>
      </c>
      <c r="O3034" s="872" t="str">
        <f t="shared" si="242"/>
        <v/>
      </c>
    </row>
    <row r="3035" spans="3:15" ht="18" hidden="1" customHeight="1">
      <c r="C3035" s="879"/>
      <c r="D3035" s="888"/>
      <c r="E3035" s="889"/>
      <c r="F3035" s="848"/>
      <c r="G3035" s="849"/>
      <c r="H3035" s="868"/>
      <c r="I3035" s="642"/>
      <c r="J3035" s="862"/>
      <c r="K3035" s="872" t="str">
        <f t="shared" si="239"/>
        <v/>
      </c>
      <c r="L3035" s="872" t="str">
        <f t="shared" si="240"/>
        <v/>
      </c>
      <c r="M3035" s="872" t="str">
        <f t="shared" si="241"/>
        <v/>
      </c>
      <c r="N3035" s="872" t="str">
        <f t="shared" si="243"/>
        <v/>
      </c>
      <c r="O3035" s="872" t="str">
        <f t="shared" si="242"/>
        <v/>
      </c>
    </row>
    <row r="3036" spans="3:15" ht="18" hidden="1" customHeight="1">
      <c r="C3036" s="879"/>
      <c r="D3036" s="888"/>
      <c r="E3036" s="889"/>
      <c r="F3036" s="848"/>
      <c r="G3036" s="849"/>
      <c r="H3036" s="868"/>
      <c r="I3036" s="642"/>
      <c r="J3036" s="862"/>
      <c r="K3036" s="872" t="str">
        <f t="shared" si="239"/>
        <v/>
      </c>
      <c r="L3036" s="872" t="str">
        <f t="shared" si="240"/>
        <v/>
      </c>
      <c r="M3036" s="872" t="str">
        <f t="shared" si="241"/>
        <v/>
      </c>
      <c r="N3036" s="872" t="str">
        <f t="shared" si="243"/>
        <v/>
      </c>
      <c r="O3036" s="872" t="str">
        <f t="shared" si="242"/>
        <v/>
      </c>
    </row>
    <row r="3037" spans="3:15" ht="18" hidden="1" customHeight="1">
      <c r="C3037" s="879"/>
      <c r="D3037" s="888"/>
      <c r="E3037" s="889"/>
      <c r="F3037" s="848"/>
      <c r="G3037" s="849"/>
      <c r="H3037" s="868"/>
      <c r="I3037" s="642"/>
      <c r="J3037" s="862"/>
      <c r="K3037" s="872" t="str">
        <f t="shared" si="239"/>
        <v/>
      </c>
      <c r="L3037" s="872" t="str">
        <f t="shared" si="240"/>
        <v/>
      </c>
      <c r="M3037" s="872" t="str">
        <f t="shared" si="241"/>
        <v/>
      </c>
      <c r="N3037" s="872" t="str">
        <f t="shared" si="243"/>
        <v/>
      </c>
      <c r="O3037" s="872" t="str">
        <f t="shared" si="242"/>
        <v/>
      </c>
    </row>
    <row r="3038" spans="3:15" ht="18" hidden="1" customHeight="1">
      <c r="C3038" s="879"/>
      <c r="D3038" s="888"/>
      <c r="E3038" s="889"/>
      <c r="F3038" s="848"/>
      <c r="G3038" s="849"/>
      <c r="H3038" s="868"/>
      <c r="I3038" s="642"/>
      <c r="J3038" s="862"/>
      <c r="K3038" s="872" t="str">
        <f t="shared" si="239"/>
        <v/>
      </c>
      <c r="L3038" s="872" t="str">
        <f t="shared" si="240"/>
        <v/>
      </c>
      <c r="M3038" s="872" t="str">
        <f t="shared" si="241"/>
        <v/>
      </c>
      <c r="N3038" s="872" t="str">
        <f t="shared" si="243"/>
        <v/>
      </c>
      <c r="O3038" s="872" t="str">
        <f t="shared" si="242"/>
        <v/>
      </c>
    </row>
    <row r="3039" spans="3:15" ht="18" hidden="1" customHeight="1">
      <c r="C3039" s="879"/>
      <c r="D3039" s="888"/>
      <c r="E3039" s="889"/>
      <c r="F3039" s="848"/>
      <c r="G3039" s="849"/>
      <c r="H3039" s="868"/>
      <c r="I3039" s="642"/>
      <c r="J3039" s="862"/>
      <c r="K3039" s="872" t="str">
        <f t="shared" si="239"/>
        <v/>
      </c>
      <c r="L3039" s="872" t="str">
        <f t="shared" si="240"/>
        <v/>
      </c>
      <c r="M3039" s="872" t="str">
        <f t="shared" si="241"/>
        <v/>
      </c>
      <c r="N3039" s="872" t="str">
        <f t="shared" si="243"/>
        <v/>
      </c>
      <c r="O3039" s="872" t="str">
        <f t="shared" si="242"/>
        <v/>
      </c>
    </row>
    <row r="3040" spans="3:15" ht="18" hidden="1" customHeight="1">
      <c r="C3040" s="879"/>
      <c r="D3040" s="888"/>
      <c r="E3040" s="889"/>
      <c r="F3040" s="848"/>
      <c r="G3040" s="849"/>
      <c r="H3040" s="868"/>
      <c r="I3040" s="642"/>
      <c r="J3040" s="862"/>
      <c r="K3040" s="872" t="str">
        <f t="shared" si="239"/>
        <v/>
      </c>
      <c r="L3040" s="872" t="str">
        <f t="shared" si="240"/>
        <v/>
      </c>
      <c r="M3040" s="872" t="str">
        <f t="shared" si="241"/>
        <v/>
      </c>
      <c r="N3040" s="872" t="str">
        <f t="shared" si="243"/>
        <v/>
      </c>
      <c r="O3040" s="872" t="str">
        <f t="shared" si="242"/>
        <v/>
      </c>
    </row>
    <row r="3041" spans="3:15" ht="18" hidden="1" customHeight="1">
      <c r="C3041" s="879"/>
      <c r="D3041" s="888"/>
      <c r="E3041" s="889"/>
      <c r="F3041" s="848"/>
      <c r="G3041" s="849"/>
      <c r="H3041" s="868"/>
      <c r="I3041" s="642"/>
      <c r="J3041" s="862"/>
      <c r="K3041" s="872" t="str">
        <f t="shared" si="239"/>
        <v/>
      </c>
      <c r="L3041" s="872" t="str">
        <f t="shared" si="240"/>
        <v/>
      </c>
      <c r="M3041" s="872" t="str">
        <f t="shared" si="241"/>
        <v/>
      </c>
      <c r="N3041" s="872" t="str">
        <f t="shared" si="243"/>
        <v/>
      </c>
      <c r="O3041" s="872" t="str">
        <f t="shared" si="242"/>
        <v/>
      </c>
    </row>
    <row r="3042" spans="3:15" ht="18" hidden="1" customHeight="1">
      <c r="C3042" s="879"/>
      <c r="D3042" s="888"/>
      <c r="E3042" s="889"/>
      <c r="F3042" s="848"/>
      <c r="G3042" s="849"/>
      <c r="H3042" s="868"/>
      <c r="I3042" s="642"/>
      <c r="J3042" s="862"/>
      <c r="K3042" s="872" t="str">
        <f t="shared" si="239"/>
        <v/>
      </c>
      <c r="L3042" s="872" t="str">
        <f t="shared" si="240"/>
        <v/>
      </c>
      <c r="M3042" s="872" t="str">
        <f t="shared" si="241"/>
        <v/>
      </c>
      <c r="N3042" s="872" t="str">
        <f t="shared" si="243"/>
        <v/>
      </c>
      <c r="O3042" s="872" t="str">
        <f t="shared" si="242"/>
        <v/>
      </c>
    </row>
    <row r="3043" spans="3:15" ht="18" hidden="1" customHeight="1">
      <c r="C3043" s="879"/>
      <c r="D3043" s="888"/>
      <c r="E3043" s="889"/>
      <c r="F3043" s="848"/>
      <c r="G3043" s="849"/>
      <c r="H3043" s="868"/>
      <c r="I3043" s="642"/>
      <c r="J3043" s="862"/>
      <c r="K3043" s="872" t="str">
        <f t="shared" si="239"/>
        <v/>
      </c>
      <c r="L3043" s="872" t="str">
        <f t="shared" si="240"/>
        <v/>
      </c>
      <c r="M3043" s="872" t="str">
        <f t="shared" si="241"/>
        <v/>
      </c>
      <c r="N3043" s="872" t="str">
        <f t="shared" si="243"/>
        <v/>
      </c>
      <c r="O3043" s="872" t="str">
        <f t="shared" si="242"/>
        <v/>
      </c>
    </row>
    <row r="3044" spans="3:15" ht="18" hidden="1" customHeight="1">
      <c r="C3044" s="879"/>
      <c r="D3044" s="888"/>
      <c r="E3044" s="889"/>
      <c r="F3044" s="848"/>
      <c r="G3044" s="849"/>
      <c r="H3044" s="868"/>
      <c r="I3044" s="642"/>
      <c r="J3044" s="862"/>
      <c r="K3044" s="872" t="str">
        <f t="shared" si="239"/>
        <v/>
      </c>
      <c r="L3044" s="872" t="str">
        <f t="shared" si="240"/>
        <v/>
      </c>
      <c r="M3044" s="872" t="str">
        <f t="shared" si="241"/>
        <v/>
      </c>
      <c r="N3044" s="872" t="str">
        <f t="shared" si="243"/>
        <v/>
      </c>
      <c r="O3044" s="872" t="str">
        <f t="shared" si="242"/>
        <v/>
      </c>
    </row>
    <row r="3045" spans="3:15" ht="18" hidden="1" customHeight="1">
      <c r="C3045" s="879"/>
      <c r="D3045" s="888"/>
      <c r="E3045" s="889"/>
      <c r="F3045" s="848"/>
      <c r="G3045" s="849"/>
      <c r="H3045" s="868"/>
      <c r="I3045" s="642"/>
      <c r="J3045" s="862"/>
      <c r="K3045" s="872" t="str">
        <f t="shared" si="239"/>
        <v/>
      </c>
      <c r="L3045" s="872" t="str">
        <f t="shared" si="240"/>
        <v/>
      </c>
      <c r="M3045" s="872" t="str">
        <f t="shared" si="241"/>
        <v/>
      </c>
      <c r="N3045" s="872" t="str">
        <f t="shared" si="243"/>
        <v/>
      </c>
      <c r="O3045" s="872" t="str">
        <f t="shared" si="242"/>
        <v/>
      </c>
    </row>
    <row r="3046" spans="3:15" ht="18" hidden="1" customHeight="1">
      <c r="C3046" s="879"/>
      <c r="D3046" s="888"/>
      <c r="E3046" s="889"/>
      <c r="F3046" s="848"/>
      <c r="G3046" s="849"/>
      <c r="H3046" s="868"/>
      <c r="I3046" s="642"/>
      <c r="J3046" s="862"/>
      <c r="K3046" s="872" t="str">
        <f t="shared" si="239"/>
        <v/>
      </c>
      <c r="L3046" s="872" t="str">
        <f t="shared" si="240"/>
        <v/>
      </c>
      <c r="M3046" s="872" t="str">
        <f t="shared" si="241"/>
        <v/>
      </c>
      <c r="N3046" s="872" t="str">
        <f t="shared" si="243"/>
        <v/>
      </c>
      <c r="O3046" s="872" t="str">
        <f t="shared" si="242"/>
        <v/>
      </c>
    </row>
    <row r="3047" spans="3:15" ht="18" hidden="1" customHeight="1">
      <c r="C3047" s="879"/>
      <c r="D3047" s="888"/>
      <c r="E3047" s="889"/>
      <c r="F3047" s="848"/>
      <c r="G3047" s="849"/>
      <c r="H3047" s="868"/>
      <c r="I3047" s="642"/>
      <c r="J3047" s="862"/>
      <c r="K3047" s="872" t="str">
        <f t="shared" ref="K3047:K3110" si="244">IF(C3047="","",IF(E3047=G3047,"エラー",""))</f>
        <v/>
      </c>
      <c r="L3047" s="872" t="str">
        <f t="shared" ref="L3047:L3110" si="245">IF(C3047="","",IF(COUNTIF($H$3213:$H$3236,H3047),"","エラー"))</f>
        <v/>
      </c>
      <c r="M3047" s="872" t="str">
        <f t="shared" ref="M3047:M3110" si="246">IF(H3047="その他",IF(I3047="","エラー",""),IF(H3047="外国語(外国語会話も含む)",IF(I3047="","エラー",""),""))</f>
        <v/>
      </c>
      <c r="N3047" s="872" t="str">
        <f t="shared" si="243"/>
        <v/>
      </c>
      <c r="O3047" s="872" t="str">
        <f t="shared" si="242"/>
        <v/>
      </c>
    </row>
    <row r="3048" spans="3:15" ht="18" hidden="1" customHeight="1">
      <c r="C3048" s="879"/>
      <c r="D3048" s="888"/>
      <c r="E3048" s="889"/>
      <c r="F3048" s="848"/>
      <c r="G3048" s="849"/>
      <c r="H3048" s="868"/>
      <c r="I3048" s="642"/>
      <c r="J3048" s="862"/>
      <c r="K3048" s="872" t="str">
        <f t="shared" si="244"/>
        <v/>
      </c>
      <c r="L3048" s="872" t="str">
        <f t="shared" si="245"/>
        <v/>
      </c>
      <c r="M3048" s="872" t="str">
        <f t="shared" si="246"/>
        <v/>
      </c>
      <c r="N3048" s="872" t="str">
        <f t="shared" si="243"/>
        <v/>
      </c>
      <c r="O3048" s="872" t="str">
        <f t="shared" si="242"/>
        <v/>
      </c>
    </row>
    <row r="3049" spans="3:15" ht="18" hidden="1" customHeight="1">
      <c r="C3049" s="879"/>
      <c r="D3049" s="888"/>
      <c r="E3049" s="889"/>
      <c r="F3049" s="848"/>
      <c r="G3049" s="849"/>
      <c r="H3049" s="868"/>
      <c r="I3049" s="642"/>
      <c r="J3049" s="862"/>
      <c r="K3049" s="872" t="str">
        <f t="shared" si="244"/>
        <v/>
      </c>
      <c r="L3049" s="872" t="str">
        <f t="shared" si="245"/>
        <v/>
      </c>
      <c r="M3049" s="872" t="str">
        <f t="shared" si="246"/>
        <v/>
      </c>
      <c r="N3049" s="872" t="str">
        <f t="shared" si="243"/>
        <v/>
      </c>
      <c r="O3049" s="872" t="str">
        <f t="shared" si="242"/>
        <v/>
      </c>
    </row>
    <row r="3050" spans="3:15" ht="18" hidden="1" customHeight="1">
      <c r="C3050" s="879"/>
      <c r="D3050" s="888"/>
      <c r="E3050" s="889"/>
      <c r="F3050" s="848"/>
      <c r="G3050" s="849"/>
      <c r="H3050" s="868"/>
      <c r="I3050" s="642"/>
      <c r="J3050" s="862"/>
      <c r="K3050" s="872" t="str">
        <f t="shared" si="244"/>
        <v/>
      </c>
      <c r="L3050" s="872" t="str">
        <f t="shared" si="245"/>
        <v/>
      </c>
      <c r="M3050" s="872" t="str">
        <f t="shared" si="246"/>
        <v/>
      </c>
      <c r="N3050" s="872" t="str">
        <f t="shared" si="243"/>
        <v/>
      </c>
      <c r="O3050" s="872" t="str">
        <f t="shared" si="242"/>
        <v/>
      </c>
    </row>
    <row r="3051" spans="3:15" ht="18" hidden="1" customHeight="1">
      <c r="C3051" s="879"/>
      <c r="D3051" s="888"/>
      <c r="E3051" s="889"/>
      <c r="F3051" s="848"/>
      <c r="G3051" s="849"/>
      <c r="H3051" s="868"/>
      <c r="I3051" s="642"/>
      <c r="J3051" s="862"/>
      <c r="K3051" s="872" t="str">
        <f t="shared" si="244"/>
        <v/>
      </c>
      <c r="L3051" s="872" t="str">
        <f t="shared" si="245"/>
        <v/>
      </c>
      <c r="M3051" s="872" t="str">
        <f t="shared" si="246"/>
        <v/>
      </c>
      <c r="N3051" s="872" t="str">
        <f t="shared" si="243"/>
        <v/>
      </c>
      <c r="O3051" s="872" t="str">
        <f t="shared" si="242"/>
        <v/>
      </c>
    </row>
    <row r="3052" spans="3:15" ht="18" hidden="1" customHeight="1">
      <c r="C3052" s="879"/>
      <c r="D3052" s="888"/>
      <c r="E3052" s="889"/>
      <c r="F3052" s="848"/>
      <c r="G3052" s="849"/>
      <c r="H3052" s="868"/>
      <c r="I3052" s="642"/>
      <c r="J3052" s="862"/>
      <c r="K3052" s="872" t="str">
        <f t="shared" si="244"/>
        <v/>
      </c>
      <c r="L3052" s="872" t="str">
        <f t="shared" si="245"/>
        <v/>
      </c>
      <c r="M3052" s="872" t="str">
        <f t="shared" si="246"/>
        <v/>
      </c>
      <c r="N3052" s="872" t="str">
        <f t="shared" si="243"/>
        <v/>
      </c>
      <c r="O3052" s="872" t="str">
        <f t="shared" si="242"/>
        <v/>
      </c>
    </row>
    <row r="3053" spans="3:15" ht="18" hidden="1" customHeight="1">
      <c r="C3053" s="879"/>
      <c r="D3053" s="888"/>
      <c r="E3053" s="889"/>
      <c r="F3053" s="848"/>
      <c r="G3053" s="849"/>
      <c r="H3053" s="868"/>
      <c r="I3053" s="642"/>
      <c r="J3053" s="862"/>
      <c r="K3053" s="872" t="str">
        <f t="shared" si="244"/>
        <v/>
      </c>
      <c r="L3053" s="872" t="str">
        <f t="shared" si="245"/>
        <v/>
      </c>
      <c r="M3053" s="872" t="str">
        <f t="shared" si="246"/>
        <v/>
      </c>
      <c r="N3053" s="872" t="str">
        <f t="shared" si="243"/>
        <v/>
      </c>
      <c r="O3053" s="872" t="str">
        <f t="shared" si="242"/>
        <v/>
      </c>
    </row>
    <row r="3054" spans="3:15" ht="18" hidden="1" customHeight="1">
      <c r="C3054" s="879"/>
      <c r="D3054" s="888"/>
      <c r="E3054" s="889"/>
      <c r="F3054" s="848"/>
      <c r="G3054" s="849"/>
      <c r="H3054" s="868"/>
      <c r="I3054" s="642"/>
      <c r="J3054" s="862"/>
      <c r="K3054" s="872" t="str">
        <f t="shared" si="244"/>
        <v/>
      </c>
      <c r="L3054" s="872" t="str">
        <f t="shared" si="245"/>
        <v/>
      </c>
      <c r="M3054" s="872" t="str">
        <f t="shared" si="246"/>
        <v/>
      </c>
      <c r="N3054" s="872" t="str">
        <f t="shared" si="243"/>
        <v/>
      </c>
      <c r="O3054" s="872" t="str">
        <f t="shared" si="242"/>
        <v/>
      </c>
    </row>
    <row r="3055" spans="3:15" ht="18" hidden="1" customHeight="1">
      <c r="C3055" s="879"/>
      <c r="D3055" s="888"/>
      <c r="E3055" s="889"/>
      <c r="F3055" s="848"/>
      <c r="G3055" s="849"/>
      <c r="H3055" s="868"/>
      <c r="I3055" s="642"/>
      <c r="J3055" s="862"/>
      <c r="K3055" s="872" t="str">
        <f t="shared" si="244"/>
        <v/>
      </c>
      <c r="L3055" s="872" t="str">
        <f t="shared" si="245"/>
        <v/>
      </c>
      <c r="M3055" s="872" t="str">
        <f t="shared" si="246"/>
        <v/>
      </c>
      <c r="N3055" s="872" t="str">
        <f t="shared" si="243"/>
        <v/>
      </c>
      <c r="O3055" s="872" t="str">
        <f t="shared" si="242"/>
        <v/>
      </c>
    </row>
    <row r="3056" spans="3:15" ht="18" hidden="1" customHeight="1">
      <c r="C3056" s="879"/>
      <c r="D3056" s="888"/>
      <c r="E3056" s="889"/>
      <c r="F3056" s="848"/>
      <c r="G3056" s="849"/>
      <c r="H3056" s="868"/>
      <c r="I3056" s="642"/>
      <c r="J3056" s="862"/>
      <c r="K3056" s="872" t="str">
        <f t="shared" si="244"/>
        <v/>
      </c>
      <c r="L3056" s="872" t="str">
        <f t="shared" si="245"/>
        <v/>
      </c>
      <c r="M3056" s="872" t="str">
        <f t="shared" si="246"/>
        <v/>
      </c>
      <c r="N3056" s="872" t="str">
        <f t="shared" si="243"/>
        <v/>
      </c>
      <c r="O3056" s="872" t="str">
        <f t="shared" si="242"/>
        <v/>
      </c>
    </row>
    <row r="3057" spans="3:15" ht="18" hidden="1" customHeight="1">
      <c r="C3057" s="879"/>
      <c r="D3057" s="888"/>
      <c r="E3057" s="889"/>
      <c r="F3057" s="848"/>
      <c r="G3057" s="849"/>
      <c r="H3057" s="868"/>
      <c r="I3057" s="642"/>
      <c r="J3057" s="862"/>
      <c r="K3057" s="872" t="str">
        <f t="shared" si="244"/>
        <v/>
      </c>
      <c r="L3057" s="872" t="str">
        <f t="shared" si="245"/>
        <v/>
      </c>
      <c r="M3057" s="872" t="str">
        <f t="shared" si="246"/>
        <v/>
      </c>
      <c r="N3057" s="872" t="str">
        <f t="shared" si="243"/>
        <v/>
      </c>
      <c r="O3057" s="872" t="str">
        <f t="shared" si="242"/>
        <v/>
      </c>
    </row>
    <row r="3058" spans="3:15" ht="18" hidden="1" customHeight="1">
      <c r="C3058" s="879"/>
      <c r="D3058" s="888"/>
      <c r="E3058" s="889"/>
      <c r="F3058" s="848"/>
      <c r="G3058" s="849"/>
      <c r="H3058" s="868"/>
      <c r="I3058" s="642"/>
      <c r="J3058" s="862"/>
      <c r="K3058" s="872" t="str">
        <f t="shared" si="244"/>
        <v/>
      </c>
      <c r="L3058" s="872" t="str">
        <f t="shared" si="245"/>
        <v/>
      </c>
      <c r="M3058" s="872" t="str">
        <f t="shared" si="246"/>
        <v/>
      </c>
      <c r="N3058" s="872" t="str">
        <f t="shared" si="243"/>
        <v/>
      </c>
      <c r="O3058" s="872" t="str">
        <f t="shared" si="242"/>
        <v/>
      </c>
    </row>
    <row r="3059" spans="3:15" ht="18" hidden="1" customHeight="1">
      <c r="C3059" s="879"/>
      <c r="D3059" s="888"/>
      <c r="E3059" s="889"/>
      <c r="F3059" s="848"/>
      <c r="G3059" s="849"/>
      <c r="H3059" s="868"/>
      <c r="I3059" s="642"/>
      <c r="J3059" s="862"/>
      <c r="K3059" s="872" t="str">
        <f t="shared" si="244"/>
        <v/>
      </c>
      <c r="L3059" s="872" t="str">
        <f t="shared" si="245"/>
        <v/>
      </c>
      <c r="M3059" s="872" t="str">
        <f t="shared" si="246"/>
        <v/>
      </c>
      <c r="N3059" s="872" t="str">
        <f t="shared" si="243"/>
        <v/>
      </c>
      <c r="O3059" s="872" t="str">
        <f t="shared" si="242"/>
        <v/>
      </c>
    </row>
    <row r="3060" spans="3:15" ht="18" hidden="1" customHeight="1">
      <c r="C3060" s="879"/>
      <c r="D3060" s="888"/>
      <c r="E3060" s="889"/>
      <c r="F3060" s="848"/>
      <c r="G3060" s="849"/>
      <c r="H3060" s="868"/>
      <c r="I3060" s="642"/>
      <c r="J3060" s="862"/>
      <c r="K3060" s="872" t="str">
        <f t="shared" si="244"/>
        <v/>
      </c>
      <c r="L3060" s="872" t="str">
        <f t="shared" si="245"/>
        <v/>
      </c>
      <c r="M3060" s="872" t="str">
        <f t="shared" si="246"/>
        <v/>
      </c>
      <c r="N3060" s="872" t="str">
        <f t="shared" si="243"/>
        <v/>
      </c>
      <c r="O3060" s="872" t="str">
        <f t="shared" si="242"/>
        <v/>
      </c>
    </row>
    <row r="3061" spans="3:15" ht="18" hidden="1" customHeight="1">
      <c r="C3061" s="879"/>
      <c r="D3061" s="888"/>
      <c r="E3061" s="889"/>
      <c r="F3061" s="848"/>
      <c r="G3061" s="849"/>
      <c r="H3061" s="868"/>
      <c r="I3061" s="642"/>
      <c r="J3061" s="862"/>
      <c r="K3061" s="872" t="str">
        <f t="shared" si="244"/>
        <v/>
      </c>
      <c r="L3061" s="872" t="str">
        <f t="shared" si="245"/>
        <v/>
      </c>
      <c r="M3061" s="872" t="str">
        <f t="shared" si="246"/>
        <v/>
      </c>
      <c r="N3061" s="872" t="str">
        <f t="shared" si="243"/>
        <v/>
      </c>
      <c r="O3061" s="872" t="str">
        <f t="shared" si="242"/>
        <v/>
      </c>
    </row>
    <row r="3062" spans="3:15" ht="18" hidden="1" customHeight="1">
      <c r="C3062" s="879"/>
      <c r="D3062" s="888"/>
      <c r="E3062" s="889"/>
      <c r="F3062" s="848"/>
      <c r="G3062" s="849"/>
      <c r="H3062" s="868"/>
      <c r="I3062" s="642"/>
      <c r="J3062" s="862"/>
      <c r="K3062" s="872" t="str">
        <f t="shared" si="244"/>
        <v/>
      </c>
      <c r="L3062" s="872" t="str">
        <f t="shared" si="245"/>
        <v/>
      </c>
      <c r="M3062" s="872" t="str">
        <f t="shared" si="246"/>
        <v/>
      </c>
      <c r="N3062" s="872" t="str">
        <f t="shared" si="243"/>
        <v/>
      </c>
      <c r="O3062" s="872" t="str">
        <f t="shared" si="242"/>
        <v/>
      </c>
    </row>
    <row r="3063" spans="3:15" ht="18" hidden="1" customHeight="1">
      <c r="C3063" s="879"/>
      <c r="D3063" s="888"/>
      <c r="E3063" s="889"/>
      <c r="F3063" s="848"/>
      <c r="G3063" s="849"/>
      <c r="H3063" s="868"/>
      <c r="I3063" s="642"/>
      <c r="J3063" s="862"/>
      <c r="K3063" s="872" t="str">
        <f t="shared" si="244"/>
        <v/>
      </c>
      <c r="L3063" s="872" t="str">
        <f t="shared" si="245"/>
        <v/>
      </c>
      <c r="M3063" s="872" t="str">
        <f t="shared" si="246"/>
        <v/>
      </c>
      <c r="N3063" s="872" t="str">
        <f t="shared" si="243"/>
        <v/>
      </c>
      <c r="O3063" s="872" t="str">
        <f t="shared" si="242"/>
        <v/>
      </c>
    </row>
    <row r="3064" spans="3:15" ht="18" hidden="1" customHeight="1">
      <c r="C3064" s="879"/>
      <c r="D3064" s="888"/>
      <c r="E3064" s="889"/>
      <c r="F3064" s="848"/>
      <c r="G3064" s="849"/>
      <c r="H3064" s="868"/>
      <c r="I3064" s="642"/>
      <c r="J3064" s="862"/>
      <c r="K3064" s="872" t="str">
        <f t="shared" si="244"/>
        <v/>
      </c>
      <c r="L3064" s="872" t="str">
        <f t="shared" si="245"/>
        <v/>
      </c>
      <c r="M3064" s="872" t="str">
        <f t="shared" si="246"/>
        <v/>
      </c>
      <c r="N3064" s="872" t="str">
        <f t="shared" si="243"/>
        <v/>
      </c>
      <c r="O3064" s="872" t="str">
        <f t="shared" si="242"/>
        <v/>
      </c>
    </row>
    <row r="3065" spans="3:15" ht="18" hidden="1" customHeight="1">
      <c r="C3065" s="879"/>
      <c r="D3065" s="888"/>
      <c r="E3065" s="889"/>
      <c r="F3065" s="848"/>
      <c r="G3065" s="849"/>
      <c r="H3065" s="868"/>
      <c r="I3065" s="642"/>
      <c r="J3065" s="862"/>
      <c r="K3065" s="872" t="str">
        <f t="shared" si="244"/>
        <v/>
      </c>
      <c r="L3065" s="872" t="str">
        <f t="shared" si="245"/>
        <v/>
      </c>
      <c r="M3065" s="872" t="str">
        <f t="shared" si="246"/>
        <v/>
      </c>
      <c r="N3065" s="872" t="str">
        <f t="shared" si="243"/>
        <v/>
      </c>
      <c r="O3065" s="872" t="str">
        <f t="shared" si="242"/>
        <v/>
      </c>
    </row>
    <row r="3066" spans="3:15" ht="18" hidden="1" customHeight="1">
      <c r="C3066" s="879"/>
      <c r="D3066" s="888"/>
      <c r="E3066" s="889"/>
      <c r="F3066" s="848"/>
      <c r="G3066" s="849"/>
      <c r="H3066" s="868"/>
      <c r="I3066" s="642"/>
      <c r="J3066" s="862"/>
      <c r="K3066" s="872" t="str">
        <f t="shared" si="244"/>
        <v/>
      </c>
      <c r="L3066" s="872" t="str">
        <f t="shared" si="245"/>
        <v/>
      </c>
      <c r="M3066" s="872" t="str">
        <f t="shared" si="246"/>
        <v/>
      </c>
      <c r="N3066" s="872" t="str">
        <f t="shared" si="243"/>
        <v/>
      </c>
      <c r="O3066" s="872" t="str">
        <f t="shared" si="242"/>
        <v/>
      </c>
    </row>
    <row r="3067" spans="3:15" ht="18" hidden="1" customHeight="1">
      <c r="C3067" s="879"/>
      <c r="D3067" s="888"/>
      <c r="E3067" s="889"/>
      <c r="F3067" s="848"/>
      <c r="G3067" s="849"/>
      <c r="H3067" s="868"/>
      <c r="I3067" s="642"/>
      <c r="J3067" s="862"/>
      <c r="K3067" s="872" t="str">
        <f t="shared" si="244"/>
        <v/>
      </c>
      <c r="L3067" s="872" t="str">
        <f t="shared" si="245"/>
        <v/>
      </c>
      <c r="M3067" s="872" t="str">
        <f t="shared" si="246"/>
        <v/>
      </c>
      <c r="N3067" s="872" t="str">
        <f t="shared" si="243"/>
        <v/>
      </c>
      <c r="O3067" s="872" t="str">
        <f t="shared" si="242"/>
        <v/>
      </c>
    </row>
    <row r="3068" spans="3:15" ht="18" hidden="1" customHeight="1">
      <c r="C3068" s="879"/>
      <c r="D3068" s="888"/>
      <c r="E3068" s="889"/>
      <c r="F3068" s="848"/>
      <c r="G3068" s="849"/>
      <c r="H3068" s="868"/>
      <c r="I3068" s="642"/>
      <c r="J3068" s="862"/>
      <c r="K3068" s="872" t="str">
        <f t="shared" si="244"/>
        <v/>
      </c>
      <c r="L3068" s="872" t="str">
        <f t="shared" si="245"/>
        <v/>
      </c>
      <c r="M3068" s="872" t="str">
        <f t="shared" si="246"/>
        <v/>
      </c>
      <c r="N3068" s="872" t="str">
        <f t="shared" si="243"/>
        <v/>
      </c>
      <c r="O3068" s="872" t="str">
        <f t="shared" si="242"/>
        <v/>
      </c>
    </row>
    <row r="3069" spans="3:15" ht="18" hidden="1" customHeight="1">
      <c r="C3069" s="879"/>
      <c r="D3069" s="888"/>
      <c r="E3069" s="889"/>
      <c r="F3069" s="848"/>
      <c r="G3069" s="849"/>
      <c r="H3069" s="868"/>
      <c r="I3069" s="642"/>
      <c r="J3069" s="862"/>
      <c r="K3069" s="872" t="str">
        <f t="shared" si="244"/>
        <v/>
      </c>
      <c r="L3069" s="872" t="str">
        <f t="shared" si="245"/>
        <v/>
      </c>
      <c r="M3069" s="872" t="str">
        <f t="shared" si="246"/>
        <v/>
      </c>
      <c r="N3069" s="872" t="str">
        <f t="shared" si="243"/>
        <v/>
      </c>
      <c r="O3069" s="872" t="str">
        <f t="shared" si="242"/>
        <v/>
      </c>
    </row>
    <row r="3070" spans="3:15" ht="18" hidden="1" customHeight="1">
      <c r="C3070" s="879"/>
      <c r="D3070" s="888"/>
      <c r="E3070" s="889"/>
      <c r="F3070" s="848"/>
      <c r="G3070" s="849"/>
      <c r="H3070" s="868"/>
      <c r="I3070" s="642"/>
      <c r="J3070" s="862"/>
      <c r="K3070" s="872" t="str">
        <f t="shared" si="244"/>
        <v/>
      </c>
      <c r="L3070" s="872" t="str">
        <f t="shared" si="245"/>
        <v/>
      </c>
      <c r="M3070" s="872" t="str">
        <f t="shared" si="246"/>
        <v/>
      </c>
      <c r="N3070" s="872" t="str">
        <f t="shared" si="243"/>
        <v/>
      </c>
      <c r="O3070" s="872" t="str">
        <f t="shared" si="242"/>
        <v/>
      </c>
    </row>
    <row r="3071" spans="3:15" ht="18" hidden="1" customHeight="1">
      <c r="C3071" s="879"/>
      <c r="D3071" s="888"/>
      <c r="E3071" s="889"/>
      <c r="F3071" s="848"/>
      <c r="G3071" s="849"/>
      <c r="H3071" s="868"/>
      <c r="I3071" s="642"/>
      <c r="J3071" s="862"/>
      <c r="K3071" s="872" t="str">
        <f t="shared" si="244"/>
        <v/>
      </c>
      <c r="L3071" s="872" t="str">
        <f t="shared" si="245"/>
        <v/>
      </c>
      <c r="M3071" s="872" t="str">
        <f t="shared" si="246"/>
        <v/>
      </c>
      <c r="N3071" s="872" t="str">
        <f t="shared" si="243"/>
        <v/>
      </c>
      <c r="O3071" s="872" t="str">
        <f t="shared" si="242"/>
        <v/>
      </c>
    </row>
    <row r="3072" spans="3:15" ht="18" hidden="1" customHeight="1">
      <c r="C3072" s="879"/>
      <c r="D3072" s="888"/>
      <c r="E3072" s="889"/>
      <c r="F3072" s="848"/>
      <c r="G3072" s="849"/>
      <c r="H3072" s="868"/>
      <c r="I3072" s="642"/>
      <c r="J3072" s="862"/>
      <c r="K3072" s="872" t="str">
        <f t="shared" si="244"/>
        <v/>
      </c>
      <c r="L3072" s="872" t="str">
        <f t="shared" si="245"/>
        <v/>
      </c>
      <c r="M3072" s="872" t="str">
        <f t="shared" si="246"/>
        <v/>
      </c>
      <c r="N3072" s="872" t="str">
        <f t="shared" si="243"/>
        <v/>
      </c>
      <c r="O3072" s="872" t="str">
        <f t="shared" si="242"/>
        <v/>
      </c>
    </row>
    <row r="3073" spans="3:15" ht="18" hidden="1" customHeight="1">
      <c r="C3073" s="879"/>
      <c r="D3073" s="888"/>
      <c r="E3073" s="889"/>
      <c r="F3073" s="848"/>
      <c r="G3073" s="849"/>
      <c r="H3073" s="868"/>
      <c r="I3073" s="642"/>
      <c r="J3073" s="862"/>
      <c r="K3073" s="872" t="str">
        <f t="shared" si="244"/>
        <v/>
      </c>
      <c r="L3073" s="872" t="str">
        <f t="shared" si="245"/>
        <v/>
      </c>
      <c r="M3073" s="872" t="str">
        <f t="shared" si="246"/>
        <v/>
      </c>
      <c r="N3073" s="872" t="str">
        <f t="shared" si="243"/>
        <v/>
      </c>
      <c r="O3073" s="872" t="str">
        <f t="shared" si="242"/>
        <v/>
      </c>
    </row>
    <row r="3074" spans="3:15" ht="18" hidden="1" customHeight="1">
      <c r="C3074" s="879"/>
      <c r="D3074" s="888"/>
      <c r="E3074" s="889"/>
      <c r="F3074" s="848"/>
      <c r="G3074" s="849"/>
      <c r="H3074" s="868"/>
      <c r="I3074" s="642"/>
      <c r="J3074" s="862"/>
      <c r="K3074" s="872" t="str">
        <f t="shared" si="244"/>
        <v/>
      </c>
      <c r="L3074" s="872" t="str">
        <f t="shared" si="245"/>
        <v/>
      </c>
      <c r="M3074" s="872" t="str">
        <f t="shared" si="246"/>
        <v/>
      </c>
      <c r="N3074" s="872" t="str">
        <f t="shared" si="243"/>
        <v/>
      </c>
      <c r="O3074" s="872" t="str">
        <f t="shared" si="242"/>
        <v/>
      </c>
    </row>
    <row r="3075" spans="3:15" ht="18" hidden="1" customHeight="1">
      <c r="C3075" s="879"/>
      <c r="D3075" s="888"/>
      <c r="E3075" s="889"/>
      <c r="F3075" s="848"/>
      <c r="G3075" s="849"/>
      <c r="H3075" s="868"/>
      <c r="I3075" s="642"/>
      <c r="J3075" s="862"/>
      <c r="K3075" s="872" t="str">
        <f t="shared" si="244"/>
        <v/>
      </c>
      <c r="L3075" s="872" t="str">
        <f t="shared" si="245"/>
        <v/>
      </c>
      <c r="M3075" s="872" t="str">
        <f t="shared" si="246"/>
        <v/>
      </c>
      <c r="N3075" s="872" t="str">
        <f t="shared" si="243"/>
        <v/>
      </c>
      <c r="O3075" s="872" t="str">
        <f t="shared" si="242"/>
        <v/>
      </c>
    </row>
    <row r="3076" spans="3:15" ht="18" hidden="1" customHeight="1">
      <c r="C3076" s="879"/>
      <c r="D3076" s="888"/>
      <c r="E3076" s="889"/>
      <c r="F3076" s="848"/>
      <c r="G3076" s="849"/>
      <c r="H3076" s="868"/>
      <c r="I3076" s="642"/>
      <c r="J3076" s="862"/>
      <c r="K3076" s="872" t="str">
        <f t="shared" si="244"/>
        <v/>
      </c>
      <c r="L3076" s="872" t="str">
        <f t="shared" si="245"/>
        <v/>
      </c>
      <c r="M3076" s="872" t="str">
        <f t="shared" si="246"/>
        <v/>
      </c>
      <c r="N3076" s="872" t="str">
        <f t="shared" si="243"/>
        <v/>
      </c>
      <c r="O3076" s="872" t="str">
        <f t="shared" si="242"/>
        <v/>
      </c>
    </row>
    <row r="3077" spans="3:15" ht="18" hidden="1" customHeight="1">
      <c r="C3077" s="879"/>
      <c r="D3077" s="888"/>
      <c r="E3077" s="889"/>
      <c r="F3077" s="848"/>
      <c r="G3077" s="849"/>
      <c r="H3077" s="868"/>
      <c r="I3077" s="642"/>
      <c r="J3077" s="862"/>
      <c r="K3077" s="872" t="str">
        <f t="shared" si="244"/>
        <v/>
      </c>
      <c r="L3077" s="872" t="str">
        <f t="shared" si="245"/>
        <v/>
      </c>
      <c r="M3077" s="872" t="str">
        <f t="shared" si="246"/>
        <v/>
      </c>
      <c r="N3077" s="872" t="str">
        <f t="shared" si="243"/>
        <v/>
      </c>
      <c r="O3077" s="872" t="str">
        <f t="shared" ref="O3077:O3140" si="247">IF(C3077="","",IF(COUNTBLANK(C3077:J3077)&gt;1,"記入漏れがあります。記入例のとおりデータを入力してください。。",""))</f>
        <v/>
      </c>
    </row>
    <row r="3078" spans="3:15" ht="18" hidden="1" customHeight="1">
      <c r="C3078" s="879"/>
      <c r="D3078" s="888"/>
      <c r="E3078" s="889"/>
      <c r="F3078" s="848"/>
      <c r="G3078" s="849"/>
      <c r="H3078" s="868"/>
      <c r="I3078" s="642"/>
      <c r="J3078" s="862"/>
      <c r="K3078" s="872" t="str">
        <f t="shared" si="244"/>
        <v/>
      </c>
      <c r="L3078" s="872" t="str">
        <f t="shared" si="245"/>
        <v/>
      </c>
      <c r="M3078" s="872" t="str">
        <f t="shared" si="246"/>
        <v/>
      </c>
      <c r="N3078" s="872" t="str">
        <f t="shared" ref="N3078:N3141" si="248">IF(COUNTIF($Y$6:$Y$18,J3078),"要確認","")</f>
        <v/>
      </c>
      <c r="O3078" s="872" t="str">
        <f t="shared" si="247"/>
        <v/>
      </c>
    </row>
    <row r="3079" spans="3:15" ht="18" hidden="1" customHeight="1">
      <c r="C3079" s="879"/>
      <c r="D3079" s="888"/>
      <c r="E3079" s="889"/>
      <c r="F3079" s="848"/>
      <c r="G3079" s="849"/>
      <c r="H3079" s="868"/>
      <c r="I3079" s="642"/>
      <c r="J3079" s="862"/>
      <c r="K3079" s="872" t="str">
        <f t="shared" si="244"/>
        <v/>
      </c>
      <c r="L3079" s="872" t="str">
        <f t="shared" si="245"/>
        <v/>
      </c>
      <c r="M3079" s="872" t="str">
        <f t="shared" si="246"/>
        <v/>
      </c>
      <c r="N3079" s="872" t="str">
        <f t="shared" si="248"/>
        <v/>
      </c>
      <c r="O3079" s="872" t="str">
        <f t="shared" si="247"/>
        <v/>
      </c>
    </row>
    <row r="3080" spans="3:15" ht="18" hidden="1" customHeight="1">
      <c r="C3080" s="879"/>
      <c r="D3080" s="888"/>
      <c r="E3080" s="889"/>
      <c r="F3080" s="848"/>
      <c r="G3080" s="849"/>
      <c r="H3080" s="868"/>
      <c r="I3080" s="642"/>
      <c r="J3080" s="862"/>
      <c r="K3080" s="872" t="str">
        <f t="shared" si="244"/>
        <v/>
      </c>
      <c r="L3080" s="872" t="str">
        <f t="shared" si="245"/>
        <v/>
      </c>
      <c r="M3080" s="872" t="str">
        <f t="shared" si="246"/>
        <v/>
      </c>
      <c r="N3080" s="872" t="str">
        <f t="shared" si="248"/>
        <v/>
      </c>
      <c r="O3080" s="872" t="str">
        <f t="shared" si="247"/>
        <v/>
      </c>
    </row>
    <row r="3081" spans="3:15" ht="18" hidden="1" customHeight="1">
      <c r="C3081" s="879"/>
      <c r="D3081" s="888"/>
      <c r="E3081" s="889"/>
      <c r="F3081" s="848"/>
      <c r="G3081" s="849"/>
      <c r="H3081" s="868"/>
      <c r="I3081" s="642"/>
      <c r="J3081" s="862"/>
      <c r="K3081" s="872" t="str">
        <f t="shared" si="244"/>
        <v/>
      </c>
      <c r="L3081" s="872" t="str">
        <f t="shared" si="245"/>
        <v/>
      </c>
      <c r="M3081" s="872" t="str">
        <f t="shared" si="246"/>
        <v/>
      </c>
      <c r="N3081" s="872" t="str">
        <f t="shared" si="248"/>
        <v/>
      </c>
      <c r="O3081" s="872" t="str">
        <f t="shared" si="247"/>
        <v/>
      </c>
    </row>
    <row r="3082" spans="3:15" ht="18" hidden="1" customHeight="1">
      <c r="C3082" s="879"/>
      <c r="D3082" s="888"/>
      <c r="E3082" s="889"/>
      <c r="F3082" s="848"/>
      <c r="G3082" s="849"/>
      <c r="H3082" s="868"/>
      <c r="I3082" s="642"/>
      <c r="J3082" s="862"/>
      <c r="K3082" s="872" t="str">
        <f t="shared" si="244"/>
        <v/>
      </c>
      <c r="L3082" s="872" t="str">
        <f t="shared" si="245"/>
        <v/>
      </c>
      <c r="M3082" s="872" t="str">
        <f t="shared" si="246"/>
        <v/>
      </c>
      <c r="N3082" s="872" t="str">
        <f t="shared" si="248"/>
        <v/>
      </c>
      <c r="O3082" s="872" t="str">
        <f t="shared" si="247"/>
        <v/>
      </c>
    </row>
    <row r="3083" spans="3:15" ht="18" hidden="1" customHeight="1">
      <c r="C3083" s="879"/>
      <c r="D3083" s="888"/>
      <c r="E3083" s="889"/>
      <c r="F3083" s="848"/>
      <c r="G3083" s="849"/>
      <c r="H3083" s="868"/>
      <c r="I3083" s="642"/>
      <c r="J3083" s="862"/>
      <c r="K3083" s="872" t="str">
        <f t="shared" si="244"/>
        <v/>
      </c>
      <c r="L3083" s="872" t="str">
        <f t="shared" si="245"/>
        <v/>
      </c>
      <c r="M3083" s="872" t="str">
        <f t="shared" si="246"/>
        <v/>
      </c>
      <c r="N3083" s="872" t="str">
        <f t="shared" si="248"/>
        <v/>
      </c>
      <c r="O3083" s="872" t="str">
        <f t="shared" si="247"/>
        <v/>
      </c>
    </row>
    <row r="3084" spans="3:15" ht="18" hidden="1" customHeight="1">
      <c r="C3084" s="879"/>
      <c r="D3084" s="888"/>
      <c r="E3084" s="889"/>
      <c r="F3084" s="848"/>
      <c r="G3084" s="849"/>
      <c r="H3084" s="868"/>
      <c r="I3084" s="642"/>
      <c r="J3084" s="862"/>
      <c r="K3084" s="872" t="str">
        <f t="shared" si="244"/>
        <v/>
      </c>
      <c r="L3084" s="872" t="str">
        <f t="shared" si="245"/>
        <v/>
      </c>
      <c r="M3084" s="872" t="str">
        <f t="shared" si="246"/>
        <v/>
      </c>
      <c r="N3084" s="872" t="str">
        <f t="shared" si="248"/>
        <v/>
      </c>
      <c r="O3084" s="872" t="str">
        <f t="shared" si="247"/>
        <v/>
      </c>
    </row>
    <row r="3085" spans="3:15" ht="18" hidden="1" customHeight="1">
      <c r="C3085" s="879"/>
      <c r="D3085" s="888"/>
      <c r="E3085" s="889"/>
      <c r="F3085" s="848"/>
      <c r="G3085" s="849"/>
      <c r="H3085" s="868"/>
      <c r="I3085" s="642"/>
      <c r="J3085" s="862"/>
      <c r="K3085" s="872" t="str">
        <f t="shared" si="244"/>
        <v/>
      </c>
      <c r="L3085" s="872" t="str">
        <f t="shared" si="245"/>
        <v/>
      </c>
      <c r="M3085" s="872" t="str">
        <f t="shared" si="246"/>
        <v/>
      </c>
      <c r="N3085" s="872" t="str">
        <f t="shared" si="248"/>
        <v/>
      </c>
      <c r="O3085" s="872" t="str">
        <f t="shared" si="247"/>
        <v/>
      </c>
    </row>
    <row r="3086" spans="3:15" ht="18" hidden="1" customHeight="1">
      <c r="C3086" s="879"/>
      <c r="D3086" s="888"/>
      <c r="E3086" s="889"/>
      <c r="F3086" s="848"/>
      <c r="G3086" s="849"/>
      <c r="H3086" s="868"/>
      <c r="I3086" s="642"/>
      <c r="J3086" s="862"/>
      <c r="K3086" s="872" t="str">
        <f t="shared" si="244"/>
        <v/>
      </c>
      <c r="L3086" s="872" t="str">
        <f t="shared" si="245"/>
        <v/>
      </c>
      <c r="M3086" s="872" t="str">
        <f t="shared" si="246"/>
        <v/>
      </c>
      <c r="N3086" s="872" t="str">
        <f t="shared" si="248"/>
        <v/>
      </c>
      <c r="O3086" s="872" t="str">
        <f t="shared" si="247"/>
        <v/>
      </c>
    </row>
    <row r="3087" spans="3:15" ht="18" hidden="1" customHeight="1">
      <c r="C3087" s="879"/>
      <c r="D3087" s="888"/>
      <c r="E3087" s="889"/>
      <c r="F3087" s="848"/>
      <c r="G3087" s="849"/>
      <c r="H3087" s="868"/>
      <c r="I3087" s="642"/>
      <c r="J3087" s="862"/>
      <c r="K3087" s="872" t="str">
        <f t="shared" si="244"/>
        <v/>
      </c>
      <c r="L3087" s="872" t="str">
        <f t="shared" si="245"/>
        <v/>
      </c>
      <c r="M3087" s="872" t="str">
        <f t="shared" si="246"/>
        <v/>
      </c>
      <c r="N3087" s="872" t="str">
        <f t="shared" si="248"/>
        <v/>
      </c>
      <c r="O3087" s="872" t="str">
        <f t="shared" si="247"/>
        <v/>
      </c>
    </row>
    <row r="3088" spans="3:15" ht="18" hidden="1" customHeight="1">
      <c r="C3088" s="879"/>
      <c r="D3088" s="888"/>
      <c r="E3088" s="889"/>
      <c r="F3088" s="848"/>
      <c r="G3088" s="849"/>
      <c r="H3088" s="868"/>
      <c r="I3088" s="642"/>
      <c r="J3088" s="862"/>
      <c r="K3088" s="872" t="str">
        <f t="shared" si="244"/>
        <v/>
      </c>
      <c r="L3088" s="872" t="str">
        <f t="shared" si="245"/>
        <v/>
      </c>
      <c r="M3088" s="872" t="str">
        <f t="shared" si="246"/>
        <v/>
      </c>
      <c r="N3088" s="872" t="str">
        <f t="shared" si="248"/>
        <v/>
      </c>
      <c r="O3088" s="872" t="str">
        <f t="shared" si="247"/>
        <v/>
      </c>
    </row>
    <row r="3089" spans="3:15" ht="18" hidden="1" customHeight="1">
      <c r="C3089" s="879"/>
      <c r="D3089" s="888"/>
      <c r="E3089" s="889"/>
      <c r="F3089" s="848"/>
      <c r="G3089" s="849"/>
      <c r="H3089" s="868"/>
      <c r="I3089" s="642"/>
      <c r="J3089" s="862"/>
      <c r="K3089" s="872" t="str">
        <f t="shared" si="244"/>
        <v/>
      </c>
      <c r="L3089" s="872" t="str">
        <f t="shared" si="245"/>
        <v/>
      </c>
      <c r="M3089" s="872" t="str">
        <f t="shared" si="246"/>
        <v/>
      </c>
      <c r="N3089" s="872" t="str">
        <f t="shared" si="248"/>
        <v/>
      </c>
      <c r="O3089" s="872" t="str">
        <f t="shared" si="247"/>
        <v/>
      </c>
    </row>
    <row r="3090" spans="3:15" ht="18" hidden="1" customHeight="1">
      <c r="C3090" s="879"/>
      <c r="D3090" s="888"/>
      <c r="E3090" s="889"/>
      <c r="F3090" s="848"/>
      <c r="G3090" s="849"/>
      <c r="H3090" s="868"/>
      <c r="I3090" s="642"/>
      <c r="J3090" s="862"/>
      <c r="K3090" s="872" t="str">
        <f t="shared" si="244"/>
        <v/>
      </c>
      <c r="L3090" s="872" t="str">
        <f t="shared" si="245"/>
        <v/>
      </c>
      <c r="M3090" s="872" t="str">
        <f t="shared" si="246"/>
        <v/>
      </c>
      <c r="N3090" s="872" t="str">
        <f t="shared" si="248"/>
        <v/>
      </c>
      <c r="O3090" s="872" t="str">
        <f t="shared" si="247"/>
        <v/>
      </c>
    </row>
    <row r="3091" spans="3:15" ht="18" hidden="1" customHeight="1">
      <c r="C3091" s="879"/>
      <c r="D3091" s="888"/>
      <c r="E3091" s="889"/>
      <c r="F3091" s="848"/>
      <c r="G3091" s="849"/>
      <c r="H3091" s="868"/>
      <c r="I3091" s="642"/>
      <c r="J3091" s="862"/>
      <c r="K3091" s="872" t="str">
        <f t="shared" si="244"/>
        <v/>
      </c>
      <c r="L3091" s="872" t="str">
        <f t="shared" si="245"/>
        <v/>
      </c>
      <c r="M3091" s="872" t="str">
        <f t="shared" si="246"/>
        <v/>
      </c>
      <c r="N3091" s="872" t="str">
        <f t="shared" si="248"/>
        <v/>
      </c>
      <c r="O3091" s="872" t="str">
        <f t="shared" si="247"/>
        <v/>
      </c>
    </row>
    <row r="3092" spans="3:15" ht="18" hidden="1" customHeight="1">
      <c r="C3092" s="879"/>
      <c r="D3092" s="888"/>
      <c r="E3092" s="889"/>
      <c r="F3092" s="848"/>
      <c r="G3092" s="849"/>
      <c r="H3092" s="868"/>
      <c r="I3092" s="642"/>
      <c r="J3092" s="862"/>
      <c r="K3092" s="872" t="str">
        <f t="shared" si="244"/>
        <v/>
      </c>
      <c r="L3092" s="872" t="str">
        <f t="shared" si="245"/>
        <v/>
      </c>
      <c r="M3092" s="872" t="str">
        <f t="shared" si="246"/>
        <v/>
      </c>
      <c r="N3092" s="872" t="str">
        <f t="shared" si="248"/>
        <v/>
      </c>
      <c r="O3092" s="872" t="str">
        <f t="shared" si="247"/>
        <v/>
      </c>
    </row>
    <row r="3093" spans="3:15" ht="18" hidden="1" customHeight="1">
      <c r="C3093" s="879"/>
      <c r="D3093" s="888"/>
      <c r="E3093" s="889"/>
      <c r="F3093" s="848"/>
      <c r="G3093" s="849"/>
      <c r="H3093" s="868"/>
      <c r="I3093" s="642"/>
      <c r="J3093" s="862"/>
      <c r="K3093" s="872" t="str">
        <f t="shared" si="244"/>
        <v/>
      </c>
      <c r="L3093" s="872" t="str">
        <f t="shared" si="245"/>
        <v/>
      </c>
      <c r="M3093" s="872" t="str">
        <f t="shared" si="246"/>
        <v/>
      </c>
      <c r="N3093" s="872" t="str">
        <f t="shared" si="248"/>
        <v/>
      </c>
      <c r="O3093" s="872" t="str">
        <f t="shared" si="247"/>
        <v/>
      </c>
    </row>
    <row r="3094" spans="3:15" ht="18" hidden="1" customHeight="1">
      <c r="C3094" s="879"/>
      <c r="D3094" s="888"/>
      <c r="E3094" s="889"/>
      <c r="F3094" s="848"/>
      <c r="G3094" s="849"/>
      <c r="H3094" s="868"/>
      <c r="I3094" s="642"/>
      <c r="J3094" s="862"/>
      <c r="K3094" s="872" t="str">
        <f t="shared" si="244"/>
        <v/>
      </c>
      <c r="L3094" s="872" t="str">
        <f t="shared" si="245"/>
        <v/>
      </c>
      <c r="M3094" s="872" t="str">
        <f t="shared" si="246"/>
        <v/>
      </c>
      <c r="N3094" s="872" t="str">
        <f t="shared" si="248"/>
        <v/>
      </c>
      <c r="O3094" s="872" t="str">
        <f t="shared" si="247"/>
        <v/>
      </c>
    </row>
    <row r="3095" spans="3:15" ht="18" hidden="1" customHeight="1">
      <c r="C3095" s="879"/>
      <c r="D3095" s="888"/>
      <c r="E3095" s="889"/>
      <c r="F3095" s="848"/>
      <c r="G3095" s="849"/>
      <c r="H3095" s="868"/>
      <c r="I3095" s="642"/>
      <c r="J3095" s="862"/>
      <c r="K3095" s="872" t="str">
        <f t="shared" si="244"/>
        <v/>
      </c>
      <c r="L3095" s="872" t="str">
        <f t="shared" si="245"/>
        <v/>
      </c>
      <c r="M3095" s="872" t="str">
        <f t="shared" si="246"/>
        <v/>
      </c>
      <c r="N3095" s="872" t="str">
        <f t="shared" si="248"/>
        <v/>
      </c>
      <c r="O3095" s="872" t="str">
        <f t="shared" si="247"/>
        <v/>
      </c>
    </row>
    <row r="3096" spans="3:15" ht="18" hidden="1" customHeight="1">
      <c r="C3096" s="879"/>
      <c r="D3096" s="888"/>
      <c r="E3096" s="889"/>
      <c r="F3096" s="848"/>
      <c r="G3096" s="849"/>
      <c r="H3096" s="868"/>
      <c r="I3096" s="642"/>
      <c r="J3096" s="862"/>
      <c r="K3096" s="872" t="str">
        <f t="shared" si="244"/>
        <v/>
      </c>
      <c r="L3096" s="872" t="str">
        <f t="shared" si="245"/>
        <v/>
      </c>
      <c r="M3096" s="872" t="str">
        <f t="shared" si="246"/>
        <v/>
      </c>
      <c r="N3096" s="872" t="str">
        <f t="shared" si="248"/>
        <v/>
      </c>
      <c r="O3096" s="872" t="str">
        <f t="shared" si="247"/>
        <v/>
      </c>
    </row>
    <row r="3097" spans="3:15" ht="18" hidden="1" customHeight="1">
      <c r="C3097" s="879"/>
      <c r="D3097" s="888"/>
      <c r="E3097" s="889"/>
      <c r="F3097" s="848"/>
      <c r="G3097" s="849"/>
      <c r="H3097" s="868"/>
      <c r="I3097" s="642"/>
      <c r="J3097" s="862"/>
      <c r="K3097" s="872" t="str">
        <f t="shared" si="244"/>
        <v/>
      </c>
      <c r="L3097" s="872" t="str">
        <f t="shared" si="245"/>
        <v/>
      </c>
      <c r="M3097" s="872" t="str">
        <f t="shared" si="246"/>
        <v/>
      </c>
      <c r="N3097" s="872" t="str">
        <f t="shared" si="248"/>
        <v/>
      </c>
      <c r="O3097" s="872" t="str">
        <f t="shared" si="247"/>
        <v/>
      </c>
    </row>
    <row r="3098" spans="3:15" ht="18" hidden="1" customHeight="1">
      <c r="C3098" s="879"/>
      <c r="D3098" s="888"/>
      <c r="E3098" s="889"/>
      <c r="F3098" s="848"/>
      <c r="G3098" s="849"/>
      <c r="H3098" s="868"/>
      <c r="I3098" s="642"/>
      <c r="J3098" s="862"/>
      <c r="K3098" s="872" t="str">
        <f t="shared" si="244"/>
        <v/>
      </c>
      <c r="L3098" s="872" t="str">
        <f t="shared" si="245"/>
        <v/>
      </c>
      <c r="M3098" s="872" t="str">
        <f t="shared" si="246"/>
        <v/>
      </c>
      <c r="N3098" s="872" t="str">
        <f t="shared" si="248"/>
        <v/>
      </c>
      <c r="O3098" s="872" t="str">
        <f t="shared" si="247"/>
        <v/>
      </c>
    </row>
    <row r="3099" spans="3:15" ht="18" hidden="1" customHeight="1">
      <c r="C3099" s="879"/>
      <c r="D3099" s="888"/>
      <c r="E3099" s="889"/>
      <c r="F3099" s="848"/>
      <c r="G3099" s="849"/>
      <c r="H3099" s="868"/>
      <c r="I3099" s="642"/>
      <c r="J3099" s="862"/>
      <c r="K3099" s="872" t="str">
        <f t="shared" si="244"/>
        <v/>
      </c>
      <c r="L3099" s="872" t="str">
        <f t="shared" si="245"/>
        <v/>
      </c>
      <c r="M3099" s="872" t="str">
        <f t="shared" si="246"/>
        <v/>
      </c>
      <c r="N3099" s="872" t="str">
        <f t="shared" si="248"/>
        <v/>
      </c>
      <c r="O3099" s="872" t="str">
        <f t="shared" si="247"/>
        <v/>
      </c>
    </row>
    <row r="3100" spans="3:15" ht="18" hidden="1" customHeight="1">
      <c r="C3100" s="879"/>
      <c r="D3100" s="888"/>
      <c r="E3100" s="889"/>
      <c r="F3100" s="848"/>
      <c r="G3100" s="849"/>
      <c r="H3100" s="868"/>
      <c r="I3100" s="642"/>
      <c r="J3100" s="862"/>
      <c r="K3100" s="872" t="str">
        <f t="shared" si="244"/>
        <v/>
      </c>
      <c r="L3100" s="872" t="str">
        <f t="shared" si="245"/>
        <v/>
      </c>
      <c r="M3100" s="872" t="str">
        <f t="shared" si="246"/>
        <v/>
      </c>
      <c r="N3100" s="872" t="str">
        <f t="shared" si="248"/>
        <v/>
      </c>
      <c r="O3100" s="872" t="str">
        <f t="shared" si="247"/>
        <v/>
      </c>
    </row>
    <row r="3101" spans="3:15" ht="18" hidden="1" customHeight="1">
      <c r="C3101" s="879"/>
      <c r="D3101" s="888"/>
      <c r="E3101" s="889"/>
      <c r="F3101" s="848"/>
      <c r="G3101" s="849"/>
      <c r="H3101" s="868"/>
      <c r="I3101" s="642"/>
      <c r="J3101" s="862"/>
      <c r="K3101" s="872" t="str">
        <f t="shared" si="244"/>
        <v/>
      </c>
      <c r="L3101" s="872" t="str">
        <f t="shared" si="245"/>
        <v/>
      </c>
      <c r="M3101" s="872" t="str">
        <f t="shared" si="246"/>
        <v/>
      </c>
      <c r="N3101" s="872" t="str">
        <f t="shared" si="248"/>
        <v/>
      </c>
      <c r="O3101" s="872" t="str">
        <f t="shared" si="247"/>
        <v/>
      </c>
    </row>
    <row r="3102" spans="3:15" ht="18" hidden="1" customHeight="1">
      <c r="C3102" s="879"/>
      <c r="D3102" s="888"/>
      <c r="E3102" s="889"/>
      <c r="F3102" s="848"/>
      <c r="G3102" s="849"/>
      <c r="H3102" s="868"/>
      <c r="I3102" s="642"/>
      <c r="J3102" s="862"/>
      <c r="K3102" s="872" t="str">
        <f t="shared" si="244"/>
        <v/>
      </c>
      <c r="L3102" s="872" t="str">
        <f t="shared" si="245"/>
        <v/>
      </c>
      <c r="M3102" s="872" t="str">
        <f t="shared" si="246"/>
        <v/>
      </c>
      <c r="N3102" s="872" t="str">
        <f t="shared" si="248"/>
        <v/>
      </c>
      <c r="O3102" s="872" t="str">
        <f t="shared" si="247"/>
        <v/>
      </c>
    </row>
    <row r="3103" spans="3:15" ht="18" hidden="1" customHeight="1">
      <c r="C3103" s="879"/>
      <c r="D3103" s="888"/>
      <c r="E3103" s="889"/>
      <c r="F3103" s="848"/>
      <c r="G3103" s="849"/>
      <c r="H3103" s="868"/>
      <c r="I3103" s="642"/>
      <c r="J3103" s="862"/>
      <c r="K3103" s="872" t="str">
        <f t="shared" si="244"/>
        <v/>
      </c>
      <c r="L3103" s="872" t="str">
        <f t="shared" si="245"/>
        <v/>
      </c>
      <c r="M3103" s="872" t="str">
        <f t="shared" si="246"/>
        <v/>
      </c>
      <c r="N3103" s="872" t="str">
        <f t="shared" si="248"/>
        <v/>
      </c>
      <c r="O3103" s="872" t="str">
        <f t="shared" si="247"/>
        <v/>
      </c>
    </row>
    <row r="3104" spans="3:15" ht="18" hidden="1" customHeight="1">
      <c r="C3104" s="879"/>
      <c r="D3104" s="888"/>
      <c r="E3104" s="889"/>
      <c r="F3104" s="848"/>
      <c r="G3104" s="849"/>
      <c r="H3104" s="868"/>
      <c r="I3104" s="642"/>
      <c r="J3104" s="862"/>
      <c r="K3104" s="872" t="str">
        <f t="shared" si="244"/>
        <v/>
      </c>
      <c r="L3104" s="872" t="str">
        <f t="shared" si="245"/>
        <v/>
      </c>
      <c r="M3104" s="872" t="str">
        <f t="shared" si="246"/>
        <v/>
      </c>
      <c r="N3104" s="872" t="str">
        <f t="shared" si="248"/>
        <v/>
      </c>
      <c r="O3104" s="872" t="str">
        <f t="shared" si="247"/>
        <v/>
      </c>
    </row>
    <row r="3105" spans="3:15" ht="18" hidden="1" customHeight="1">
      <c r="C3105" s="879"/>
      <c r="D3105" s="888"/>
      <c r="E3105" s="889"/>
      <c r="F3105" s="848"/>
      <c r="G3105" s="849"/>
      <c r="H3105" s="868"/>
      <c r="I3105" s="642"/>
      <c r="J3105" s="862"/>
      <c r="K3105" s="872" t="str">
        <f t="shared" si="244"/>
        <v/>
      </c>
      <c r="L3105" s="872" t="str">
        <f t="shared" si="245"/>
        <v/>
      </c>
      <c r="M3105" s="872" t="str">
        <f t="shared" si="246"/>
        <v/>
      </c>
      <c r="N3105" s="872" t="str">
        <f t="shared" si="248"/>
        <v/>
      </c>
      <c r="O3105" s="872" t="str">
        <f t="shared" si="247"/>
        <v/>
      </c>
    </row>
    <row r="3106" spans="3:15" ht="18" hidden="1" customHeight="1">
      <c r="C3106" s="879"/>
      <c r="D3106" s="888"/>
      <c r="E3106" s="889"/>
      <c r="F3106" s="848"/>
      <c r="G3106" s="849"/>
      <c r="H3106" s="868"/>
      <c r="I3106" s="642"/>
      <c r="J3106" s="862"/>
      <c r="K3106" s="872" t="str">
        <f t="shared" si="244"/>
        <v/>
      </c>
      <c r="L3106" s="872" t="str">
        <f t="shared" si="245"/>
        <v/>
      </c>
      <c r="M3106" s="872" t="str">
        <f t="shared" si="246"/>
        <v/>
      </c>
      <c r="N3106" s="872" t="str">
        <f t="shared" si="248"/>
        <v/>
      </c>
      <c r="O3106" s="872" t="str">
        <f t="shared" si="247"/>
        <v/>
      </c>
    </row>
    <row r="3107" spans="3:15" ht="18" hidden="1" customHeight="1">
      <c r="C3107" s="879"/>
      <c r="D3107" s="888"/>
      <c r="E3107" s="889"/>
      <c r="F3107" s="848"/>
      <c r="G3107" s="849"/>
      <c r="H3107" s="868"/>
      <c r="I3107" s="642"/>
      <c r="J3107" s="862"/>
      <c r="K3107" s="872" t="str">
        <f t="shared" si="244"/>
        <v/>
      </c>
      <c r="L3107" s="872" t="str">
        <f t="shared" si="245"/>
        <v/>
      </c>
      <c r="M3107" s="872" t="str">
        <f t="shared" si="246"/>
        <v/>
      </c>
      <c r="N3107" s="872" t="str">
        <f t="shared" si="248"/>
        <v/>
      </c>
      <c r="O3107" s="872" t="str">
        <f t="shared" si="247"/>
        <v/>
      </c>
    </row>
    <row r="3108" spans="3:15" ht="18" hidden="1" customHeight="1">
      <c r="C3108" s="879"/>
      <c r="D3108" s="888"/>
      <c r="E3108" s="889"/>
      <c r="F3108" s="848"/>
      <c r="G3108" s="849"/>
      <c r="H3108" s="868"/>
      <c r="I3108" s="642"/>
      <c r="J3108" s="862"/>
      <c r="K3108" s="872" t="str">
        <f t="shared" si="244"/>
        <v/>
      </c>
      <c r="L3108" s="872" t="str">
        <f t="shared" si="245"/>
        <v/>
      </c>
      <c r="M3108" s="872" t="str">
        <f t="shared" si="246"/>
        <v/>
      </c>
      <c r="N3108" s="872" t="str">
        <f t="shared" si="248"/>
        <v/>
      </c>
      <c r="O3108" s="872" t="str">
        <f t="shared" si="247"/>
        <v/>
      </c>
    </row>
    <row r="3109" spans="3:15" ht="18" hidden="1" customHeight="1">
      <c r="C3109" s="879"/>
      <c r="D3109" s="888"/>
      <c r="E3109" s="889"/>
      <c r="F3109" s="848"/>
      <c r="G3109" s="849"/>
      <c r="H3109" s="868"/>
      <c r="I3109" s="642"/>
      <c r="J3109" s="862"/>
      <c r="K3109" s="872" t="str">
        <f t="shared" si="244"/>
        <v/>
      </c>
      <c r="L3109" s="872" t="str">
        <f t="shared" si="245"/>
        <v/>
      </c>
      <c r="M3109" s="872" t="str">
        <f t="shared" si="246"/>
        <v/>
      </c>
      <c r="N3109" s="872" t="str">
        <f t="shared" si="248"/>
        <v/>
      </c>
      <c r="O3109" s="872" t="str">
        <f t="shared" si="247"/>
        <v/>
      </c>
    </row>
    <row r="3110" spans="3:15" ht="18" hidden="1" customHeight="1">
      <c r="C3110" s="879"/>
      <c r="D3110" s="888"/>
      <c r="E3110" s="889"/>
      <c r="F3110" s="848"/>
      <c r="G3110" s="849"/>
      <c r="H3110" s="868"/>
      <c r="I3110" s="642"/>
      <c r="J3110" s="862"/>
      <c r="K3110" s="872" t="str">
        <f t="shared" si="244"/>
        <v/>
      </c>
      <c r="L3110" s="872" t="str">
        <f t="shared" si="245"/>
        <v/>
      </c>
      <c r="M3110" s="872" t="str">
        <f t="shared" si="246"/>
        <v/>
      </c>
      <c r="N3110" s="872" t="str">
        <f t="shared" si="248"/>
        <v/>
      </c>
      <c r="O3110" s="872" t="str">
        <f t="shared" si="247"/>
        <v/>
      </c>
    </row>
    <row r="3111" spans="3:15" ht="18" hidden="1" customHeight="1">
      <c r="C3111" s="879"/>
      <c r="D3111" s="888"/>
      <c r="E3111" s="889"/>
      <c r="F3111" s="848"/>
      <c r="G3111" s="849"/>
      <c r="H3111" s="868"/>
      <c r="I3111" s="642"/>
      <c r="J3111" s="862"/>
      <c r="K3111" s="872" t="str">
        <f t="shared" ref="K3111:K3174" si="249">IF(C3111="","",IF(E3111=G3111,"エラー",""))</f>
        <v/>
      </c>
      <c r="L3111" s="872" t="str">
        <f t="shared" ref="L3111:L3174" si="250">IF(C3111="","",IF(COUNTIF($H$3213:$H$3236,H3111),"","エラー"))</f>
        <v/>
      </c>
      <c r="M3111" s="872" t="str">
        <f t="shared" ref="M3111:M3174" si="251">IF(H3111="その他",IF(I3111="","エラー",""),IF(H3111="外国語(外国語会話も含む)",IF(I3111="","エラー",""),""))</f>
        <v/>
      </c>
      <c r="N3111" s="872" t="str">
        <f t="shared" si="248"/>
        <v/>
      </c>
      <c r="O3111" s="872" t="str">
        <f t="shared" si="247"/>
        <v/>
      </c>
    </row>
    <row r="3112" spans="3:15" ht="18" hidden="1" customHeight="1">
      <c r="C3112" s="879"/>
      <c r="D3112" s="888"/>
      <c r="E3112" s="889"/>
      <c r="F3112" s="848"/>
      <c r="G3112" s="849"/>
      <c r="H3112" s="868"/>
      <c r="I3112" s="642"/>
      <c r="J3112" s="862"/>
      <c r="K3112" s="872" t="str">
        <f t="shared" si="249"/>
        <v/>
      </c>
      <c r="L3112" s="872" t="str">
        <f t="shared" si="250"/>
        <v/>
      </c>
      <c r="M3112" s="872" t="str">
        <f t="shared" si="251"/>
        <v/>
      </c>
      <c r="N3112" s="872" t="str">
        <f t="shared" si="248"/>
        <v/>
      </c>
      <c r="O3112" s="872" t="str">
        <f t="shared" si="247"/>
        <v/>
      </c>
    </row>
    <row r="3113" spans="3:15" ht="18" hidden="1" customHeight="1">
      <c r="C3113" s="879"/>
      <c r="D3113" s="888"/>
      <c r="E3113" s="889"/>
      <c r="F3113" s="848"/>
      <c r="G3113" s="849"/>
      <c r="H3113" s="868"/>
      <c r="I3113" s="642"/>
      <c r="J3113" s="862"/>
      <c r="K3113" s="872" t="str">
        <f t="shared" si="249"/>
        <v/>
      </c>
      <c r="L3113" s="872" t="str">
        <f t="shared" si="250"/>
        <v/>
      </c>
      <c r="M3113" s="872" t="str">
        <f t="shared" si="251"/>
        <v/>
      </c>
      <c r="N3113" s="872" t="str">
        <f t="shared" si="248"/>
        <v/>
      </c>
      <c r="O3113" s="872" t="str">
        <f t="shared" si="247"/>
        <v/>
      </c>
    </row>
    <row r="3114" spans="3:15" ht="18" hidden="1" customHeight="1">
      <c r="C3114" s="879"/>
      <c r="D3114" s="888"/>
      <c r="E3114" s="889"/>
      <c r="F3114" s="848"/>
      <c r="G3114" s="849"/>
      <c r="H3114" s="868"/>
      <c r="I3114" s="642"/>
      <c r="J3114" s="862"/>
      <c r="K3114" s="872" t="str">
        <f t="shared" si="249"/>
        <v/>
      </c>
      <c r="L3114" s="872" t="str">
        <f t="shared" si="250"/>
        <v/>
      </c>
      <c r="M3114" s="872" t="str">
        <f t="shared" si="251"/>
        <v/>
      </c>
      <c r="N3114" s="872" t="str">
        <f t="shared" si="248"/>
        <v/>
      </c>
      <c r="O3114" s="872" t="str">
        <f t="shared" si="247"/>
        <v/>
      </c>
    </row>
    <row r="3115" spans="3:15" ht="18" hidden="1" customHeight="1">
      <c r="C3115" s="879"/>
      <c r="D3115" s="888"/>
      <c r="E3115" s="889"/>
      <c r="F3115" s="848"/>
      <c r="G3115" s="849"/>
      <c r="H3115" s="868"/>
      <c r="I3115" s="642"/>
      <c r="J3115" s="862"/>
      <c r="K3115" s="872" t="str">
        <f t="shared" si="249"/>
        <v/>
      </c>
      <c r="L3115" s="872" t="str">
        <f t="shared" si="250"/>
        <v/>
      </c>
      <c r="M3115" s="872" t="str">
        <f t="shared" si="251"/>
        <v/>
      </c>
      <c r="N3115" s="872" t="str">
        <f t="shared" si="248"/>
        <v/>
      </c>
      <c r="O3115" s="872" t="str">
        <f t="shared" si="247"/>
        <v/>
      </c>
    </row>
    <row r="3116" spans="3:15" ht="18" hidden="1" customHeight="1">
      <c r="C3116" s="879"/>
      <c r="D3116" s="888"/>
      <c r="E3116" s="889"/>
      <c r="F3116" s="848"/>
      <c r="G3116" s="849"/>
      <c r="H3116" s="868"/>
      <c r="I3116" s="642"/>
      <c r="J3116" s="862"/>
      <c r="K3116" s="872" t="str">
        <f t="shared" si="249"/>
        <v/>
      </c>
      <c r="L3116" s="872" t="str">
        <f t="shared" si="250"/>
        <v/>
      </c>
      <c r="M3116" s="872" t="str">
        <f t="shared" si="251"/>
        <v/>
      </c>
      <c r="N3116" s="872" t="str">
        <f t="shared" si="248"/>
        <v/>
      </c>
      <c r="O3116" s="872" t="str">
        <f t="shared" si="247"/>
        <v/>
      </c>
    </row>
    <row r="3117" spans="3:15" ht="18" hidden="1" customHeight="1">
      <c r="C3117" s="879"/>
      <c r="D3117" s="888"/>
      <c r="E3117" s="889"/>
      <c r="F3117" s="848"/>
      <c r="G3117" s="849"/>
      <c r="H3117" s="868"/>
      <c r="I3117" s="642"/>
      <c r="J3117" s="862"/>
      <c r="K3117" s="872" t="str">
        <f t="shared" si="249"/>
        <v/>
      </c>
      <c r="L3117" s="872" t="str">
        <f t="shared" si="250"/>
        <v/>
      </c>
      <c r="M3117" s="872" t="str">
        <f t="shared" si="251"/>
        <v/>
      </c>
      <c r="N3117" s="872" t="str">
        <f t="shared" si="248"/>
        <v/>
      </c>
      <c r="O3117" s="872" t="str">
        <f t="shared" si="247"/>
        <v/>
      </c>
    </row>
    <row r="3118" spans="3:15" ht="18" hidden="1" customHeight="1">
      <c r="C3118" s="879"/>
      <c r="D3118" s="888"/>
      <c r="E3118" s="889"/>
      <c r="F3118" s="848"/>
      <c r="G3118" s="849"/>
      <c r="H3118" s="868"/>
      <c r="I3118" s="642"/>
      <c r="J3118" s="862"/>
      <c r="K3118" s="872" t="str">
        <f t="shared" si="249"/>
        <v/>
      </c>
      <c r="L3118" s="872" t="str">
        <f t="shared" si="250"/>
        <v/>
      </c>
      <c r="M3118" s="872" t="str">
        <f t="shared" si="251"/>
        <v/>
      </c>
      <c r="N3118" s="872" t="str">
        <f t="shared" si="248"/>
        <v/>
      </c>
      <c r="O3118" s="872" t="str">
        <f t="shared" si="247"/>
        <v/>
      </c>
    </row>
    <row r="3119" spans="3:15" ht="18" hidden="1" customHeight="1">
      <c r="C3119" s="879"/>
      <c r="D3119" s="888"/>
      <c r="E3119" s="889"/>
      <c r="F3119" s="848"/>
      <c r="G3119" s="849"/>
      <c r="H3119" s="868"/>
      <c r="I3119" s="642"/>
      <c r="J3119" s="862"/>
      <c r="K3119" s="872" t="str">
        <f t="shared" si="249"/>
        <v/>
      </c>
      <c r="L3119" s="872" t="str">
        <f t="shared" si="250"/>
        <v/>
      </c>
      <c r="M3119" s="872" t="str">
        <f t="shared" si="251"/>
        <v/>
      </c>
      <c r="N3119" s="872" t="str">
        <f t="shared" si="248"/>
        <v/>
      </c>
      <c r="O3119" s="872" t="str">
        <f t="shared" si="247"/>
        <v/>
      </c>
    </row>
    <row r="3120" spans="3:15" ht="18" hidden="1" customHeight="1">
      <c r="C3120" s="879"/>
      <c r="D3120" s="888"/>
      <c r="E3120" s="889"/>
      <c r="F3120" s="848"/>
      <c r="G3120" s="849"/>
      <c r="H3120" s="868"/>
      <c r="I3120" s="642"/>
      <c r="J3120" s="862"/>
      <c r="K3120" s="872" t="str">
        <f t="shared" si="249"/>
        <v/>
      </c>
      <c r="L3120" s="872" t="str">
        <f t="shared" si="250"/>
        <v/>
      </c>
      <c r="M3120" s="872" t="str">
        <f t="shared" si="251"/>
        <v/>
      </c>
      <c r="N3120" s="872" t="str">
        <f t="shared" si="248"/>
        <v/>
      </c>
      <c r="O3120" s="872" t="str">
        <f t="shared" si="247"/>
        <v/>
      </c>
    </row>
    <row r="3121" spans="3:15" ht="18" hidden="1" customHeight="1">
      <c r="C3121" s="879"/>
      <c r="D3121" s="888"/>
      <c r="E3121" s="889"/>
      <c r="F3121" s="848"/>
      <c r="G3121" s="849"/>
      <c r="H3121" s="868"/>
      <c r="I3121" s="642"/>
      <c r="J3121" s="862"/>
      <c r="K3121" s="872" t="str">
        <f t="shared" si="249"/>
        <v/>
      </c>
      <c r="L3121" s="872" t="str">
        <f t="shared" si="250"/>
        <v/>
      </c>
      <c r="M3121" s="872" t="str">
        <f t="shared" si="251"/>
        <v/>
      </c>
      <c r="N3121" s="872" t="str">
        <f t="shared" si="248"/>
        <v/>
      </c>
      <c r="O3121" s="872" t="str">
        <f t="shared" si="247"/>
        <v/>
      </c>
    </row>
    <row r="3122" spans="3:15" ht="18" hidden="1" customHeight="1">
      <c r="C3122" s="879"/>
      <c r="D3122" s="888"/>
      <c r="E3122" s="889"/>
      <c r="F3122" s="848"/>
      <c r="G3122" s="849"/>
      <c r="H3122" s="868"/>
      <c r="I3122" s="642"/>
      <c r="J3122" s="862"/>
      <c r="K3122" s="872" t="str">
        <f t="shared" si="249"/>
        <v/>
      </c>
      <c r="L3122" s="872" t="str">
        <f t="shared" si="250"/>
        <v/>
      </c>
      <c r="M3122" s="872" t="str">
        <f t="shared" si="251"/>
        <v/>
      </c>
      <c r="N3122" s="872" t="str">
        <f t="shared" si="248"/>
        <v/>
      </c>
      <c r="O3122" s="872" t="str">
        <f t="shared" si="247"/>
        <v/>
      </c>
    </row>
    <row r="3123" spans="3:15" ht="18" hidden="1" customHeight="1">
      <c r="C3123" s="879"/>
      <c r="D3123" s="888"/>
      <c r="E3123" s="889"/>
      <c r="F3123" s="848"/>
      <c r="G3123" s="849"/>
      <c r="H3123" s="868"/>
      <c r="I3123" s="642"/>
      <c r="J3123" s="862"/>
      <c r="K3123" s="872" t="str">
        <f t="shared" si="249"/>
        <v/>
      </c>
      <c r="L3123" s="872" t="str">
        <f t="shared" si="250"/>
        <v/>
      </c>
      <c r="M3123" s="872" t="str">
        <f t="shared" si="251"/>
        <v/>
      </c>
      <c r="N3123" s="872" t="str">
        <f t="shared" si="248"/>
        <v/>
      </c>
      <c r="O3123" s="872" t="str">
        <f t="shared" si="247"/>
        <v/>
      </c>
    </row>
    <row r="3124" spans="3:15" ht="18" hidden="1" customHeight="1">
      <c r="C3124" s="879"/>
      <c r="D3124" s="888"/>
      <c r="E3124" s="889"/>
      <c r="F3124" s="848"/>
      <c r="G3124" s="849"/>
      <c r="H3124" s="868"/>
      <c r="I3124" s="642"/>
      <c r="J3124" s="862"/>
      <c r="K3124" s="872" t="str">
        <f t="shared" si="249"/>
        <v/>
      </c>
      <c r="L3124" s="872" t="str">
        <f t="shared" si="250"/>
        <v/>
      </c>
      <c r="M3124" s="872" t="str">
        <f t="shared" si="251"/>
        <v/>
      </c>
      <c r="N3124" s="872" t="str">
        <f t="shared" si="248"/>
        <v/>
      </c>
      <c r="O3124" s="872" t="str">
        <f t="shared" si="247"/>
        <v/>
      </c>
    </row>
    <row r="3125" spans="3:15" ht="18" hidden="1" customHeight="1">
      <c r="C3125" s="879"/>
      <c r="D3125" s="888"/>
      <c r="E3125" s="889"/>
      <c r="F3125" s="848"/>
      <c r="G3125" s="849"/>
      <c r="H3125" s="868"/>
      <c r="I3125" s="642"/>
      <c r="J3125" s="862"/>
      <c r="K3125" s="872" t="str">
        <f t="shared" si="249"/>
        <v/>
      </c>
      <c r="L3125" s="872" t="str">
        <f t="shared" si="250"/>
        <v/>
      </c>
      <c r="M3125" s="872" t="str">
        <f t="shared" si="251"/>
        <v/>
      </c>
      <c r="N3125" s="872" t="str">
        <f t="shared" si="248"/>
        <v/>
      </c>
      <c r="O3125" s="872" t="str">
        <f t="shared" si="247"/>
        <v/>
      </c>
    </row>
    <row r="3126" spans="3:15" ht="18" hidden="1" customHeight="1">
      <c r="C3126" s="879"/>
      <c r="D3126" s="888"/>
      <c r="E3126" s="889"/>
      <c r="F3126" s="848"/>
      <c r="G3126" s="849"/>
      <c r="H3126" s="868"/>
      <c r="I3126" s="642"/>
      <c r="J3126" s="862"/>
      <c r="K3126" s="872" t="str">
        <f t="shared" si="249"/>
        <v/>
      </c>
      <c r="L3126" s="872" t="str">
        <f t="shared" si="250"/>
        <v/>
      </c>
      <c r="M3126" s="872" t="str">
        <f t="shared" si="251"/>
        <v/>
      </c>
      <c r="N3126" s="872" t="str">
        <f t="shared" si="248"/>
        <v/>
      </c>
      <c r="O3126" s="872" t="str">
        <f t="shared" si="247"/>
        <v/>
      </c>
    </row>
    <row r="3127" spans="3:15" ht="18" hidden="1" customHeight="1">
      <c r="C3127" s="879"/>
      <c r="D3127" s="888"/>
      <c r="E3127" s="889"/>
      <c r="F3127" s="848"/>
      <c r="G3127" s="849"/>
      <c r="H3127" s="868"/>
      <c r="I3127" s="642"/>
      <c r="J3127" s="862"/>
      <c r="K3127" s="872" t="str">
        <f t="shared" si="249"/>
        <v/>
      </c>
      <c r="L3127" s="872" t="str">
        <f t="shared" si="250"/>
        <v/>
      </c>
      <c r="M3127" s="872" t="str">
        <f t="shared" si="251"/>
        <v/>
      </c>
      <c r="N3127" s="872" t="str">
        <f t="shared" si="248"/>
        <v/>
      </c>
      <c r="O3127" s="872" t="str">
        <f t="shared" si="247"/>
        <v/>
      </c>
    </row>
    <row r="3128" spans="3:15" ht="18" hidden="1" customHeight="1">
      <c r="C3128" s="879"/>
      <c r="D3128" s="888"/>
      <c r="E3128" s="889"/>
      <c r="F3128" s="848"/>
      <c r="G3128" s="849"/>
      <c r="H3128" s="868"/>
      <c r="I3128" s="642"/>
      <c r="J3128" s="862"/>
      <c r="K3128" s="872" t="str">
        <f t="shared" si="249"/>
        <v/>
      </c>
      <c r="L3128" s="872" t="str">
        <f t="shared" si="250"/>
        <v/>
      </c>
      <c r="M3128" s="872" t="str">
        <f t="shared" si="251"/>
        <v/>
      </c>
      <c r="N3128" s="872" t="str">
        <f t="shared" si="248"/>
        <v/>
      </c>
      <c r="O3128" s="872" t="str">
        <f t="shared" si="247"/>
        <v/>
      </c>
    </row>
    <row r="3129" spans="3:15" ht="18" hidden="1" customHeight="1">
      <c r="C3129" s="879"/>
      <c r="D3129" s="888"/>
      <c r="E3129" s="889"/>
      <c r="F3129" s="848"/>
      <c r="G3129" s="849"/>
      <c r="H3129" s="868"/>
      <c r="I3129" s="642"/>
      <c r="J3129" s="862"/>
      <c r="K3129" s="872" t="str">
        <f t="shared" si="249"/>
        <v/>
      </c>
      <c r="L3129" s="872" t="str">
        <f t="shared" si="250"/>
        <v/>
      </c>
      <c r="M3129" s="872" t="str">
        <f t="shared" si="251"/>
        <v/>
      </c>
      <c r="N3129" s="872" t="str">
        <f t="shared" si="248"/>
        <v/>
      </c>
      <c r="O3129" s="872" t="str">
        <f t="shared" si="247"/>
        <v/>
      </c>
    </row>
    <row r="3130" spans="3:15" ht="18" hidden="1" customHeight="1">
      <c r="C3130" s="879"/>
      <c r="D3130" s="888"/>
      <c r="E3130" s="889"/>
      <c r="F3130" s="848"/>
      <c r="G3130" s="849"/>
      <c r="H3130" s="868"/>
      <c r="I3130" s="642"/>
      <c r="J3130" s="862"/>
      <c r="K3130" s="872" t="str">
        <f t="shared" si="249"/>
        <v/>
      </c>
      <c r="L3130" s="872" t="str">
        <f t="shared" si="250"/>
        <v/>
      </c>
      <c r="M3130" s="872" t="str">
        <f t="shared" si="251"/>
        <v/>
      </c>
      <c r="N3130" s="872" t="str">
        <f t="shared" si="248"/>
        <v/>
      </c>
      <c r="O3130" s="872" t="str">
        <f t="shared" si="247"/>
        <v/>
      </c>
    </row>
    <row r="3131" spans="3:15" ht="18" hidden="1" customHeight="1">
      <c r="C3131" s="879"/>
      <c r="D3131" s="888"/>
      <c r="E3131" s="889"/>
      <c r="F3131" s="848"/>
      <c r="G3131" s="849"/>
      <c r="H3131" s="868"/>
      <c r="I3131" s="642"/>
      <c r="J3131" s="862"/>
      <c r="K3131" s="872" t="str">
        <f t="shared" si="249"/>
        <v/>
      </c>
      <c r="L3131" s="872" t="str">
        <f t="shared" si="250"/>
        <v/>
      </c>
      <c r="M3131" s="872" t="str">
        <f t="shared" si="251"/>
        <v/>
      </c>
      <c r="N3131" s="872" t="str">
        <f t="shared" si="248"/>
        <v/>
      </c>
      <c r="O3131" s="872" t="str">
        <f t="shared" si="247"/>
        <v/>
      </c>
    </row>
    <row r="3132" spans="3:15" ht="18" hidden="1" customHeight="1">
      <c r="C3132" s="879"/>
      <c r="D3132" s="888"/>
      <c r="E3132" s="889"/>
      <c r="F3132" s="848"/>
      <c r="G3132" s="849"/>
      <c r="H3132" s="868"/>
      <c r="I3132" s="642"/>
      <c r="J3132" s="862"/>
      <c r="K3132" s="872" t="str">
        <f t="shared" si="249"/>
        <v/>
      </c>
      <c r="L3132" s="872" t="str">
        <f t="shared" si="250"/>
        <v/>
      </c>
      <c r="M3132" s="872" t="str">
        <f t="shared" si="251"/>
        <v/>
      </c>
      <c r="N3132" s="872" t="str">
        <f t="shared" si="248"/>
        <v/>
      </c>
      <c r="O3132" s="872" t="str">
        <f t="shared" si="247"/>
        <v/>
      </c>
    </row>
    <row r="3133" spans="3:15" ht="18" hidden="1" customHeight="1">
      <c r="C3133" s="879"/>
      <c r="D3133" s="888"/>
      <c r="E3133" s="889"/>
      <c r="F3133" s="848"/>
      <c r="G3133" s="849"/>
      <c r="H3133" s="868"/>
      <c r="I3133" s="642"/>
      <c r="J3133" s="862"/>
      <c r="K3133" s="872" t="str">
        <f t="shared" si="249"/>
        <v/>
      </c>
      <c r="L3133" s="872" t="str">
        <f t="shared" si="250"/>
        <v/>
      </c>
      <c r="M3133" s="872" t="str">
        <f t="shared" si="251"/>
        <v/>
      </c>
      <c r="N3133" s="872" t="str">
        <f t="shared" si="248"/>
        <v/>
      </c>
      <c r="O3133" s="872" t="str">
        <f t="shared" si="247"/>
        <v/>
      </c>
    </row>
    <row r="3134" spans="3:15" ht="18" hidden="1" customHeight="1">
      <c r="C3134" s="879"/>
      <c r="D3134" s="888"/>
      <c r="E3134" s="889"/>
      <c r="F3134" s="848"/>
      <c r="G3134" s="849"/>
      <c r="H3134" s="868"/>
      <c r="I3134" s="642"/>
      <c r="J3134" s="862"/>
      <c r="K3134" s="872" t="str">
        <f t="shared" si="249"/>
        <v/>
      </c>
      <c r="L3134" s="872" t="str">
        <f t="shared" si="250"/>
        <v/>
      </c>
      <c r="M3134" s="872" t="str">
        <f t="shared" si="251"/>
        <v/>
      </c>
      <c r="N3134" s="872" t="str">
        <f t="shared" si="248"/>
        <v/>
      </c>
      <c r="O3134" s="872" t="str">
        <f t="shared" si="247"/>
        <v/>
      </c>
    </row>
    <row r="3135" spans="3:15" ht="18" hidden="1" customHeight="1">
      <c r="C3135" s="879"/>
      <c r="D3135" s="888"/>
      <c r="E3135" s="889"/>
      <c r="F3135" s="848"/>
      <c r="G3135" s="849"/>
      <c r="H3135" s="868"/>
      <c r="I3135" s="642"/>
      <c r="J3135" s="862"/>
      <c r="K3135" s="872" t="str">
        <f t="shared" si="249"/>
        <v/>
      </c>
      <c r="L3135" s="872" t="str">
        <f t="shared" si="250"/>
        <v/>
      </c>
      <c r="M3135" s="872" t="str">
        <f t="shared" si="251"/>
        <v/>
      </c>
      <c r="N3135" s="872" t="str">
        <f t="shared" si="248"/>
        <v/>
      </c>
      <c r="O3135" s="872" t="str">
        <f t="shared" si="247"/>
        <v/>
      </c>
    </row>
    <row r="3136" spans="3:15" ht="18" hidden="1" customHeight="1">
      <c r="C3136" s="879"/>
      <c r="D3136" s="888"/>
      <c r="E3136" s="889"/>
      <c r="F3136" s="848"/>
      <c r="G3136" s="849"/>
      <c r="H3136" s="868"/>
      <c r="I3136" s="642"/>
      <c r="J3136" s="862"/>
      <c r="K3136" s="872" t="str">
        <f t="shared" si="249"/>
        <v/>
      </c>
      <c r="L3136" s="872" t="str">
        <f t="shared" si="250"/>
        <v/>
      </c>
      <c r="M3136" s="872" t="str">
        <f t="shared" si="251"/>
        <v/>
      </c>
      <c r="N3136" s="872" t="str">
        <f t="shared" si="248"/>
        <v/>
      </c>
      <c r="O3136" s="872" t="str">
        <f t="shared" si="247"/>
        <v/>
      </c>
    </row>
    <row r="3137" spans="3:15" ht="18" hidden="1" customHeight="1">
      <c r="C3137" s="879"/>
      <c r="D3137" s="888"/>
      <c r="E3137" s="889"/>
      <c r="F3137" s="848"/>
      <c r="G3137" s="849"/>
      <c r="H3137" s="868"/>
      <c r="I3137" s="642"/>
      <c r="J3137" s="862"/>
      <c r="K3137" s="872" t="str">
        <f t="shared" si="249"/>
        <v/>
      </c>
      <c r="L3137" s="872" t="str">
        <f t="shared" si="250"/>
        <v/>
      </c>
      <c r="M3137" s="872" t="str">
        <f t="shared" si="251"/>
        <v/>
      </c>
      <c r="N3137" s="872" t="str">
        <f t="shared" si="248"/>
        <v/>
      </c>
      <c r="O3137" s="872" t="str">
        <f t="shared" si="247"/>
        <v/>
      </c>
    </row>
    <row r="3138" spans="3:15" ht="18" hidden="1" customHeight="1">
      <c r="C3138" s="879"/>
      <c r="D3138" s="888"/>
      <c r="E3138" s="889"/>
      <c r="F3138" s="848"/>
      <c r="G3138" s="849"/>
      <c r="H3138" s="868"/>
      <c r="I3138" s="642"/>
      <c r="J3138" s="862"/>
      <c r="K3138" s="872" t="str">
        <f t="shared" si="249"/>
        <v/>
      </c>
      <c r="L3138" s="872" t="str">
        <f t="shared" si="250"/>
        <v/>
      </c>
      <c r="M3138" s="872" t="str">
        <f t="shared" si="251"/>
        <v/>
      </c>
      <c r="N3138" s="872" t="str">
        <f t="shared" si="248"/>
        <v/>
      </c>
      <c r="O3138" s="872" t="str">
        <f t="shared" si="247"/>
        <v/>
      </c>
    </row>
    <row r="3139" spans="3:15" ht="18" hidden="1" customHeight="1">
      <c r="C3139" s="879"/>
      <c r="D3139" s="888"/>
      <c r="E3139" s="889"/>
      <c r="F3139" s="848"/>
      <c r="G3139" s="849"/>
      <c r="H3139" s="868"/>
      <c r="I3139" s="642"/>
      <c r="J3139" s="862"/>
      <c r="K3139" s="872" t="str">
        <f t="shared" si="249"/>
        <v/>
      </c>
      <c r="L3139" s="872" t="str">
        <f t="shared" si="250"/>
        <v/>
      </c>
      <c r="M3139" s="872" t="str">
        <f t="shared" si="251"/>
        <v/>
      </c>
      <c r="N3139" s="872" t="str">
        <f t="shared" si="248"/>
        <v/>
      </c>
      <c r="O3139" s="872" t="str">
        <f t="shared" si="247"/>
        <v/>
      </c>
    </row>
    <row r="3140" spans="3:15" ht="18" hidden="1" customHeight="1">
      <c r="C3140" s="879"/>
      <c r="D3140" s="888"/>
      <c r="E3140" s="889"/>
      <c r="F3140" s="848"/>
      <c r="G3140" s="849"/>
      <c r="H3140" s="868"/>
      <c r="I3140" s="642"/>
      <c r="J3140" s="862"/>
      <c r="K3140" s="872" t="str">
        <f t="shared" si="249"/>
        <v/>
      </c>
      <c r="L3140" s="872" t="str">
        <f t="shared" si="250"/>
        <v/>
      </c>
      <c r="M3140" s="872" t="str">
        <f t="shared" si="251"/>
        <v/>
      </c>
      <c r="N3140" s="872" t="str">
        <f t="shared" si="248"/>
        <v/>
      </c>
      <c r="O3140" s="872" t="str">
        <f t="shared" si="247"/>
        <v/>
      </c>
    </row>
    <row r="3141" spans="3:15" ht="18" hidden="1" customHeight="1">
      <c r="C3141" s="879"/>
      <c r="D3141" s="888"/>
      <c r="E3141" s="889"/>
      <c r="F3141" s="848"/>
      <c r="G3141" s="849"/>
      <c r="H3141" s="868"/>
      <c r="I3141" s="642"/>
      <c r="J3141" s="862"/>
      <c r="K3141" s="872" t="str">
        <f t="shared" si="249"/>
        <v/>
      </c>
      <c r="L3141" s="872" t="str">
        <f t="shared" si="250"/>
        <v/>
      </c>
      <c r="M3141" s="872" t="str">
        <f t="shared" si="251"/>
        <v/>
      </c>
      <c r="N3141" s="872" t="str">
        <f t="shared" si="248"/>
        <v/>
      </c>
      <c r="O3141" s="872" t="str">
        <f t="shared" ref="O3141:O3204" si="252">IF(C3141="","",IF(COUNTBLANK(C3141:J3141)&gt;1,"記入漏れがあります。記入例のとおりデータを入力してください。。",""))</f>
        <v/>
      </c>
    </row>
    <row r="3142" spans="3:15" ht="18" hidden="1" customHeight="1">
      <c r="C3142" s="879"/>
      <c r="D3142" s="888"/>
      <c r="E3142" s="889"/>
      <c r="F3142" s="848"/>
      <c r="G3142" s="849"/>
      <c r="H3142" s="868"/>
      <c r="I3142" s="642"/>
      <c r="J3142" s="862"/>
      <c r="K3142" s="872" t="str">
        <f t="shared" si="249"/>
        <v/>
      </c>
      <c r="L3142" s="872" t="str">
        <f t="shared" si="250"/>
        <v/>
      </c>
      <c r="M3142" s="872" t="str">
        <f t="shared" si="251"/>
        <v/>
      </c>
      <c r="N3142" s="872" t="str">
        <f t="shared" ref="N3142:N3204" si="253">IF(COUNTIF($Y$6:$Y$18,J3142),"要確認","")</f>
        <v/>
      </c>
      <c r="O3142" s="872" t="str">
        <f t="shared" si="252"/>
        <v/>
      </c>
    </row>
    <row r="3143" spans="3:15" ht="18" hidden="1" customHeight="1">
      <c r="C3143" s="879"/>
      <c r="D3143" s="888"/>
      <c r="E3143" s="889"/>
      <c r="F3143" s="848"/>
      <c r="G3143" s="849"/>
      <c r="H3143" s="868"/>
      <c r="I3143" s="642"/>
      <c r="J3143" s="862"/>
      <c r="K3143" s="872" t="str">
        <f t="shared" si="249"/>
        <v/>
      </c>
      <c r="L3143" s="872" t="str">
        <f t="shared" si="250"/>
        <v/>
      </c>
      <c r="M3143" s="872" t="str">
        <f t="shared" si="251"/>
        <v/>
      </c>
      <c r="N3143" s="872" t="str">
        <f t="shared" si="253"/>
        <v/>
      </c>
      <c r="O3143" s="872" t="str">
        <f t="shared" si="252"/>
        <v/>
      </c>
    </row>
    <row r="3144" spans="3:15" ht="18" hidden="1" customHeight="1">
      <c r="C3144" s="879"/>
      <c r="D3144" s="888"/>
      <c r="E3144" s="889"/>
      <c r="F3144" s="848"/>
      <c r="G3144" s="849"/>
      <c r="H3144" s="868"/>
      <c r="I3144" s="642"/>
      <c r="J3144" s="862"/>
      <c r="K3144" s="872" t="str">
        <f t="shared" si="249"/>
        <v/>
      </c>
      <c r="L3144" s="872" t="str">
        <f t="shared" si="250"/>
        <v/>
      </c>
      <c r="M3144" s="872" t="str">
        <f t="shared" si="251"/>
        <v/>
      </c>
      <c r="N3144" s="872" t="str">
        <f t="shared" si="253"/>
        <v/>
      </c>
      <c r="O3144" s="872" t="str">
        <f t="shared" si="252"/>
        <v/>
      </c>
    </row>
    <row r="3145" spans="3:15" ht="18" hidden="1" customHeight="1">
      <c r="C3145" s="879"/>
      <c r="D3145" s="888"/>
      <c r="E3145" s="889"/>
      <c r="F3145" s="848"/>
      <c r="G3145" s="849"/>
      <c r="H3145" s="868"/>
      <c r="I3145" s="642"/>
      <c r="J3145" s="862"/>
      <c r="K3145" s="872" t="str">
        <f t="shared" si="249"/>
        <v/>
      </c>
      <c r="L3145" s="872" t="str">
        <f t="shared" si="250"/>
        <v/>
      </c>
      <c r="M3145" s="872" t="str">
        <f t="shared" si="251"/>
        <v/>
      </c>
      <c r="N3145" s="872" t="str">
        <f t="shared" si="253"/>
        <v/>
      </c>
      <c r="O3145" s="872" t="str">
        <f t="shared" si="252"/>
        <v/>
      </c>
    </row>
    <row r="3146" spans="3:15" ht="18" hidden="1" customHeight="1">
      <c r="C3146" s="879"/>
      <c r="D3146" s="888"/>
      <c r="E3146" s="889"/>
      <c r="F3146" s="848"/>
      <c r="G3146" s="849"/>
      <c r="H3146" s="868"/>
      <c r="I3146" s="642"/>
      <c r="J3146" s="862"/>
      <c r="K3146" s="872" t="str">
        <f t="shared" si="249"/>
        <v/>
      </c>
      <c r="L3146" s="872" t="str">
        <f t="shared" si="250"/>
        <v/>
      </c>
      <c r="M3146" s="872" t="str">
        <f t="shared" si="251"/>
        <v/>
      </c>
      <c r="N3146" s="872" t="str">
        <f t="shared" si="253"/>
        <v/>
      </c>
      <c r="O3146" s="872" t="str">
        <f t="shared" si="252"/>
        <v/>
      </c>
    </row>
    <row r="3147" spans="3:15" ht="18" hidden="1" customHeight="1">
      <c r="C3147" s="879"/>
      <c r="D3147" s="888"/>
      <c r="E3147" s="889"/>
      <c r="F3147" s="848"/>
      <c r="G3147" s="849"/>
      <c r="H3147" s="868"/>
      <c r="I3147" s="642"/>
      <c r="J3147" s="862"/>
      <c r="K3147" s="872" t="str">
        <f t="shared" si="249"/>
        <v/>
      </c>
      <c r="L3147" s="872" t="str">
        <f t="shared" si="250"/>
        <v/>
      </c>
      <c r="M3147" s="872" t="str">
        <f t="shared" si="251"/>
        <v/>
      </c>
      <c r="N3147" s="872" t="str">
        <f t="shared" si="253"/>
        <v/>
      </c>
      <c r="O3147" s="872" t="str">
        <f t="shared" si="252"/>
        <v/>
      </c>
    </row>
    <row r="3148" spans="3:15" ht="18" hidden="1" customHeight="1">
      <c r="C3148" s="879"/>
      <c r="D3148" s="888"/>
      <c r="E3148" s="889"/>
      <c r="F3148" s="848"/>
      <c r="G3148" s="849"/>
      <c r="H3148" s="868"/>
      <c r="I3148" s="642"/>
      <c r="J3148" s="862"/>
      <c r="K3148" s="872" t="str">
        <f t="shared" si="249"/>
        <v/>
      </c>
      <c r="L3148" s="872" t="str">
        <f t="shared" si="250"/>
        <v/>
      </c>
      <c r="M3148" s="872" t="str">
        <f t="shared" si="251"/>
        <v/>
      </c>
      <c r="N3148" s="872" t="str">
        <f t="shared" si="253"/>
        <v/>
      </c>
      <c r="O3148" s="872" t="str">
        <f t="shared" si="252"/>
        <v/>
      </c>
    </row>
    <row r="3149" spans="3:15" ht="18" hidden="1" customHeight="1">
      <c r="C3149" s="879"/>
      <c r="D3149" s="888"/>
      <c r="E3149" s="889"/>
      <c r="F3149" s="848"/>
      <c r="G3149" s="849"/>
      <c r="H3149" s="868"/>
      <c r="I3149" s="642"/>
      <c r="J3149" s="862"/>
      <c r="K3149" s="872" t="str">
        <f t="shared" si="249"/>
        <v/>
      </c>
      <c r="L3149" s="872" t="str">
        <f t="shared" si="250"/>
        <v/>
      </c>
      <c r="M3149" s="872" t="str">
        <f t="shared" si="251"/>
        <v/>
      </c>
      <c r="N3149" s="872" t="str">
        <f t="shared" si="253"/>
        <v/>
      </c>
      <c r="O3149" s="872" t="str">
        <f t="shared" si="252"/>
        <v/>
      </c>
    </row>
    <row r="3150" spans="3:15" ht="18" hidden="1" customHeight="1">
      <c r="C3150" s="879"/>
      <c r="D3150" s="888"/>
      <c r="E3150" s="889"/>
      <c r="F3150" s="848"/>
      <c r="G3150" s="849"/>
      <c r="H3150" s="868"/>
      <c r="I3150" s="642"/>
      <c r="J3150" s="862"/>
      <c r="K3150" s="872" t="str">
        <f t="shared" si="249"/>
        <v/>
      </c>
      <c r="L3150" s="872" t="str">
        <f t="shared" si="250"/>
        <v/>
      </c>
      <c r="M3150" s="872" t="str">
        <f t="shared" si="251"/>
        <v/>
      </c>
      <c r="N3150" s="872" t="str">
        <f t="shared" si="253"/>
        <v/>
      </c>
      <c r="O3150" s="872" t="str">
        <f t="shared" si="252"/>
        <v/>
      </c>
    </row>
    <row r="3151" spans="3:15" ht="18" hidden="1" customHeight="1">
      <c r="C3151" s="879"/>
      <c r="D3151" s="888"/>
      <c r="E3151" s="889"/>
      <c r="F3151" s="848"/>
      <c r="G3151" s="849"/>
      <c r="H3151" s="868"/>
      <c r="I3151" s="642"/>
      <c r="J3151" s="862"/>
      <c r="K3151" s="872" t="str">
        <f t="shared" si="249"/>
        <v/>
      </c>
      <c r="L3151" s="872" t="str">
        <f t="shared" si="250"/>
        <v/>
      </c>
      <c r="M3151" s="872" t="str">
        <f t="shared" si="251"/>
        <v/>
      </c>
      <c r="N3151" s="872" t="str">
        <f t="shared" si="253"/>
        <v/>
      </c>
      <c r="O3151" s="872" t="str">
        <f t="shared" si="252"/>
        <v/>
      </c>
    </row>
    <row r="3152" spans="3:15" ht="18" hidden="1" customHeight="1">
      <c r="C3152" s="879"/>
      <c r="D3152" s="888"/>
      <c r="E3152" s="889"/>
      <c r="F3152" s="848"/>
      <c r="G3152" s="849"/>
      <c r="H3152" s="868"/>
      <c r="I3152" s="642"/>
      <c r="J3152" s="862"/>
      <c r="K3152" s="872" t="str">
        <f t="shared" si="249"/>
        <v/>
      </c>
      <c r="L3152" s="872" t="str">
        <f t="shared" si="250"/>
        <v/>
      </c>
      <c r="M3152" s="872" t="str">
        <f t="shared" si="251"/>
        <v/>
      </c>
      <c r="N3152" s="872" t="str">
        <f t="shared" si="253"/>
        <v/>
      </c>
      <c r="O3152" s="872" t="str">
        <f t="shared" si="252"/>
        <v/>
      </c>
    </row>
    <row r="3153" spans="3:15" ht="18" hidden="1" customHeight="1">
      <c r="C3153" s="879"/>
      <c r="D3153" s="888"/>
      <c r="E3153" s="889"/>
      <c r="F3153" s="848"/>
      <c r="G3153" s="849"/>
      <c r="H3153" s="868"/>
      <c r="I3153" s="642"/>
      <c r="J3153" s="862"/>
      <c r="K3153" s="872" t="str">
        <f t="shared" si="249"/>
        <v/>
      </c>
      <c r="L3153" s="872" t="str">
        <f t="shared" si="250"/>
        <v/>
      </c>
      <c r="M3153" s="872" t="str">
        <f t="shared" si="251"/>
        <v/>
      </c>
      <c r="N3153" s="872" t="str">
        <f t="shared" si="253"/>
        <v/>
      </c>
      <c r="O3153" s="872" t="str">
        <f t="shared" si="252"/>
        <v/>
      </c>
    </row>
    <row r="3154" spans="3:15" ht="18" hidden="1" customHeight="1">
      <c r="C3154" s="879"/>
      <c r="D3154" s="888"/>
      <c r="E3154" s="889"/>
      <c r="F3154" s="848"/>
      <c r="G3154" s="849"/>
      <c r="H3154" s="868"/>
      <c r="I3154" s="642"/>
      <c r="J3154" s="862"/>
      <c r="K3154" s="872" t="str">
        <f t="shared" si="249"/>
        <v/>
      </c>
      <c r="L3154" s="872" t="str">
        <f t="shared" si="250"/>
        <v/>
      </c>
      <c r="M3154" s="872" t="str">
        <f t="shared" si="251"/>
        <v/>
      </c>
      <c r="N3154" s="872" t="str">
        <f t="shared" si="253"/>
        <v/>
      </c>
      <c r="O3154" s="872" t="str">
        <f t="shared" si="252"/>
        <v/>
      </c>
    </row>
    <row r="3155" spans="3:15" ht="18" hidden="1" customHeight="1">
      <c r="C3155" s="879"/>
      <c r="D3155" s="888"/>
      <c r="E3155" s="889"/>
      <c r="F3155" s="848"/>
      <c r="G3155" s="849"/>
      <c r="H3155" s="868"/>
      <c r="I3155" s="642"/>
      <c r="J3155" s="862"/>
      <c r="K3155" s="872" t="str">
        <f t="shared" si="249"/>
        <v/>
      </c>
      <c r="L3155" s="872" t="str">
        <f t="shared" si="250"/>
        <v/>
      </c>
      <c r="M3155" s="872" t="str">
        <f t="shared" si="251"/>
        <v/>
      </c>
      <c r="N3155" s="872" t="str">
        <f t="shared" si="253"/>
        <v/>
      </c>
      <c r="O3155" s="872" t="str">
        <f t="shared" si="252"/>
        <v/>
      </c>
    </row>
    <row r="3156" spans="3:15" ht="18" hidden="1" customHeight="1">
      <c r="C3156" s="879"/>
      <c r="D3156" s="888"/>
      <c r="E3156" s="889"/>
      <c r="F3156" s="848"/>
      <c r="G3156" s="849"/>
      <c r="H3156" s="868"/>
      <c r="I3156" s="642"/>
      <c r="J3156" s="862"/>
      <c r="K3156" s="872" t="str">
        <f t="shared" si="249"/>
        <v/>
      </c>
      <c r="L3156" s="872" t="str">
        <f t="shared" si="250"/>
        <v/>
      </c>
      <c r="M3156" s="872" t="str">
        <f t="shared" si="251"/>
        <v/>
      </c>
      <c r="N3156" s="872" t="str">
        <f t="shared" si="253"/>
        <v/>
      </c>
      <c r="O3156" s="872" t="str">
        <f t="shared" si="252"/>
        <v/>
      </c>
    </row>
    <row r="3157" spans="3:15" ht="18" hidden="1" customHeight="1">
      <c r="C3157" s="879"/>
      <c r="D3157" s="888"/>
      <c r="E3157" s="889"/>
      <c r="F3157" s="848"/>
      <c r="G3157" s="849"/>
      <c r="H3157" s="868"/>
      <c r="I3157" s="642"/>
      <c r="J3157" s="862"/>
      <c r="K3157" s="872" t="str">
        <f t="shared" si="249"/>
        <v/>
      </c>
      <c r="L3157" s="872" t="str">
        <f t="shared" si="250"/>
        <v/>
      </c>
      <c r="M3157" s="872" t="str">
        <f t="shared" si="251"/>
        <v/>
      </c>
      <c r="N3157" s="872" t="str">
        <f t="shared" si="253"/>
        <v/>
      </c>
      <c r="O3157" s="872" t="str">
        <f t="shared" si="252"/>
        <v/>
      </c>
    </row>
    <row r="3158" spans="3:15" ht="18" hidden="1" customHeight="1">
      <c r="C3158" s="879"/>
      <c r="D3158" s="888"/>
      <c r="E3158" s="889"/>
      <c r="F3158" s="848"/>
      <c r="G3158" s="849"/>
      <c r="H3158" s="868"/>
      <c r="I3158" s="642"/>
      <c r="J3158" s="862"/>
      <c r="K3158" s="872" t="str">
        <f t="shared" si="249"/>
        <v/>
      </c>
      <c r="L3158" s="872" t="str">
        <f t="shared" si="250"/>
        <v/>
      </c>
      <c r="M3158" s="872" t="str">
        <f t="shared" si="251"/>
        <v/>
      </c>
      <c r="N3158" s="872" t="str">
        <f t="shared" si="253"/>
        <v/>
      </c>
      <c r="O3158" s="872" t="str">
        <f t="shared" si="252"/>
        <v/>
      </c>
    </row>
    <row r="3159" spans="3:15" ht="18" hidden="1" customHeight="1">
      <c r="C3159" s="879"/>
      <c r="D3159" s="888"/>
      <c r="E3159" s="889"/>
      <c r="F3159" s="848"/>
      <c r="G3159" s="849"/>
      <c r="H3159" s="868"/>
      <c r="I3159" s="642"/>
      <c r="J3159" s="862"/>
      <c r="K3159" s="872" t="str">
        <f t="shared" si="249"/>
        <v/>
      </c>
      <c r="L3159" s="872" t="str">
        <f t="shared" si="250"/>
        <v/>
      </c>
      <c r="M3159" s="872" t="str">
        <f t="shared" si="251"/>
        <v/>
      </c>
      <c r="N3159" s="872" t="str">
        <f t="shared" si="253"/>
        <v/>
      </c>
      <c r="O3159" s="872" t="str">
        <f t="shared" si="252"/>
        <v/>
      </c>
    </row>
    <row r="3160" spans="3:15" ht="18" hidden="1" customHeight="1">
      <c r="C3160" s="879"/>
      <c r="D3160" s="888"/>
      <c r="E3160" s="889"/>
      <c r="F3160" s="848"/>
      <c r="G3160" s="849"/>
      <c r="H3160" s="868"/>
      <c r="I3160" s="642"/>
      <c r="J3160" s="862"/>
      <c r="K3160" s="872" t="str">
        <f t="shared" si="249"/>
        <v/>
      </c>
      <c r="L3160" s="872" t="str">
        <f t="shared" si="250"/>
        <v/>
      </c>
      <c r="M3160" s="872" t="str">
        <f t="shared" si="251"/>
        <v/>
      </c>
      <c r="N3160" s="872" t="str">
        <f t="shared" si="253"/>
        <v/>
      </c>
      <c r="O3160" s="872" t="str">
        <f t="shared" si="252"/>
        <v/>
      </c>
    </row>
    <row r="3161" spans="3:15" ht="18" hidden="1" customHeight="1">
      <c r="C3161" s="879"/>
      <c r="D3161" s="888"/>
      <c r="E3161" s="889"/>
      <c r="F3161" s="848"/>
      <c r="G3161" s="849"/>
      <c r="H3161" s="868"/>
      <c r="I3161" s="642"/>
      <c r="J3161" s="862"/>
      <c r="K3161" s="872" t="str">
        <f t="shared" si="249"/>
        <v/>
      </c>
      <c r="L3161" s="872" t="str">
        <f t="shared" si="250"/>
        <v/>
      </c>
      <c r="M3161" s="872" t="str">
        <f t="shared" si="251"/>
        <v/>
      </c>
      <c r="N3161" s="872" t="str">
        <f t="shared" si="253"/>
        <v/>
      </c>
      <c r="O3161" s="872" t="str">
        <f t="shared" si="252"/>
        <v/>
      </c>
    </row>
    <row r="3162" spans="3:15" ht="18" hidden="1" customHeight="1">
      <c r="C3162" s="879"/>
      <c r="D3162" s="888"/>
      <c r="E3162" s="889"/>
      <c r="F3162" s="848"/>
      <c r="G3162" s="849"/>
      <c r="H3162" s="868"/>
      <c r="I3162" s="642"/>
      <c r="J3162" s="862"/>
      <c r="K3162" s="872" t="str">
        <f t="shared" si="249"/>
        <v/>
      </c>
      <c r="L3162" s="872" t="str">
        <f t="shared" si="250"/>
        <v/>
      </c>
      <c r="M3162" s="872" t="str">
        <f t="shared" si="251"/>
        <v/>
      </c>
      <c r="N3162" s="872" t="str">
        <f t="shared" si="253"/>
        <v/>
      </c>
      <c r="O3162" s="872" t="str">
        <f t="shared" si="252"/>
        <v/>
      </c>
    </row>
    <row r="3163" spans="3:15" ht="18" hidden="1" customHeight="1">
      <c r="C3163" s="879"/>
      <c r="D3163" s="888"/>
      <c r="E3163" s="889"/>
      <c r="F3163" s="848"/>
      <c r="G3163" s="849"/>
      <c r="H3163" s="868"/>
      <c r="I3163" s="642"/>
      <c r="J3163" s="862"/>
      <c r="K3163" s="872" t="str">
        <f t="shared" si="249"/>
        <v/>
      </c>
      <c r="L3163" s="872" t="str">
        <f t="shared" si="250"/>
        <v/>
      </c>
      <c r="M3163" s="872" t="str">
        <f t="shared" si="251"/>
        <v/>
      </c>
      <c r="N3163" s="872" t="str">
        <f t="shared" si="253"/>
        <v/>
      </c>
      <c r="O3163" s="872" t="str">
        <f t="shared" si="252"/>
        <v/>
      </c>
    </row>
    <row r="3164" spans="3:15" ht="18" hidden="1" customHeight="1">
      <c r="C3164" s="879"/>
      <c r="D3164" s="888"/>
      <c r="E3164" s="889"/>
      <c r="F3164" s="848"/>
      <c r="G3164" s="849"/>
      <c r="H3164" s="868"/>
      <c r="I3164" s="642"/>
      <c r="J3164" s="862"/>
      <c r="K3164" s="872" t="str">
        <f t="shared" si="249"/>
        <v/>
      </c>
      <c r="L3164" s="872" t="str">
        <f t="shared" si="250"/>
        <v/>
      </c>
      <c r="M3164" s="872" t="str">
        <f t="shared" si="251"/>
        <v/>
      </c>
      <c r="N3164" s="872" t="str">
        <f t="shared" si="253"/>
        <v/>
      </c>
      <c r="O3164" s="872" t="str">
        <f t="shared" si="252"/>
        <v/>
      </c>
    </row>
    <row r="3165" spans="3:15" ht="18" hidden="1" customHeight="1">
      <c r="C3165" s="879"/>
      <c r="D3165" s="888"/>
      <c r="E3165" s="889"/>
      <c r="F3165" s="848"/>
      <c r="G3165" s="849"/>
      <c r="H3165" s="868"/>
      <c r="I3165" s="642"/>
      <c r="J3165" s="862"/>
      <c r="K3165" s="872" t="str">
        <f t="shared" si="249"/>
        <v/>
      </c>
      <c r="L3165" s="872" t="str">
        <f t="shared" si="250"/>
        <v/>
      </c>
      <c r="M3165" s="872" t="str">
        <f t="shared" si="251"/>
        <v/>
      </c>
      <c r="N3165" s="872" t="str">
        <f t="shared" si="253"/>
        <v/>
      </c>
      <c r="O3165" s="872" t="str">
        <f t="shared" si="252"/>
        <v/>
      </c>
    </row>
    <row r="3166" spans="3:15" ht="18" hidden="1" customHeight="1">
      <c r="C3166" s="879"/>
      <c r="D3166" s="888"/>
      <c r="E3166" s="889"/>
      <c r="F3166" s="848"/>
      <c r="G3166" s="849"/>
      <c r="H3166" s="868"/>
      <c r="I3166" s="642"/>
      <c r="J3166" s="862"/>
      <c r="K3166" s="872" t="str">
        <f t="shared" si="249"/>
        <v/>
      </c>
      <c r="L3166" s="872" t="str">
        <f t="shared" si="250"/>
        <v/>
      </c>
      <c r="M3166" s="872" t="str">
        <f t="shared" si="251"/>
        <v/>
      </c>
      <c r="N3166" s="872" t="str">
        <f t="shared" si="253"/>
        <v/>
      </c>
      <c r="O3166" s="872" t="str">
        <f t="shared" si="252"/>
        <v/>
      </c>
    </row>
    <row r="3167" spans="3:15" ht="18" hidden="1" customHeight="1">
      <c r="C3167" s="879"/>
      <c r="D3167" s="888"/>
      <c r="E3167" s="889"/>
      <c r="F3167" s="848"/>
      <c r="G3167" s="849"/>
      <c r="H3167" s="868"/>
      <c r="I3167" s="642"/>
      <c r="J3167" s="862"/>
      <c r="K3167" s="872" t="str">
        <f t="shared" si="249"/>
        <v/>
      </c>
      <c r="L3167" s="872" t="str">
        <f t="shared" si="250"/>
        <v/>
      </c>
      <c r="M3167" s="872" t="str">
        <f t="shared" si="251"/>
        <v/>
      </c>
      <c r="N3167" s="872" t="str">
        <f t="shared" si="253"/>
        <v/>
      </c>
      <c r="O3167" s="872" t="str">
        <f t="shared" si="252"/>
        <v/>
      </c>
    </row>
    <row r="3168" spans="3:15" ht="18" hidden="1" customHeight="1">
      <c r="C3168" s="879"/>
      <c r="D3168" s="888"/>
      <c r="E3168" s="889"/>
      <c r="F3168" s="848"/>
      <c r="G3168" s="849"/>
      <c r="H3168" s="868"/>
      <c r="I3168" s="642"/>
      <c r="J3168" s="862"/>
      <c r="K3168" s="872" t="str">
        <f t="shared" si="249"/>
        <v/>
      </c>
      <c r="L3168" s="872" t="str">
        <f t="shared" si="250"/>
        <v/>
      </c>
      <c r="M3168" s="872" t="str">
        <f t="shared" si="251"/>
        <v/>
      </c>
      <c r="N3168" s="872" t="str">
        <f t="shared" si="253"/>
        <v/>
      </c>
      <c r="O3168" s="872" t="str">
        <f t="shared" si="252"/>
        <v/>
      </c>
    </row>
    <row r="3169" spans="3:15" ht="18" hidden="1" customHeight="1">
      <c r="C3169" s="879"/>
      <c r="D3169" s="888"/>
      <c r="E3169" s="889"/>
      <c r="F3169" s="848"/>
      <c r="G3169" s="849"/>
      <c r="H3169" s="868"/>
      <c r="I3169" s="642"/>
      <c r="J3169" s="862"/>
      <c r="K3169" s="872" t="str">
        <f t="shared" si="249"/>
        <v/>
      </c>
      <c r="L3169" s="872" t="str">
        <f t="shared" si="250"/>
        <v/>
      </c>
      <c r="M3169" s="872" t="str">
        <f t="shared" si="251"/>
        <v/>
      </c>
      <c r="N3169" s="872" t="str">
        <f t="shared" si="253"/>
        <v/>
      </c>
      <c r="O3169" s="872" t="str">
        <f t="shared" si="252"/>
        <v/>
      </c>
    </row>
    <row r="3170" spans="3:15" ht="18" hidden="1" customHeight="1">
      <c r="C3170" s="879"/>
      <c r="D3170" s="888"/>
      <c r="E3170" s="889"/>
      <c r="F3170" s="848"/>
      <c r="G3170" s="849"/>
      <c r="H3170" s="868"/>
      <c r="I3170" s="642"/>
      <c r="J3170" s="862"/>
      <c r="K3170" s="872" t="str">
        <f t="shared" si="249"/>
        <v/>
      </c>
      <c r="L3170" s="872" t="str">
        <f t="shared" si="250"/>
        <v/>
      </c>
      <c r="M3170" s="872" t="str">
        <f t="shared" si="251"/>
        <v/>
      </c>
      <c r="N3170" s="872" t="str">
        <f t="shared" si="253"/>
        <v/>
      </c>
      <c r="O3170" s="872" t="str">
        <f t="shared" si="252"/>
        <v/>
      </c>
    </row>
    <row r="3171" spans="3:15" ht="18" hidden="1" customHeight="1">
      <c r="C3171" s="879"/>
      <c r="D3171" s="888"/>
      <c r="E3171" s="889"/>
      <c r="F3171" s="848"/>
      <c r="G3171" s="849"/>
      <c r="H3171" s="868"/>
      <c r="I3171" s="642"/>
      <c r="J3171" s="862"/>
      <c r="K3171" s="872" t="str">
        <f t="shared" si="249"/>
        <v/>
      </c>
      <c r="L3171" s="872" t="str">
        <f t="shared" si="250"/>
        <v/>
      </c>
      <c r="M3171" s="872" t="str">
        <f t="shared" si="251"/>
        <v/>
      </c>
      <c r="N3171" s="872" t="str">
        <f t="shared" si="253"/>
        <v/>
      </c>
      <c r="O3171" s="872" t="str">
        <f t="shared" si="252"/>
        <v/>
      </c>
    </row>
    <row r="3172" spans="3:15" ht="18" hidden="1" customHeight="1">
      <c r="C3172" s="879"/>
      <c r="D3172" s="888"/>
      <c r="E3172" s="889"/>
      <c r="F3172" s="848"/>
      <c r="G3172" s="849"/>
      <c r="H3172" s="868"/>
      <c r="I3172" s="642"/>
      <c r="J3172" s="862"/>
      <c r="K3172" s="872" t="str">
        <f t="shared" si="249"/>
        <v/>
      </c>
      <c r="L3172" s="872" t="str">
        <f t="shared" si="250"/>
        <v/>
      </c>
      <c r="M3172" s="872" t="str">
        <f t="shared" si="251"/>
        <v/>
      </c>
      <c r="N3172" s="872" t="str">
        <f t="shared" si="253"/>
        <v/>
      </c>
      <c r="O3172" s="872" t="str">
        <f t="shared" si="252"/>
        <v/>
      </c>
    </row>
    <row r="3173" spans="3:15" ht="18" hidden="1" customHeight="1">
      <c r="C3173" s="879"/>
      <c r="D3173" s="888"/>
      <c r="E3173" s="889"/>
      <c r="F3173" s="848"/>
      <c r="G3173" s="849"/>
      <c r="H3173" s="868"/>
      <c r="I3173" s="642"/>
      <c r="J3173" s="862"/>
      <c r="K3173" s="872" t="str">
        <f t="shared" si="249"/>
        <v/>
      </c>
      <c r="L3173" s="872" t="str">
        <f t="shared" si="250"/>
        <v/>
      </c>
      <c r="M3173" s="872" t="str">
        <f t="shared" si="251"/>
        <v/>
      </c>
      <c r="N3173" s="872" t="str">
        <f t="shared" si="253"/>
        <v/>
      </c>
      <c r="O3173" s="872" t="str">
        <f t="shared" si="252"/>
        <v/>
      </c>
    </row>
    <row r="3174" spans="3:15" ht="18" hidden="1" customHeight="1">
      <c r="C3174" s="879"/>
      <c r="D3174" s="888"/>
      <c r="E3174" s="889"/>
      <c r="F3174" s="848"/>
      <c r="G3174" s="849"/>
      <c r="H3174" s="868"/>
      <c r="I3174" s="642"/>
      <c r="J3174" s="862"/>
      <c r="K3174" s="872" t="str">
        <f t="shared" si="249"/>
        <v/>
      </c>
      <c r="L3174" s="872" t="str">
        <f t="shared" si="250"/>
        <v/>
      </c>
      <c r="M3174" s="872" t="str">
        <f t="shared" si="251"/>
        <v/>
      </c>
      <c r="N3174" s="872" t="str">
        <f t="shared" si="253"/>
        <v/>
      </c>
      <c r="O3174" s="872" t="str">
        <f t="shared" si="252"/>
        <v/>
      </c>
    </row>
    <row r="3175" spans="3:15" ht="18" hidden="1" customHeight="1">
      <c r="C3175" s="879"/>
      <c r="D3175" s="888"/>
      <c r="E3175" s="889"/>
      <c r="F3175" s="848"/>
      <c r="G3175" s="849"/>
      <c r="H3175" s="868"/>
      <c r="I3175" s="642"/>
      <c r="J3175" s="862"/>
      <c r="K3175" s="872" t="str">
        <f t="shared" ref="K3175:K3204" si="254">IF(C3175="","",IF(E3175=G3175,"エラー",""))</f>
        <v/>
      </c>
      <c r="L3175" s="872" t="str">
        <f t="shared" ref="L3175:L3204" si="255">IF(C3175="","",IF(COUNTIF($H$3213:$H$3236,H3175),"","エラー"))</f>
        <v/>
      </c>
      <c r="M3175" s="872" t="str">
        <f t="shared" ref="M3175:M3204" si="256">IF(H3175="その他",IF(I3175="","エラー",""),IF(H3175="外国語(外国語会話も含む)",IF(I3175="","エラー",""),""))</f>
        <v/>
      </c>
      <c r="N3175" s="872" t="str">
        <f t="shared" si="253"/>
        <v/>
      </c>
      <c r="O3175" s="872" t="str">
        <f t="shared" si="252"/>
        <v/>
      </c>
    </row>
    <row r="3176" spans="3:15" ht="18" hidden="1" customHeight="1">
      <c r="C3176" s="879"/>
      <c r="D3176" s="888"/>
      <c r="E3176" s="889"/>
      <c r="F3176" s="848"/>
      <c r="G3176" s="849"/>
      <c r="H3176" s="868"/>
      <c r="I3176" s="642"/>
      <c r="J3176" s="862"/>
      <c r="K3176" s="872" t="str">
        <f t="shared" si="254"/>
        <v/>
      </c>
      <c r="L3176" s="872" t="str">
        <f t="shared" si="255"/>
        <v/>
      </c>
      <c r="M3176" s="872" t="str">
        <f t="shared" si="256"/>
        <v/>
      </c>
      <c r="N3176" s="872" t="str">
        <f t="shared" si="253"/>
        <v/>
      </c>
      <c r="O3176" s="872" t="str">
        <f t="shared" si="252"/>
        <v/>
      </c>
    </row>
    <row r="3177" spans="3:15" ht="18" hidden="1" customHeight="1">
      <c r="C3177" s="879"/>
      <c r="D3177" s="888"/>
      <c r="E3177" s="889"/>
      <c r="F3177" s="848"/>
      <c r="G3177" s="849"/>
      <c r="H3177" s="868"/>
      <c r="I3177" s="642"/>
      <c r="J3177" s="862"/>
      <c r="K3177" s="872" t="str">
        <f t="shared" si="254"/>
        <v/>
      </c>
      <c r="L3177" s="872" t="str">
        <f t="shared" si="255"/>
        <v/>
      </c>
      <c r="M3177" s="872" t="str">
        <f t="shared" si="256"/>
        <v/>
      </c>
      <c r="N3177" s="872" t="str">
        <f t="shared" si="253"/>
        <v/>
      </c>
      <c r="O3177" s="872" t="str">
        <f t="shared" si="252"/>
        <v/>
      </c>
    </row>
    <row r="3178" spans="3:15" ht="18" hidden="1" customHeight="1">
      <c r="C3178" s="879"/>
      <c r="D3178" s="888"/>
      <c r="E3178" s="889"/>
      <c r="F3178" s="848"/>
      <c r="G3178" s="849"/>
      <c r="H3178" s="868"/>
      <c r="I3178" s="642"/>
      <c r="J3178" s="862"/>
      <c r="K3178" s="872" t="str">
        <f t="shared" si="254"/>
        <v/>
      </c>
      <c r="L3178" s="872" t="str">
        <f t="shared" si="255"/>
        <v/>
      </c>
      <c r="M3178" s="872" t="str">
        <f t="shared" si="256"/>
        <v/>
      </c>
      <c r="N3178" s="872" t="str">
        <f t="shared" si="253"/>
        <v/>
      </c>
      <c r="O3178" s="872" t="str">
        <f t="shared" si="252"/>
        <v/>
      </c>
    </row>
    <row r="3179" spans="3:15" ht="18" hidden="1" customHeight="1">
      <c r="C3179" s="879"/>
      <c r="D3179" s="888"/>
      <c r="E3179" s="889"/>
      <c r="F3179" s="848"/>
      <c r="G3179" s="849"/>
      <c r="H3179" s="868"/>
      <c r="I3179" s="642"/>
      <c r="J3179" s="862"/>
      <c r="K3179" s="872" t="str">
        <f t="shared" si="254"/>
        <v/>
      </c>
      <c r="L3179" s="872" t="str">
        <f t="shared" si="255"/>
        <v/>
      </c>
      <c r="M3179" s="872" t="str">
        <f t="shared" si="256"/>
        <v/>
      </c>
      <c r="N3179" s="872" t="str">
        <f t="shared" si="253"/>
        <v/>
      </c>
      <c r="O3179" s="872" t="str">
        <f t="shared" si="252"/>
        <v/>
      </c>
    </row>
    <row r="3180" spans="3:15" ht="18" hidden="1" customHeight="1">
      <c r="C3180" s="879"/>
      <c r="D3180" s="888"/>
      <c r="E3180" s="889"/>
      <c r="F3180" s="848"/>
      <c r="G3180" s="849"/>
      <c r="H3180" s="868"/>
      <c r="I3180" s="642"/>
      <c r="J3180" s="862"/>
      <c r="K3180" s="872" t="str">
        <f t="shared" si="254"/>
        <v/>
      </c>
      <c r="L3180" s="872" t="str">
        <f t="shared" si="255"/>
        <v/>
      </c>
      <c r="M3180" s="872" t="str">
        <f t="shared" si="256"/>
        <v/>
      </c>
      <c r="N3180" s="872" t="str">
        <f t="shared" si="253"/>
        <v/>
      </c>
      <c r="O3180" s="872" t="str">
        <f t="shared" si="252"/>
        <v/>
      </c>
    </row>
    <row r="3181" spans="3:15" ht="18" hidden="1" customHeight="1">
      <c r="C3181" s="879"/>
      <c r="D3181" s="888"/>
      <c r="E3181" s="889"/>
      <c r="F3181" s="848"/>
      <c r="G3181" s="849"/>
      <c r="H3181" s="868"/>
      <c r="I3181" s="642"/>
      <c r="J3181" s="862"/>
      <c r="K3181" s="872" t="str">
        <f t="shared" si="254"/>
        <v/>
      </c>
      <c r="L3181" s="872" t="str">
        <f t="shared" si="255"/>
        <v/>
      </c>
      <c r="M3181" s="872" t="str">
        <f t="shared" si="256"/>
        <v/>
      </c>
      <c r="N3181" s="872" t="str">
        <f t="shared" si="253"/>
        <v/>
      </c>
      <c r="O3181" s="872" t="str">
        <f t="shared" si="252"/>
        <v/>
      </c>
    </row>
    <row r="3182" spans="3:15" ht="18" hidden="1" customHeight="1">
      <c r="C3182" s="879"/>
      <c r="D3182" s="888"/>
      <c r="E3182" s="889"/>
      <c r="F3182" s="848"/>
      <c r="G3182" s="849"/>
      <c r="H3182" s="868"/>
      <c r="I3182" s="642"/>
      <c r="J3182" s="862"/>
      <c r="K3182" s="872" t="str">
        <f t="shared" si="254"/>
        <v/>
      </c>
      <c r="L3182" s="872" t="str">
        <f t="shared" si="255"/>
        <v/>
      </c>
      <c r="M3182" s="872" t="str">
        <f t="shared" si="256"/>
        <v/>
      </c>
      <c r="N3182" s="872" t="str">
        <f t="shared" si="253"/>
        <v/>
      </c>
      <c r="O3182" s="872" t="str">
        <f t="shared" si="252"/>
        <v/>
      </c>
    </row>
    <row r="3183" spans="3:15" ht="18" hidden="1" customHeight="1">
      <c r="C3183" s="879"/>
      <c r="D3183" s="888"/>
      <c r="E3183" s="889"/>
      <c r="F3183" s="848"/>
      <c r="G3183" s="849"/>
      <c r="H3183" s="868"/>
      <c r="I3183" s="642"/>
      <c r="J3183" s="862"/>
      <c r="K3183" s="872" t="str">
        <f t="shared" si="254"/>
        <v/>
      </c>
      <c r="L3183" s="872" t="str">
        <f t="shared" si="255"/>
        <v/>
      </c>
      <c r="M3183" s="872" t="str">
        <f t="shared" si="256"/>
        <v/>
      </c>
      <c r="N3183" s="872" t="str">
        <f t="shared" si="253"/>
        <v/>
      </c>
      <c r="O3183" s="872" t="str">
        <f t="shared" si="252"/>
        <v/>
      </c>
    </row>
    <row r="3184" spans="3:15" ht="18" hidden="1" customHeight="1">
      <c r="C3184" s="879"/>
      <c r="D3184" s="888"/>
      <c r="E3184" s="889"/>
      <c r="F3184" s="848"/>
      <c r="G3184" s="849"/>
      <c r="H3184" s="868"/>
      <c r="I3184" s="642"/>
      <c r="J3184" s="862"/>
      <c r="K3184" s="872" t="str">
        <f t="shared" si="254"/>
        <v/>
      </c>
      <c r="L3184" s="872" t="str">
        <f t="shared" si="255"/>
        <v/>
      </c>
      <c r="M3184" s="872" t="str">
        <f t="shared" si="256"/>
        <v/>
      </c>
      <c r="N3184" s="872" t="str">
        <f t="shared" si="253"/>
        <v/>
      </c>
      <c r="O3184" s="872" t="str">
        <f t="shared" si="252"/>
        <v/>
      </c>
    </row>
    <row r="3185" spans="3:15" ht="18" hidden="1" customHeight="1">
      <c r="C3185" s="879"/>
      <c r="D3185" s="888"/>
      <c r="E3185" s="889"/>
      <c r="F3185" s="848"/>
      <c r="G3185" s="849"/>
      <c r="H3185" s="868"/>
      <c r="I3185" s="642"/>
      <c r="J3185" s="862"/>
      <c r="K3185" s="872" t="str">
        <f t="shared" si="254"/>
        <v/>
      </c>
      <c r="L3185" s="872" t="str">
        <f t="shared" si="255"/>
        <v/>
      </c>
      <c r="M3185" s="872" t="str">
        <f t="shared" si="256"/>
        <v/>
      </c>
      <c r="N3185" s="872" t="str">
        <f t="shared" si="253"/>
        <v/>
      </c>
      <c r="O3185" s="872" t="str">
        <f t="shared" si="252"/>
        <v/>
      </c>
    </row>
    <row r="3186" spans="3:15" ht="18" hidden="1" customHeight="1">
      <c r="C3186" s="879"/>
      <c r="D3186" s="888"/>
      <c r="E3186" s="889"/>
      <c r="F3186" s="848"/>
      <c r="G3186" s="849"/>
      <c r="H3186" s="868"/>
      <c r="I3186" s="642"/>
      <c r="J3186" s="862"/>
      <c r="K3186" s="872" t="str">
        <f t="shared" si="254"/>
        <v/>
      </c>
      <c r="L3186" s="872" t="str">
        <f t="shared" si="255"/>
        <v/>
      </c>
      <c r="M3186" s="872" t="str">
        <f t="shared" si="256"/>
        <v/>
      </c>
      <c r="N3186" s="872" t="str">
        <f t="shared" si="253"/>
        <v/>
      </c>
      <c r="O3186" s="872" t="str">
        <f t="shared" si="252"/>
        <v/>
      </c>
    </row>
    <row r="3187" spans="3:15" ht="18" hidden="1" customHeight="1">
      <c r="C3187" s="879"/>
      <c r="D3187" s="888"/>
      <c r="E3187" s="889"/>
      <c r="F3187" s="848"/>
      <c r="G3187" s="849"/>
      <c r="H3187" s="868"/>
      <c r="I3187" s="642"/>
      <c r="J3187" s="862"/>
      <c r="K3187" s="872" t="str">
        <f t="shared" si="254"/>
        <v/>
      </c>
      <c r="L3187" s="872" t="str">
        <f t="shared" si="255"/>
        <v/>
      </c>
      <c r="M3187" s="872" t="str">
        <f t="shared" si="256"/>
        <v/>
      </c>
      <c r="N3187" s="872" t="str">
        <f t="shared" si="253"/>
        <v/>
      </c>
      <c r="O3187" s="872" t="str">
        <f t="shared" si="252"/>
        <v/>
      </c>
    </row>
    <row r="3188" spans="3:15" ht="18" hidden="1" customHeight="1">
      <c r="C3188" s="879"/>
      <c r="D3188" s="888"/>
      <c r="E3188" s="889"/>
      <c r="F3188" s="848"/>
      <c r="G3188" s="849"/>
      <c r="H3188" s="868"/>
      <c r="I3188" s="642"/>
      <c r="J3188" s="862"/>
      <c r="K3188" s="872" t="str">
        <f t="shared" si="254"/>
        <v/>
      </c>
      <c r="L3188" s="872" t="str">
        <f t="shared" si="255"/>
        <v/>
      </c>
      <c r="M3188" s="872" t="str">
        <f t="shared" si="256"/>
        <v/>
      </c>
      <c r="N3188" s="872" t="str">
        <f t="shared" si="253"/>
        <v/>
      </c>
      <c r="O3188" s="872" t="str">
        <f t="shared" si="252"/>
        <v/>
      </c>
    </row>
    <row r="3189" spans="3:15" ht="18" hidden="1" customHeight="1">
      <c r="C3189" s="879"/>
      <c r="D3189" s="888"/>
      <c r="E3189" s="889"/>
      <c r="F3189" s="848"/>
      <c r="G3189" s="849"/>
      <c r="H3189" s="868"/>
      <c r="I3189" s="642"/>
      <c r="J3189" s="862"/>
      <c r="K3189" s="872" t="str">
        <f t="shared" si="254"/>
        <v/>
      </c>
      <c r="L3189" s="872" t="str">
        <f t="shared" si="255"/>
        <v/>
      </c>
      <c r="M3189" s="872" t="str">
        <f t="shared" si="256"/>
        <v/>
      </c>
      <c r="N3189" s="872" t="str">
        <f t="shared" si="253"/>
        <v/>
      </c>
      <c r="O3189" s="872" t="str">
        <f t="shared" si="252"/>
        <v/>
      </c>
    </row>
    <row r="3190" spans="3:15" ht="18" hidden="1" customHeight="1">
      <c r="C3190" s="879"/>
      <c r="D3190" s="888"/>
      <c r="E3190" s="889"/>
      <c r="F3190" s="848"/>
      <c r="G3190" s="849"/>
      <c r="H3190" s="868"/>
      <c r="I3190" s="642"/>
      <c r="J3190" s="862"/>
      <c r="K3190" s="872" t="str">
        <f t="shared" si="254"/>
        <v/>
      </c>
      <c r="L3190" s="872" t="str">
        <f t="shared" si="255"/>
        <v/>
      </c>
      <c r="M3190" s="872" t="str">
        <f t="shared" si="256"/>
        <v/>
      </c>
      <c r="N3190" s="872" t="str">
        <f t="shared" si="253"/>
        <v/>
      </c>
      <c r="O3190" s="872" t="str">
        <f t="shared" si="252"/>
        <v/>
      </c>
    </row>
    <row r="3191" spans="3:15" ht="18" hidden="1" customHeight="1">
      <c r="C3191" s="879"/>
      <c r="D3191" s="888"/>
      <c r="E3191" s="889"/>
      <c r="F3191" s="848"/>
      <c r="G3191" s="849"/>
      <c r="H3191" s="868"/>
      <c r="I3191" s="642"/>
      <c r="J3191" s="862"/>
      <c r="K3191" s="872" t="str">
        <f t="shared" si="254"/>
        <v/>
      </c>
      <c r="L3191" s="872" t="str">
        <f t="shared" si="255"/>
        <v/>
      </c>
      <c r="M3191" s="872" t="str">
        <f t="shared" si="256"/>
        <v/>
      </c>
      <c r="N3191" s="872" t="str">
        <f t="shared" si="253"/>
        <v/>
      </c>
      <c r="O3191" s="872" t="str">
        <f t="shared" si="252"/>
        <v/>
      </c>
    </row>
    <row r="3192" spans="3:15" ht="18" hidden="1" customHeight="1">
      <c r="C3192" s="879"/>
      <c r="D3192" s="888"/>
      <c r="E3192" s="889"/>
      <c r="F3192" s="848"/>
      <c r="G3192" s="849"/>
      <c r="H3192" s="868"/>
      <c r="I3192" s="642"/>
      <c r="J3192" s="862"/>
      <c r="K3192" s="872" t="str">
        <f t="shared" si="254"/>
        <v/>
      </c>
      <c r="L3192" s="872" t="str">
        <f t="shared" si="255"/>
        <v/>
      </c>
      <c r="M3192" s="872" t="str">
        <f t="shared" si="256"/>
        <v/>
      </c>
      <c r="N3192" s="872" t="str">
        <f t="shared" si="253"/>
        <v/>
      </c>
      <c r="O3192" s="872" t="str">
        <f t="shared" si="252"/>
        <v/>
      </c>
    </row>
    <row r="3193" spans="3:15" ht="18" hidden="1" customHeight="1">
      <c r="C3193" s="879"/>
      <c r="D3193" s="888"/>
      <c r="E3193" s="889"/>
      <c r="F3193" s="848"/>
      <c r="G3193" s="849"/>
      <c r="H3193" s="868"/>
      <c r="I3193" s="642"/>
      <c r="J3193" s="862"/>
      <c r="K3193" s="872" t="str">
        <f t="shared" si="254"/>
        <v/>
      </c>
      <c r="L3193" s="872" t="str">
        <f t="shared" si="255"/>
        <v/>
      </c>
      <c r="M3193" s="872" t="str">
        <f t="shared" si="256"/>
        <v/>
      </c>
      <c r="N3193" s="872" t="str">
        <f t="shared" si="253"/>
        <v/>
      </c>
      <c r="O3193" s="872" t="str">
        <f t="shared" si="252"/>
        <v/>
      </c>
    </row>
    <row r="3194" spans="3:15" ht="18" hidden="1" customHeight="1">
      <c r="C3194" s="879"/>
      <c r="D3194" s="888"/>
      <c r="E3194" s="889"/>
      <c r="F3194" s="848"/>
      <c r="G3194" s="849"/>
      <c r="H3194" s="868"/>
      <c r="I3194" s="642"/>
      <c r="J3194" s="862"/>
      <c r="K3194" s="872" t="str">
        <f t="shared" si="254"/>
        <v/>
      </c>
      <c r="L3194" s="872" t="str">
        <f t="shared" si="255"/>
        <v/>
      </c>
      <c r="M3194" s="872" t="str">
        <f t="shared" si="256"/>
        <v/>
      </c>
      <c r="N3194" s="872" t="str">
        <f t="shared" si="253"/>
        <v/>
      </c>
      <c r="O3194" s="872" t="str">
        <f t="shared" si="252"/>
        <v/>
      </c>
    </row>
    <row r="3195" spans="3:15" ht="18" hidden="1" customHeight="1">
      <c r="C3195" s="879"/>
      <c r="D3195" s="888"/>
      <c r="E3195" s="889"/>
      <c r="F3195" s="848"/>
      <c r="G3195" s="849"/>
      <c r="H3195" s="868"/>
      <c r="I3195" s="642"/>
      <c r="J3195" s="862"/>
      <c r="K3195" s="872" t="str">
        <f t="shared" si="254"/>
        <v/>
      </c>
      <c r="L3195" s="872" t="str">
        <f t="shared" si="255"/>
        <v/>
      </c>
      <c r="M3195" s="872" t="str">
        <f t="shared" si="256"/>
        <v/>
      </c>
      <c r="N3195" s="872" t="str">
        <f t="shared" si="253"/>
        <v/>
      </c>
      <c r="O3195" s="872" t="str">
        <f t="shared" si="252"/>
        <v/>
      </c>
    </row>
    <row r="3196" spans="3:15" ht="18" hidden="1" customHeight="1">
      <c r="C3196" s="879"/>
      <c r="D3196" s="888"/>
      <c r="E3196" s="889"/>
      <c r="F3196" s="848"/>
      <c r="G3196" s="849"/>
      <c r="H3196" s="868"/>
      <c r="I3196" s="642"/>
      <c r="J3196" s="862"/>
      <c r="K3196" s="872" t="str">
        <f t="shared" si="254"/>
        <v/>
      </c>
      <c r="L3196" s="872" t="str">
        <f t="shared" si="255"/>
        <v/>
      </c>
      <c r="M3196" s="872" t="str">
        <f t="shared" si="256"/>
        <v/>
      </c>
      <c r="N3196" s="872" t="str">
        <f t="shared" si="253"/>
        <v/>
      </c>
      <c r="O3196" s="872" t="str">
        <f t="shared" si="252"/>
        <v/>
      </c>
    </row>
    <row r="3197" spans="3:15" ht="18" hidden="1" customHeight="1">
      <c r="C3197" s="879"/>
      <c r="D3197" s="888"/>
      <c r="E3197" s="889"/>
      <c r="F3197" s="848"/>
      <c r="G3197" s="849"/>
      <c r="H3197" s="868"/>
      <c r="I3197" s="642"/>
      <c r="J3197" s="862"/>
      <c r="K3197" s="872" t="str">
        <f t="shared" si="254"/>
        <v/>
      </c>
      <c r="L3197" s="872" t="str">
        <f t="shared" si="255"/>
        <v/>
      </c>
      <c r="M3197" s="872" t="str">
        <f t="shared" si="256"/>
        <v/>
      </c>
      <c r="N3197" s="872" t="str">
        <f t="shared" si="253"/>
        <v/>
      </c>
      <c r="O3197" s="872" t="str">
        <f t="shared" si="252"/>
        <v/>
      </c>
    </row>
    <row r="3198" spans="3:15" ht="18" hidden="1" customHeight="1">
      <c r="C3198" s="879"/>
      <c r="D3198" s="888"/>
      <c r="E3198" s="889"/>
      <c r="F3198" s="848"/>
      <c r="G3198" s="849"/>
      <c r="H3198" s="868"/>
      <c r="I3198" s="642"/>
      <c r="J3198" s="862"/>
      <c r="K3198" s="872" t="str">
        <f t="shared" si="254"/>
        <v/>
      </c>
      <c r="L3198" s="872" t="str">
        <f t="shared" si="255"/>
        <v/>
      </c>
      <c r="M3198" s="872" t="str">
        <f t="shared" si="256"/>
        <v/>
      </c>
      <c r="N3198" s="872" t="str">
        <f t="shared" si="253"/>
        <v/>
      </c>
      <c r="O3198" s="872" t="str">
        <f t="shared" si="252"/>
        <v/>
      </c>
    </row>
    <row r="3199" spans="3:15" ht="18" hidden="1" customHeight="1">
      <c r="C3199" s="879"/>
      <c r="D3199" s="888"/>
      <c r="E3199" s="889"/>
      <c r="F3199" s="848"/>
      <c r="G3199" s="849"/>
      <c r="H3199" s="868"/>
      <c r="I3199" s="642"/>
      <c r="J3199" s="862"/>
      <c r="K3199" s="872" t="str">
        <f t="shared" si="254"/>
        <v/>
      </c>
      <c r="L3199" s="872" t="str">
        <f t="shared" si="255"/>
        <v/>
      </c>
      <c r="M3199" s="872" t="str">
        <f t="shared" si="256"/>
        <v/>
      </c>
      <c r="N3199" s="872" t="str">
        <f t="shared" si="253"/>
        <v/>
      </c>
      <c r="O3199" s="872" t="str">
        <f t="shared" si="252"/>
        <v/>
      </c>
    </row>
    <row r="3200" spans="3:15" ht="18" hidden="1" customHeight="1">
      <c r="C3200" s="879"/>
      <c r="D3200" s="888"/>
      <c r="E3200" s="889"/>
      <c r="F3200" s="848"/>
      <c r="G3200" s="849"/>
      <c r="H3200" s="868"/>
      <c r="I3200" s="642"/>
      <c r="J3200" s="862"/>
      <c r="K3200" s="872" t="str">
        <f t="shared" si="254"/>
        <v/>
      </c>
      <c r="L3200" s="872" t="str">
        <f t="shared" si="255"/>
        <v/>
      </c>
      <c r="M3200" s="872" t="str">
        <f t="shared" si="256"/>
        <v/>
      </c>
      <c r="N3200" s="872" t="str">
        <f t="shared" si="253"/>
        <v/>
      </c>
      <c r="O3200" s="872" t="str">
        <f t="shared" si="252"/>
        <v/>
      </c>
    </row>
    <row r="3201" spans="3:15" ht="18" hidden="1" customHeight="1">
      <c r="C3201" s="879"/>
      <c r="D3201" s="888"/>
      <c r="E3201" s="889"/>
      <c r="F3201" s="848"/>
      <c r="G3201" s="849"/>
      <c r="H3201" s="868"/>
      <c r="I3201" s="642"/>
      <c r="J3201" s="862"/>
      <c r="K3201" s="872" t="str">
        <f t="shared" si="254"/>
        <v/>
      </c>
      <c r="L3201" s="872" t="str">
        <f t="shared" si="255"/>
        <v/>
      </c>
      <c r="M3201" s="872" t="str">
        <f t="shared" si="256"/>
        <v/>
      </c>
      <c r="N3201" s="872" t="str">
        <f t="shared" si="253"/>
        <v/>
      </c>
      <c r="O3201" s="872" t="str">
        <f t="shared" si="252"/>
        <v/>
      </c>
    </row>
    <row r="3202" spans="3:15" ht="18" hidden="1" customHeight="1">
      <c r="C3202" s="879"/>
      <c r="D3202" s="888"/>
      <c r="E3202" s="889"/>
      <c r="F3202" s="848"/>
      <c r="G3202" s="849"/>
      <c r="H3202" s="868"/>
      <c r="I3202" s="642"/>
      <c r="J3202" s="862"/>
      <c r="K3202" s="872" t="str">
        <f t="shared" si="254"/>
        <v/>
      </c>
      <c r="L3202" s="872" t="str">
        <f t="shared" si="255"/>
        <v/>
      </c>
      <c r="M3202" s="872" t="str">
        <f t="shared" si="256"/>
        <v/>
      </c>
      <c r="N3202" s="872" t="str">
        <f t="shared" si="253"/>
        <v/>
      </c>
      <c r="O3202" s="872" t="str">
        <f t="shared" si="252"/>
        <v/>
      </c>
    </row>
    <row r="3203" spans="3:15" ht="18" hidden="1" customHeight="1">
      <c r="C3203" s="879"/>
      <c r="D3203" s="888"/>
      <c r="E3203" s="889"/>
      <c r="F3203" s="848"/>
      <c r="G3203" s="849"/>
      <c r="H3203" s="868"/>
      <c r="I3203" s="642"/>
      <c r="J3203" s="862"/>
      <c r="K3203" s="872" t="str">
        <f t="shared" si="254"/>
        <v/>
      </c>
      <c r="L3203" s="872" t="str">
        <f t="shared" si="255"/>
        <v/>
      </c>
      <c r="M3203" s="872" t="str">
        <f t="shared" si="256"/>
        <v/>
      </c>
      <c r="N3203" s="872" t="str">
        <f t="shared" si="253"/>
        <v/>
      </c>
      <c r="O3203" s="872" t="str">
        <f t="shared" si="252"/>
        <v/>
      </c>
    </row>
    <row r="3204" spans="3:15" ht="18" customHeight="1" thickBot="1">
      <c r="C3204" s="879"/>
      <c r="D3204" s="888"/>
      <c r="E3204" s="889"/>
      <c r="F3204" s="848"/>
      <c r="G3204" s="849"/>
      <c r="H3204" s="868"/>
      <c r="I3204" s="642"/>
      <c r="J3204" s="862"/>
      <c r="K3204" s="872" t="str">
        <f t="shared" si="254"/>
        <v/>
      </c>
      <c r="L3204" s="872" t="str">
        <f t="shared" si="255"/>
        <v/>
      </c>
      <c r="M3204" s="872" t="str">
        <f t="shared" si="256"/>
        <v/>
      </c>
      <c r="N3204" s="872" t="str">
        <f t="shared" si="253"/>
        <v/>
      </c>
      <c r="O3204" s="872" t="str">
        <f t="shared" si="252"/>
        <v/>
      </c>
    </row>
    <row r="3205" spans="3:15" ht="18" customHeight="1" thickTop="1" thickBot="1">
      <c r="C3205" s="1401" t="s">
        <v>409</v>
      </c>
      <c r="D3205" s="1402"/>
      <c r="E3205" s="1403"/>
      <c r="F3205" s="863"/>
      <c r="G3205" s="864"/>
      <c r="H3205" s="865"/>
      <c r="I3205" s="865"/>
      <c r="J3205" s="866"/>
    </row>
    <row r="3206" spans="3:15" ht="18" customHeight="1">
      <c r="C3206" s="645"/>
      <c r="D3206" s="645"/>
      <c r="E3206" s="646"/>
      <c r="F3206" s="647"/>
      <c r="G3206" s="648"/>
      <c r="H3206" s="648"/>
      <c r="I3206" s="648"/>
      <c r="J3206" s="649"/>
    </row>
    <row r="3207" spans="3:15" ht="18" customHeight="1">
      <c r="C3207" s="650" t="s">
        <v>355</v>
      </c>
      <c r="D3207" s="650"/>
      <c r="E3207" s="646"/>
      <c r="F3207" s="647"/>
      <c r="G3207" s="648"/>
      <c r="H3207" s="648"/>
      <c r="I3207" s="648"/>
      <c r="J3207" s="649"/>
    </row>
    <row r="3208" spans="3:15" ht="26.25" customHeight="1">
      <c r="C3208" s="1404" t="s">
        <v>637</v>
      </c>
      <c r="D3208" s="1404"/>
      <c r="E3208" s="1404"/>
      <c r="F3208" s="1404"/>
      <c r="G3208" s="1404"/>
      <c r="H3208" s="1404"/>
      <c r="I3208" s="1404"/>
      <c r="J3208" s="1404"/>
    </row>
    <row r="3209" spans="3:15" ht="26.25" customHeight="1">
      <c r="C3209" s="843" t="s">
        <v>638</v>
      </c>
      <c r="D3209" s="651"/>
      <c r="E3209" s="618"/>
      <c r="F3209" s="618"/>
      <c r="G3209" s="618"/>
      <c r="H3209" s="618"/>
      <c r="I3209" s="618"/>
      <c r="J3209" s="618"/>
    </row>
    <row r="3210" spans="3:15" ht="26.25" customHeight="1">
      <c r="C3210" s="870"/>
      <c r="D3210" s="870"/>
      <c r="E3210" s="870"/>
      <c r="F3210" s="870"/>
      <c r="G3210" s="870"/>
      <c r="H3210" s="870"/>
      <c r="I3210" s="870"/>
      <c r="J3210" s="870"/>
    </row>
    <row r="3211" spans="3:15">
      <c r="C3211" s="618"/>
      <c r="D3211" s="618"/>
      <c r="E3211" s="618"/>
      <c r="F3211" s="618"/>
      <c r="G3211" s="618"/>
      <c r="H3211" s="643"/>
      <c r="I3211" s="618"/>
      <c r="J3211" s="618"/>
    </row>
    <row r="3212" spans="3:15">
      <c r="C3212" s="654"/>
      <c r="D3212" s="654" t="s">
        <v>613</v>
      </c>
      <c r="E3212" s="618" t="s">
        <v>119</v>
      </c>
      <c r="F3212" s="618" t="s">
        <v>120</v>
      </c>
      <c r="G3212" s="618" t="s">
        <v>121</v>
      </c>
      <c r="H3212" s="643" t="s">
        <v>431</v>
      </c>
      <c r="I3212" s="618"/>
      <c r="J3212" s="618"/>
    </row>
    <row r="3213" spans="3:15">
      <c r="C3213" s="654"/>
      <c r="D3213" s="654" t="s">
        <v>460</v>
      </c>
      <c r="E3213" s="618" t="s">
        <v>163</v>
      </c>
      <c r="F3213" s="618" t="s">
        <v>413</v>
      </c>
      <c r="G3213" s="618" t="s">
        <v>129</v>
      </c>
      <c r="H3213" s="618" t="s">
        <v>432</v>
      </c>
      <c r="I3213" s="618"/>
      <c r="J3213" s="618"/>
    </row>
    <row r="3214" spans="3:15">
      <c r="C3214" s="654"/>
      <c r="D3214" s="654" t="s">
        <v>451</v>
      </c>
      <c r="E3214" s="618" t="s">
        <v>20</v>
      </c>
      <c r="F3214" s="618" t="s">
        <v>20</v>
      </c>
      <c r="G3214" s="618" t="s">
        <v>20</v>
      </c>
      <c r="H3214" s="618" t="s">
        <v>433</v>
      </c>
      <c r="I3214" s="618"/>
      <c r="J3214" s="618"/>
    </row>
    <row r="3215" spans="3:15">
      <c r="C3215" s="654"/>
      <c r="D3215" s="618"/>
      <c r="E3215" s="618" t="s">
        <v>21</v>
      </c>
      <c r="F3215" s="618" t="s">
        <v>21</v>
      </c>
      <c r="G3215" s="618" t="s">
        <v>56</v>
      </c>
      <c r="H3215" s="618" t="s">
        <v>434</v>
      </c>
      <c r="I3215" s="618"/>
      <c r="J3215" s="618"/>
    </row>
    <row r="3216" spans="3:15">
      <c r="C3216" s="618"/>
      <c r="D3216" s="618"/>
      <c r="E3216" s="618" t="s">
        <v>414</v>
      </c>
      <c r="F3216" s="618" t="s">
        <v>22</v>
      </c>
      <c r="G3216" s="618" t="s">
        <v>57</v>
      </c>
      <c r="H3216" s="618" t="s">
        <v>435</v>
      </c>
      <c r="I3216" s="618"/>
      <c r="J3216" s="618"/>
    </row>
    <row r="3217" spans="3:10">
      <c r="C3217" s="618"/>
      <c r="D3217" s="618"/>
      <c r="E3217" s="618" t="s">
        <v>23</v>
      </c>
      <c r="F3217" s="618" t="s">
        <v>23</v>
      </c>
      <c r="G3217" s="618" t="s">
        <v>22</v>
      </c>
      <c r="H3217" s="618" t="s">
        <v>436</v>
      </c>
      <c r="I3217" s="618"/>
      <c r="J3217" s="618"/>
    </row>
    <row r="3218" spans="3:10">
      <c r="C3218" s="618"/>
      <c r="D3218" s="618"/>
      <c r="E3218" s="618" t="s">
        <v>415</v>
      </c>
      <c r="F3218" s="618" t="s">
        <v>24</v>
      </c>
      <c r="G3218" s="618" t="s">
        <v>23</v>
      </c>
      <c r="H3218" s="618" t="s">
        <v>437</v>
      </c>
      <c r="I3218" s="618"/>
      <c r="J3218" s="618"/>
    </row>
    <row r="3219" spans="3:10">
      <c r="C3219" s="618"/>
      <c r="D3219" s="618"/>
      <c r="E3219" s="618" t="s">
        <v>24</v>
      </c>
      <c r="F3219" s="618" t="s">
        <v>25</v>
      </c>
      <c r="G3219" s="618" t="s">
        <v>24</v>
      </c>
      <c r="H3219" s="618" t="s">
        <v>438</v>
      </c>
      <c r="I3219" s="618"/>
      <c r="J3219" s="618"/>
    </row>
    <row r="3220" spans="3:10">
      <c r="C3220" s="618"/>
      <c r="D3220" s="618"/>
      <c r="E3220" s="618" t="s">
        <v>416</v>
      </c>
      <c r="F3220" s="618" t="s">
        <v>26</v>
      </c>
      <c r="G3220" s="618" t="s">
        <v>25</v>
      </c>
      <c r="H3220" s="618" t="s">
        <v>439</v>
      </c>
      <c r="I3220" s="618"/>
      <c r="J3220" s="618"/>
    </row>
    <row r="3221" spans="3:10">
      <c r="C3221" s="618"/>
      <c r="D3221" s="618"/>
      <c r="E3221" s="618" t="s">
        <v>29</v>
      </c>
      <c r="F3221" s="618" t="s">
        <v>452</v>
      </c>
      <c r="G3221" s="618" t="s">
        <v>58</v>
      </c>
      <c r="H3221" s="618" t="s">
        <v>440</v>
      </c>
      <c r="I3221" s="618"/>
      <c r="J3221" s="618"/>
    </row>
    <row r="3222" spans="3:10">
      <c r="C3222" s="618"/>
      <c r="D3222" s="618"/>
      <c r="E3222" s="618" t="s">
        <v>417</v>
      </c>
      <c r="F3222" s="618" t="s">
        <v>112</v>
      </c>
      <c r="G3222" s="618" t="s">
        <v>59</v>
      </c>
      <c r="H3222" s="618" t="s">
        <v>441</v>
      </c>
      <c r="I3222" s="618"/>
      <c r="J3222" s="618"/>
    </row>
    <row r="3223" spans="3:10">
      <c r="C3223" s="618"/>
      <c r="D3223" s="618"/>
      <c r="E3223" s="618" t="s">
        <v>418</v>
      </c>
      <c r="F3223" s="618" t="s">
        <v>115</v>
      </c>
      <c r="G3223" s="618" t="s">
        <v>26</v>
      </c>
      <c r="H3223" s="618" t="s">
        <v>383</v>
      </c>
      <c r="I3223" s="618"/>
      <c r="J3223" s="618"/>
    </row>
    <row r="3224" spans="3:10">
      <c r="C3224" s="618"/>
      <c r="D3224" s="618"/>
      <c r="E3224" s="1000" t="s">
        <v>442</v>
      </c>
      <c r="F3224" s="618" t="s">
        <v>113</v>
      </c>
      <c r="G3224" s="618" t="s">
        <v>60</v>
      </c>
      <c r="H3224" s="618" t="s">
        <v>443</v>
      </c>
      <c r="I3224" s="618"/>
      <c r="J3224" s="618"/>
    </row>
    <row r="3225" spans="3:10">
      <c r="C3225" s="618"/>
      <c r="D3225" s="618"/>
      <c r="E3225" s="618" t="s">
        <v>419</v>
      </c>
      <c r="F3225" s="618" t="s">
        <v>453</v>
      </c>
      <c r="G3225" s="618" t="s">
        <v>29</v>
      </c>
      <c r="H3225" s="618" t="s">
        <v>444</v>
      </c>
      <c r="I3225" s="618"/>
      <c r="J3225" s="618"/>
    </row>
    <row r="3226" spans="3:10">
      <c r="C3226" s="618"/>
      <c r="D3226" s="618"/>
      <c r="E3226" s="618" t="s">
        <v>420</v>
      </c>
      <c r="F3226" s="618" t="s">
        <v>34</v>
      </c>
      <c r="G3226" s="618" t="s">
        <v>63</v>
      </c>
      <c r="H3226" s="618" t="s">
        <v>445</v>
      </c>
      <c r="I3226" s="618"/>
      <c r="J3226" s="618"/>
    </row>
    <row r="3227" spans="3:10">
      <c r="C3227" s="618"/>
      <c r="D3227" s="618"/>
      <c r="E3227" s="618" t="s">
        <v>6</v>
      </c>
      <c r="F3227" s="618" t="s">
        <v>418</v>
      </c>
      <c r="G3227" s="618" t="s">
        <v>65</v>
      </c>
      <c r="H3227" s="618" t="s">
        <v>373</v>
      </c>
      <c r="I3227" s="618"/>
      <c r="J3227" s="618"/>
    </row>
    <row r="3228" spans="3:10">
      <c r="C3228" s="618"/>
      <c r="D3228" s="618"/>
      <c r="E3228" s="618"/>
      <c r="F3228" s="618" t="s">
        <v>419</v>
      </c>
      <c r="G3228" s="618" t="s">
        <v>67</v>
      </c>
      <c r="H3228" s="618" t="s">
        <v>446</v>
      </c>
      <c r="I3228" s="618"/>
      <c r="J3228" s="618"/>
    </row>
    <row r="3229" spans="3:10">
      <c r="C3229" s="618"/>
      <c r="D3229" s="618"/>
      <c r="E3229" s="618"/>
      <c r="F3229" s="618" t="s">
        <v>420</v>
      </c>
      <c r="G3229" s="618" t="s">
        <v>69</v>
      </c>
      <c r="H3229" s="618" t="s">
        <v>418</v>
      </c>
      <c r="I3229" s="618"/>
      <c r="J3229" s="618"/>
    </row>
    <row r="3230" spans="3:10">
      <c r="C3230" s="618"/>
      <c r="D3230" s="618"/>
      <c r="E3230" s="618"/>
      <c r="F3230" s="618" t="s">
        <v>6</v>
      </c>
      <c r="G3230" s="618" t="s">
        <v>71</v>
      </c>
      <c r="H3230" s="618" t="s">
        <v>447</v>
      </c>
      <c r="I3230" s="618"/>
      <c r="J3230" s="618"/>
    </row>
    <row r="3231" spans="3:10">
      <c r="C3231" s="618"/>
      <c r="D3231" s="618"/>
      <c r="E3231" s="618"/>
      <c r="F3231" s="618" t="s">
        <v>454</v>
      </c>
      <c r="G3231" s="618" t="s">
        <v>73</v>
      </c>
      <c r="H3231" s="618" t="s">
        <v>448</v>
      </c>
      <c r="I3231" s="618"/>
      <c r="J3231" s="618"/>
    </row>
    <row r="3232" spans="3:10">
      <c r="C3232" s="618"/>
      <c r="D3232" s="618"/>
      <c r="E3232" s="618"/>
      <c r="F3232" s="618"/>
      <c r="G3232" s="618" t="s">
        <v>112</v>
      </c>
      <c r="H3232" s="618" t="s">
        <v>449</v>
      </c>
      <c r="I3232" s="618"/>
      <c r="J3232" s="618"/>
    </row>
    <row r="3233" spans="3:10">
      <c r="C3233" s="618"/>
      <c r="D3233" s="618"/>
      <c r="E3233" s="618"/>
      <c r="F3233" s="618"/>
      <c r="G3233" s="618" t="s">
        <v>115</v>
      </c>
      <c r="H3233" s="618" t="s">
        <v>63</v>
      </c>
      <c r="I3233" s="618"/>
      <c r="J3233" s="618"/>
    </row>
    <row r="3234" spans="3:10">
      <c r="C3234" s="618"/>
      <c r="D3234" s="618"/>
      <c r="E3234" s="618"/>
      <c r="F3234" s="618"/>
      <c r="G3234" s="618" t="s">
        <v>113</v>
      </c>
      <c r="H3234" s="618" t="s">
        <v>34</v>
      </c>
      <c r="I3234" s="618"/>
      <c r="J3234" s="618"/>
    </row>
    <row r="3235" spans="3:10">
      <c r="C3235" s="618"/>
      <c r="D3235" s="618"/>
      <c r="E3235" s="618"/>
      <c r="F3235" s="618"/>
      <c r="G3235" s="618" t="s">
        <v>453</v>
      </c>
      <c r="H3235" s="618" t="s">
        <v>450</v>
      </c>
      <c r="I3235" s="618"/>
      <c r="J3235" s="618"/>
    </row>
    <row r="3236" spans="3:10">
      <c r="C3236" s="618"/>
      <c r="D3236" s="618"/>
      <c r="E3236" s="618"/>
      <c r="F3236" s="618"/>
      <c r="G3236" s="618" t="s">
        <v>34</v>
      </c>
      <c r="H3236" s="618" t="s">
        <v>122</v>
      </c>
      <c r="I3236" s="618"/>
      <c r="J3236" s="618"/>
    </row>
    <row r="3237" spans="3:10">
      <c r="C3237" s="618"/>
      <c r="D3237" s="618"/>
      <c r="E3237" s="618"/>
      <c r="F3237" s="618"/>
      <c r="G3237" s="618" t="s">
        <v>418</v>
      </c>
      <c r="H3237" s="618"/>
      <c r="I3237" s="618"/>
      <c r="J3237" s="618"/>
    </row>
    <row r="3238" spans="3:10">
      <c r="C3238" s="618"/>
      <c r="D3238" s="618"/>
      <c r="E3238" s="618"/>
      <c r="F3238" s="618"/>
      <c r="G3238" s="618" t="s">
        <v>419</v>
      </c>
      <c r="H3238" s="618"/>
      <c r="I3238" s="618"/>
      <c r="J3238" s="618"/>
    </row>
    <row r="3239" spans="3:10">
      <c r="C3239" s="618"/>
      <c r="D3239" s="618"/>
      <c r="E3239" s="618"/>
      <c r="F3239" s="618"/>
      <c r="G3239" s="618" t="s">
        <v>675</v>
      </c>
      <c r="H3239" s="618"/>
      <c r="I3239" s="618"/>
      <c r="J3239" s="618"/>
    </row>
    <row r="3240" spans="3:10">
      <c r="C3240" s="618"/>
      <c r="D3240" s="618"/>
      <c r="E3240" s="618"/>
      <c r="F3240" s="618"/>
      <c r="G3240" s="618" t="s">
        <v>676</v>
      </c>
      <c r="H3240" s="618"/>
      <c r="I3240" s="618"/>
      <c r="J3240" s="618"/>
    </row>
  </sheetData>
  <sheetProtection insertRows="0" deleteRows="0"/>
  <mergeCells count="12">
    <mergeCell ref="C1:I1"/>
    <mergeCell ref="C3205:E3205"/>
    <mergeCell ref="C3208:J3208"/>
    <mergeCell ref="K4:O4"/>
    <mergeCell ref="C4:C5"/>
    <mergeCell ref="D4:D5"/>
    <mergeCell ref="E4:E5"/>
    <mergeCell ref="F4:F5"/>
    <mergeCell ref="G4:G5"/>
    <mergeCell ref="H4:H5"/>
    <mergeCell ref="I4:I5"/>
    <mergeCell ref="J4:J5"/>
  </mergeCells>
  <phoneticPr fontId="4"/>
  <dataValidations count="8">
    <dataValidation type="list" allowBlank="1" showInputMessage="1" showErrorMessage="1" sqref="E68699:E68708 WVJ986226:WVJ986235 WLN986226:WLN986235 WBR986226:WBR986235 VRV986226:VRV986235 VHZ986226:VHZ986235 UYD986226:UYD986235 UOH986226:UOH986235 UEL986226:UEL986235 TUP986226:TUP986235 TKT986226:TKT986235 TAX986226:TAX986235 SRB986226:SRB986235 SHF986226:SHF986235 RXJ986226:RXJ986235 RNN986226:RNN986235 RDR986226:RDR986235 QTV986226:QTV986235 QJZ986226:QJZ986235 QAD986226:QAD986235 PQH986226:PQH986235 PGL986226:PGL986235 OWP986226:OWP986235 OMT986226:OMT986235 OCX986226:OCX986235 NTB986226:NTB986235 NJF986226:NJF986235 MZJ986226:MZJ986235 MPN986226:MPN986235 MFR986226:MFR986235 LVV986226:LVV986235 LLZ986226:LLZ986235 LCD986226:LCD986235 KSH986226:KSH986235 KIL986226:KIL986235 JYP986226:JYP986235 JOT986226:JOT986235 JEX986226:JEX986235 IVB986226:IVB986235 ILF986226:ILF986235 IBJ986226:IBJ986235 HRN986226:HRN986235 HHR986226:HHR986235 GXV986226:GXV986235 GNZ986226:GNZ986235 GED986226:GED986235 FUH986226:FUH986235 FKL986226:FKL986235 FAP986226:FAP986235 EQT986226:EQT986235 EGX986226:EGX986235 DXB986226:DXB986235 DNF986226:DNF986235 DDJ986226:DDJ986235 CTN986226:CTN986235 CJR986226:CJR986235 BZV986226:BZV986235 BPZ986226:BPZ986235 BGD986226:BGD986235 AWH986226:AWH986235 AML986226:AML986235 ACP986226:ACP986235 ST986226:ST986235 IX986226:IX986235 E986225:E986234 WVJ920690:WVJ920699 WLN920690:WLN920699 WBR920690:WBR920699 VRV920690:VRV920699 VHZ920690:VHZ920699 UYD920690:UYD920699 UOH920690:UOH920699 UEL920690:UEL920699 TUP920690:TUP920699 TKT920690:TKT920699 TAX920690:TAX920699 SRB920690:SRB920699 SHF920690:SHF920699 RXJ920690:RXJ920699 RNN920690:RNN920699 RDR920690:RDR920699 QTV920690:QTV920699 QJZ920690:QJZ920699 QAD920690:QAD920699 PQH920690:PQH920699 PGL920690:PGL920699 OWP920690:OWP920699 OMT920690:OMT920699 OCX920690:OCX920699 NTB920690:NTB920699 NJF920690:NJF920699 MZJ920690:MZJ920699 MPN920690:MPN920699 MFR920690:MFR920699 LVV920690:LVV920699 LLZ920690:LLZ920699 LCD920690:LCD920699 KSH920690:KSH920699 KIL920690:KIL920699 JYP920690:JYP920699 JOT920690:JOT920699 JEX920690:JEX920699 IVB920690:IVB920699 ILF920690:ILF920699 IBJ920690:IBJ920699 HRN920690:HRN920699 HHR920690:HHR920699 GXV920690:GXV920699 GNZ920690:GNZ920699 GED920690:GED920699 FUH920690:FUH920699 FKL920690:FKL920699 FAP920690:FAP920699 EQT920690:EQT920699 EGX920690:EGX920699 DXB920690:DXB920699 DNF920690:DNF920699 DDJ920690:DDJ920699 CTN920690:CTN920699 CJR920690:CJR920699 BZV920690:BZV920699 BPZ920690:BPZ920699 BGD920690:BGD920699 AWH920690:AWH920699 AML920690:AML920699 ACP920690:ACP920699 ST920690:ST920699 IX920690:IX920699 E920689:E920698 WVJ855154:WVJ855163 WLN855154:WLN855163 WBR855154:WBR855163 VRV855154:VRV855163 VHZ855154:VHZ855163 UYD855154:UYD855163 UOH855154:UOH855163 UEL855154:UEL855163 TUP855154:TUP855163 TKT855154:TKT855163 TAX855154:TAX855163 SRB855154:SRB855163 SHF855154:SHF855163 RXJ855154:RXJ855163 RNN855154:RNN855163 RDR855154:RDR855163 QTV855154:QTV855163 QJZ855154:QJZ855163 QAD855154:QAD855163 PQH855154:PQH855163 PGL855154:PGL855163 OWP855154:OWP855163 OMT855154:OMT855163 OCX855154:OCX855163 NTB855154:NTB855163 NJF855154:NJF855163 MZJ855154:MZJ855163 MPN855154:MPN855163 MFR855154:MFR855163 LVV855154:LVV855163 LLZ855154:LLZ855163 LCD855154:LCD855163 KSH855154:KSH855163 KIL855154:KIL855163 JYP855154:JYP855163 JOT855154:JOT855163 JEX855154:JEX855163 IVB855154:IVB855163 ILF855154:ILF855163 IBJ855154:IBJ855163 HRN855154:HRN855163 HHR855154:HHR855163 GXV855154:GXV855163 GNZ855154:GNZ855163 GED855154:GED855163 FUH855154:FUH855163 FKL855154:FKL855163 FAP855154:FAP855163 EQT855154:EQT855163 EGX855154:EGX855163 DXB855154:DXB855163 DNF855154:DNF855163 DDJ855154:DDJ855163 CTN855154:CTN855163 CJR855154:CJR855163 BZV855154:BZV855163 BPZ855154:BPZ855163 BGD855154:BGD855163 AWH855154:AWH855163 AML855154:AML855163 ACP855154:ACP855163 ST855154:ST855163 IX855154:IX855163 E855153:E855162 WVJ789618:WVJ789627 WLN789618:WLN789627 WBR789618:WBR789627 VRV789618:VRV789627 VHZ789618:VHZ789627 UYD789618:UYD789627 UOH789618:UOH789627 UEL789618:UEL789627 TUP789618:TUP789627 TKT789618:TKT789627 TAX789618:TAX789627 SRB789618:SRB789627 SHF789618:SHF789627 RXJ789618:RXJ789627 RNN789618:RNN789627 RDR789618:RDR789627 QTV789618:QTV789627 QJZ789618:QJZ789627 QAD789618:QAD789627 PQH789618:PQH789627 PGL789618:PGL789627 OWP789618:OWP789627 OMT789618:OMT789627 OCX789618:OCX789627 NTB789618:NTB789627 NJF789618:NJF789627 MZJ789618:MZJ789627 MPN789618:MPN789627 MFR789618:MFR789627 LVV789618:LVV789627 LLZ789618:LLZ789627 LCD789618:LCD789627 KSH789618:KSH789627 KIL789618:KIL789627 JYP789618:JYP789627 JOT789618:JOT789627 JEX789618:JEX789627 IVB789618:IVB789627 ILF789618:ILF789627 IBJ789618:IBJ789627 HRN789618:HRN789627 HHR789618:HHR789627 GXV789618:GXV789627 GNZ789618:GNZ789627 GED789618:GED789627 FUH789618:FUH789627 FKL789618:FKL789627 FAP789618:FAP789627 EQT789618:EQT789627 EGX789618:EGX789627 DXB789618:DXB789627 DNF789618:DNF789627 DDJ789618:DDJ789627 CTN789618:CTN789627 CJR789618:CJR789627 BZV789618:BZV789627 BPZ789618:BPZ789627 BGD789618:BGD789627 AWH789618:AWH789627 AML789618:AML789627 ACP789618:ACP789627 ST789618:ST789627 IX789618:IX789627 E789617:E789626 WVJ724082:WVJ724091 WLN724082:WLN724091 WBR724082:WBR724091 VRV724082:VRV724091 VHZ724082:VHZ724091 UYD724082:UYD724091 UOH724082:UOH724091 UEL724082:UEL724091 TUP724082:TUP724091 TKT724082:TKT724091 TAX724082:TAX724091 SRB724082:SRB724091 SHF724082:SHF724091 RXJ724082:RXJ724091 RNN724082:RNN724091 RDR724082:RDR724091 QTV724082:QTV724091 QJZ724082:QJZ724091 QAD724082:QAD724091 PQH724082:PQH724091 PGL724082:PGL724091 OWP724082:OWP724091 OMT724082:OMT724091 OCX724082:OCX724091 NTB724082:NTB724091 NJF724082:NJF724091 MZJ724082:MZJ724091 MPN724082:MPN724091 MFR724082:MFR724091 LVV724082:LVV724091 LLZ724082:LLZ724091 LCD724082:LCD724091 KSH724082:KSH724091 KIL724082:KIL724091 JYP724082:JYP724091 JOT724082:JOT724091 JEX724082:JEX724091 IVB724082:IVB724091 ILF724082:ILF724091 IBJ724082:IBJ724091 HRN724082:HRN724091 HHR724082:HHR724091 GXV724082:GXV724091 GNZ724082:GNZ724091 GED724082:GED724091 FUH724082:FUH724091 FKL724082:FKL724091 FAP724082:FAP724091 EQT724082:EQT724091 EGX724082:EGX724091 DXB724082:DXB724091 DNF724082:DNF724091 DDJ724082:DDJ724091 CTN724082:CTN724091 CJR724082:CJR724091 BZV724082:BZV724091 BPZ724082:BPZ724091 BGD724082:BGD724091 AWH724082:AWH724091 AML724082:AML724091 ACP724082:ACP724091 ST724082:ST724091 IX724082:IX724091 E724081:E724090 WVJ658546:WVJ658555 WLN658546:WLN658555 WBR658546:WBR658555 VRV658546:VRV658555 VHZ658546:VHZ658555 UYD658546:UYD658555 UOH658546:UOH658555 UEL658546:UEL658555 TUP658546:TUP658555 TKT658546:TKT658555 TAX658546:TAX658555 SRB658546:SRB658555 SHF658546:SHF658555 RXJ658546:RXJ658555 RNN658546:RNN658555 RDR658546:RDR658555 QTV658546:QTV658555 QJZ658546:QJZ658555 QAD658546:QAD658555 PQH658546:PQH658555 PGL658546:PGL658555 OWP658546:OWP658555 OMT658546:OMT658555 OCX658546:OCX658555 NTB658546:NTB658555 NJF658546:NJF658555 MZJ658546:MZJ658555 MPN658546:MPN658555 MFR658546:MFR658555 LVV658546:LVV658555 LLZ658546:LLZ658555 LCD658546:LCD658555 KSH658546:KSH658555 KIL658546:KIL658555 JYP658546:JYP658555 JOT658546:JOT658555 JEX658546:JEX658555 IVB658546:IVB658555 ILF658546:ILF658555 IBJ658546:IBJ658555 HRN658546:HRN658555 HHR658546:HHR658555 GXV658546:GXV658555 GNZ658546:GNZ658555 GED658546:GED658555 FUH658546:FUH658555 FKL658546:FKL658555 FAP658546:FAP658555 EQT658546:EQT658555 EGX658546:EGX658555 DXB658546:DXB658555 DNF658546:DNF658555 DDJ658546:DDJ658555 CTN658546:CTN658555 CJR658546:CJR658555 BZV658546:BZV658555 BPZ658546:BPZ658555 BGD658546:BGD658555 AWH658546:AWH658555 AML658546:AML658555 ACP658546:ACP658555 ST658546:ST658555 IX658546:IX658555 E658545:E658554 WVJ593010:WVJ593019 WLN593010:WLN593019 WBR593010:WBR593019 VRV593010:VRV593019 VHZ593010:VHZ593019 UYD593010:UYD593019 UOH593010:UOH593019 UEL593010:UEL593019 TUP593010:TUP593019 TKT593010:TKT593019 TAX593010:TAX593019 SRB593010:SRB593019 SHF593010:SHF593019 RXJ593010:RXJ593019 RNN593010:RNN593019 RDR593010:RDR593019 QTV593010:QTV593019 QJZ593010:QJZ593019 QAD593010:QAD593019 PQH593010:PQH593019 PGL593010:PGL593019 OWP593010:OWP593019 OMT593010:OMT593019 OCX593010:OCX593019 NTB593010:NTB593019 NJF593010:NJF593019 MZJ593010:MZJ593019 MPN593010:MPN593019 MFR593010:MFR593019 LVV593010:LVV593019 LLZ593010:LLZ593019 LCD593010:LCD593019 KSH593010:KSH593019 KIL593010:KIL593019 JYP593010:JYP593019 JOT593010:JOT593019 JEX593010:JEX593019 IVB593010:IVB593019 ILF593010:ILF593019 IBJ593010:IBJ593019 HRN593010:HRN593019 HHR593010:HHR593019 GXV593010:GXV593019 GNZ593010:GNZ593019 GED593010:GED593019 FUH593010:FUH593019 FKL593010:FKL593019 FAP593010:FAP593019 EQT593010:EQT593019 EGX593010:EGX593019 DXB593010:DXB593019 DNF593010:DNF593019 DDJ593010:DDJ593019 CTN593010:CTN593019 CJR593010:CJR593019 BZV593010:BZV593019 BPZ593010:BPZ593019 BGD593010:BGD593019 AWH593010:AWH593019 AML593010:AML593019 ACP593010:ACP593019 ST593010:ST593019 IX593010:IX593019 E593009:E593018 WVJ527474:WVJ527483 WLN527474:WLN527483 WBR527474:WBR527483 VRV527474:VRV527483 VHZ527474:VHZ527483 UYD527474:UYD527483 UOH527474:UOH527483 UEL527474:UEL527483 TUP527474:TUP527483 TKT527474:TKT527483 TAX527474:TAX527483 SRB527474:SRB527483 SHF527474:SHF527483 RXJ527474:RXJ527483 RNN527474:RNN527483 RDR527474:RDR527483 QTV527474:QTV527483 QJZ527474:QJZ527483 QAD527474:QAD527483 PQH527474:PQH527483 PGL527474:PGL527483 OWP527474:OWP527483 OMT527474:OMT527483 OCX527474:OCX527483 NTB527474:NTB527483 NJF527474:NJF527483 MZJ527474:MZJ527483 MPN527474:MPN527483 MFR527474:MFR527483 LVV527474:LVV527483 LLZ527474:LLZ527483 LCD527474:LCD527483 KSH527474:KSH527483 KIL527474:KIL527483 JYP527474:JYP527483 JOT527474:JOT527483 JEX527474:JEX527483 IVB527474:IVB527483 ILF527474:ILF527483 IBJ527474:IBJ527483 HRN527474:HRN527483 HHR527474:HHR527483 GXV527474:GXV527483 GNZ527474:GNZ527483 GED527474:GED527483 FUH527474:FUH527483 FKL527474:FKL527483 FAP527474:FAP527483 EQT527474:EQT527483 EGX527474:EGX527483 DXB527474:DXB527483 DNF527474:DNF527483 DDJ527474:DDJ527483 CTN527474:CTN527483 CJR527474:CJR527483 BZV527474:BZV527483 BPZ527474:BPZ527483 BGD527474:BGD527483 AWH527474:AWH527483 AML527474:AML527483 ACP527474:ACP527483 ST527474:ST527483 IX527474:IX527483 E527473:E527482 WVJ461938:WVJ461947 WLN461938:WLN461947 WBR461938:WBR461947 VRV461938:VRV461947 VHZ461938:VHZ461947 UYD461938:UYD461947 UOH461938:UOH461947 UEL461938:UEL461947 TUP461938:TUP461947 TKT461938:TKT461947 TAX461938:TAX461947 SRB461938:SRB461947 SHF461938:SHF461947 RXJ461938:RXJ461947 RNN461938:RNN461947 RDR461938:RDR461947 QTV461938:QTV461947 QJZ461938:QJZ461947 QAD461938:QAD461947 PQH461938:PQH461947 PGL461938:PGL461947 OWP461938:OWP461947 OMT461938:OMT461947 OCX461938:OCX461947 NTB461938:NTB461947 NJF461938:NJF461947 MZJ461938:MZJ461947 MPN461938:MPN461947 MFR461938:MFR461947 LVV461938:LVV461947 LLZ461938:LLZ461947 LCD461938:LCD461947 KSH461938:KSH461947 KIL461938:KIL461947 JYP461938:JYP461947 JOT461938:JOT461947 JEX461938:JEX461947 IVB461938:IVB461947 ILF461938:ILF461947 IBJ461938:IBJ461947 HRN461938:HRN461947 HHR461938:HHR461947 GXV461938:GXV461947 GNZ461938:GNZ461947 GED461938:GED461947 FUH461938:FUH461947 FKL461938:FKL461947 FAP461938:FAP461947 EQT461938:EQT461947 EGX461938:EGX461947 DXB461938:DXB461947 DNF461938:DNF461947 DDJ461938:DDJ461947 CTN461938:CTN461947 CJR461938:CJR461947 BZV461938:BZV461947 BPZ461938:BPZ461947 BGD461938:BGD461947 AWH461938:AWH461947 AML461938:AML461947 ACP461938:ACP461947 ST461938:ST461947 IX461938:IX461947 E461937:E461946 WVJ396402:WVJ396411 WLN396402:WLN396411 WBR396402:WBR396411 VRV396402:VRV396411 VHZ396402:VHZ396411 UYD396402:UYD396411 UOH396402:UOH396411 UEL396402:UEL396411 TUP396402:TUP396411 TKT396402:TKT396411 TAX396402:TAX396411 SRB396402:SRB396411 SHF396402:SHF396411 RXJ396402:RXJ396411 RNN396402:RNN396411 RDR396402:RDR396411 QTV396402:QTV396411 QJZ396402:QJZ396411 QAD396402:QAD396411 PQH396402:PQH396411 PGL396402:PGL396411 OWP396402:OWP396411 OMT396402:OMT396411 OCX396402:OCX396411 NTB396402:NTB396411 NJF396402:NJF396411 MZJ396402:MZJ396411 MPN396402:MPN396411 MFR396402:MFR396411 LVV396402:LVV396411 LLZ396402:LLZ396411 LCD396402:LCD396411 KSH396402:KSH396411 KIL396402:KIL396411 JYP396402:JYP396411 JOT396402:JOT396411 JEX396402:JEX396411 IVB396402:IVB396411 ILF396402:ILF396411 IBJ396402:IBJ396411 HRN396402:HRN396411 HHR396402:HHR396411 GXV396402:GXV396411 GNZ396402:GNZ396411 GED396402:GED396411 FUH396402:FUH396411 FKL396402:FKL396411 FAP396402:FAP396411 EQT396402:EQT396411 EGX396402:EGX396411 DXB396402:DXB396411 DNF396402:DNF396411 DDJ396402:DDJ396411 CTN396402:CTN396411 CJR396402:CJR396411 BZV396402:BZV396411 BPZ396402:BPZ396411 BGD396402:BGD396411 AWH396402:AWH396411 AML396402:AML396411 ACP396402:ACP396411 ST396402:ST396411 IX396402:IX396411 E396401:E396410 WVJ330866:WVJ330875 WLN330866:WLN330875 WBR330866:WBR330875 VRV330866:VRV330875 VHZ330866:VHZ330875 UYD330866:UYD330875 UOH330866:UOH330875 UEL330866:UEL330875 TUP330866:TUP330875 TKT330866:TKT330875 TAX330866:TAX330875 SRB330866:SRB330875 SHF330866:SHF330875 RXJ330866:RXJ330875 RNN330866:RNN330875 RDR330866:RDR330875 QTV330866:QTV330875 QJZ330866:QJZ330875 QAD330866:QAD330875 PQH330866:PQH330875 PGL330866:PGL330875 OWP330866:OWP330875 OMT330866:OMT330875 OCX330866:OCX330875 NTB330866:NTB330875 NJF330866:NJF330875 MZJ330866:MZJ330875 MPN330866:MPN330875 MFR330866:MFR330875 LVV330866:LVV330875 LLZ330866:LLZ330875 LCD330866:LCD330875 KSH330866:KSH330875 KIL330866:KIL330875 JYP330866:JYP330875 JOT330866:JOT330875 JEX330866:JEX330875 IVB330866:IVB330875 ILF330866:ILF330875 IBJ330866:IBJ330875 HRN330866:HRN330875 HHR330866:HHR330875 GXV330866:GXV330875 GNZ330866:GNZ330875 GED330866:GED330875 FUH330866:FUH330875 FKL330866:FKL330875 FAP330866:FAP330875 EQT330866:EQT330875 EGX330866:EGX330875 DXB330866:DXB330875 DNF330866:DNF330875 DDJ330866:DDJ330875 CTN330866:CTN330875 CJR330866:CJR330875 BZV330866:BZV330875 BPZ330866:BPZ330875 BGD330866:BGD330875 AWH330866:AWH330875 AML330866:AML330875 ACP330866:ACP330875 ST330866:ST330875 IX330866:IX330875 E330865:E330874 WVJ265330:WVJ265339 WLN265330:WLN265339 WBR265330:WBR265339 VRV265330:VRV265339 VHZ265330:VHZ265339 UYD265330:UYD265339 UOH265330:UOH265339 UEL265330:UEL265339 TUP265330:TUP265339 TKT265330:TKT265339 TAX265330:TAX265339 SRB265330:SRB265339 SHF265330:SHF265339 RXJ265330:RXJ265339 RNN265330:RNN265339 RDR265330:RDR265339 QTV265330:QTV265339 QJZ265330:QJZ265339 QAD265330:QAD265339 PQH265330:PQH265339 PGL265330:PGL265339 OWP265330:OWP265339 OMT265330:OMT265339 OCX265330:OCX265339 NTB265330:NTB265339 NJF265330:NJF265339 MZJ265330:MZJ265339 MPN265330:MPN265339 MFR265330:MFR265339 LVV265330:LVV265339 LLZ265330:LLZ265339 LCD265330:LCD265339 KSH265330:KSH265339 KIL265330:KIL265339 JYP265330:JYP265339 JOT265330:JOT265339 JEX265330:JEX265339 IVB265330:IVB265339 ILF265330:ILF265339 IBJ265330:IBJ265339 HRN265330:HRN265339 HHR265330:HHR265339 GXV265330:GXV265339 GNZ265330:GNZ265339 GED265330:GED265339 FUH265330:FUH265339 FKL265330:FKL265339 FAP265330:FAP265339 EQT265330:EQT265339 EGX265330:EGX265339 DXB265330:DXB265339 DNF265330:DNF265339 DDJ265330:DDJ265339 CTN265330:CTN265339 CJR265330:CJR265339 BZV265330:BZV265339 BPZ265330:BPZ265339 BGD265330:BGD265339 AWH265330:AWH265339 AML265330:AML265339 ACP265330:ACP265339 ST265330:ST265339 IX265330:IX265339 E265329:E265338 WVJ199794:WVJ199803 WLN199794:WLN199803 WBR199794:WBR199803 VRV199794:VRV199803 VHZ199794:VHZ199803 UYD199794:UYD199803 UOH199794:UOH199803 UEL199794:UEL199803 TUP199794:TUP199803 TKT199794:TKT199803 TAX199794:TAX199803 SRB199794:SRB199803 SHF199794:SHF199803 RXJ199794:RXJ199803 RNN199794:RNN199803 RDR199794:RDR199803 QTV199794:QTV199803 QJZ199794:QJZ199803 QAD199794:QAD199803 PQH199794:PQH199803 PGL199794:PGL199803 OWP199794:OWP199803 OMT199794:OMT199803 OCX199794:OCX199803 NTB199794:NTB199803 NJF199794:NJF199803 MZJ199794:MZJ199803 MPN199794:MPN199803 MFR199794:MFR199803 LVV199794:LVV199803 LLZ199794:LLZ199803 LCD199794:LCD199803 KSH199794:KSH199803 KIL199794:KIL199803 JYP199794:JYP199803 JOT199794:JOT199803 JEX199794:JEX199803 IVB199794:IVB199803 ILF199794:ILF199803 IBJ199794:IBJ199803 HRN199794:HRN199803 HHR199794:HHR199803 GXV199794:GXV199803 GNZ199794:GNZ199803 GED199794:GED199803 FUH199794:FUH199803 FKL199794:FKL199803 FAP199794:FAP199803 EQT199794:EQT199803 EGX199794:EGX199803 DXB199794:DXB199803 DNF199794:DNF199803 DDJ199794:DDJ199803 CTN199794:CTN199803 CJR199794:CJR199803 BZV199794:BZV199803 BPZ199794:BPZ199803 BGD199794:BGD199803 AWH199794:AWH199803 AML199794:AML199803 ACP199794:ACP199803 ST199794:ST199803 IX199794:IX199803 E199793:E199802 WVJ134258:WVJ134267 WLN134258:WLN134267 WBR134258:WBR134267 VRV134258:VRV134267 VHZ134258:VHZ134267 UYD134258:UYD134267 UOH134258:UOH134267 UEL134258:UEL134267 TUP134258:TUP134267 TKT134258:TKT134267 TAX134258:TAX134267 SRB134258:SRB134267 SHF134258:SHF134267 RXJ134258:RXJ134267 RNN134258:RNN134267 RDR134258:RDR134267 QTV134258:QTV134267 QJZ134258:QJZ134267 QAD134258:QAD134267 PQH134258:PQH134267 PGL134258:PGL134267 OWP134258:OWP134267 OMT134258:OMT134267 OCX134258:OCX134267 NTB134258:NTB134267 NJF134258:NJF134267 MZJ134258:MZJ134267 MPN134258:MPN134267 MFR134258:MFR134267 LVV134258:LVV134267 LLZ134258:LLZ134267 LCD134258:LCD134267 KSH134258:KSH134267 KIL134258:KIL134267 JYP134258:JYP134267 JOT134258:JOT134267 JEX134258:JEX134267 IVB134258:IVB134267 ILF134258:ILF134267 IBJ134258:IBJ134267 HRN134258:HRN134267 HHR134258:HHR134267 GXV134258:GXV134267 GNZ134258:GNZ134267 GED134258:GED134267 FUH134258:FUH134267 FKL134258:FKL134267 FAP134258:FAP134267 EQT134258:EQT134267 EGX134258:EGX134267 DXB134258:DXB134267 DNF134258:DNF134267 DDJ134258:DDJ134267 CTN134258:CTN134267 CJR134258:CJR134267 BZV134258:BZV134267 BPZ134258:BPZ134267 BGD134258:BGD134267 AWH134258:AWH134267 AML134258:AML134267 ACP134258:ACP134267 ST134258:ST134267 IX134258:IX134267 E134257:E134266 WVJ68722:WVJ68731 WLN68722:WLN68731 WBR68722:WBR68731 VRV68722:VRV68731 VHZ68722:VHZ68731 UYD68722:UYD68731 UOH68722:UOH68731 UEL68722:UEL68731 TUP68722:TUP68731 TKT68722:TKT68731 TAX68722:TAX68731 SRB68722:SRB68731 SHF68722:SHF68731 RXJ68722:RXJ68731 RNN68722:RNN68731 RDR68722:RDR68731 QTV68722:QTV68731 QJZ68722:QJZ68731 QAD68722:QAD68731 PQH68722:PQH68731 PGL68722:PGL68731 OWP68722:OWP68731 OMT68722:OMT68731 OCX68722:OCX68731 NTB68722:NTB68731 NJF68722:NJF68731 MZJ68722:MZJ68731 MPN68722:MPN68731 MFR68722:MFR68731 LVV68722:LVV68731 LLZ68722:LLZ68731 LCD68722:LCD68731 KSH68722:KSH68731 KIL68722:KIL68731 JYP68722:JYP68731 JOT68722:JOT68731 JEX68722:JEX68731 IVB68722:IVB68731 ILF68722:ILF68731 IBJ68722:IBJ68731 HRN68722:HRN68731 HHR68722:HHR68731 GXV68722:GXV68731 GNZ68722:GNZ68731 GED68722:GED68731 FUH68722:FUH68731 FKL68722:FKL68731 FAP68722:FAP68731 EQT68722:EQT68731 EGX68722:EGX68731 DXB68722:DXB68731 DNF68722:DNF68731 DDJ68722:DDJ68731 CTN68722:CTN68731 CJR68722:CJR68731 BZV68722:BZV68731 BPZ68722:BPZ68731 BGD68722:BGD68731 AWH68722:AWH68731 AML68722:AML68731 ACP68722:ACP68731 ST68722:ST68731 IX68722:IX68731 E68721:E68730 IX68700:IX68709 WVJ986215:WVJ986224 WLN986215:WLN986224 WBR986215:WBR986224 VRV986215:VRV986224 VHZ986215:VHZ986224 UYD986215:UYD986224 UOH986215:UOH986224 UEL986215:UEL986224 TUP986215:TUP986224 TKT986215:TKT986224 TAX986215:TAX986224 SRB986215:SRB986224 SHF986215:SHF986224 RXJ986215:RXJ986224 RNN986215:RNN986224 RDR986215:RDR986224 QTV986215:QTV986224 QJZ986215:QJZ986224 QAD986215:QAD986224 PQH986215:PQH986224 PGL986215:PGL986224 OWP986215:OWP986224 OMT986215:OMT986224 OCX986215:OCX986224 NTB986215:NTB986224 NJF986215:NJF986224 MZJ986215:MZJ986224 MPN986215:MPN986224 MFR986215:MFR986224 LVV986215:LVV986224 LLZ986215:LLZ986224 LCD986215:LCD986224 KSH986215:KSH986224 KIL986215:KIL986224 JYP986215:JYP986224 JOT986215:JOT986224 JEX986215:JEX986224 IVB986215:IVB986224 ILF986215:ILF986224 IBJ986215:IBJ986224 HRN986215:HRN986224 HHR986215:HHR986224 GXV986215:GXV986224 GNZ986215:GNZ986224 GED986215:GED986224 FUH986215:FUH986224 FKL986215:FKL986224 FAP986215:FAP986224 EQT986215:EQT986224 EGX986215:EGX986224 DXB986215:DXB986224 DNF986215:DNF986224 DDJ986215:DDJ986224 CTN986215:CTN986224 CJR986215:CJR986224 BZV986215:BZV986224 BPZ986215:BPZ986224 BGD986215:BGD986224 AWH986215:AWH986224 AML986215:AML986224 ACP986215:ACP986224 ST986215:ST986224 IX986215:IX986224 E986214:E986223 WVJ920679:WVJ920688 WLN920679:WLN920688 WBR920679:WBR920688 VRV920679:VRV920688 VHZ920679:VHZ920688 UYD920679:UYD920688 UOH920679:UOH920688 UEL920679:UEL920688 TUP920679:TUP920688 TKT920679:TKT920688 TAX920679:TAX920688 SRB920679:SRB920688 SHF920679:SHF920688 RXJ920679:RXJ920688 RNN920679:RNN920688 RDR920679:RDR920688 QTV920679:QTV920688 QJZ920679:QJZ920688 QAD920679:QAD920688 PQH920679:PQH920688 PGL920679:PGL920688 OWP920679:OWP920688 OMT920679:OMT920688 OCX920679:OCX920688 NTB920679:NTB920688 NJF920679:NJF920688 MZJ920679:MZJ920688 MPN920679:MPN920688 MFR920679:MFR920688 LVV920679:LVV920688 LLZ920679:LLZ920688 LCD920679:LCD920688 KSH920679:KSH920688 KIL920679:KIL920688 JYP920679:JYP920688 JOT920679:JOT920688 JEX920679:JEX920688 IVB920679:IVB920688 ILF920679:ILF920688 IBJ920679:IBJ920688 HRN920679:HRN920688 HHR920679:HHR920688 GXV920679:GXV920688 GNZ920679:GNZ920688 GED920679:GED920688 FUH920679:FUH920688 FKL920679:FKL920688 FAP920679:FAP920688 EQT920679:EQT920688 EGX920679:EGX920688 DXB920679:DXB920688 DNF920679:DNF920688 DDJ920679:DDJ920688 CTN920679:CTN920688 CJR920679:CJR920688 BZV920679:BZV920688 BPZ920679:BPZ920688 BGD920679:BGD920688 AWH920679:AWH920688 AML920679:AML920688 ACP920679:ACP920688 ST920679:ST920688 IX920679:IX920688 E920678:E920687 WVJ855143:WVJ855152 WLN855143:WLN855152 WBR855143:WBR855152 VRV855143:VRV855152 VHZ855143:VHZ855152 UYD855143:UYD855152 UOH855143:UOH855152 UEL855143:UEL855152 TUP855143:TUP855152 TKT855143:TKT855152 TAX855143:TAX855152 SRB855143:SRB855152 SHF855143:SHF855152 RXJ855143:RXJ855152 RNN855143:RNN855152 RDR855143:RDR855152 QTV855143:QTV855152 QJZ855143:QJZ855152 QAD855143:QAD855152 PQH855143:PQH855152 PGL855143:PGL855152 OWP855143:OWP855152 OMT855143:OMT855152 OCX855143:OCX855152 NTB855143:NTB855152 NJF855143:NJF855152 MZJ855143:MZJ855152 MPN855143:MPN855152 MFR855143:MFR855152 LVV855143:LVV855152 LLZ855143:LLZ855152 LCD855143:LCD855152 KSH855143:KSH855152 KIL855143:KIL855152 JYP855143:JYP855152 JOT855143:JOT855152 JEX855143:JEX855152 IVB855143:IVB855152 ILF855143:ILF855152 IBJ855143:IBJ855152 HRN855143:HRN855152 HHR855143:HHR855152 GXV855143:GXV855152 GNZ855143:GNZ855152 GED855143:GED855152 FUH855143:FUH855152 FKL855143:FKL855152 FAP855143:FAP855152 EQT855143:EQT855152 EGX855143:EGX855152 DXB855143:DXB855152 DNF855143:DNF855152 DDJ855143:DDJ855152 CTN855143:CTN855152 CJR855143:CJR855152 BZV855143:BZV855152 BPZ855143:BPZ855152 BGD855143:BGD855152 AWH855143:AWH855152 AML855143:AML855152 ACP855143:ACP855152 ST855143:ST855152 IX855143:IX855152 E855142:E855151 WVJ789607:WVJ789616 WLN789607:WLN789616 WBR789607:WBR789616 VRV789607:VRV789616 VHZ789607:VHZ789616 UYD789607:UYD789616 UOH789607:UOH789616 UEL789607:UEL789616 TUP789607:TUP789616 TKT789607:TKT789616 TAX789607:TAX789616 SRB789607:SRB789616 SHF789607:SHF789616 RXJ789607:RXJ789616 RNN789607:RNN789616 RDR789607:RDR789616 QTV789607:QTV789616 QJZ789607:QJZ789616 QAD789607:QAD789616 PQH789607:PQH789616 PGL789607:PGL789616 OWP789607:OWP789616 OMT789607:OMT789616 OCX789607:OCX789616 NTB789607:NTB789616 NJF789607:NJF789616 MZJ789607:MZJ789616 MPN789607:MPN789616 MFR789607:MFR789616 LVV789607:LVV789616 LLZ789607:LLZ789616 LCD789607:LCD789616 KSH789607:KSH789616 KIL789607:KIL789616 JYP789607:JYP789616 JOT789607:JOT789616 JEX789607:JEX789616 IVB789607:IVB789616 ILF789607:ILF789616 IBJ789607:IBJ789616 HRN789607:HRN789616 HHR789607:HHR789616 GXV789607:GXV789616 GNZ789607:GNZ789616 GED789607:GED789616 FUH789607:FUH789616 FKL789607:FKL789616 FAP789607:FAP789616 EQT789607:EQT789616 EGX789607:EGX789616 DXB789607:DXB789616 DNF789607:DNF789616 DDJ789607:DDJ789616 CTN789607:CTN789616 CJR789607:CJR789616 BZV789607:BZV789616 BPZ789607:BPZ789616 BGD789607:BGD789616 AWH789607:AWH789616 AML789607:AML789616 ACP789607:ACP789616 ST789607:ST789616 IX789607:IX789616 E789606:E789615 WVJ724071:WVJ724080 WLN724071:WLN724080 WBR724071:WBR724080 VRV724071:VRV724080 VHZ724071:VHZ724080 UYD724071:UYD724080 UOH724071:UOH724080 UEL724071:UEL724080 TUP724071:TUP724080 TKT724071:TKT724080 TAX724071:TAX724080 SRB724071:SRB724080 SHF724071:SHF724080 RXJ724071:RXJ724080 RNN724071:RNN724080 RDR724071:RDR724080 QTV724071:QTV724080 QJZ724071:QJZ724080 QAD724071:QAD724080 PQH724071:PQH724080 PGL724071:PGL724080 OWP724071:OWP724080 OMT724071:OMT724080 OCX724071:OCX724080 NTB724071:NTB724080 NJF724071:NJF724080 MZJ724071:MZJ724080 MPN724071:MPN724080 MFR724071:MFR724080 LVV724071:LVV724080 LLZ724071:LLZ724080 LCD724071:LCD724080 KSH724071:KSH724080 KIL724071:KIL724080 JYP724071:JYP724080 JOT724071:JOT724080 JEX724071:JEX724080 IVB724071:IVB724080 ILF724071:ILF724080 IBJ724071:IBJ724080 HRN724071:HRN724080 HHR724071:HHR724080 GXV724071:GXV724080 GNZ724071:GNZ724080 GED724071:GED724080 FUH724071:FUH724080 FKL724071:FKL724080 FAP724071:FAP724080 EQT724071:EQT724080 EGX724071:EGX724080 DXB724071:DXB724080 DNF724071:DNF724080 DDJ724071:DDJ724080 CTN724071:CTN724080 CJR724071:CJR724080 BZV724071:BZV724080 BPZ724071:BPZ724080 BGD724071:BGD724080 AWH724071:AWH724080 AML724071:AML724080 ACP724071:ACP724080 ST724071:ST724080 IX724071:IX724080 E724070:E724079 WVJ658535:WVJ658544 WLN658535:WLN658544 WBR658535:WBR658544 VRV658535:VRV658544 VHZ658535:VHZ658544 UYD658535:UYD658544 UOH658535:UOH658544 UEL658535:UEL658544 TUP658535:TUP658544 TKT658535:TKT658544 TAX658535:TAX658544 SRB658535:SRB658544 SHF658535:SHF658544 RXJ658535:RXJ658544 RNN658535:RNN658544 RDR658535:RDR658544 QTV658535:QTV658544 QJZ658535:QJZ658544 QAD658535:QAD658544 PQH658535:PQH658544 PGL658535:PGL658544 OWP658535:OWP658544 OMT658535:OMT658544 OCX658535:OCX658544 NTB658535:NTB658544 NJF658535:NJF658544 MZJ658535:MZJ658544 MPN658535:MPN658544 MFR658535:MFR658544 LVV658535:LVV658544 LLZ658535:LLZ658544 LCD658535:LCD658544 KSH658535:KSH658544 KIL658535:KIL658544 JYP658535:JYP658544 JOT658535:JOT658544 JEX658535:JEX658544 IVB658535:IVB658544 ILF658535:ILF658544 IBJ658535:IBJ658544 HRN658535:HRN658544 HHR658535:HHR658544 GXV658535:GXV658544 GNZ658535:GNZ658544 GED658535:GED658544 FUH658535:FUH658544 FKL658535:FKL658544 FAP658535:FAP658544 EQT658535:EQT658544 EGX658535:EGX658544 DXB658535:DXB658544 DNF658535:DNF658544 DDJ658535:DDJ658544 CTN658535:CTN658544 CJR658535:CJR658544 BZV658535:BZV658544 BPZ658535:BPZ658544 BGD658535:BGD658544 AWH658535:AWH658544 AML658535:AML658544 ACP658535:ACP658544 ST658535:ST658544 IX658535:IX658544 E658534:E658543 WVJ592999:WVJ593008 WLN592999:WLN593008 WBR592999:WBR593008 VRV592999:VRV593008 VHZ592999:VHZ593008 UYD592999:UYD593008 UOH592999:UOH593008 UEL592999:UEL593008 TUP592999:TUP593008 TKT592999:TKT593008 TAX592999:TAX593008 SRB592999:SRB593008 SHF592999:SHF593008 RXJ592999:RXJ593008 RNN592999:RNN593008 RDR592999:RDR593008 QTV592999:QTV593008 QJZ592999:QJZ593008 QAD592999:QAD593008 PQH592999:PQH593008 PGL592999:PGL593008 OWP592999:OWP593008 OMT592999:OMT593008 OCX592999:OCX593008 NTB592999:NTB593008 NJF592999:NJF593008 MZJ592999:MZJ593008 MPN592999:MPN593008 MFR592999:MFR593008 LVV592999:LVV593008 LLZ592999:LLZ593008 LCD592999:LCD593008 KSH592999:KSH593008 KIL592999:KIL593008 JYP592999:JYP593008 JOT592999:JOT593008 JEX592999:JEX593008 IVB592999:IVB593008 ILF592999:ILF593008 IBJ592999:IBJ593008 HRN592999:HRN593008 HHR592999:HHR593008 GXV592999:GXV593008 GNZ592999:GNZ593008 GED592999:GED593008 FUH592999:FUH593008 FKL592999:FKL593008 FAP592999:FAP593008 EQT592999:EQT593008 EGX592999:EGX593008 DXB592999:DXB593008 DNF592999:DNF593008 DDJ592999:DDJ593008 CTN592999:CTN593008 CJR592999:CJR593008 BZV592999:BZV593008 BPZ592999:BPZ593008 BGD592999:BGD593008 AWH592999:AWH593008 AML592999:AML593008 ACP592999:ACP593008 ST592999:ST593008 IX592999:IX593008 E592998:E593007 WVJ527463:WVJ527472 WLN527463:WLN527472 WBR527463:WBR527472 VRV527463:VRV527472 VHZ527463:VHZ527472 UYD527463:UYD527472 UOH527463:UOH527472 UEL527463:UEL527472 TUP527463:TUP527472 TKT527463:TKT527472 TAX527463:TAX527472 SRB527463:SRB527472 SHF527463:SHF527472 RXJ527463:RXJ527472 RNN527463:RNN527472 RDR527463:RDR527472 QTV527463:QTV527472 QJZ527463:QJZ527472 QAD527463:QAD527472 PQH527463:PQH527472 PGL527463:PGL527472 OWP527463:OWP527472 OMT527463:OMT527472 OCX527463:OCX527472 NTB527463:NTB527472 NJF527463:NJF527472 MZJ527463:MZJ527472 MPN527463:MPN527472 MFR527463:MFR527472 LVV527463:LVV527472 LLZ527463:LLZ527472 LCD527463:LCD527472 KSH527463:KSH527472 KIL527463:KIL527472 JYP527463:JYP527472 JOT527463:JOT527472 JEX527463:JEX527472 IVB527463:IVB527472 ILF527463:ILF527472 IBJ527463:IBJ527472 HRN527463:HRN527472 HHR527463:HHR527472 GXV527463:GXV527472 GNZ527463:GNZ527472 GED527463:GED527472 FUH527463:FUH527472 FKL527463:FKL527472 FAP527463:FAP527472 EQT527463:EQT527472 EGX527463:EGX527472 DXB527463:DXB527472 DNF527463:DNF527472 DDJ527463:DDJ527472 CTN527463:CTN527472 CJR527463:CJR527472 BZV527463:BZV527472 BPZ527463:BPZ527472 BGD527463:BGD527472 AWH527463:AWH527472 AML527463:AML527472 ACP527463:ACP527472 ST527463:ST527472 IX527463:IX527472 E527462:E527471 WVJ461927:WVJ461936 WLN461927:WLN461936 WBR461927:WBR461936 VRV461927:VRV461936 VHZ461927:VHZ461936 UYD461927:UYD461936 UOH461927:UOH461936 UEL461927:UEL461936 TUP461927:TUP461936 TKT461927:TKT461936 TAX461927:TAX461936 SRB461927:SRB461936 SHF461927:SHF461936 RXJ461927:RXJ461936 RNN461927:RNN461936 RDR461927:RDR461936 QTV461927:QTV461936 QJZ461927:QJZ461936 QAD461927:QAD461936 PQH461927:PQH461936 PGL461927:PGL461936 OWP461927:OWP461936 OMT461927:OMT461936 OCX461927:OCX461936 NTB461927:NTB461936 NJF461927:NJF461936 MZJ461927:MZJ461936 MPN461927:MPN461936 MFR461927:MFR461936 LVV461927:LVV461936 LLZ461927:LLZ461936 LCD461927:LCD461936 KSH461927:KSH461936 KIL461927:KIL461936 JYP461927:JYP461936 JOT461927:JOT461936 JEX461927:JEX461936 IVB461927:IVB461936 ILF461927:ILF461936 IBJ461927:IBJ461936 HRN461927:HRN461936 HHR461927:HHR461936 GXV461927:GXV461936 GNZ461927:GNZ461936 GED461927:GED461936 FUH461927:FUH461936 FKL461927:FKL461936 FAP461927:FAP461936 EQT461927:EQT461936 EGX461927:EGX461936 DXB461927:DXB461936 DNF461927:DNF461936 DDJ461927:DDJ461936 CTN461927:CTN461936 CJR461927:CJR461936 BZV461927:BZV461936 BPZ461927:BPZ461936 BGD461927:BGD461936 AWH461927:AWH461936 AML461927:AML461936 ACP461927:ACP461936 ST461927:ST461936 IX461927:IX461936 E461926:E461935 WVJ396391:WVJ396400 WLN396391:WLN396400 WBR396391:WBR396400 VRV396391:VRV396400 VHZ396391:VHZ396400 UYD396391:UYD396400 UOH396391:UOH396400 UEL396391:UEL396400 TUP396391:TUP396400 TKT396391:TKT396400 TAX396391:TAX396400 SRB396391:SRB396400 SHF396391:SHF396400 RXJ396391:RXJ396400 RNN396391:RNN396400 RDR396391:RDR396400 QTV396391:QTV396400 QJZ396391:QJZ396400 QAD396391:QAD396400 PQH396391:PQH396400 PGL396391:PGL396400 OWP396391:OWP396400 OMT396391:OMT396400 OCX396391:OCX396400 NTB396391:NTB396400 NJF396391:NJF396400 MZJ396391:MZJ396400 MPN396391:MPN396400 MFR396391:MFR396400 LVV396391:LVV396400 LLZ396391:LLZ396400 LCD396391:LCD396400 KSH396391:KSH396400 KIL396391:KIL396400 JYP396391:JYP396400 JOT396391:JOT396400 JEX396391:JEX396400 IVB396391:IVB396400 ILF396391:ILF396400 IBJ396391:IBJ396400 HRN396391:HRN396400 HHR396391:HHR396400 GXV396391:GXV396400 GNZ396391:GNZ396400 GED396391:GED396400 FUH396391:FUH396400 FKL396391:FKL396400 FAP396391:FAP396400 EQT396391:EQT396400 EGX396391:EGX396400 DXB396391:DXB396400 DNF396391:DNF396400 DDJ396391:DDJ396400 CTN396391:CTN396400 CJR396391:CJR396400 BZV396391:BZV396400 BPZ396391:BPZ396400 BGD396391:BGD396400 AWH396391:AWH396400 AML396391:AML396400 ACP396391:ACP396400 ST396391:ST396400 IX396391:IX396400 E396390:E396399 WVJ330855:WVJ330864 WLN330855:WLN330864 WBR330855:WBR330864 VRV330855:VRV330864 VHZ330855:VHZ330864 UYD330855:UYD330864 UOH330855:UOH330864 UEL330855:UEL330864 TUP330855:TUP330864 TKT330855:TKT330864 TAX330855:TAX330864 SRB330855:SRB330864 SHF330855:SHF330864 RXJ330855:RXJ330864 RNN330855:RNN330864 RDR330855:RDR330864 QTV330855:QTV330864 QJZ330855:QJZ330864 QAD330855:QAD330864 PQH330855:PQH330864 PGL330855:PGL330864 OWP330855:OWP330864 OMT330855:OMT330864 OCX330855:OCX330864 NTB330855:NTB330864 NJF330855:NJF330864 MZJ330855:MZJ330864 MPN330855:MPN330864 MFR330855:MFR330864 LVV330855:LVV330864 LLZ330855:LLZ330864 LCD330855:LCD330864 KSH330855:KSH330864 KIL330855:KIL330864 JYP330855:JYP330864 JOT330855:JOT330864 JEX330855:JEX330864 IVB330855:IVB330864 ILF330855:ILF330864 IBJ330855:IBJ330864 HRN330855:HRN330864 HHR330855:HHR330864 GXV330855:GXV330864 GNZ330855:GNZ330864 GED330855:GED330864 FUH330855:FUH330864 FKL330855:FKL330864 FAP330855:FAP330864 EQT330855:EQT330864 EGX330855:EGX330864 DXB330855:DXB330864 DNF330855:DNF330864 DDJ330855:DDJ330864 CTN330855:CTN330864 CJR330855:CJR330864 BZV330855:BZV330864 BPZ330855:BPZ330864 BGD330855:BGD330864 AWH330855:AWH330864 AML330855:AML330864 ACP330855:ACP330864 ST330855:ST330864 IX330855:IX330864 E330854:E330863 WVJ265319:WVJ265328 WLN265319:WLN265328 WBR265319:WBR265328 VRV265319:VRV265328 VHZ265319:VHZ265328 UYD265319:UYD265328 UOH265319:UOH265328 UEL265319:UEL265328 TUP265319:TUP265328 TKT265319:TKT265328 TAX265319:TAX265328 SRB265319:SRB265328 SHF265319:SHF265328 RXJ265319:RXJ265328 RNN265319:RNN265328 RDR265319:RDR265328 QTV265319:QTV265328 QJZ265319:QJZ265328 QAD265319:QAD265328 PQH265319:PQH265328 PGL265319:PGL265328 OWP265319:OWP265328 OMT265319:OMT265328 OCX265319:OCX265328 NTB265319:NTB265328 NJF265319:NJF265328 MZJ265319:MZJ265328 MPN265319:MPN265328 MFR265319:MFR265328 LVV265319:LVV265328 LLZ265319:LLZ265328 LCD265319:LCD265328 KSH265319:KSH265328 KIL265319:KIL265328 JYP265319:JYP265328 JOT265319:JOT265328 JEX265319:JEX265328 IVB265319:IVB265328 ILF265319:ILF265328 IBJ265319:IBJ265328 HRN265319:HRN265328 HHR265319:HHR265328 GXV265319:GXV265328 GNZ265319:GNZ265328 GED265319:GED265328 FUH265319:FUH265328 FKL265319:FKL265328 FAP265319:FAP265328 EQT265319:EQT265328 EGX265319:EGX265328 DXB265319:DXB265328 DNF265319:DNF265328 DDJ265319:DDJ265328 CTN265319:CTN265328 CJR265319:CJR265328 BZV265319:BZV265328 BPZ265319:BPZ265328 BGD265319:BGD265328 AWH265319:AWH265328 AML265319:AML265328 ACP265319:ACP265328 ST265319:ST265328 IX265319:IX265328 E265318:E265327 WVJ199783:WVJ199792 WLN199783:WLN199792 WBR199783:WBR199792 VRV199783:VRV199792 VHZ199783:VHZ199792 UYD199783:UYD199792 UOH199783:UOH199792 UEL199783:UEL199792 TUP199783:TUP199792 TKT199783:TKT199792 TAX199783:TAX199792 SRB199783:SRB199792 SHF199783:SHF199792 RXJ199783:RXJ199792 RNN199783:RNN199792 RDR199783:RDR199792 QTV199783:QTV199792 QJZ199783:QJZ199792 QAD199783:QAD199792 PQH199783:PQH199792 PGL199783:PGL199792 OWP199783:OWP199792 OMT199783:OMT199792 OCX199783:OCX199792 NTB199783:NTB199792 NJF199783:NJF199792 MZJ199783:MZJ199792 MPN199783:MPN199792 MFR199783:MFR199792 LVV199783:LVV199792 LLZ199783:LLZ199792 LCD199783:LCD199792 KSH199783:KSH199792 KIL199783:KIL199792 JYP199783:JYP199792 JOT199783:JOT199792 JEX199783:JEX199792 IVB199783:IVB199792 ILF199783:ILF199792 IBJ199783:IBJ199792 HRN199783:HRN199792 HHR199783:HHR199792 GXV199783:GXV199792 GNZ199783:GNZ199792 GED199783:GED199792 FUH199783:FUH199792 FKL199783:FKL199792 FAP199783:FAP199792 EQT199783:EQT199792 EGX199783:EGX199792 DXB199783:DXB199792 DNF199783:DNF199792 DDJ199783:DDJ199792 CTN199783:CTN199792 CJR199783:CJR199792 BZV199783:BZV199792 BPZ199783:BPZ199792 BGD199783:BGD199792 AWH199783:AWH199792 AML199783:AML199792 ACP199783:ACP199792 ST199783:ST199792 IX199783:IX199792 E199782:E199791 WVJ134247:WVJ134256 WLN134247:WLN134256 WBR134247:WBR134256 VRV134247:VRV134256 VHZ134247:VHZ134256 UYD134247:UYD134256 UOH134247:UOH134256 UEL134247:UEL134256 TUP134247:TUP134256 TKT134247:TKT134256 TAX134247:TAX134256 SRB134247:SRB134256 SHF134247:SHF134256 RXJ134247:RXJ134256 RNN134247:RNN134256 RDR134247:RDR134256 QTV134247:QTV134256 QJZ134247:QJZ134256 QAD134247:QAD134256 PQH134247:PQH134256 PGL134247:PGL134256 OWP134247:OWP134256 OMT134247:OMT134256 OCX134247:OCX134256 NTB134247:NTB134256 NJF134247:NJF134256 MZJ134247:MZJ134256 MPN134247:MPN134256 MFR134247:MFR134256 LVV134247:LVV134256 LLZ134247:LLZ134256 LCD134247:LCD134256 KSH134247:KSH134256 KIL134247:KIL134256 JYP134247:JYP134256 JOT134247:JOT134256 JEX134247:JEX134256 IVB134247:IVB134256 ILF134247:ILF134256 IBJ134247:IBJ134256 HRN134247:HRN134256 HHR134247:HHR134256 GXV134247:GXV134256 GNZ134247:GNZ134256 GED134247:GED134256 FUH134247:FUH134256 FKL134247:FKL134256 FAP134247:FAP134256 EQT134247:EQT134256 EGX134247:EGX134256 DXB134247:DXB134256 DNF134247:DNF134256 DDJ134247:DDJ134256 CTN134247:CTN134256 CJR134247:CJR134256 BZV134247:BZV134256 BPZ134247:BPZ134256 BGD134247:BGD134256 AWH134247:AWH134256 AML134247:AML134256 ACP134247:ACP134256 ST134247:ST134256 IX134247:IX134256 E134246:E134255 WVJ68711:WVJ68720 WLN68711:WLN68720 WBR68711:WBR68720 VRV68711:VRV68720 VHZ68711:VHZ68720 UYD68711:UYD68720 UOH68711:UOH68720 UEL68711:UEL68720 TUP68711:TUP68720 TKT68711:TKT68720 TAX68711:TAX68720 SRB68711:SRB68720 SHF68711:SHF68720 RXJ68711:RXJ68720 RNN68711:RNN68720 RDR68711:RDR68720 QTV68711:QTV68720 QJZ68711:QJZ68720 QAD68711:QAD68720 PQH68711:PQH68720 PGL68711:PGL68720 OWP68711:OWP68720 OMT68711:OMT68720 OCX68711:OCX68720 NTB68711:NTB68720 NJF68711:NJF68720 MZJ68711:MZJ68720 MPN68711:MPN68720 MFR68711:MFR68720 LVV68711:LVV68720 LLZ68711:LLZ68720 LCD68711:LCD68720 KSH68711:KSH68720 KIL68711:KIL68720 JYP68711:JYP68720 JOT68711:JOT68720 JEX68711:JEX68720 IVB68711:IVB68720 ILF68711:ILF68720 IBJ68711:IBJ68720 HRN68711:HRN68720 HHR68711:HHR68720 GXV68711:GXV68720 GNZ68711:GNZ68720 GED68711:GED68720 FUH68711:FUH68720 FKL68711:FKL68720 FAP68711:FAP68720 EQT68711:EQT68720 EGX68711:EGX68720 DXB68711:DXB68720 DNF68711:DNF68720 DDJ68711:DDJ68720 CTN68711:CTN68720 CJR68711:CJR68720 BZV68711:BZV68720 BPZ68711:BPZ68720 BGD68711:BGD68720 AWH68711:AWH68720 AML68711:AML68720 ACP68711:ACP68720 ST68711:ST68720 IX68711:IX68720 E68710:E68719 WVJ986204:WVJ986213 WLN986204:WLN986213 WBR986204:WBR986213 VRV986204:VRV986213 VHZ986204:VHZ986213 UYD986204:UYD986213 UOH986204:UOH986213 UEL986204:UEL986213 TUP986204:TUP986213 TKT986204:TKT986213 TAX986204:TAX986213 SRB986204:SRB986213 SHF986204:SHF986213 RXJ986204:RXJ986213 RNN986204:RNN986213 RDR986204:RDR986213 QTV986204:QTV986213 QJZ986204:QJZ986213 QAD986204:QAD986213 PQH986204:PQH986213 PGL986204:PGL986213 OWP986204:OWP986213 OMT986204:OMT986213 OCX986204:OCX986213 NTB986204:NTB986213 NJF986204:NJF986213 MZJ986204:MZJ986213 MPN986204:MPN986213 MFR986204:MFR986213 LVV986204:LVV986213 LLZ986204:LLZ986213 LCD986204:LCD986213 KSH986204:KSH986213 KIL986204:KIL986213 JYP986204:JYP986213 JOT986204:JOT986213 JEX986204:JEX986213 IVB986204:IVB986213 ILF986204:ILF986213 IBJ986204:IBJ986213 HRN986204:HRN986213 HHR986204:HHR986213 GXV986204:GXV986213 GNZ986204:GNZ986213 GED986204:GED986213 FUH986204:FUH986213 FKL986204:FKL986213 FAP986204:FAP986213 EQT986204:EQT986213 EGX986204:EGX986213 DXB986204:DXB986213 DNF986204:DNF986213 DDJ986204:DDJ986213 CTN986204:CTN986213 CJR986204:CJR986213 BZV986204:BZV986213 BPZ986204:BPZ986213 BGD986204:BGD986213 AWH986204:AWH986213 AML986204:AML986213 ACP986204:ACP986213 ST986204:ST986213 IX986204:IX986213 E986203:E986212 WVJ920668:WVJ920677 WLN920668:WLN920677 WBR920668:WBR920677 VRV920668:VRV920677 VHZ920668:VHZ920677 UYD920668:UYD920677 UOH920668:UOH920677 UEL920668:UEL920677 TUP920668:TUP920677 TKT920668:TKT920677 TAX920668:TAX920677 SRB920668:SRB920677 SHF920668:SHF920677 RXJ920668:RXJ920677 RNN920668:RNN920677 RDR920668:RDR920677 QTV920668:QTV920677 QJZ920668:QJZ920677 QAD920668:QAD920677 PQH920668:PQH920677 PGL920668:PGL920677 OWP920668:OWP920677 OMT920668:OMT920677 OCX920668:OCX920677 NTB920668:NTB920677 NJF920668:NJF920677 MZJ920668:MZJ920677 MPN920668:MPN920677 MFR920668:MFR920677 LVV920668:LVV920677 LLZ920668:LLZ920677 LCD920668:LCD920677 KSH920668:KSH920677 KIL920668:KIL920677 JYP920668:JYP920677 JOT920668:JOT920677 JEX920668:JEX920677 IVB920668:IVB920677 ILF920668:ILF920677 IBJ920668:IBJ920677 HRN920668:HRN920677 HHR920668:HHR920677 GXV920668:GXV920677 GNZ920668:GNZ920677 GED920668:GED920677 FUH920668:FUH920677 FKL920668:FKL920677 FAP920668:FAP920677 EQT920668:EQT920677 EGX920668:EGX920677 DXB920668:DXB920677 DNF920668:DNF920677 DDJ920668:DDJ920677 CTN920668:CTN920677 CJR920668:CJR920677 BZV920668:BZV920677 BPZ920668:BPZ920677 BGD920668:BGD920677 AWH920668:AWH920677 AML920668:AML920677 ACP920668:ACP920677 ST920668:ST920677 IX920668:IX920677 E920667:E920676 WVJ855132:WVJ855141 WLN855132:WLN855141 WBR855132:WBR855141 VRV855132:VRV855141 VHZ855132:VHZ855141 UYD855132:UYD855141 UOH855132:UOH855141 UEL855132:UEL855141 TUP855132:TUP855141 TKT855132:TKT855141 TAX855132:TAX855141 SRB855132:SRB855141 SHF855132:SHF855141 RXJ855132:RXJ855141 RNN855132:RNN855141 RDR855132:RDR855141 QTV855132:QTV855141 QJZ855132:QJZ855141 QAD855132:QAD855141 PQH855132:PQH855141 PGL855132:PGL855141 OWP855132:OWP855141 OMT855132:OMT855141 OCX855132:OCX855141 NTB855132:NTB855141 NJF855132:NJF855141 MZJ855132:MZJ855141 MPN855132:MPN855141 MFR855132:MFR855141 LVV855132:LVV855141 LLZ855132:LLZ855141 LCD855132:LCD855141 KSH855132:KSH855141 KIL855132:KIL855141 JYP855132:JYP855141 JOT855132:JOT855141 JEX855132:JEX855141 IVB855132:IVB855141 ILF855132:ILF855141 IBJ855132:IBJ855141 HRN855132:HRN855141 HHR855132:HHR855141 GXV855132:GXV855141 GNZ855132:GNZ855141 GED855132:GED855141 FUH855132:FUH855141 FKL855132:FKL855141 FAP855132:FAP855141 EQT855132:EQT855141 EGX855132:EGX855141 DXB855132:DXB855141 DNF855132:DNF855141 DDJ855132:DDJ855141 CTN855132:CTN855141 CJR855132:CJR855141 BZV855132:BZV855141 BPZ855132:BPZ855141 BGD855132:BGD855141 AWH855132:AWH855141 AML855132:AML855141 ACP855132:ACP855141 ST855132:ST855141 IX855132:IX855141 E855131:E855140 WVJ789596:WVJ789605 WLN789596:WLN789605 WBR789596:WBR789605 VRV789596:VRV789605 VHZ789596:VHZ789605 UYD789596:UYD789605 UOH789596:UOH789605 UEL789596:UEL789605 TUP789596:TUP789605 TKT789596:TKT789605 TAX789596:TAX789605 SRB789596:SRB789605 SHF789596:SHF789605 RXJ789596:RXJ789605 RNN789596:RNN789605 RDR789596:RDR789605 QTV789596:QTV789605 QJZ789596:QJZ789605 QAD789596:QAD789605 PQH789596:PQH789605 PGL789596:PGL789605 OWP789596:OWP789605 OMT789596:OMT789605 OCX789596:OCX789605 NTB789596:NTB789605 NJF789596:NJF789605 MZJ789596:MZJ789605 MPN789596:MPN789605 MFR789596:MFR789605 LVV789596:LVV789605 LLZ789596:LLZ789605 LCD789596:LCD789605 KSH789596:KSH789605 KIL789596:KIL789605 JYP789596:JYP789605 JOT789596:JOT789605 JEX789596:JEX789605 IVB789596:IVB789605 ILF789596:ILF789605 IBJ789596:IBJ789605 HRN789596:HRN789605 HHR789596:HHR789605 GXV789596:GXV789605 GNZ789596:GNZ789605 GED789596:GED789605 FUH789596:FUH789605 FKL789596:FKL789605 FAP789596:FAP789605 EQT789596:EQT789605 EGX789596:EGX789605 DXB789596:DXB789605 DNF789596:DNF789605 DDJ789596:DDJ789605 CTN789596:CTN789605 CJR789596:CJR789605 BZV789596:BZV789605 BPZ789596:BPZ789605 BGD789596:BGD789605 AWH789596:AWH789605 AML789596:AML789605 ACP789596:ACP789605 ST789596:ST789605 IX789596:IX789605 E789595:E789604 WVJ724060:WVJ724069 WLN724060:WLN724069 WBR724060:WBR724069 VRV724060:VRV724069 VHZ724060:VHZ724069 UYD724060:UYD724069 UOH724060:UOH724069 UEL724060:UEL724069 TUP724060:TUP724069 TKT724060:TKT724069 TAX724060:TAX724069 SRB724060:SRB724069 SHF724060:SHF724069 RXJ724060:RXJ724069 RNN724060:RNN724069 RDR724060:RDR724069 QTV724060:QTV724069 QJZ724060:QJZ724069 QAD724060:QAD724069 PQH724060:PQH724069 PGL724060:PGL724069 OWP724060:OWP724069 OMT724060:OMT724069 OCX724060:OCX724069 NTB724060:NTB724069 NJF724060:NJF724069 MZJ724060:MZJ724069 MPN724060:MPN724069 MFR724060:MFR724069 LVV724060:LVV724069 LLZ724060:LLZ724069 LCD724060:LCD724069 KSH724060:KSH724069 KIL724060:KIL724069 JYP724060:JYP724069 JOT724060:JOT724069 JEX724060:JEX724069 IVB724060:IVB724069 ILF724060:ILF724069 IBJ724060:IBJ724069 HRN724060:HRN724069 HHR724060:HHR724069 GXV724060:GXV724069 GNZ724060:GNZ724069 GED724060:GED724069 FUH724060:FUH724069 FKL724060:FKL724069 FAP724060:FAP724069 EQT724060:EQT724069 EGX724060:EGX724069 DXB724060:DXB724069 DNF724060:DNF724069 DDJ724060:DDJ724069 CTN724060:CTN724069 CJR724060:CJR724069 BZV724060:BZV724069 BPZ724060:BPZ724069 BGD724060:BGD724069 AWH724060:AWH724069 AML724060:AML724069 ACP724060:ACP724069 ST724060:ST724069 IX724060:IX724069 E724059:E724068 WVJ658524:WVJ658533 WLN658524:WLN658533 WBR658524:WBR658533 VRV658524:VRV658533 VHZ658524:VHZ658533 UYD658524:UYD658533 UOH658524:UOH658533 UEL658524:UEL658533 TUP658524:TUP658533 TKT658524:TKT658533 TAX658524:TAX658533 SRB658524:SRB658533 SHF658524:SHF658533 RXJ658524:RXJ658533 RNN658524:RNN658533 RDR658524:RDR658533 QTV658524:QTV658533 QJZ658524:QJZ658533 QAD658524:QAD658533 PQH658524:PQH658533 PGL658524:PGL658533 OWP658524:OWP658533 OMT658524:OMT658533 OCX658524:OCX658533 NTB658524:NTB658533 NJF658524:NJF658533 MZJ658524:MZJ658533 MPN658524:MPN658533 MFR658524:MFR658533 LVV658524:LVV658533 LLZ658524:LLZ658533 LCD658524:LCD658533 KSH658524:KSH658533 KIL658524:KIL658533 JYP658524:JYP658533 JOT658524:JOT658533 JEX658524:JEX658533 IVB658524:IVB658533 ILF658524:ILF658533 IBJ658524:IBJ658533 HRN658524:HRN658533 HHR658524:HHR658533 GXV658524:GXV658533 GNZ658524:GNZ658533 GED658524:GED658533 FUH658524:FUH658533 FKL658524:FKL658533 FAP658524:FAP658533 EQT658524:EQT658533 EGX658524:EGX658533 DXB658524:DXB658533 DNF658524:DNF658533 DDJ658524:DDJ658533 CTN658524:CTN658533 CJR658524:CJR658533 BZV658524:BZV658533 BPZ658524:BPZ658533 BGD658524:BGD658533 AWH658524:AWH658533 AML658524:AML658533 ACP658524:ACP658533 ST658524:ST658533 IX658524:IX658533 E658523:E658532 WVJ592988:WVJ592997 WLN592988:WLN592997 WBR592988:WBR592997 VRV592988:VRV592997 VHZ592988:VHZ592997 UYD592988:UYD592997 UOH592988:UOH592997 UEL592988:UEL592997 TUP592988:TUP592997 TKT592988:TKT592997 TAX592988:TAX592997 SRB592988:SRB592997 SHF592988:SHF592997 RXJ592988:RXJ592997 RNN592988:RNN592997 RDR592988:RDR592997 QTV592988:QTV592997 QJZ592988:QJZ592997 QAD592988:QAD592997 PQH592988:PQH592997 PGL592988:PGL592997 OWP592988:OWP592997 OMT592988:OMT592997 OCX592988:OCX592997 NTB592988:NTB592997 NJF592988:NJF592997 MZJ592988:MZJ592997 MPN592988:MPN592997 MFR592988:MFR592997 LVV592988:LVV592997 LLZ592988:LLZ592997 LCD592988:LCD592997 KSH592988:KSH592997 KIL592988:KIL592997 JYP592988:JYP592997 JOT592988:JOT592997 JEX592988:JEX592997 IVB592988:IVB592997 ILF592988:ILF592997 IBJ592988:IBJ592997 HRN592988:HRN592997 HHR592988:HHR592997 GXV592988:GXV592997 GNZ592988:GNZ592997 GED592988:GED592997 FUH592988:FUH592997 FKL592988:FKL592997 FAP592988:FAP592997 EQT592988:EQT592997 EGX592988:EGX592997 DXB592988:DXB592997 DNF592988:DNF592997 DDJ592988:DDJ592997 CTN592988:CTN592997 CJR592988:CJR592997 BZV592988:BZV592997 BPZ592988:BPZ592997 BGD592988:BGD592997 AWH592988:AWH592997 AML592988:AML592997 ACP592988:ACP592997 ST592988:ST592997 IX592988:IX592997 E592987:E592996 WVJ527452:WVJ527461 WLN527452:WLN527461 WBR527452:WBR527461 VRV527452:VRV527461 VHZ527452:VHZ527461 UYD527452:UYD527461 UOH527452:UOH527461 UEL527452:UEL527461 TUP527452:TUP527461 TKT527452:TKT527461 TAX527452:TAX527461 SRB527452:SRB527461 SHF527452:SHF527461 RXJ527452:RXJ527461 RNN527452:RNN527461 RDR527452:RDR527461 QTV527452:QTV527461 QJZ527452:QJZ527461 QAD527452:QAD527461 PQH527452:PQH527461 PGL527452:PGL527461 OWP527452:OWP527461 OMT527452:OMT527461 OCX527452:OCX527461 NTB527452:NTB527461 NJF527452:NJF527461 MZJ527452:MZJ527461 MPN527452:MPN527461 MFR527452:MFR527461 LVV527452:LVV527461 LLZ527452:LLZ527461 LCD527452:LCD527461 KSH527452:KSH527461 KIL527452:KIL527461 JYP527452:JYP527461 JOT527452:JOT527461 JEX527452:JEX527461 IVB527452:IVB527461 ILF527452:ILF527461 IBJ527452:IBJ527461 HRN527452:HRN527461 HHR527452:HHR527461 GXV527452:GXV527461 GNZ527452:GNZ527461 GED527452:GED527461 FUH527452:FUH527461 FKL527452:FKL527461 FAP527452:FAP527461 EQT527452:EQT527461 EGX527452:EGX527461 DXB527452:DXB527461 DNF527452:DNF527461 DDJ527452:DDJ527461 CTN527452:CTN527461 CJR527452:CJR527461 BZV527452:BZV527461 BPZ527452:BPZ527461 BGD527452:BGD527461 AWH527452:AWH527461 AML527452:AML527461 ACP527452:ACP527461 ST527452:ST527461 IX527452:IX527461 E527451:E527460 WVJ461916:WVJ461925 WLN461916:WLN461925 WBR461916:WBR461925 VRV461916:VRV461925 VHZ461916:VHZ461925 UYD461916:UYD461925 UOH461916:UOH461925 UEL461916:UEL461925 TUP461916:TUP461925 TKT461916:TKT461925 TAX461916:TAX461925 SRB461916:SRB461925 SHF461916:SHF461925 RXJ461916:RXJ461925 RNN461916:RNN461925 RDR461916:RDR461925 QTV461916:QTV461925 QJZ461916:QJZ461925 QAD461916:QAD461925 PQH461916:PQH461925 PGL461916:PGL461925 OWP461916:OWP461925 OMT461916:OMT461925 OCX461916:OCX461925 NTB461916:NTB461925 NJF461916:NJF461925 MZJ461916:MZJ461925 MPN461916:MPN461925 MFR461916:MFR461925 LVV461916:LVV461925 LLZ461916:LLZ461925 LCD461916:LCD461925 KSH461916:KSH461925 KIL461916:KIL461925 JYP461916:JYP461925 JOT461916:JOT461925 JEX461916:JEX461925 IVB461916:IVB461925 ILF461916:ILF461925 IBJ461916:IBJ461925 HRN461916:HRN461925 HHR461916:HHR461925 GXV461916:GXV461925 GNZ461916:GNZ461925 GED461916:GED461925 FUH461916:FUH461925 FKL461916:FKL461925 FAP461916:FAP461925 EQT461916:EQT461925 EGX461916:EGX461925 DXB461916:DXB461925 DNF461916:DNF461925 DDJ461916:DDJ461925 CTN461916:CTN461925 CJR461916:CJR461925 BZV461916:BZV461925 BPZ461916:BPZ461925 BGD461916:BGD461925 AWH461916:AWH461925 AML461916:AML461925 ACP461916:ACP461925 ST461916:ST461925 IX461916:IX461925 E461915:E461924 WVJ396380:WVJ396389 WLN396380:WLN396389 WBR396380:WBR396389 VRV396380:VRV396389 VHZ396380:VHZ396389 UYD396380:UYD396389 UOH396380:UOH396389 UEL396380:UEL396389 TUP396380:TUP396389 TKT396380:TKT396389 TAX396380:TAX396389 SRB396380:SRB396389 SHF396380:SHF396389 RXJ396380:RXJ396389 RNN396380:RNN396389 RDR396380:RDR396389 QTV396380:QTV396389 QJZ396380:QJZ396389 QAD396380:QAD396389 PQH396380:PQH396389 PGL396380:PGL396389 OWP396380:OWP396389 OMT396380:OMT396389 OCX396380:OCX396389 NTB396380:NTB396389 NJF396380:NJF396389 MZJ396380:MZJ396389 MPN396380:MPN396389 MFR396380:MFR396389 LVV396380:LVV396389 LLZ396380:LLZ396389 LCD396380:LCD396389 KSH396380:KSH396389 KIL396380:KIL396389 JYP396380:JYP396389 JOT396380:JOT396389 JEX396380:JEX396389 IVB396380:IVB396389 ILF396380:ILF396389 IBJ396380:IBJ396389 HRN396380:HRN396389 HHR396380:HHR396389 GXV396380:GXV396389 GNZ396380:GNZ396389 GED396380:GED396389 FUH396380:FUH396389 FKL396380:FKL396389 FAP396380:FAP396389 EQT396380:EQT396389 EGX396380:EGX396389 DXB396380:DXB396389 DNF396380:DNF396389 DDJ396380:DDJ396389 CTN396380:CTN396389 CJR396380:CJR396389 BZV396380:BZV396389 BPZ396380:BPZ396389 BGD396380:BGD396389 AWH396380:AWH396389 AML396380:AML396389 ACP396380:ACP396389 ST396380:ST396389 IX396380:IX396389 E396379:E396388 WVJ330844:WVJ330853 WLN330844:WLN330853 WBR330844:WBR330853 VRV330844:VRV330853 VHZ330844:VHZ330853 UYD330844:UYD330853 UOH330844:UOH330853 UEL330844:UEL330853 TUP330844:TUP330853 TKT330844:TKT330853 TAX330844:TAX330853 SRB330844:SRB330853 SHF330844:SHF330853 RXJ330844:RXJ330853 RNN330844:RNN330853 RDR330844:RDR330853 QTV330844:QTV330853 QJZ330844:QJZ330853 QAD330844:QAD330853 PQH330844:PQH330853 PGL330844:PGL330853 OWP330844:OWP330853 OMT330844:OMT330853 OCX330844:OCX330853 NTB330844:NTB330853 NJF330844:NJF330853 MZJ330844:MZJ330853 MPN330844:MPN330853 MFR330844:MFR330853 LVV330844:LVV330853 LLZ330844:LLZ330853 LCD330844:LCD330853 KSH330844:KSH330853 KIL330844:KIL330853 JYP330844:JYP330853 JOT330844:JOT330853 JEX330844:JEX330853 IVB330844:IVB330853 ILF330844:ILF330853 IBJ330844:IBJ330853 HRN330844:HRN330853 HHR330844:HHR330853 GXV330844:GXV330853 GNZ330844:GNZ330853 GED330844:GED330853 FUH330844:FUH330853 FKL330844:FKL330853 FAP330844:FAP330853 EQT330844:EQT330853 EGX330844:EGX330853 DXB330844:DXB330853 DNF330844:DNF330853 DDJ330844:DDJ330853 CTN330844:CTN330853 CJR330844:CJR330853 BZV330844:BZV330853 BPZ330844:BPZ330853 BGD330844:BGD330853 AWH330844:AWH330853 AML330844:AML330853 ACP330844:ACP330853 ST330844:ST330853 IX330844:IX330853 E330843:E330852 WVJ265308:WVJ265317 WLN265308:WLN265317 WBR265308:WBR265317 VRV265308:VRV265317 VHZ265308:VHZ265317 UYD265308:UYD265317 UOH265308:UOH265317 UEL265308:UEL265317 TUP265308:TUP265317 TKT265308:TKT265317 TAX265308:TAX265317 SRB265308:SRB265317 SHF265308:SHF265317 RXJ265308:RXJ265317 RNN265308:RNN265317 RDR265308:RDR265317 QTV265308:QTV265317 QJZ265308:QJZ265317 QAD265308:QAD265317 PQH265308:PQH265317 PGL265308:PGL265317 OWP265308:OWP265317 OMT265308:OMT265317 OCX265308:OCX265317 NTB265308:NTB265317 NJF265308:NJF265317 MZJ265308:MZJ265317 MPN265308:MPN265317 MFR265308:MFR265317 LVV265308:LVV265317 LLZ265308:LLZ265317 LCD265308:LCD265317 KSH265308:KSH265317 KIL265308:KIL265317 JYP265308:JYP265317 JOT265308:JOT265317 JEX265308:JEX265317 IVB265308:IVB265317 ILF265308:ILF265317 IBJ265308:IBJ265317 HRN265308:HRN265317 HHR265308:HHR265317 GXV265308:GXV265317 GNZ265308:GNZ265317 GED265308:GED265317 FUH265308:FUH265317 FKL265308:FKL265317 FAP265308:FAP265317 EQT265308:EQT265317 EGX265308:EGX265317 DXB265308:DXB265317 DNF265308:DNF265317 DDJ265308:DDJ265317 CTN265308:CTN265317 CJR265308:CJR265317 BZV265308:BZV265317 BPZ265308:BPZ265317 BGD265308:BGD265317 AWH265308:AWH265317 AML265308:AML265317 ACP265308:ACP265317 ST265308:ST265317 IX265308:IX265317 E265307:E265316 WVJ199772:WVJ199781 WLN199772:WLN199781 WBR199772:WBR199781 VRV199772:VRV199781 VHZ199772:VHZ199781 UYD199772:UYD199781 UOH199772:UOH199781 UEL199772:UEL199781 TUP199772:TUP199781 TKT199772:TKT199781 TAX199772:TAX199781 SRB199772:SRB199781 SHF199772:SHF199781 RXJ199772:RXJ199781 RNN199772:RNN199781 RDR199772:RDR199781 QTV199772:QTV199781 QJZ199772:QJZ199781 QAD199772:QAD199781 PQH199772:PQH199781 PGL199772:PGL199781 OWP199772:OWP199781 OMT199772:OMT199781 OCX199772:OCX199781 NTB199772:NTB199781 NJF199772:NJF199781 MZJ199772:MZJ199781 MPN199772:MPN199781 MFR199772:MFR199781 LVV199772:LVV199781 LLZ199772:LLZ199781 LCD199772:LCD199781 KSH199772:KSH199781 KIL199772:KIL199781 JYP199772:JYP199781 JOT199772:JOT199781 JEX199772:JEX199781 IVB199772:IVB199781 ILF199772:ILF199781 IBJ199772:IBJ199781 HRN199772:HRN199781 HHR199772:HHR199781 GXV199772:GXV199781 GNZ199772:GNZ199781 GED199772:GED199781 FUH199772:FUH199781 FKL199772:FKL199781 FAP199772:FAP199781 EQT199772:EQT199781 EGX199772:EGX199781 DXB199772:DXB199781 DNF199772:DNF199781 DDJ199772:DDJ199781 CTN199772:CTN199781 CJR199772:CJR199781 BZV199772:BZV199781 BPZ199772:BPZ199781 BGD199772:BGD199781 AWH199772:AWH199781 AML199772:AML199781 ACP199772:ACP199781 ST199772:ST199781 IX199772:IX199781 E199771:E199780 WVJ134236:WVJ134245 WLN134236:WLN134245 WBR134236:WBR134245 VRV134236:VRV134245 VHZ134236:VHZ134245 UYD134236:UYD134245 UOH134236:UOH134245 UEL134236:UEL134245 TUP134236:TUP134245 TKT134236:TKT134245 TAX134236:TAX134245 SRB134236:SRB134245 SHF134236:SHF134245 RXJ134236:RXJ134245 RNN134236:RNN134245 RDR134236:RDR134245 QTV134236:QTV134245 QJZ134236:QJZ134245 QAD134236:QAD134245 PQH134236:PQH134245 PGL134236:PGL134245 OWP134236:OWP134245 OMT134236:OMT134245 OCX134236:OCX134245 NTB134236:NTB134245 NJF134236:NJF134245 MZJ134236:MZJ134245 MPN134236:MPN134245 MFR134236:MFR134245 LVV134236:LVV134245 LLZ134236:LLZ134245 LCD134236:LCD134245 KSH134236:KSH134245 KIL134236:KIL134245 JYP134236:JYP134245 JOT134236:JOT134245 JEX134236:JEX134245 IVB134236:IVB134245 ILF134236:ILF134245 IBJ134236:IBJ134245 HRN134236:HRN134245 HHR134236:HHR134245 GXV134236:GXV134245 GNZ134236:GNZ134245 GED134236:GED134245 FUH134236:FUH134245 FKL134236:FKL134245 FAP134236:FAP134245 EQT134236:EQT134245 EGX134236:EGX134245 DXB134236:DXB134245 DNF134236:DNF134245 DDJ134236:DDJ134245 CTN134236:CTN134245 CJR134236:CJR134245 BZV134236:BZV134245 BPZ134236:BPZ134245 BGD134236:BGD134245 AWH134236:AWH134245 AML134236:AML134245 ACP134236:ACP134245 ST134236:ST134245 IX134236:IX134245 E134235:E134244 WVJ68700:WVJ68709 WLN68700:WLN68709 WBR68700:WBR68709 VRV68700:VRV68709 VHZ68700:VHZ68709 UYD68700:UYD68709 UOH68700:UOH68709 UEL68700:UEL68709 TUP68700:TUP68709 TKT68700:TKT68709 TAX68700:TAX68709 SRB68700:SRB68709 SHF68700:SHF68709 RXJ68700:RXJ68709 RNN68700:RNN68709 RDR68700:RDR68709 QTV68700:QTV68709 QJZ68700:QJZ68709 QAD68700:QAD68709 PQH68700:PQH68709 PGL68700:PGL68709 OWP68700:OWP68709 OMT68700:OMT68709 OCX68700:OCX68709 NTB68700:NTB68709 NJF68700:NJF68709 MZJ68700:MZJ68709 MPN68700:MPN68709 MFR68700:MFR68709 LVV68700:LVV68709 LLZ68700:LLZ68709 LCD68700:LCD68709 KSH68700:KSH68709 KIL68700:KIL68709 JYP68700:JYP68709 JOT68700:JOT68709 JEX68700:JEX68709 IVB68700:IVB68709 ILF68700:ILF68709 IBJ68700:IBJ68709 HRN68700:HRN68709 HHR68700:HHR68709 GXV68700:GXV68709 GNZ68700:GNZ68709 GED68700:GED68709 FUH68700:FUH68709 FKL68700:FKL68709 FAP68700:FAP68709 EQT68700:EQT68709 EGX68700:EGX68709 DXB68700:DXB68709 DNF68700:DNF68709 DDJ68700:DDJ68709 CTN68700:CTN68709 CJR68700:CJR68709 BZV68700:BZV68709 BPZ68700:BPZ68709 BGD68700:BGD68709 AWH68700:AWH68709 AML68700:AML68709 ACP68700:ACP68709 ST68700:ST68709 IX6:IX3204 ST6:ST3204 ACP6:ACP3204 AML6:AML3204 AWH6:AWH3204 BGD6:BGD3204 BPZ6:BPZ3204 BZV6:BZV3204 CJR6:CJR3204 CTN6:CTN3204 DDJ6:DDJ3204 DNF6:DNF3204 DXB6:DXB3204 EGX6:EGX3204 EQT6:EQT3204 FAP6:FAP3204 FKL6:FKL3204 FUH6:FUH3204 GED6:GED3204 GNZ6:GNZ3204 GXV6:GXV3204 HHR6:HHR3204 HRN6:HRN3204 IBJ6:IBJ3204 ILF6:ILF3204 IVB6:IVB3204 JEX6:JEX3204 JOT6:JOT3204 JYP6:JYP3204 KIL6:KIL3204 KSH6:KSH3204 LCD6:LCD3204 LLZ6:LLZ3204 LVV6:LVV3204 MFR6:MFR3204 MPN6:MPN3204 MZJ6:MZJ3204 NJF6:NJF3204 NTB6:NTB3204 OCX6:OCX3204 OMT6:OMT3204 OWP6:OWP3204 PGL6:PGL3204 PQH6:PQH3204 QAD6:QAD3204 QJZ6:QJZ3204 QTV6:QTV3204 RDR6:RDR3204 RNN6:RNN3204 RXJ6:RXJ3204 SHF6:SHF3204 SRB6:SRB3204 TAX6:TAX3204 TKT6:TKT3204 TUP6:TUP3204 UEL6:UEL3204 UOH6:UOH3204 UYD6:UYD3204 VHZ6:VHZ3204 VRV6:VRV3204 WBR6:WBR3204 WLN6:WLN3204 WVJ6:WVJ3204">
      <formula1>INDIRECT(#REF!)</formula1>
    </dataValidation>
    <dataValidation allowBlank="1" showDropDown="1" showInputMessage="1" showErrorMessage="1" sqref="WVN986203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H68697 JB68699 SX68699 ACT68699 AMP68699 AWL68699 BGH68699 BQD68699 BZZ68699 CJV68699 CTR68699 DDN68699 DNJ68699 DXF68699 EHB68699 EQX68699 FAT68699 FKP68699 FUL68699 GEH68699 GOD68699 GXZ68699 HHV68699 HRR68699 IBN68699 ILJ68699 IVF68699 JFB68699 JOX68699 JYT68699 KIP68699 KSL68699 LCH68699 LMD68699 LVZ68699 MFV68699 MPR68699 MZN68699 NJJ68699 NTF68699 ODB68699 OMX68699 OWT68699 PGP68699 PQL68699 QAH68699 QKD68699 QTZ68699 RDV68699 RNR68699 RXN68699 SHJ68699 SRF68699 TBB68699 TKX68699 TUT68699 UEP68699 UOL68699 UYH68699 VID68699 VRZ68699 WBV68699 WLR68699 WVN68699 H134233 JB134235 SX134235 ACT134235 AMP134235 AWL134235 BGH134235 BQD134235 BZZ134235 CJV134235 CTR134235 DDN134235 DNJ134235 DXF134235 EHB134235 EQX134235 FAT134235 FKP134235 FUL134235 GEH134235 GOD134235 GXZ134235 HHV134235 HRR134235 IBN134235 ILJ134235 IVF134235 JFB134235 JOX134235 JYT134235 KIP134235 KSL134235 LCH134235 LMD134235 LVZ134235 MFV134235 MPR134235 MZN134235 NJJ134235 NTF134235 ODB134235 OMX134235 OWT134235 PGP134235 PQL134235 QAH134235 QKD134235 QTZ134235 RDV134235 RNR134235 RXN134235 SHJ134235 SRF134235 TBB134235 TKX134235 TUT134235 UEP134235 UOL134235 UYH134235 VID134235 VRZ134235 WBV134235 WLR134235 WVN134235 H199769 JB199771 SX199771 ACT199771 AMP199771 AWL199771 BGH199771 BQD199771 BZZ199771 CJV199771 CTR199771 DDN199771 DNJ199771 DXF199771 EHB199771 EQX199771 FAT199771 FKP199771 FUL199771 GEH199771 GOD199771 GXZ199771 HHV199771 HRR199771 IBN199771 ILJ199771 IVF199771 JFB199771 JOX199771 JYT199771 KIP199771 KSL199771 LCH199771 LMD199771 LVZ199771 MFV199771 MPR199771 MZN199771 NJJ199771 NTF199771 ODB199771 OMX199771 OWT199771 PGP199771 PQL199771 QAH199771 QKD199771 QTZ199771 RDV199771 RNR199771 RXN199771 SHJ199771 SRF199771 TBB199771 TKX199771 TUT199771 UEP199771 UOL199771 UYH199771 VID199771 VRZ199771 WBV199771 WLR199771 WVN199771 H265305 JB265307 SX265307 ACT265307 AMP265307 AWL265307 BGH265307 BQD265307 BZZ265307 CJV265307 CTR265307 DDN265307 DNJ265307 DXF265307 EHB265307 EQX265307 FAT265307 FKP265307 FUL265307 GEH265307 GOD265307 GXZ265307 HHV265307 HRR265307 IBN265307 ILJ265307 IVF265307 JFB265307 JOX265307 JYT265307 KIP265307 KSL265307 LCH265307 LMD265307 LVZ265307 MFV265307 MPR265307 MZN265307 NJJ265307 NTF265307 ODB265307 OMX265307 OWT265307 PGP265307 PQL265307 QAH265307 QKD265307 QTZ265307 RDV265307 RNR265307 RXN265307 SHJ265307 SRF265307 TBB265307 TKX265307 TUT265307 UEP265307 UOL265307 UYH265307 VID265307 VRZ265307 WBV265307 WLR265307 WVN265307 H330841 JB330843 SX330843 ACT330843 AMP330843 AWL330843 BGH330843 BQD330843 BZZ330843 CJV330843 CTR330843 DDN330843 DNJ330843 DXF330843 EHB330843 EQX330843 FAT330843 FKP330843 FUL330843 GEH330843 GOD330843 GXZ330843 HHV330843 HRR330843 IBN330843 ILJ330843 IVF330843 JFB330843 JOX330843 JYT330843 KIP330843 KSL330843 LCH330843 LMD330843 LVZ330843 MFV330843 MPR330843 MZN330843 NJJ330843 NTF330843 ODB330843 OMX330843 OWT330843 PGP330843 PQL330843 QAH330843 QKD330843 QTZ330843 RDV330843 RNR330843 RXN330843 SHJ330843 SRF330843 TBB330843 TKX330843 TUT330843 UEP330843 UOL330843 UYH330843 VID330843 VRZ330843 WBV330843 WLR330843 WVN330843 H396377 JB396379 SX396379 ACT396379 AMP396379 AWL396379 BGH396379 BQD396379 BZZ396379 CJV396379 CTR396379 DDN396379 DNJ396379 DXF396379 EHB396379 EQX396379 FAT396379 FKP396379 FUL396379 GEH396379 GOD396379 GXZ396379 HHV396379 HRR396379 IBN396379 ILJ396379 IVF396379 JFB396379 JOX396379 JYT396379 KIP396379 KSL396379 LCH396379 LMD396379 LVZ396379 MFV396379 MPR396379 MZN396379 NJJ396379 NTF396379 ODB396379 OMX396379 OWT396379 PGP396379 PQL396379 QAH396379 QKD396379 QTZ396379 RDV396379 RNR396379 RXN396379 SHJ396379 SRF396379 TBB396379 TKX396379 TUT396379 UEP396379 UOL396379 UYH396379 VID396379 VRZ396379 WBV396379 WLR396379 WVN396379 H461913 JB461915 SX461915 ACT461915 AMP461915 AWL461915 BGH461915 BQD461915 BZZ461915 CJV461915 CTR461915 DDN461915 DNJ461915 DXF461915 EHB461915 EQX461915 FAT461915 FKP461915 FUL461915 GEH461915 GOD461915 GXZ461915 HHV461915 HRR461915 IBN461915 ILJ461915 IVF461915 JFB461915 JOX461915 JYT461915 KIP461915 KSL461915 LCH461915 LMD461915 LVZ461915 MFV461915 MPR461915 MZN461915 NJJ461915 NTF461915 ODB461915 OMX461915 OWT461915 PGP461915 PQL461915 QAH461915 QKD461915 QTZ461915 RDV461915 RNR461915 RXN461915 SHJ461915 SRF461915 TBB461915 TKX461915 TUT461915 UEP461915 UOL461915 UYH461915 VID461915 VRZ461915 WBV461915 WLR461915 WVN461915 H527449 JB527451 SX527451 ACT527451 AMP527451 AWL527451 BGH527451 BQD527451 BZZ527451 CJV527451 CTR527451 DDN527451 DNJ527451 DXF527451 EHB527451 EQX527451 FAT527451 FKP527451 FUL527451 GEH527451 GOD527451 GXZ527451 HHV527451 HRR527451 IBN527451 ILJ527451 IVF527451 JFB527451 JOX527451 JYT527451 KIP527451 KSL527451 LCH527451 LMD527451 LVZ527451 MFV527451 MPR527451 MZN527451 NJJ527451 NTF527451 ODB527451 OMX527451 OWT527451 PGP527451 PQL527451 QAH527451 QKD527451 QTZ527451 RDV527451 RNR527451 RXN527451 SHJ527451 SRF527451 TBB527451 TKX527451 TUT527451 UEP527451 UOL527451 UYH527451 VID527451 VRZ527451 WBV527451 WLR527451 WVN527451 H592985 JB592987 SX592987 ACT592987 AMP592987 AWL592987 BGH592987 BQD592987 BZZ592987 CJV592987 CTR592987 DDN592987 DNJ592987 DXF592987 EHB592987 EQX592987 FAT592987 FKP592987 FUL592987 GEH592987 GOD592987 GXZ592987 HHV592987 HRR592987 IBN592987 ILJ592987 IVF592987 JFB592987 JOX592987 JYT592987 KIP592987 KSL592987 LCH592987 LMD592987 LVZ592987 MFV592987 MPR592987 MZN592987 NJJ592987 NTF592987 ODB592987 OMX592987 OWT592987 PGP592987 PQL592987 QAH592987 QKD592987 QTZ592987 RDV592987 RNR592987 RXN592987 SHJ592987 SRF592987 TBB592987 TKX592987 TUT592987 UEP592987 UOL592987 UYH592987 VID592987 VRZ592987 WBV592987 WLR592987 WVN592987 H658521 JB658523 SX658523 ACT658523 AMP658523 AWL658523 BGH658523 BQD658523 BZZ658523 CJV658523 CTR658523 DDN658523 DNJ658523 DXF658523 EHB658523 EQX658523 FAT658523 FKP658523 FUL658523 GEH658523 GOD658523 GXZ658523 HHV658523 HRR658523 IBN658523 ILJ658523 IVF658523 JFB658523 JOX658523 JYT658523 KIP658523 KSL658523 LCH658523 LMD658523 LVZ658523 MFV658523 MPR658523 MZN658523 NJJ658523 NTF658523 ODB658523 OMX658523 OWT658523 PGP658523 PQL658523 QAH658523 QKD658523 QTZ658523 RDV658523 RNR658523 RXN658523 SHJ658523 SRF658523 TBB658523 TKX658523 TUT658523 UEP658523 UOL658523 UYH658523 VID658523 VRZ658523 WBV658523 WLR658523 WVN658523 H724057 JB724059 SX724059 ACT724059 AMP724059 AWL724059 BGH724059 BQD724059 BZZ724059 CJV724059 CTR724059 DDN724059 DNJ724059 DXF724059 EHB724059 EQX724059 FAT724059 FKP724059 FUL724059 GEH724059 GOD724059 GXZ724059 HHV724059 HRR724059 IBN724059 ILJ724059 IVF724059 JFB724059 JOX724059 JYT724059 KIP724059 KSL724059 LCH724059 LMD724059 LVZ724059 MFV724059 MPR724059 MZN724059 NJJ724059 NTF724059 ODB724059 OMX724059 OWT724059 PGP724059 PQL724059 QAH724059 QKD724059 QTZ724059 RDV724059 RNR724059 RXN724059 SHJ724059 SRF724059 TBB724059 TKX724059 TUT724059 UEP724059 UOL724059 UYH724059 VID724059 VRZ724059 WBV724059 WLR724059 WVN724059 H789593 JB789595 SX789595 ACT789595 AMP789595 AWL789595 BGH789595 BQD789595 BZZ789595 CJV789595 CTR789595 DDN789595 DNJ789595 DXF789595 EHB789595 EQX789595 FAT789595 FKP789595 FUL789595 GEH789595 GOD789595 GXZ789595 HHV789595 HRR789595 IBN789595 ILJ789595 IVF789595 JFB789595 JOX789595 JYT789595 KIP789595 KSL789595 LCH789595 LMD789595 LVZ789595 MFV789595 MPR789595 MZN789595 NJJ789595 NTF789595 ODB789595 OMX789595 OWT789595 PGP789595 PQL789595 QAH789595 QKD789595 QTZ789595 RDV789595 RNR789595 RXN789595 SHJ789595 SRF789595 TBB789595 TKX789595 TUT789595 UEP789595 UOL789595 UYH789595 VID789595 VRZ789595 WBV789595 WLR789595 WVN789595 H855129 JB855131 SX855131 ACT855131 AMP855131 AWL855131 BGH855131 BQD855131 BZZ855131 CJV855131 CTR855131 DDN855131 DNJ855131 DXF855131 EHB855131 EQX855131 FAT855131 FKP855131 FUL855131 GEH855131 GOD855131 GXZ855131 HHV855131 HRR855131 IBN855131 ILJ855131 IVF855131 JFB855131 JOX855131 JYT855131 KIP855131 KSL855131 LCH855131 LMD855131 LVZ855131 MFV855131 MPR855131 MZN855131 NJJ855131 NTF855131 ODB855131 OMX855131 OWT855131 PGP855131 PQL855131 QAH855131 QKD855131 QTZ855131 RDV855131 RNR855131 RXN855131 SHJ855131 SRF855131 TBB855131 TKX855131 TUT855131 UEP855131 UOL855131 UYH855131 VID855131 VRZ855131 WBV855131 WLR855131 WVN855131 H920665 JB920667 SX920667 ACT920667 AMP920667 AWL920667 BGH920667 BQD920667 BZZ920667 CJV920667 CTR920667 DDN920667 DNJ920667 DXF920667 EHB920667 EQX920667 FAT920667 FKP920667 FUL920667 GEH920667 GOD920667 GXZ920667 HHV920667 HRR920667 IBN920667 ILJ920667 IVF920667 JFB920667 JOX920667 JYT920667 KIP920667 KSL920667 LCH920667 LMD920667 LVZ920667 MFV920667 MPR920667 MZN920667 NJJ920667 NTF920667 ODB920667 OMX920667 OWT920667 PGP920667 PQL920667 QAH920667 QKD920667 QTZ920667 RDV920667 RNR920667 RXN920667 SHJ920667 SRF920667 TBB920667 TKX920667 TUT920667 UEP920667 UOL920667 UYH920667 VID920667 VRZ920667 WBV920667 WLR920667 WVN920667 H986201 JB986203 SX986203 ACT986203 AMP986203 AWL986203 BGH986203 BQD986203 BZZ986203 CJV986203 CTR986203 DDN986203 DNJ986203 DXF986203 EHB986203 EQX986203 FAT986203 FKP986203 FUL986203 GEH986203 GOD986203 GXZ986203 HHV986203 HRR986203 IBN986203 ILJ986203 IVF986203 JFB986203 JOX986203 JYT986203 KIP986203 KSL986203 LCH986203 LMD986203 LVZ986203 MFV986203 MPR986203 MZN986203 NJJ986203 NTF986203 ODB986203 OMX986203 OWT986203 PGP986203 PQL986203 QAH986203 QKD986203 QTZ986203 RDV986203 RNR986203 RXN986203 SHJ986203 SRF986203 TBB986203 TKX986203 TUT986203 UEP986203 UOL986203 UYH986203 VID986203 VRZ986203 WBV986203 WLR986203 H4"/>
    <dataValidation type="list" allowBlank="1" showInputMessage="1" showErrorMessage="1" sqref="H68709:H68718 H6:H3204 SX68711:SX68720 ACT68711:ACT68720 AMP68711:AMP68720 AWL68711:AWL68720 BGH68711:BGH68720 BQD68711:BQD68720 BZZ68711:BZZ68720 CJV68711:CJV68720 CTR68711:CTR68720 DDN68711:DDN68720 DNJ68711:DNJ68720 DXF68711:DXF68720 EHB68711:EHB68720 EQX68711:EQX68720 FAT68711:FAT68720 FKP68711:FKP68720 FUL68711:FUL68720 GEH68711:GEH68720 GOD68711:GOD68720 GXZ68711:GXZ68720 HHV68711:HHV68720 HRR68711:HRR68720 IBN68711:IBN68720 ILJ68711:ILJ68720 IVF68711:IVF68720 JFB68711:JFB68720 JOX68711:JOX68720 JYT68711:JYT68720 KIP68711:KIP68720 KSL68711:KSL68720 LCH68711:LCH68720 LMD68711:LMD68720 LVZ68711:LVZ68720 MFV68711:MFV68720 MPR68711:MPR68720 MZN68711:MZN68720 NJJ68711:NJJ68720 NTF68711:NTF68720 ODB68711:ODB68720 OMX68711:OMX68720 OWT68711:OWT68720 PGP68711:PGP68720 PQL68711:PQL68720 QAH68711:QAH68720 QKD68711:QKD68720 QTZ68711:QTZ68720 RDV68711:RDV68720 RNR68711:RNR68720 RXN68711:RXN68720 SHJ68711:SHJ68720 SRF68711:SRF68720 TBB68711:TBB68720 TKX68711:TKX68720 TUT68711:TUT68720 UEP68711:UEP68720 UOL68711:UOL68720 UYH68711:UYH68720 VID68711:VID68720 VRZ68711:VRZ68720 WBV68711:WBV68720 WLR68711:WLR68720 WVN68711:WVN68720 H134245:H134254 JB134247:JB134256 SX134247:SX134256 ACT134247:ACT134256 AMP134247:AMP134256 AWL134247:AWL134256 BGH134247:BGH134256 BQD134247:BQD134256 BZZ134247:BZZ134256 CJV134247:CJV134256 CTR134247:CTR134256 DDN134247:DDN134256 DNJ134247:DNJ134256 DXF134247:DXF134256 EHB134247:EHB134256 EQX134247:EQX134256 FAT134247:FAT134256 FKP134247:FKP134256 FUL134247:FUL134256 GEH134247:GEH134256 GOD134247:GOD134256 GXZ134247:GXZ134256 HHV134247:HHV134256 HRR134247:HRR134256 IBN134247:IBN134256 ILJ134247:ILJ134256 IVF134247:IVF134256 JFB134247:JFB134256 JOX134247:JOX134256 JYT134247:JYT134256 KIP134247:KIP134256 KSL134247:KSL134256 LCH134247:LCH134256 LMD134247:LMD134256 LVZ134247:LVZ134256 MFV134247:MFV134256 MPR134247:MPR134256 MZN134247:MZN134256 NJJ134247:NJJ134256 NTF134247:NTF134256 ODB134247:ODB134256 OMX134247:OMX134256 OWT134247:OWT134256 PGP134247:PGP134256 PQL134247:PQL134256 QAH134247:QAH134256 QKD134247:QKD134256 QTZ134247:QTZ134256 RDV134247:RDV134256 RNR134247:RNR134256 RXN134247:RXN134256 SHJ134247:SHJ134256 SRF134247:SRF134256 TBB134247:TBB134256 TKX134247:TKX134256 TUT134247:TUT134256 UEP134247:UEP134256 UOL134247:UOL134256 UYH134247:UYH134256 VID134247:VID134256 VRZ134247:VRZ134256 WBV134247:WBV134256 WLR134247:WLR134256 WVN134247:WVN134256 H199781:H199790 JB199783:JB199792 SX199783:SX199792 ACT199783:ACT199792 AMP199783:AMP199792 AWL199783:AWL199792 BGH199783:BGH199792 BQD199783:BQD199792 BZZ199783:BZZ199792 CJV199783:CJV199792 CTR199783:CTR199792 DDN199783:DDN199792 DNJ199783:DNJ199792 DXF199783:DXF199792 EHB199783:EHB199792 EQX199783:EQX199792 FAT199783:FAT199792 FKP199783:FKP199792 FUL199783:FUL199792 GEH199783:GEH199792 GOD199783:GOD199792 GXZ199783:GXZ199792 HHV199783:HHV199792 HRR199783:HRR199792 IBN199783:IBN199792 ILJ199783:ILJ199792 IVF199783:IVF199792 JFB199783:JFB199792 JOX199783:JOX199792 JYT199783:JYT199792 KIP199783:KIP199792 KSL199783:KSL199792 LCH199783:LCH199792 LMD199783:LMD199792 LVZ199783:LVZ199792 MFV199783:MFV199792 MPR199783:MPR199792 MZN199783:MZN199792 NJJ199783:NJJ199792 NTF199783:NTF199792 ODB199783:ODB199792 OMX199783:OMX199792 OWT199783:OWT199792 PGP199783:PGP199792 PQL199783:PQL199792 QAH199783:QAH199792 QKD199783:QKD199792 QTZ199783:QTZ199792 RDV199783:RDV199792 RNR199783:RNR199792 RXN199783:RXN199792 SHJ199783:SHJ199792 SRF199783:SRF199792 TBB199783:TBB199792 TKX199783:TKX199792 TUT199783:TUT199792 UEP199783:UEP199792 UOL199783:UOL199792 UYH199783:UYH199792 VID199783:VID199792 VRZ199783:VRZ199792 WBV199783:WBV199792 WLR199783:WLR199792 WVN199783:WVN199792 H265317:H265326 JB265319:JB265328 SX265319:SX265328 ACT265319:ACT265328 AMP265319:AMP265328 AWL265319:AWL265328 BGH265319:BGH265328 BQD265319:BQD265328 BZZ265319:BZZ265328 CJV265319:CJV265328 CTR265319:CTR265328 DDN265319:DDN265328 DNJ265319:DNJ265328 DXF265319:DXF265328 EHB265319:EHB265328 EQX265319:EQX265328 FAT265319:FAT265328 FKP265319:FKP265328 FUL265319:FUL265328 GEH265319:GEH265328 GOD265319:GOD265328 GXZ265319:GXZ265328 HHV265319:HHV265328 HRR265319:HRR265328 IBN265319:IBN265328 ILJ265319:ILJ265328 IVF265319:IVF265328 JFB265319:JFB265328 JOX265319:JOX265328 JYT265319:JYT265328 KIP265319:KIP265328 KSL265319:KSL265328 LCH265319:LCH265328 LMD265319:LMD265328 LVZ265319:LVZ265328 MFV265319:MFV265328 MPR265319:MPR265328 MZN265319:MZN265328 NJJ265319:NJJ265328 NTF265319:NTF265328 ODB265319:ODB265328 OMX265319:OMX265328 OWT265319:OWT265328 PGP265319:PGP265328 PQL265319:PQL265328 QAH265319:QAH265328 QKD265319:QKD265328 QTZ265319:QTZ265328 RDV265319:RDV265328 RNR265319:RNR265328 RXN265319:RXN265328 SHJ265319:SHJ265328 SRF265319:SRF265328 TBB265319:TBB265328 TKX265319:TKX265328 TUT265319:TUT265328 UEP265319:UEP265328 UOL265319:UOL265328 UYH265319:UYH265328 VID265319:VID265328 VRZ265319:VRZ265328 WBV265319:WBV265328 WLR265319:WLR265328 WVN265319:WVN265328 H330853:H330862 JB330855:JB330864 SX330855:SX330864 ACT330855:ACT330864 AMP330855:AMP330864 AWL330855:AWL330864 BGH330855:BGH330864 BQD330855:BQD330864 BZZ330855:BZZ330864 CJV330855:CJV330864 CTR330855:CTR330864 DDN330855:DDN330864 DNJ330855:DNJ330864 DXF330855:DXF330864 EHB330855:EHB330864 EQX330855:EQX330864 FAT330855:FAT330864 FKP330855:FKP330864 FUL330855:FUL330864 GEH330855:GEH330864 GOD330855:GOD330864 GXZ330855:GXZ330864 HHV330855:HHV330864 HRR330855:HRR330864 IBN330855:IBN330864 ILJ330855:ILJ330864 IVF330855:IVF330864 JFB330855:JFB330864 JOX330855:JOX330864 JYT330855:JYT330864 KIP330855:KIP330864 KSL330855:KSL330864 LCH330855:LCH330864 LMD330855:LMD330864 LVZ330855:LVZ330864 MFV330855:MFV330864 MPR330855:MPR330864 MZN330855:MZN330864 NJJ330855:NJJ330864 NTF330855:NTF330864 ODB330855:ODB330864 OMX330855:OMX330864 OWT330855:OWT330864 PGP330855:PGP330864 PQL330855:PQL330864 QAH330855:QAH330864 QKD330855:QKD330864 QTZ330855:QTZ330864 RDV330855:RDV330864 RNR330855:RNR330864 RXN330855:RXN330864 SHJ330855:SHJ330864 SRF330855:SRF330864 TBB330855:TBB330864 TKX330855:TKX330864 TUT330855:TUT330864 UEP330855:UEP330864 UOL330855:UOL330864 UYH330855:UYH330864 VID330855:VID330864 VRZ330855:VRZ330864 WBV330855:WBV330864 WLR330855:WLR330864 WVN330855:WVN330864 H396389:H396398 JB396391:JB396400 SX396391:SX396400 ACT396391:ACT396400 AMP396391:AMP396400 AWL396391:AWL396400 BGH396391:BGH396400 BQD396391:BQD396400 BZZ396391:BZZ396400 CJV396391:CJV396400 CTR396391:CTR396400 DDN396391:DDN396400 DNJ396391:DNJ396400 DXF396391:DXF396400 EHB396391:EHB396400 EQX396391:EQX396400 FAT396391:FAT396400 FKP396391:FKP396400 FUL396391:FUL396400 GEH396391:GEH396400 GOD396391:GOD396400 GXZ396391:GXZ396400 HHV396391:HHV396400 HRR396391:HRR396400 IBN396391:IBN396400 ILJ396391:ILJ396400 IVF396391:IVF396400 JFB396391:JFB396400 JOX396391:JOX396400 JYT396391:JYT396400 KIP396391:KIP396400 KSL396391:KSL396400 LCH396391:LCH396400 LMD396391:LMD396400 LVZ396391:LVZ396400 MFV396391:MFV396400 MPR396391:MPR396400 MZN396391:MZN396400 NJJ396391:NJJ396400 NTF396391:NTF396400 ODB396391:ODB396400 OMX396391:OMX396400 OWT396391:OWT396400 PGP396391:PGP396400 PQL396391:PQL396400 QAH396391:QAH396400 QKD396391:QKD396400 QTZ396391:QTZ396400 RDV396391:RDV396400 RNR396391:RNR396400 RXN396391:RXN396400 SHJ396391:SHJ396400 SRF396391:SRF396400 TBB396391:TBB396400 TKX396391:TKX396400 TUT396391:TUT396400 UEP396391:UEP396400 UOL396391:UOL396400 UYH396391:UYH396400 VID396391:VID396400 VRZ396391:VRZ396400 WBV396391:WBV396400 WLR396391:WLR396400 WVN396391:WVN396400 H461925:H461934 JB461927:JB461936 SX461927:SX461936 ACT461927:ACT461936 AMP461927:AMP461936 AWL461927:AWL461936 BGH461927:BGH461936 BQD461927:BQD461936 BZZ461927:BZZ461936 CJV461927:CJV461936 CTR461927:CTR461936 DDN461927:DDN461936 DNJ461927:DNJ461936 DXF461927:DXF461936 EHB461927:EHB461936 EQX461927:EQX461936 FAT461927:FAT461936 FKP461927:FKP461936 FUL461927:FUL461936 GEH461927:GEH461936 GOD461927:GOD461936 GXZ461927:GXZ461936 HHV461927:HHV461936 HRR461927:HRR461936 IBN461927:IBN461936 ILJ461927:ILJ461936 IVF461927:IVF461936 JFB461927:JFB461936 JOX461927:JOX461936 JYT461927:JYT461936 KIP461927:KIP461936 KSL461927:KSL461936 LCH461927:LCH461936 LMD461927:LMD461936 LVZ461927:LVZ461936 MFV461927:MFV461936 MPR461927:MPR461936 MZN461927:MZN461936 NJJ461927:NJJ461936 NTF461927:NTF461936 ODB461927:ODB461936 OMX461927:OMX461936 OWT461927:OWT461936 PGP461927:PGP461936 PQL461927:PQL461936 QAH461927:QAH461936 QKD461927:QKD461936 QTZ461927:QTZ461936 RDV461927:RDV461936 RNR461927:RNR461936 RXN461927:RXN461936 SHJ461927:SHJ461936 SRF461927:SRF461936 TBB461927:TBB461936 TKX461927:TKX461936 TUT461927:TUT461936 UEP461927:UEP461936 UOL461927:UOL461936 UYH461927:UYH461936 VID461927:VID461936 VRZ461927:VRZ461936 WBV461927:WBV461936 WLR461927:WLR461936 WVN461927:WVN461936 H527461:H527470 JB527463:JB527472 SX527463:SX527472 ACT527463:ACT527472 AMP527463:AMP527472 AWL527463:AWL527472 BGH527463:BGH527472 BQD527463:BQD527472 BZZ527463:BZZ527472 CJV527463:CJV527472 CTR527463:CTR527472 DDN527463:DDN527472 DNJ527463:DNJ527472 DXF527463:DXF527472 EHB527463:EHB527472 EQX527463:EQX527472 FAT527463:FAT527472 FKP527463:FKP527472 FUL527463:FUL527472 GEH527463:GEH527472 GOD527463:GOD527472 GXZ527463:GXZ527472 HHV527463:HHV527472 HRR527463:HRR527472 IBN527463:IBN527472 ILJ527463:ILJ527472 IVF527463:IVF527472 JFB527463:JFB527472 JOX527463:JOX527472 JYT527463:JYT527472 KIP527463:KIP527472 KSL527463:KSL527472 LCH527463:LCH527472 LMD527463:LMD527472 LVZ527463:LVZ527472 MFV527463:MFV527472 MPR527463:MPR527472 MZN527463:MZN527472 NJJ527463:NJJ527472 NTF527463:NTF527472 ODB527463:ODB527472 OMX527463:OMX527472 OWT527463:OWT527472 PGP527463:PGP527472 PQL527463:PQL527472 QAH527463:QAH527472 QKD527463:QKD527472 QTZ527463:QTZ527472 RDV527463:RDV527472 RNR527463:RNR527472 RXN527463:RXN527472 SHJ527463:SHJ527472 SRF527463:SRF527472 TBB527463:TBB527472 TKX527463:TKX527472 TUT527463:TUT527472 UEP527463:UEP527472 UOL527463:UOL527472 UYH527463:UYH527472 VID527463:VID527472 VRZ527463:VRZ527472 WBV527463:WBV527472 WLR527463:WLR527472 WVN527463:WVN527472 H592997:H593006 JB592999:JB593008 SX592999:SX593008 ACT592999:ACT593008 AMP592999:AMP593008 AWL592999:AWL593008 BGH592999:BGH593008 BQD592999:BQD593008 BZZ592999:BZZ593008 CJV592999:CJV593008 CTR592999:CTR593008 DDN592999:DDN593008 DNJ592999:DNJ593008 DXF592999:DXF593008 EHB592999:EHB593008 EQX592999:EQX593008 FAT592999:FAT593008 FKP592999:FKP593008 FUL592999:FUL593008 GEH592999:GEH593008 GOD592999:GOD593008 GXZ592999:GXZ593008 HHV592999:HHV593008 HRR592999:HRR593008 IBN592999:IBN593008 ILJ592999:ILJ593008 IVF592999:IVF593008 JFB592999:JFB593008 JOX592999:JOX593008 JYT592999:JYT593008 KIP592999:KIP593008 KSL592999:KSL593008 LCH592999:LCH593008 LMD592999:LMD593008 LVZ592999:LVZ593008 MFV592999:MFV593008 MPR592999:MPR593008 MZN592999:MZN593008 NJJ592999:NJJ593008 NTF592999:NTF593008 ODB592999:ODB593008 OMX592999:OMX593008 OWT592999:OWT593008 PGP592999:PGP593008 PQL592999:PQL593008 QAH592999:QAH593008 QKD592999:QKD593008 QTZ592999:QTZ593008 RDV592999:RDV593008 RNR592999:RNR593008 RXN592999:RXN593008 SHJ592999:SHJ593008 SRF592999:SRF593008 TBB592999:TBB593008 TKX592999:TKX593008 TUT592999:TUT593008 UEP592999:UEP593008 UOL592999:UOL593008 UYH592999:UYH593008 VID592999:VID593008 VRZ592999:VRZ593008 WBV592999:WBV593008 WLR592999:WLR593008 WVN592999:WVN593008 H658533:H658542 JB658535:JB658544 SX658535:SX658544 ACT658535:ACT658544 AMP658535:AMP658544 AWL658535:AWL658544 BGH658535:BGH658544 BQD658535:BQD658544 BZZ658535:BZZ658544 CJV658535:CJV658544 CTR658535:CTR658544 DDN658535:DDN658544 DNJ658535:DNJ658544 DXF658535:DXF658544 EHB658535:EHB658544 EQX658535:EQX658544 FAT658535:FAT658544 FKP658535:FKP658544 FUL658535:FUL658544 GEH658535:GEH658544 GOD658535:GOD658544 GXZ658535:GXZ658544 HHV658535:HHV658544 HRR658535:HRR658544 IBN658535:IBN658544 ILJ658535:ILJ658544 IVF658535:IVF658544 JFB658535:JFB658544 JOX658535:JOX658544 JYT658535:JYT658544 KIP658535:KIP658544 KSL658535:KSL658544 LCH658535:LCH658544 LMD658535:LMD658544 LVZ658535:LVZ658544 MFV658535:MFV658544 MPR658535:MPR658544 MZN658535:MZN658544 NJJ658535:NJJ658544 NTF658535:NTF658544 ODB658535:ODB658544 OMX658535:OMX658544 OWT658535:OWT658544 PGP658535:PGP658544 PQL658535:PQL658544 QAH658535:QAH658544 QKD658535:QKD658544 QTZ658535:QTZ658544 RDV658535:RDV658544 RNR658535:RNR658544 RXN658535:RXN658544 SHJ658535:SHJ658544 SRF658535:SRF658544 TBB658535:TBB658544 TKX658535:TKX658544 TUT658535:TUT658544 UEP658535:UEP658544 UOL658535:UOL658544 UYH658535:UYH658544 VID658535:VID658544 VRZ658535:VRZ658544 WBV658535:WBV658544 WLR658535:WLR658544 WVN658535:WVN658544 H724069:H724078 JB724071:JB724080 SX724071:SX724080 ACT724071:ACT724080 AMP724071:AMP724080 AWL724071:AWL724080 BGH724071:BGH724080 BQD724071:BQD724080 BZZ724071:BZZ724080 CJV724071:CJV724080 CTR724071:CTR724080 DDN724071:DDN724080 DNJ724071:DNJ724080 DXF724071:DXF724080 EHB724071:EHB724080 EQX724071:EQX724080 FAT724071:FAT724080 FKP724071:FKP724080 FUL724071:FUL724080 GEH724071:GEH724080 GOD724071:GOD724080 GXZ724071:GXZ724080 HHV724071:HHV724080 HRR724071:HRR724080 IBN724071:IBN724080 ILJ724071:ILJ724080 IVF724071:IVF724080 JFB724071:JFB724080 JOX724071:JOX724080 JYT724071:JYT724080 KIP724071:KIP724080 KSL724071:KSL724080 LCH724071:LCH724080 LMD724071:LMD724080 LVZ724071:LVZ724080 MFV724071:MFV724080 MPR724071:MPR724080 MZN724071:MZN724080 NJJ724071:NJJ724080 NTF724071:NTF724080 ODB724071:ODB724080 OMX724071:OMX724080 OWT724071:OWT724080 PGP724071:PGP724080 PQL724071:PQL724080 QAH724071:QAH724080 QKD724071:QKD724080 QTZ724071:QTZ724080 RDV724071:RDV724080 RNR724071:RNR724080 RXN724071:RXN724080 SHJ724071:SHJ724080 SRF724071:SRF724080 TBB724071:TBB724080 TKX724071:TKX724080 TUT724071:TUT724080 UEP724071:UEP724080 UOL724071:UOL724080 UYH724071:UYH724080 VID724071:VID724080 VRZ724071:VRZ724080 WBV724071:WBV724080 WLR724071:WLR724080 WVN724071:WVN724080 H789605:H789614 JB789607:JB789616 SX789607:SX789616 ACT789607:ACT789616 AMP789607:AMP789616 AWL789607:AWL789616 BGH789607:BGH789616 BQD789607:BQD789616 BZZ789607:BZZ789616 CJV789607:CJV789616 CTR789607:CTR789616 DDN789607:DDN789616 DNJ789607:DNJ789616 DXF789607:DXF789616 EHB789607:EHB789616 EQX789607:EQX789616 FAT789607:FAT789616 FKP789607:FKP789616 FUL789607:FUL789616 GEH789607:GEH789616 GOD789607:GOD789616 GXZ789607:GXZ789616 HHV789607:HHV789616 HRR789607:HRR789616 IBN789607:IBN789616 ILJ789607:ILJ789616 IVF789607:IVF789616 JFB789607:JFB789616 JOX789607:JOX789616 JYT789607:JYT789616 KIP789607:KIP789616 KSL789607:KSL789616 LCH789607:LCH789616 LMD789607:LMD789616 LVZ789607:LVZ789616 MFV789607:MFV789616 MPR789607:MPR789616 MZN789607:MZN789616 NJJ789607:NJJ789616 NTF789607:NTF789616 ODB789607:ODB789616 OMX789607:OMX789616 OWT789607:OWT789616 PGP789607:PGP789616 PQL789607:PQL789616 QAH789607:QAH789616 QKD789607:QKD789616 QTZ789607:QTZ789616 RDV789607:RDV789616 RNR789607:RNR789616 RXN789607:RXN789616 SHJ789607:SHJ789616 SRF789607:SRF789616 TBB789607:TBB789616 TKX789607:TKX789616 TUT789607:TUT789616 UEP789607:UEP789616 UOL789607:UOL789616 UYH789607:UYH789616 VID789607:VID789616 VRZ789607:VRZ789616 WBV789607:WBV789616 WLR789607:WLR789616 WVN789607:WVN789616 H855141:H855150 JB855143:JB855152 SX855143:SX855152 ACT855143:ACT855152 AMP855143:AMP855152 AWL855143:AWL855152 BGH855143:BGH855152 BQD855143:BQD855152 BZZ855143:BZZ855152 CJV855143:CJV855152 CTR855143:CTR855152 DDN855143:DDN855152 DNJ855143:DNJ855152 DXF855143:DXF855152 EHB855143:EHB855152 EQX855143:EQX855152 FAT855143:FAT855152 FKP855143:FKP855152 FUL855143:FUL855152 GEH855143:GEH855152 GOD855143:GOD855152 GXZ855143:GXZ855152 HHV855143:HHV855152 HRR855143:HRR855152 IBN855143:IBN855152 ILJ855143:ILJ855152 IVF855143:IVF855152 JFB855143:JFB855152 JOX855143:JOX855152 JYT855143:JYT855152 KIP855143:KIP855152 KSL855143:KSL855152 LCH855143:LCH855152 LMD855143:LMD855152 LVZ855143:LVZ855152 MFV855143:MFV855152 MPR855143:MPR855152 MZN855143:MZN855152 NJJ855143:NJJ855152 NTF855143:NTF855152 ODB855143:ODB855152 OMX855143:OMX855152 OWT855143:OWT855152 PGP855143:PGP855152 PQL855143:PQL855152 QAH855143:QAH855152 QKD855143:QKD855152 QTZ855143:QTZ855152 RDV855143:RDV855152 RNR855143:RNR855152 RXN855143:RXN855152 SHJ855143:SHJ855152 SRF855143:SRF855152 TBB855143:TBB855152 TKX855143:TKX855152 TUT855143:TUT855152 UEP855143:UEP855152 UOL855143:UOL855152 UYH855143:UYH855152 VID855143:VID855152 VRZ855143:VRZ855152 WBV855143:WBV855152 WLR855143:WLR855152 WVN855143:WVN855152 H920677:H920686 JB920679:JB920688 SX920679:SX920688 ACT920679:ACT920688 AMP920679:AMP920688 AWL920679:AWL920688 BGH920679:BGH920688 BQD920679:BQD920688 BZZ920679:BZZ920688 CJV920679:CJV920688 CTR920679:CTR920688 DDN920679:DDN920688 DNJ920679:DNJ920688 DXF920679:DXF920688 EHB920679:EHB920688 EQX920679:EQX920688 FAT920679:FAT920688 FKP920679:FKP920688 FUL920679:FUL920688 GEH920679:GEH920688 GOD920679:GOD920688 GXZ920679:GXZ920688 HHV920679:HHV920688 HRR920679:HRR920688 IBN920679:IBN920688 ILJ920679:ILJ920688 IVF920679:IVF920688 JFB920679:JFB920688 JOX920679:JOX920688 JYT920679:JYT920688 KIP920679:KIP920688 KSL920679:KSL920688 LCH920679:LCH920688 LMD920679:LMD920688 LVZ920679:LVZ920688 MFV920679:MFV920688 MPR920679:MPR920688 MZN920679:MZN920688 NJJ920679:NJJ920688 NTF920679:NTF920688 ODB920679:ODB920688 OMX920679:OMX920688 OWT920679:OWT920688 PGP920679:PGP920688 PQL920679:PQL920688 QAH920679:QAH920688 QKD920679:QKD920688 QTZ920679:QTZ920688 RDV920679:RDV920688 RNR920679:RNR920688 RXN920679:RXN920688 SHJ920679:SHJ920688 SRF920679:SRF920688 TBB920679:TBB920688 TKX920679:TKX920688 TUT920679:TUT920688 UEP920679:UEP920688 UOL920679:UOL920688 UYH920679:UYH920688 VID920679:VID920688 VRZ920679:VRZ920688 WBV920679:WBV920688 WLR920679:WLR920688 WVN920679:WVN920688 H986213:H986222 JB986215:JB986224 SX986215:SX986224 ACT986215:ACT986224 AMP986215:AMP986224 AWL986215:AWL986224 BGH986215:BGH986224 BQD986215:BQD986224 BZZ986215:BZZ986224 CJV986215:CJV986224 CTR986215:CTR986224 DDN986215:DDN986224 DNJ986215:DNJ986224 DXF986215:DXF986224 EHB986215:EHB986224 EQX986215:EQX986224 FAT986215:FAT986224 FKP986215:FKP986224 FUL986215:FUL986224 GEH986215:GEH986224 GOD986215:GOD986224 GXZ986215:GXZ986224 HHV986215:HHV986224 HRR986215:HRR986224 IBN986215:IBN986224 ILJ986215:ILJ986224 IVF986215:IVF986224 JFB986215:JFB986224 JOX986215:JOX986224 JYT986215:JYT986224 KIP986215:KIP986224 KSL986215:KSL986224 LCH986215:LCH986224 LMD986215:LMD986224 LVZ986215:LVZ986224 MFV986215:MFV986224 MPR986215:MPR986224 MZN986215:MZN986224 NJJ986215:NJJ986224 NTF986215:NTF986224 ODB986215:ODB986224 OMX986215:OMX986224 OWT986215:OWT986224 PGP986215:PGP986224 PQL986215:PQL986224 QAH986215:QAH986224 QKD986215:QKD986224 QTZ986215:QTZ986224 RDV986215:RDV986224 RNR986215:RNR986224 RXN986215:RXN986224 SHJ986215:SHJ986224 SRF986215:SRF986224 TBB986215:TBB986224 TKX986215:TKX986224 TUT986215:TUT986224 UEP986215:UEP986224 UOL986215:UOL986224 UYH986215:UYH986224 VID986215:VID986224 VRZ986215:VRZ986224 WBV986215:WBV986224 WLR986215:WLR986224 WVN986215:WVN986224 JB68711:JB68720 JB6:JB3204 SX6:SX3204 ACT6:ACT3204 AMP6:AMP3204 AWL6:AWL3204 BGH6:BGH3204 BQD6:BQD3204 BZZ6:BZZ3204 CJV6:CJV3204 CTR6:CTR3204 DDN6:DDN3204 DNJ6:DNJ3204 DXF6:DXF3204 EHB6:EHB3204 EQX6:EQX3204 FAT6:FAT3204 FKP6:FKP3204 FUL6:FUL3204 GEH6:GEH3204 GOD6:GOD3204 GXZ6:GXZ3204 HHV6:HHV3204 HRR6:HRR3204 IBN6:IBN3204 ILJ6:ILJ3204 IVF6:IVF3204 JFB6:JFB3204 JOX6:JOX3204 JYT6:JYT3204 KIP6:KIP3204 KSL6:KSL3204 LCH6:LCH3204 LMD6:LMD3204 LVZ6:LVZ3204 MFV6:MFV3204 MPR6:MPR3204 MZN6:MZN3204 NJJ6:NJJ3204 NTF6:NTF3204 ODB6:ODB3204 OMX6:OMX3204 OWT6:OWT3204 PGP6:PGP3204 PQL6:PQL3204 QAH6:QAH3204 QKD6:QKD3204 QTZ6:QTZ3204 RDV6:RDV3204 RNR6:RNR3204 RXN6:RXN3204 SHJ6:SHJ3204 SRF6:SRF3204 TBB6:TBB3204 TKX6:TKX3204 TUT6:TUT3204 UEP6:UEP3204 UOL6:UOL3204 UYH6:UYH3204 VID6:VID3204 VRZ6:VRZ3204 WBV6:WBV3204 WLR6:WLR3204 WVN6:WVN3204 H68720:H68729 JB68722:JB68731 SX68722:SX68731 ACT68722:ACT68731 AMP68722:AMP68731 AWL68722:AWL68731 BGH68722:BGH68731 BQD68722:BQD68731 BZZ68722:BZZ68731 CJV68722:CJV68731 CTR68722:CTR68731 DDN68722:DDN68731 DNJ68722:DNJ68731 DXF68722:DXF68731 EHB68722:EHB68731 EQX68722:EQX68731 FAT68722:FAT68731 FKP68722:FKP68731 FUL68722:FUL68731 GEH68722:GEH68731 GOD68722:GOD68731 GXZ68722:GXZ68731 HHV68722:HHV68731 HRR68722:HRR68731 IBN68722:IBN68731 ILJ68722:ILJ68731 IVF68722:IVF68731 JFB68722:JFB68731 JOX68722:JOX68731 JYT68722:JYT68731 KIP68722:KIP68731 KSL68722:KSL68731 LCH68722:LCH68731 LMD68722:LMD68731 LVZ68722:LVZ68731 MFV68722:MFV68731 MPR68722:MPR68731 MZN68722:MZN68731 NJJ68722:NJJ68731 NTF68722:NTF68731 ODB68722:ODB68731 OMX68722:OMX68731 OWT68722:OWT68731 PGP68722:PGP68731 PQL68722:PQL68731 QAH68722:QAH68731 QKD68722:QKD68731 QTZ68722:QTZ68731 RDV68722:RDV68731 RNR68722:RNR68731 RXN68722:RXN68731 SHJ68722:SHJ68731 SRF68722:SRF68731 TBB68722:TBB68731 TKX68722:TKX68731 TUT68722:TUT68731 UEP68722:UEP68731 UOL68722:UOL68731 UYH68722:UYH68731 VID68722:VID68731 VRZ68722:VRZ68731 WBV68722:WBV68731 WLR68722:WLR68731 WVN68722:WVN68731 H134256:H134265 JB134258:JB134267 SX134258:SX134267 ACT134258:ACT134267 AMP134258:AMP134267 AWL134258:AWL134267 BGH134258:BGH134267 BQD134258:BQD134267 BZZ134258:BZZ134267 CJV134258:CJV134267 CTR134258:CTR134267 DDN134258:DDN134267 DNJ134258:DNJ134267 DXF134258:DXF134267 EHB134258:EHB134267 EQX134258:EQX134267 FAT134258:FAT134267 FKP134258:FKP134267 FUL134258:FUL134267 GEH134258:GEH134267 GOD134258:GOD134267 GXZ134258:GXZ134267 HHV134258:HHV134267 HRR134258:HRR134267 IBN134258:IBN134267 ILJ134258:ILJ134267 IVF134258:IVF134267 JFB134258:JFB134267 JOX134258:JOX134267 JYT134258:JYT134267 KIP134258:KIP134267 KSL134258:KSL134267 LCH134258:LCH134267 LMD134258:LMD134267 LVZ134258:LVZ134267 MFV134258:MFV134267 MPR134258:MPR134267 MZN134258:MZN134267 NJJ134258:NJJ134267 NTF134258:NTF134267 ODB134258:ODB134267 OMX134258:OMX134267 OWT134258:OWT134267 PGP134258:PGP134267 PQL134258:PQL134267 QAH134258:QAH134267 QKD134258:QKD134267 QTZ134258:QTZ134267 RDV134258:RDV134267 RNR134258:RNR134267 RXN134258:RXN134267 SHJ134258:SHJ134267 SRF134258:SRF134267 TBB134258:TBB134267 TKX134258:TKX134267 TUT134258:TUT134267 UEP134258:UEP134267 UOL134258:UOL134267 UYH134258:UYH134267 VID134258:VID134267 VRZ134258:VRZ134267 WBV134258:WBV134267 WLR134258:WLR134267 WVN134258:WVN134267 H199792:H199801 JB199794:JB199803 SX199794:SX199803 ACT199794:ACT199803 AMP199794:AMP199803 AWL199794:AWL199803 BGH199794:BGH199803 BQD199794:BQD199803 BZZ199794:BZZ199803 CJV199794:CJV199803 CTR199794:CTR199803 DDN199794:DDN199803 DNJ199794:DNJ199803 DXF199794:DXF199803 EHB199794:EHB199803 EQX199794:EQX199803 FAT199794:FAT199803 FKP199794:FKP199803 FUL199794:FUL199803 GEH199794:GEH199803 GOD199794:GOD199803 GXZ199794:GXZ199803 HHV199794:HHV199803 HRR199794:HRR199803 IBN199794:IBN199803 ILJ199794:ILJ199803 IVF199794:IVF199803 JFB199794:JFB199803 JOX199794:JOX199803 JYT199794:JYT199803 KIP199794:KIP199803 KSL199794:KSL199803 LCH199794:LCH199803 LMD199794:LMD199803 LVZ199794:LVZ199803 MFV199794:MFV199803 MPR199794:MPR199803 MZN199794:MZN199803 NJJ199794:NJJ199803 NTF199794:NTF199803 ODB199794:ODB199803 OMX199794:OMX199803 OWT199794:OWT199803 PGP199794:PGP199803 PQL199794:PQL199803 QAH199794:QAH199803 QKD199794:QKD199803 QTZ199794:QTZ199803 RDV199794:RDV199803 RNR199794:RNR199803 RXN199794:RXN199803 SHJ199794:SHJ199803 SRF199794:SRF199803 TBB199794:TBB199803 TKX199794:TKX199803 TUT199794:TUT199803 UEP199794:UEP199803 UOL199794:UOL199803 UYH199794:UYH199803 VID199794:VID199803 VRZ199794:VRZ199803 WBV199794:WBV199803 WLR199794:WLR199803 WVN199794:WVN199803 H265328:H265337 JB265330:JB265339 SX265330:SX265339 ACT265330:ACT265339 AMP265330:AMP265339 AWL265330:AWL265339 BGH265330:BGH265339 BQD265330:BQD265339 BZZ265330:BZZ265339 CJV265330:CJV265339 CTR265330:CTR265339 DDN265330:DDN265339 DNJ265330:DNJ265339 DXF265330:DXF265339 EHB265330:EHB265339 EQX265330:EQX265339 FAT265330:FAT265339 FKP265330:FKP265339 FUL265330:FUL265339 GEH265330:GEH265339 GOD265330:GOD265339 GXZ265330:GXZ265339 HHV265330:HHV265339 HRR265330:HRR265339 IBN265330:IBN265339 ILJ265330:ILJ265339 IVF265330:IVF265339 JFB265330:JFB265339 JOX265330:JOX265339 JYT265330:JYT265339 KIP265330:KIP265339 KSL265330:KSL265339 LCH265330:LCH265339 LMD265330:LMD265339 LVZ265330:LVZ265339 MFV265330:MFV265339 MPR265330:MPR265339 MZN265330:MZN265339 NJJ265330:NJJ265339 NTF265330:NTF265339 ODB265330:ODB265339 OMX265330:OMX265339 OWT265330:OWT265339 PGP265330:PGP265339 PQL265330:PQL265339 QAH265330:QAH265339 QKD265330:QKD265339 QTZ265330:QTZ265339 RDV265330:RDV265339 RNR265330:RNR265339 RXN265330:RXN265339 SHJ265330:SHJ265339 SRF265330:SRF265339 TBB265330:TBB265339 TKX265330:TKX265339 TUT265330:TUT265339 UEP265330:UEP265339 UOL265330:UOL265339 UYH265330:UYH265339 VID265330:VID265339 VRZ265330:VRZ265339 WBV265330:WBV265339 WLR265330:WLR265339 WVN265330:WVN265339 H330864:H330873 JB330866:JB330875 SX330866:SX330875 ACT330866:ACT330875 AMP330866:AMP330875 AWL330866:AWL330875 BGH330866:BGH330875 BQD330866:BQD330875 BZZ330866:BZZ330875 CJV330866:CJV330875 CTR330866:CTR330875 DDN330866:DDN330875 DNJ330866:DNJ330875 DXF330866:DXF330875 EHB330866:EHB330875 EQX330866:EQX330875 FAT330866:FAT330875 FKP330866:FKP330875 FUL330866:FUL330875 GEH330866:GEH330875 GOD330866:GOD330875 GXZ330866:GXZ330875 HHV330866:HHV330875 HRR330866:HRR330875 IBN330866:IBN330875 ILJ330866:ILJ330875 IVF330866:IVF330875 JFB330866:JFB330875 JOX330866:JOX330875 JYT330866:JYT330875 KIP330866:KIP330875 KSL330866:KSL330875 LCH330866:LCH330875 LMD330866:LMD330875 LVZ330866:LVZ330875 MFV330866:MFV330875 MPR330866:MPR330875 MZN330866:MZN330875 NJJ330866:NJJ330875 NTF330866:NTF330875 ODB330866:ODB330875 OMX330866:OMX330875 OWT330866:OWT330875 PGP330866:PGP330875 PQL330866:PQL330875 QAH330866:QAH330875 QKD330866:QKD330875 QTZ330866:QTZ330875 RDV330866:RDV330875 RNR330866:RNR330875 RXN330866:RXN330875 SHJ330866:SHJ330875 SRF330866:SRF330875 TBB330866:TBB330875 TKX330866:TKX330875 TUT330866:TUT330875 UEP330866:UEP330875 UOL330866:UOL330875 UYH330866:UYH330875 VID330866:VID330875 VRZ330866:VRZ330875 WBV330866:WBV330875 WLR330866:WLR330875 WVN330866:WVN330875 H396400:H396409 JB396402:JB396411 SX396402:SX396411 ACT396402:ACT396411 AMP396402:AMP396411 AWL396402:AWL396411 BGH396402:BGH396411 BQD396402:BQD396411 BZZ396402:BZZ396411 CJV396402:CJV396411 CTR396402:CTR396411 DDN396402:DDN396411 DNJ396402:DNJ396411 DXF396402:DXF396411 EHB396402:EHB396411 EQX396402:EQX396411 FAT396402:FAT396411 FKP396402:FKP396411 FUL396402:FUL396411 GEH396402:GEH396411 GOD396402:GOD396411 GXZ396402:GXZ396411 HHV396402:HHV396411 HRR396402:HRR396411 IBN396402:IBN396411 ILJ396402:ILJ396411 IVF396402:IVF396411 JFB396402:JFB396411 JOX396402:JOX396411 JYT396402:JYT396411 KIP396402:KIP396411 KSL396402:KSL396411 LCH396402:LCH396411 LMD396402:LMD396411 LVZ396402:LVZ396411 MFV396402:MFV396411 MPR396402:MPR396411 MZN396402:MZN396411 NJJ396402:NJJ396411 NTF396402:NTF396411 ODB396402:ODB396411 OMX396402:OMX396411 OWT396402:OWT396411 PGP396402:PGP396411 PQL396402:PQL396411 QAH396402:QAH396411 QKD396402:QKD396411 QTZ396402:QTZ396411 RDV396402:RDV396411 RNR396402:RNR396411 RXN396402:RXN396411 SHJ396402:SHJ396411 SRF396402:SRF396411 TBB396402:TBB396411 TKX396402:TKX396411 TUT396402:TUT396411 UEP396402:UEP396411 UOL396402:UOL396411 UYH396402:UYH396411 VID396402:VID396411 VRZ396402:VRZ396411 WBV396402:WBV396411 WLR396402:WLR396411 WVN396402:WVN396411 H461936:H461945 JB461938:JB461947 SX461938:SX461947 ACT461938:ACT461947 AMP461938:AMP461947 AWL461938:AWL461947 BGH461938:BGH461947 BQD461938:BQD461947 BZZ461938:BZZ461947 CJV461938:CJV461947 CTR461938:CTR461947 DDN461938:DDN461947 DNJ461938:DNJ461947 DXF461938:DXF461947 EHB461938:EHB461947 EQX461938:EQX461947 FAT461938:FAT461947 FKP461938:FKP461947 FUL461938:FUL461947 GEH461938:GEH461947 GOD461938:GOD461947 GXZ461938:GXZ461947 HHV461938:HHV461947 HRR461938:HRR461947 IBN461938:IBN461947 ILJ461938:ILJ461947 IVF461938:IVF461947 JFB461938:JFB461947 JOX461938:JOX461947 JYT461938:JYT461947 KIP461938:KIP461947 KSL461938:KSL461947 LCH461938:LCH461947 LMD461938:LMD461947 LVZ461938:LVZ461947 MFV461938:MFV461947 MPR461938:MPR461947 MZN461938:MZN461947 NJJ461938:NJJ461947 NTF461938:NTF461947 ODB461938:ODB461947 OMX461938:OMX461947 OWT461938:OWT461947 PGP461938:PGP461947 PQL461938:PQL461947 QAH461938:QAH461947 QKD461938:QKD461947 QTZ461938:QTZ461947 RDV461938:RDV461947 RNR461938:RNR461947 RXN461938:RXN461947 SHJ461938:SHJ461947 SRF461938:SRF461947 TBB461938:TBB461947 TKX461938:TKX461947 TUT461938:TUT461947 UEP461938:UEP461947 UOL461938:UOL461947 UYH461938:UYH461947 VID461938:VID461947 VRZ461938:VRZ461947 WBV461938:WBV461947 WLR461938:WLR461947 WVN461938:WVN461947 H527472:H527481 JB527474:JB527483 SX527474:SX527483 ACT527474:ACT527483 AMP527474:AMP527483 AWL527474:AWL527483 BGH527474:BGH527483 BQD527474:BQD527483 BZZ527474:BZZ527483 CJV527474:CJV527483 CTR527474:CTR527483 DDN527474:DDN527483 DNJ527474:DNJ527483 DXF527474:DXF527483 EHB527474:EHB527483 EQX527474:EQX527483 FAT527474:FAT527483 FKP527474:FKP527483 FUL527474:FUL527483 GEH527474:GEH527483 GOD527474:GOD527483 GXZ527474:GXZ527483 HHV527474:HHV527483 HRR527474:HRR527483 IBN527474:IBN527483 ILJ527474:ILJ527483 IVF527474:IVF527483 JFB527474:JFB527483 JOX527474:JOX527483 JYT527474:JYT527483 KIP527474:KIP527483 KSL527474:KSL527483 LCH527474:LCH527483 LMD527474:LMD527483 LVZ527474:LVZ527483 MFV527474:MFV527483 MPR527474:MPR527483 MZN527474:MZN527483 NJJ527474:NJJ527483 NTF527474:NTF527483 ODB527474:ODB527483 OMX527474:OMX527483 OWT527474:OWT527483 PGP527474:PGP527483 PQL527474:PQL527483 QAH527474:QAH527483 QKD527474:QKD527483 QTZ527474:QTZ527483 RDV527474:RDV527483 RNR527474:RNR527483 RXN527474:RXN527483 SHJ527474:SHJ527483 SRF527474:SRF527483 TBB527474:TBB527483 TKX527474:TKX527483 TUT527474:TUT527483 UEP527474:UEP527483 UOL527474:UOL527483 UYH527474:UYH527483 VID527474:VID527483 VRZ527474:VRZ527483 WBV527474:WBV527483 WLR527474:WLR527483 WVN527474:WVN527483 H593008:H593017 JB593010:JB593019 SX593010:SX593019 ACT593010:ACT593019 AMP593010:AMP593019 AWL593010:AWL593019 BGH593010:BGH593019 BQD593010:BQD593019 BZZ593010:BZZ593019 CJV593010:CJV593019 CTR593010:CTR593019 DDN593010:DDN593019 DNJ593010:DNJ593019 DXF593010:DXF593019 EHB593010:EHB593019 EQX593010:EQX593019 FAT593010:FAT593019 FKP593010:FKP593019 FUL593010:FUL593019 GEH593010:GEH593019 GOD593010:GOD593019 GXZ593010:GXZ593019 HHV593010:HHV593019 HRR593010:HRR593019 IBN593010:IBN593019 ILJ593010:ILJ593019 IVF593010:IVF593019 JFB593010:JFB593019 JOX593010:JOX593019 JYT593010:JYT593019 KIP593010:KIP593019 KSL593010:KSL593019 LCH593010:LCH593019 LMD593010:LMD593019 LVZ593010:LVZ593019 MFV593010:MFV593019 MPR593010:MPR593019 MZN593010:MZN593019 NJJ593010:NJJ593019 NTF593010:NTF593019 ODB593010:ODB593019 OMX593010:OMX593019 OWT593010:OWT593019 PGP593010:PGP593019 PQL593010:PQL593019 QAH593010:QAH593019 QKD593010:QKD593019 QTZ593010:QTZ593019 RDV593010:RDV593019 RNR593010:RNR593019 RXN593010:RXN593019 SHJ593010:SHJ593019 SRF593010:SRF593019 TBB593010:TBB593019 TKX593010:TKX593019 TUT593010:TUT593019 UEP593010:UEP593019 UOL593010:UOL593019 UYH593010:UYH593019 VID593010:VID593019 VRZ593010:VRZ593019 WBV593010:WBV593019 WLR593010:WLR593019 WVN593010:WVN593019 H658544:H658553 JB658546:JB658555 SX658546:SX658555 ACT658546:ACT658555 AMP658546:AMP658555 AWL658546:AWL658555 BGH658546:BGH658555 BQD658546:BQD658555 BZZ658546:BZZ658555 CJV658546:CJV658555 CTR658546:CTR658555 DDN658546:DDN658555 DNJ658546:DNJ658555 DXF658546:DXF658555 EHB658546:EHB658555 EQX658546:EQX658555 FAT658546:FAT658555 FKP658546:FKP658555 FUL658546:FUL658555 GEH658546:GEH658555 GOD658546:GOD658555 GXZ658546:GXZ658555 HHV658546:HHV658555 HRR658546:HRR658555 IBN658546:IBN658555 ILJ658546:ILJ658555 IVF658546:IVF658555 JFB658546:JFB658555 JOX658546:JOX658555 JYT658546:JYT658555 KIP658546:KIP658555 KSL658546:KSL658555 LCH658546:LCH658555 LMD658546:LMD658555 LVZ658546:LVZ658555 MFV658546:MFV658555 MPR658546:MPR658555 MZN658546:MZN658555 NJJ658546:NJJ658555 NTF658546:NTF658555 ODB658546:ODB658555 OMX658546:OMX658555 OWT658546:OWT658555 PGP658546:PGP658555 PQL658546:PQL658555 QAH658546:QAH658555 QKD658546:QKD658555 QTZ658546:QTZ658555 RDV658546:RDV658555 RNR658546:RNR658555 RXN658546:RXN658555 SHJ658546:SHJ658555 SRF658546:SRF658555 TBB658546:TBB658555 TKX658546:TKX658555 TUT658546:TUT658555 UEP658546:UEP658555 UOL658546:UOL658555 UYH658546:UYH658555 VID658546:VID658555 VRZ658546:VRZ658555 WBV658546:WBV658555 WLR658546:WLR658555 WVN658546:WVN658555 H724080:H724089 JB724082:JB724091 SX724082:SX724091 ACT724082:ACT724091 AMP724082:AMP724091 AWL724082:AWL724091 BGH724082:BGH724091 BQD724082:BQD724091 BZZ724082:BZZ724091 CJV724082:CJV724091 CTR724082:CTR724091 DDN724082:DDN724091 DNJ724082:DNJ724091 DXF724082:DXF724091 EHB724082:EHB724091 EQX724082:EQX724091 FAT724082:FAT724091 FKP724082:FKP724091 FUL724082:FUL724091 GEH724082:GEH724091 GOD724082:GOD724091 GXZ724082:GXZ724091 HHV724082:HHV724091 HRR724082:HRR724091 IBN724082:IBN724091 ILJ724082:ILJ724091 IVF724082:IVF724091 JFB724082:JFB724091 JOX724082:JOX724091 JYT724082:JYT724091 KIP724082:KIP724091 KSL724082:KSL724091 LCH724082:LCH724091 LMD724082:LMD724091 LVZ724082:LVZ724091 MFV724082:MFV724091 MPR724082:MPR724091 MZN724082:MZN724091 NJJ724082:NJJ724091 NTF724082:NTF724091 ODB724082:ODB724091 OMX724082:OMX724091 OWT724082:OWT724091 PGP724082:PGP724091 PQL724082:PQL724091 QAH724082:QAH724091 QKD724082:QKD724091 QTZ724082:QTZ724091 RDV724082:RDV724091 RNR724082:RNR724091 RXN724082:RXN724091 SHJ724082:SHJ724091 SRF724082:SRF724091 TBB724082:TBB724091 TKX724082:TKX724091 TUT724082:TUT724091 UEP724082:UEP724091 UOL724082:UOL724091 UYH724082:UYH724091 VID724082:VID724091 VRZ724082:VRZ724091 WBV724082:WBV724091 WLR724082:WLR724091 WVN724082:WVN724091 H789616:H789625 JB789618:JB789627 SX789618:SX789627 ACT789618:ACT789627 AMP789618:AMP789627 AWL789618:AWL789627 BGH789618:BGH789627 BQD789618:BQD789627 BZZ789618:BZZ789627 CJV789618:CJV789627 CTR789618:CTR789627 DDN789618:DDN789627 DNJ789618:DNJ789627 DXF789618:DXF789627 EHB789618:EHB789627 EQX789618:EQX789627 FAT789618:FAT789627 FKP789618:FKP789627 FUL789618:FUL789627 GEH789618:GEH789627 GOD789618:GOD789627 GXZ789618:GXZ789627 HHV789618:HHV789627 HRR789618:HRR789627 IBN789618:IBN789627 ILJ789618:ILJ789627 IVF789618:IVF789627 JFB789618:JFB789627 JOX789618:JOX789627 JYT789618:JYT789627 KIP789618:KIP789627 KSL789618:KSL789627 LCH789618:LCH789627 LMD789618:LMD789627 LVZ789618:LVZ789627 MFV789618:MFV789627 MPR789618:MPR789627 MZN789618:MZN789627 NJJ789618:NJJ789627 NTF789618:NTF789627 ODB789618:ODB789627 OMX789618:OMX789627 OWT789618:OWT789627 PGP789618:PGP789627 PQL789618:PQL789627 QAH789618:QAH789627 QKD789618:QKD789627 QTZ789618:QTZ789627 RDV789618:RDV789627 RNR789618:RNR789627 RXN789618:RXN789627 SHJ789618:SHJ789627 SRF789618:SRF789627 TBB789618:TBB789627 TKX789618:TKX789627 TUT789618:TUT789627 UEP789618:UEP789627 UOL789618:UOL789627 UYH789618:UYH789627 VID789618:VID789627 VRZ789618:VRZ789627 WBV789618:WBV789627 WLR789618:WLR789627 WVN789618:WVN789627 H855152:H855161 JB855154:JB855163 SX855154:SX855163 ACT855154:ACT855163 AMP855154:AMP855163 AWL855154:AWL855163 BGH855154:BGH855163 BQD855154:BQD855163 BZZ855154:BZZ855163 CJV855154:CJV855163 CTR855154:CTR855163 DDN855154:DDN855163 DNJ855154:DNJ855163 DXF855154:DXF855163 EHB855154:EHB855163 EQX855154:EQX855163 FAT855154:FAT855163 FKP855154:FKP855163 FUL855154:FUL855163 GEH855154:GEH855163 GOD855154:GOD855163 GXZ855154:GXZ855163 HHV855154:HHV855163 HRR855154:HRR855163 IBN855154:IBN855163 ILJ855154:ILJ855163 IVF855154:IVF855163 JFB855154:JFB855163 JOX855154:JOX855163 JYT855154:JYT855163 KIP855154:KIP855163 KSL855154:KSL855163 LCH855154:LCH855163 LMD855154:LMD855163 LVZ855154:LVZ855163 MFV855154:MFV855163 MPR855154:MPR855163 MZN855154:MZN855163 NJJ855154:NJJ855163 NTF855154:NTF855163 ODB855154:ODB855163 OMX855154:OMX855163 OWT855154:OWT855163 PGP855154:PGP855163 PQL855154:PQL855163 QAH855154:QAH855163 QKD855154:QKD855163 QTZ855154:QTZ855163 RDV855154:RDV855163 RNR855154:RNR855163 RXN855154:RXN855163 SHJ855154:SHJ855163 SRF855154:SRF855163 TBB855154:TBB855163 TKX855154:TKX855163 TUT855154:TUT855163 UEP855154:UEP855163 UOL855154:UOL855163 UYH855154:UYH855163 VID855154:VID855163 VRZ855154:VRZ855163 WBV855154:WBV855163 WLR855154:WLR855163 WVN855154:WVN855163 H920688:H920697 JB920690:JB920699 SX920690:SX920699 ACT920690:ACT920699 AMP920690:AMP920699 AWL920690:AWL920699 BGH920690:BGH920699 BQD920690:BQD920699 BZZ920690:BZZ920699 CJV920690:CJV920699 CTR920690:CTR920699 DDN920690:DDN920699 DNJ920690:DNJ920699 DXF920690:DXF920699 EHB920690:EHB920699 EQX920690:EQX920699 FAT920690:FAT920699 FKP920690:FKP920699 FUL920690:FUL920699 GEH920690:GEH920699 GOD920690:GOD920699 GXZ920690:GXZ920699 HHV920690:HHV920699 HRR920690:HRR920699 IBN920690:IBN920699 ILJ920690:ILJ920699 IVF920690:IVF920699 JFB920690:JFB920699 JOX920690:JOX920699 JYT920690:JYT920699 KIP920690:KIP920699 KSL920690:KSL920699 LCH920690:LCH920699 LMD920690:LMD920699 LVZ920690:LVZ920699 MFV920690:MFV920699 MPR920690:MPR920699 MZN920690:MZN920699 NJJ920690:NJJ920699 NTF920690:NTF920699 ODB920690:ODB920699 OMX920690:OMX920699 OWT920690:OWT920699 PGP920690:PGP920699 PQL920690:PQL920699 QAH920690:QAH920699 QKD920690:QKD920699 QTZ920690:QTZ920699 RDV920690:RDV920699 RNR920690:RNR920699 RXN920690:RXN920699 SHJ920690:SHJ920699 SRF920690:SRF920699 TBB920690:TBB920699 TKX920690:TKX920699 TUT920690:TUT920699 UEP920690:UEP920699 UOL920690:UOL920699 UYH920690:UYH920699 VID920690:VID920699 VRZ920690:VRZ920699 WBV920690:WBV920699 WLR920690:WLR920699 WVN920690:WVN920699 H986224:H986233 JB986226:JB986235 SX986226:SX986235 ACT986226:ACT986235 AMP986226:AMP986235 AWL986226:AWL986235 BGH986226:BGH986235 BQD986226:BQD986235 BZZ986226:BZZ986235 CJV986226:CJV986235 CTR986226:CTR986235 DDN986226:DDN986235 DNJ986226:DNJ986235 DXF986226:DXF986235 EHB986226:EHB986235 EQX986226:EQX986235 FAT986226:FAT986235 FKP986226:FKP986235 FUL986226:FUL986235 GEH986226:GEH986235 GOD986226:GOD986235 GXZ986226:GXZ986235 HHV986226:HHV986235 HRR986226:HRR986235 IBN986226:IBN986235 ILJ986226:ILJ986235 IVF986226:IVF986235 JFB986226:JFB986235 JOX986226:JOX986235 JYT986226:JYT986235 KIP986226:KIP986235 KSL986226:KSL986235 LCH986226:LCH986235 LMD986226:LMD986235 LVZ986226:LVZ986235 MFV986226:MFV986235 MPR986226:MPR986235 MZN986226:MZN986235 NJJ986226:NJJ986235 NTF986226:NTF986235 ODB986226:ODB986235 OMX986226:OMX986235 OWT986226:OWT986235 PGP986226:PGP986235 PQL986226:PQL986235 QAH986226:QAH986235 QKD986226:QKD986235 QTZ986226:QTZ986235 RDV986226:RDV986235 RNR986226:RNR986235 RXN986226:RXN986235 SHJ986226:SHJ986235 SRF986226:SRF986235 TBB986226:TBB986235 TKX986226:TKX986235 TUT986226:TUT986235 UEP986226:UEP986235 UOL986226:UOL986235 UYH986226:UYH986235 VID986226:VID986235 VRZ986226:VRZ986235 WBV986226:WBV986235 WLR986226:WLR986235 WVN986226:WVN986235 H68698:H68707 JB68700:JB68709 SX68700:SX68709 ACT68700:ACT68709 AMP68700:AMP68709 AWL68700:AWL68709 BGH68700:BGH68709 BQD68700:BQD68709 BZZ68700:BZZ68709 CJV68700:CJV68709 CTR68700:CTR68709 DDN68700:DDN68709 DNJ68700:DNJ68709 DXF68700:DXF68709 EHB68700:EHB68709 EQX68700:EQX68709 FAT68700:FAT68709 FKP68700:FKP68709 FUL68700:FUL68709 GEH68700:GEH68709 GOD68700:GOD68709 GXZ68700:GXZ68709 HHV68700:HHV68709 HRR68700:HRR68709 IBN68700:IBN68709 ILJ68700:ILJ68709 IVF68700:IVF68709 JFB68700:JFB68709 JOX68700:JOX68709 JYT68700:JYT68709 KIP68700:KIP68709 KSL68700:KSL68709 LCH68700:LCH68709 LMD68700:LMD68709 LVZ68700:LVZ68709 MFV68700:MFV68709 MPR68700:MPR68709 MZN68700:MZN68709 NJJ68700:NJJ68709 NTF68700:NTF68709 ODB68700:ODB68709 OMX68700:OMX68709 OWT68700:OWT68709 PGP68700:PGP68709 PQL68700:PQL68709 QAH68700:QAH68709 QKD68700:QKD68709 QTZ68700:QTZ68709 RDV68700:RDV68709 RNR68700:RNR68709 RXN68700:RXN68709 SHJ68700:SHJ68709 SRF68700:SRF68709 TBB68700:TBB68709 TKX68700:TKX68709 TUT68700:TUT68709 UEP68700:UEP68709 UOL68700:UOL68709 UYH68700:UYH68709 VID68700:VID68709 VRZ68700:VRZ68709 WBV68700:WBV68709 WLR68700:WLR68709 WVN68700:WVN68709 H134234:H134243 JB134236:JB134245 SX134236:SX134245 ACT134236:ACT134245 AMP134236:AMP134245 AWL134236:AWL134245 BGH134236:BGH134245 BQD134236:BQD134245 BZZ134236:BZZ134245 CJV134236:CJV134245 CTR134236:CTR134245 DDN134236:DDN134245 DNJ134236:DNJ134245 DXF134236:DXF134245 EHB134236:EHB134245 EQX134236:EQX134245 FAT134236:FAT134245 FKP134236:FKP134245 FUL134236:FUL134245 GEH134236:GEH134245 GOD134236:GOD134245 GXZ134236:GXZ134245 HHV134236:HHV134245 HRR134236:HRR134245 IBN134236:IBN134245 ILJ134236:ILJ134245 IVF134236:IVF134245 JFB134236:JFB134245 JOX134236:JOX134245 JYT134236:JYT134245 KIP134236:KIP134245 KSL134236:KSL134245 LCH134236:LCH134245 LMD134236:LMD134245 LVZ134236:LVZ134245 MFV134236:MFV134245 MPR134236:MPR134245 MZN134236:MZN134245 NJJ134236:NJJ134245 NTF134236:NTF134245 ODB134236:ODB134245 OMX134236:OMX134245 OWT134236:OWT134245 PGP134236:PGP134245 PQL134236:PQL134245 QAH134236:QAH134245 QKD134236:QKD134245 QTZ134236:QTZ134245 RDV134236:RDV134245 RNR134236:RNR134245 RXN134236:RXN134245 SHJ134236:SHJ134245 SRF134236:SRF134245 TBB134236:TBB134245 TKX134236:TKX134245 TUT134236:TUT134245 UEP134236:UEP134245 UOL134236:UOL134245 UYH134236:UYH134245 VID134236:VID134245 VRZ134236:VRZ134245 WBV134236:WBV134245 WLR134236:WLR134245 WVN134236:WVN134245 H199770:H199779 JB199772:JB199781 SX199772:SX199781 ACT199772:ACT199781 AMP199772:AMP199781 AWL199772:AWL199781 BGH199772:BGH199781 BQD199772:BQD199781 BZZ199772:BZZ199781 CJV199772:CJV199781 CTR199772:CTR199781 DDN199772:DDN199781 DNJ199772:DNJ199781 DXF199772:DXF199781 EHB199772:EHB199781 EQX199772:EQX199781 FAT199772:FAT199781 FKP199772:FKP199781 FUL199772:FUL199781 GEH199772:GEH199781 GOD199772:GOD199781 GXZ199772:GXZ199781 HHV199772:HHV199781 HRR199772:HRR199781 IBN199772:IBN199781 ILJ199772:ILJ199781 IVF199772:IVF199781 JFB199772:JFB199781 JOX199772:JOX199781 JYT199772:JYT199781 KIP199772:KIP199781 KSL199772:KSL199781 LCH199772:LCH199781 LMD199772:LMD199781 LVZ199772:LVZ199781 MFV199772:MFV199781 MPR199772:MPR199781 MZN199772:MZN199781 NJJ199772:NJJ199781 NTF199772:NTF199781 ODB199772:ODB199781 OMX199772:OMX199781 OWT199772:OWT199781 PGP199772:PGP199781 PQL199772:PQL199781 QAH199772:QAH199781 QKD199772:QKD199781 QTZ199772:QTZ199781 RDV199772:RDV199781 RNR199772:RNR199781 RXN199772:RXN199781 SHJ199772:SHJ199781 SRF199772:SRF199781 TBB199772:TBB199781 TKX199772:TKX199781 TUT199772:TUT199781 UEP199772:UEP199781 UOL199772:UOL199781 UYH199772:UYH199781 VID199772:VID199781 VRZ199772:VRZ199781 WBV199772:WBV199781 WLR199772:WLR199781 WVN199772:WVN199781 H265306:H265315 JB265308:JB265317 SX265308:SX265317 ACT265308:ACT265317 AMP265308:AMP265317 AWL265308:AWL265317 BGH265308:BGH265317 BQD265308:BQD265317 BZZ265308:BZZ265317 CJV265308:CJV265317 CTR265308:CTR265317 DDN265308:DDN265317 DNJ265308:DNJ265317 DXF265308:DXF265317 EHB265308:EHB265317 EQX265308:EQX265317 FAT265308:FAT265317 FKP265308:FKP265317 FUL265308:FUL265317 GEH265308:GEH265317 GOD265308:GOD265317 GXZ265308:GXZ265317 HHV265308:HHV265317 HRR265308:HRR265317 IBN265308:IBN265317 ILJ265308:ILJ265317 IVF265308:IVF265317 JFB265308:JFB265317 JOX265308:JOX265317 JYT265308:JYT265317 KIP265308:KIP265317 KSL265308:KSL265317 LCH265308:LCH265317 LMD265308:LMD265317 LVZ265308:LVZ265317 MFV265308:MFV265317 MPR265308:MPR265317 MZN265308:MZN265317 NJJ265308:NJJ265317 NTF265308:NTF265317 ODB265308:ODB265317 OMX265308:OMX265317 OWT265308:OWT265317 PGP265308:PGP265317 PQL265308:PQL265317 QAH265308:QAH265317 QKD265308:QKD265317 QTZ265308:QTZ265317 RDV265308:RDV265317 RNR265308:RNR265317 RXN265308:RXN265317 SHJ265308:SHJ265317 SRF265308:SRF265317 TBB265308:TBB265317 TKX265308:TKX265317 TUT265308:TUT265317 UEP265308:UEP265317 UOL265308:UOL265317 UYH265308:UYH265317 VID265308:VID265317 VRZ265308:VRZ265317 WBV265308:WBV265317 WLR265308:WLR265317 WVN265308:WVN265317 H330842:H330851 JB330844:JB330853 SX330844:SX330853 ACT330844:ACT330853 AMP330844:AMP330853 AWL330844:AWL330853 BGH330844:BGH330853 BQD330844:BQD330853 BZZ330844:BZZ330853 CJV330844:CJV330853 CTR330844:CTR330853 DDN330844:DDN330853 DNJ330844:DNJ330853 DXF330844:DXF330853 EHB330844:EHB330853 EQX330844:EQX330853 FAT330844:FAT330853 FKP330844:FKP330853 FUL330844:FUL330853 GEH330844:GEH330853 GOD330844:GOD330853 GXZ330844:GXZ330853 HHV330844:HHV330853 HRR330844:HRR330853 IBN330844:IBN330853 ILJ330844:ILJ330853 IVF330844:IVF330853 JFB330844:JFB330853 JOX330844:JOX330853 JYT330844:JYT330853 KIP330844:KIP330853 KSL330844:KSL330853 LCH330844:LCH330853 LMD330844:LMD330853 LVZ330844:LVZ330853 MFV330844:MFV330853 MPR330844:MPR330853 MZN330844:MZN330853 NJJ330844:NJJ330853 NTF330844:NTF330853 ODB330844:ODB330853 OMX330844:OMX330853 OWT330844:OWT330853 PGP330844:PGP330853 PQL330844:PQL330853 QAH330844:QAH330853 QKD330844:QKD330853 QTZ330844:QTZ330853 RDV330844:RDV330853 RNR330844:RNR330853 RXN330844:RXN330853 SHJ330844:SHJ330853 SRF330844:SRF330853 TBB330844:TBB330853 TKX330844:TKX330853 TUT330844:TUT330853 UEP330844:UEP330853 UOL330844:UOL330853 UYH330844:UYH330853 VID330844:VID330853 VRZ330844:VRZ330853 WBV330844:WBV330853 WLR330844:WLR330853 WVN330844:WVN330853 H396378:H396387 JB396380:JB396389 SX396380:SX396389 ACT396380:ACT396389 AMP396380:AMP396389 AWL396380:AWL396389 BGH396380:BGH396389 BQD396380:BQD396389 BZZ396380:BZZ396389 CJV396380:CJV396389 CTR396380:CTR396389 DDN396380:DDN396389 DNJ396380:DNJ396389 DXF396380:DXF396389 EHB396380:EHB396389 EQX396380:EQX396389 FAT396380:FAT396389 FKP396380:FKP396389 FUL396380:FUL396389 GEH396380:GEH396389 GOD396380:GOD396389 GXZ396380:GXZ396389 HHV396380:HHV396389 HRR396380:HRR396389 IBN396380:IBN396389 ILJ396380:ILJ396389 IVF396380:IVF396389 JFB396380:JFB396389 JOX396380:JOX396389 JYT396380:JYT396389 KIP396380:KIP396389 KSL396380:KSL396389 LCH396380:LCH396389 LMD396380:LMD396389 LVZ396380:LVZ396389 MFV396380:MFV396389 MPR396380:MPR396389 MZN396380:MZN396389 NJJ396380:NJJ396389 NTF396380:NTF396389 ODB396380:ODB396389 OMX396380:OMX396389 OWT396380:OWT396389 PGP396380:PGP396389 PQL396380:PQL396389 QAH396380:QAH396389 QKD396380:QKD396389 QTZ396380:QTZ396389 RDV396380:RDV396389 RNR396380:RNR396389 RXN396380:RXN396389 SHJ396380:SHJ396389 SRF396380:SRF396389 TBB396380:TBB396389 TKX396380:TKX396389 TUT396380:TUT396389 UEP396380:UEP396389 UOL396380:UOL396389 UYH396380:UYH396389 VID396380:VID396389 VRZ396380:VRZ396389 WBV396380:WBV396389 WLR396380:WLR396389 WVN396380:WVN396389 H461914:H461923 JB461916:JB461925 SX461916:SX461925 ACT461916:ACT461925 AMP461916:AMP461925 AWL461916:AWL461925 BGH461916:BGH461925 BQD461916:BQD461925 BZZ461916:BZZ461925 CJV461916:CJV461925 CTR461916:CTR461925 DDN461916:DDN461925 DNJ461916:DNJ461925 DXF461916:DXF461925 EHB461916:EHB461925 EQX461916:EQX461925 FAT461916:FAT461925 FKP461916:FKP461925 FUL461916:FUL461925 GEH461916:GEH461925 GOD461916:GOD461925 GXZ461916:GXZ461925 HHV461916:HHV461925 HRR461916:HRR461925 IBN461916:IBN461925 ILJ461916:ILJ461925 IVF461916:IVF461925 JFB461916:JFB461925 JOX461916:JOX461925 JYT461916:JYT461925 KIP461916:KIP461925 KSL461916:KSL461925 LCH461916:LCH461925 LMD461916:LMD461925 LVZ461916:LVZ461925 MFV461916:MFV461925 MPR461916:MPR461925 MZN461916:MZN461925 NJJ461916:NJJ461925 NTF461916:NTF461925 ODB461916:ODB461925 OMX461916:OMX461925 OWT461916:OWT461925 PGP461916:PGP461925 PQL461916:PQL461925 QAH461916:QAH461925 QKD461916:QKD461925 QTZ461916:QTZ461925 RDV461916:RDV461925 RNR461916:RNR461925 RXN461916:RXN461925 SHJ461916:SHJ461925 SRF461916:SRF461925 TBB461916:TBB461925 TKX461916:TKX461925 TUT461916:TUT461925 UEP461916:UEP461925 UOL461916:UOL461925 UYH461916:UYH461925 VID461916:VID461925 VRZ461916:VRZ461925 WBV461916:WBV461925 WLR461916:WLR461925 WVN461916:WVN461925 H527450:H527459 JB527452:JB527461 SX527452:SX527461 ACT527452:ACT527461 AMP527452:AMP527461 AWL527452:AWL527461 BGH527452:BGH527461 BQD527452:BQD527461 BZZ527452:BZZ527461 CJV527452:CJV527461 CTR527452:CTR527461 DDN527452:DDN527461 DNJ527452:DNJ527461 DXF527452:DXF527461 EHB527452:EHB527461 EQX527452:EQX527461 FAT527452:FAT527461 FKP527452:FKP527461 FUL527452:FUL527461 GEH527452:GEH527461 GOD527452:GOD527461 GXZ527452:GXZ527461 HHV527452:HHV527461 HRR527452:HRR527461 IBN527452:IBN527461 ILJ527452:ILJ527461 IVF527452:IVF527461 JFB527452:JFB527461 JOX527452:JOX527461 JYT527452:JYT527461 KIP527452:KIP527461 KSL527452:KSL527461 LCH527452:LCH527461 LMD527452:LMD527461 LVZ527452:LVZ527461 MFV527452:MFV527461 MPR527452:MPR527461 MZN527452:MZN527461 NJJ527452:NJJ527461 NTF527452:NTF527461 ODB527452:ODB527461 OMX527452:OMX527461 OWT527452:OWT527461 PGP527452:PGP527461 PQL527452:PQL527461 QAH527452:QAH527461 QKD527452:QKD527461 QTZ527452:QTZ527461 RDV527452:RDV527461 RNR527452:RNR527461 RXN527452:RXN527461 SHJ527452:SHJ527461 SRF527452:SRF527461 TBB527452:TBB527461 TKX527452:TKX527461 TUT527452:TUT527461 UEP527452:UEP527461 UOL527452:UOL527461 UYH527452:UYH527461 VID527452:VID527461 VRZ527452:VRZ527461 WBV527452:WBV527461 WLR527452:WLR527461 WVN527452:WVN527461 H592986:H592995 JB592988:JB592997 SX592988:SX592997 ACT592988:ACT592997 AMP592988:AMP592997 AWL592988:AWL592997 BGH592988:BGH592997 BQD592988:BQD592997 BZZ592988:BZZ592997 CJV592988:CJV592997 CTR592988:CTR592997 DDN592988:DDN592997 DNJ592988:DNJ592997 DXF592988:DXF592997 EHB592988:EHB592997 EQX592988:EQX592997 FAT592988:FAT592997 FKP592988:FKP592997 FUL592988:FUL592997 GEH592988:GEH592997 GOD592988:GOD592997 GXZ592988:GXZ592997 HHV592988:HHV592997 HRR592988:HRR592997 IBN592988:IBN592997 ILJ592988:ILJ592997 IVF592988:IVF592997 JFB592988:JFB592997 JOX592988:JOX592997 JYT592988:JYT592997 KIP592988:KIP592997 KSL592988:KSL592997 LCH592988:LCH592997 LMD592988:LMD592997 LVZ592988:LVZ592997 MFV592988:MFV592997 MPR592988:MPR592997 MZN592988:MZN592997 NJJ592988:NJJ592997 NTF592988:NTF592997 ODB592988:ODB592997 OMX592988:OMX592997 OWT592988:OWT592997 PGP592988:PGP592997 PQL592988:PQL592997 QAH592988:QAH592997 QKD592988:QKD592997 QTZ592988:QTZ592997 RDV592988:RDV592997 RNR592988:RNR592997 RXN592988:RXN592997 SHJ592988:SHJ592997 SRF592988:SRF592997 TBB592988:TBB592997 TKX592988:TKX592997 TUT592988:TUT592997 UEP592988:UEP592997 UOL592988:UOL592997 UYH592988:UYH592997 VID592988:VID592997 VRZ592988:VRZ592997 WBV592988:WBV592997 WLR592988:WLR592997 WVN592988:WVN592997 H658522:H658531 JB658524:JB658533 SX658524:SX658533 ACT658524:ACT658533 AMP658524:AMP658533 AWL658524:AWL658533 BGH658524:BGH658533 BQD658524:BQD658533 BZZ658524:BZZ658533 CJV658524:CJV658533 CTR658524:CTR658533 DDN658524:DDN658533 DNJ658524:DNJ658533 DXF658524:DXF658533 EHB658524:EHB658533 EQX658524:EQX658533 FAT658524:FAT658533 FKP658524:FKP658533 FUL658524:FUL658533 GEH658524:GEH658533 GOD658524:GOD658533 GXZ658524:GXZ658533 HHV658524:HHV658533 HRR658524:HRR658533 IBN658524:IBN658533 ILJ658524:ILJ658533 IVF658524:IVF658533 JFB658524:JFB658533 JOX658524:JOX658533 JYT658524:JYT658533 KIP658524:KIP658533 KSL658524:KSL658533 LCH658524:LCH658533 LMD658524:LMD658533 LVZ658524:LVZ658533 MFV658524:MFV658533 MPR658524:MPR658533 MZN658524:MZN658533 NJJ658524:NJJ658533 NTF658524:NTF658533 ODB658524:ODB658533 OMX658524:OMX658533 OWT658524:OWT658533 PGP658524:PGP658533 PQL658524:PQL658533 QAH658524:QAH658533 QKD658524:QKD658533 QTZ658524:QTZ658533 RDV658524:RDV658533 RNR658524:RNR658533 RXN658524:RXN658533 SHJ658524:SHJ658533 SRF658524:SRF658533 TBB658524:TBB658533 TKX658524:TKX658533 TUT658524:TUT658533 UEP658524:UEP658533 UOL658524:UOL658533 UYH658524:UYH658533 VID658524:VID658533 VRZ658524:VRZ658533 WBV658524:WBV658533 WLR658524:WLR658533 WVN658524:WVN658533 H724058:H724067 JB724060:JB724069 SX724060:SX724069 ACT724060:ACT724069 AMP724060:AMP724069 AWL724060:AWL724069 BGH724060:BGH724069 BQD724060:BQD724069 BZZ724060:BZZ724069 CJV724060:CJV724069 CTR724060:CTR724069 DDN724060:DDN724069 DNJ724060:DNJ724069 DXF724060:DXF724069 EHB724060:EHB724069 EQX724060:EQX724069 FAT724060:FAT724069 FKP724060:FKP724069 FUL724060:FUL724069 GEH724060:GEH724069 GOD724060:GOD724069 GXZ724060:GXZ724069 HHV724060:HHV724069 HRR724060:HRR724069 IBN724060:IBN724069 ILJ724060:ILJ724069 IVF724060:IVF724069 JFB724060:JFB724069 JOX724060:JOX724069 JYT724060:JYT724069 KIP724060:KIP724069 KSL724060:KSL724069 LCH724060:LCH724069 LMD724060:LMD724069 LVZ724060:LVZ724069 MFV724060:MFV724069 MPR724060:MPR724069 MZN724060:MZN724069 NJJ724060:NJJ724069 NTF724060:NTF724069 ODB724060:ODB724069 OMX724060:OMX724069 OWT724060:OWT724069 PGP724060:PGP724069 PQL724060:PQL724069 QAH724060:QAH724069 QKD724060:QKD724069 QTZ724060:QTZ724069 RDV724060:RDV724069 RNR724060:RNR724069 RXN724060:RXN724069 SHJ724060:SHJ724069 SRF724060:SRF724069 TBB724060:TBB724069 TKX724060:TKX724069 TUT724060:TUT724069 UEP724060:UEP724069 UOL724060:UOL724069 UYH724060:UYH724069 VID724060:VID724069 VRZ724060:VRZ724069 WBV724060:WBV724069 WLR724060:WLR724069 WVN724060:WVN724069 H789594:H789603 JB789596:JB789605 SX789596:SX789605 ACT789596:ACT789605 AMP789596:AMP789605 AWL789596:AWL789605 BGH789596:BGH789605 BQD789596:BQD789605 BZZ789596:BZZ789605 CJV789596:CJV789605 CTR789596:CTR789605 DDN789596:DDN789605 DNJ789596:DNJ789605 DXF789596:DXF789605 EHB789596:EHB789605 EQX789596:EQX789605 FAT789596:FAT789605 FKP789596:FKP789605 FUL789596:FUL789605 GEH789596:GEH789605 GOD789596:GOD789605 GXZ789596:GXZ789605 HHV789596:HHV789605 HRR789596:HRR789605 IBN789596:IBN789605 ILJ789596:ILJ789605 IVF789596:IVF789605 JFB789596:JFB789605 JOX789596:JOX789605 JYT789596:JYT789605 KIP789596:KIP789605 KSL789596:KSL789605 LCH789596:LCH789605 LMD789596:LMD789605 LVZ789596:LVZ789605 MFV789596:MFV789605 MPR789596:MPR789605 MZN789596:MZN789605 NJJ789596:NJJ789605 NTF789596:NTF789605 ODB789596:ODB789605 OMX789596:OMX789605 OWT789596:OWT789605 PGP789596:PGP789605 PQL789596:PQL789605 QAH789596:QAH789605 QKD789596:QKD789605 QTZ789596:QTZ789605 RDV789596:RDV789605 RNR789596:RNR789605 RXN789596:RXN789605 SHJ789596:SHJ789605 SRF789596:SRF789605 TBB789596:TBB789605 TKX789596:TKX789605 TUT789596:TUT789605 UEP789596:UEP789605 UOL789596:UOL789605 UYH789596:UYH789605 VID789596:VID789605 VRZ789596:VRZ789605 WBV789596:WBV789605 WLR789596:WLR789605 WVN789596:WVN789605 H855130:H855139 JB855132:JB855141 SX855132:SX855141 ACT855132:ACT855141 AMP855132:AMP855141 AWL855132:AWL855141 BGH855132:BGH855141 BQD855132:BQD855141 BZZ855132:BZZ855141 CJV855132:CJV855141 CTR855132:CTR855141 DDN855132:DDN855141 DNJ855132:DNJ855141 DXF855132:DXF855141 EHB855132:EHB855141 EQX855132:EQX855141 FAT855132:FAT855141 FKP855132:FKP855141 FUL855132:FUL855141 GEH855132:GEH855141 GOD855132:GOD855141 GXZ855132:GXZ855141 HHV855132:HHV855141 HRR855132:HRR855141 IBN855132:IBN855141 ILJ855132:ILJ855141 IVF855132:IVF855141 JFB855132:JFB855141 JOX855132:JOX855141 JYT855132:JYT855141 KIP855132:KIP855141 KSL855132:KSL855141 LCH855132:LCH855141 LMD855132:LMD855141 LVZ855132:LVZ855141 MFV855132:MFV855141 MPR855132:MPR855141 MZN855132:MZN855141 NJJ855132:NJJ855141 NTF855132:NTF855141 ODB855132:ODB855141 OMX855132:OMX855141 OWT855132:OWT855141 PGP855132:PGP855141 PQL855132:PQL855141 QAH855132:QAH855141 QKD855132:QKD855141 QTZ855132:QTZ855141 RDV855132:RDV855141 RNR855132:RNR855141 RXN855132:RXN855141 SHJ855132:SHJ855141 SRF855132:SRF855141 TBB855132:TBB855141 TKX855132:TKX855141 TUT855132:TUT855141 UEP855132:UEP855141 UOL855132:UOL855141 UYH855132:UYH855141 VID855132:VID855141 VRZ855132:VRZ855141 WBV855132:WBV855141 WLR855132:WLR855141 WVN855132:WVN855141 H920666:H920675 JB920668:JB920677 SX920668:SX920677 ACT920668:ACT920677 AMP920668:AMP920677 AWL920668:AWL920677 BGH920668:BGH920677 BQD920668:BQD920677 BZZ920668:BZZ920677 CJV920668:CJV920677 CTR920668:CTR920677 DDN920668:DDN920677 DNJ920668:DNJ920677 DXF920668:DXF920677 EHB920668:EHB920677 EQX920668:EQX920677 FAT920668:FAT920677 FKP920668:FKP920677 FUL920668:FUL920677 GEH920668:GEH920677 GOD920668:GOD920677 GXZ920668:GXZ920677 HHV920668:HHV920677 HRR920668:HRR920677 IBN920668:IBN920677 ILJ920668:ILJ920677 IVF920668:IVF920677 JFB920668:JFB920677 JOX920668:JOX920677 JYT920668:JYT920677 KIP920668:KIP920677 KSL920668:KSL920677 LCH920668:LCH920677 LMD920668:LMD920677 LVZ920668:LVZ920677 MFV920668:MFV920677 MPR920668:MPR920677 MZN920668:MZN920677 NJJ920668:NJJ920677 NTF920668:NTF920677 ODB920668:ODB920677 OMX920668:OMX920677 OWT920668:OWT920677 PGP920668:PGP920677 PQL920668:PQL920677 QAH920668:QAH920677 QKD920668:QKD920677 QTZ920668:QTZ920677 RDV920668:RDV920677 RNR920668:RNR920677 RXN920668:RXN920677 SHJ920668:SHJ920677 SRF920668:SRF920677 TBB920668:TBB920677 TKX920668:TKX920677 TUT920668:TUT920677 UEP920668:UEP920677 UOL920668:UOL920677 UYH920668:UYH920677 VID920668:VID920677 VRZ920668:VRZ920677 WBV920668:WBV920677 WLR920668:WLR920677 WVN920668:WVN920677 H986202:H986211 JB986204:JB986213 SX986204:SX986213 ACT986204:ACT986213 AMP986204:AMP986213 AWL986204:AWL986213 BGH986204:BGH986213 BQD986204:BQD986213 BZZ986204:BZZ986213 CJV986204:CJV986213 CTR986204:CTR986213 DDN986204:DDN986213 DNJ986204:DNJ986213 DXF986204:DXF986213 EHB986204:EHB986213 EQX986204:EQX986213 FAT986204:FAT986213 FKP986204:FKP986213 FUL986204:FUL986213 GEH986204:GEH986213 GOD986204:GOD986213 GXZ986204:GXZ986213 HHV986204:HHV986213 HRR986204:HRR986213 IBN986204:IBN986213 ILJ986204:ILJ986213 IVF986204:IVF986213 JFB986204:JFB986213 JOX986204:JOX986213 JYT986204:JYT986213 KIP986204:KIP986213 KSL986204:KSL986213 LCH986204:LCH986213 LMD986204:LMD986213 LVZ986204:LVZ986213 MFV986204:MFV986213 MPR986204:MPR986213 MZN986204:MZN986213 NJJ986204:NJJ986213 NTF986204:NTF986213 ODB986204:ODB986213 OMX986204:OMX986213 OWT986204:OWT986213 PGP986204:PGP986213 PQL986204:PQL986213 QAH986204:QAH986213 QKD986204:QKD986213 QTZ986204:QTZ986213 RDV986204:RDV986213 RNR986204:RNR986213 RXN986204:RXN986213 SHJ986204:SHJ986213 SRF986204:SRF986213 TBB986204:TBB986213 TKX986204:TKX986213 TUT986204:TUT986213 UEP986204:UEP986213 UOL986204:UOL986213 UYH986204:UYH986213 VID986204:VID986213 VRZ986204:VRZ986213 WBV986204:WBV986213 WLR986204:WLR986213 WVN986204:WVN986213">
      <formula1>$H$3213:$H$3236</formula1>
    </dataValidation>
    <dataValidation type="whole" operator="greaterThanOrEqual" allowBlank="1" showInputMessage="1" showErrorMessage="1" sqref="F68700:F68709 IY68700:IY68709 SU68700:SU68709 ACQ68700:ACQ68709 AMM68700:AMM68709 AWI68700:AWI68709 BGE68700:BGE68709 BQA68700:BQA68709 BZW68700:BZW68709 CJS68700:CJS68709 CTO68700:CTO68709 DDK68700:DDK68709 DNG68700:DNG68709 DXC68700:DXC68709 EGY68700:EGY68709 EQU68700:EQU68709 FAQ68700:FAQ68709 FKM68700:FKM68709 FUI68700:FUI68709 GEE68700:GEE68709 GOA68700:GOA68709 GXW68700:GXW68709 HHS68700:HHS68709 HRO68700:HRO68709 IBK68700:IBK68709 ILG68700:ILG68709 IVC68700:IVC68709 JEY68700:JEY68709 JOU68700:JOU68709 JYQ68700:JYQ68709 KIM68700:KIM68709 KSI68700:KSI68709 LCE68700:LCE68709 LMA68700:LMA68709 LVW68700:LVW68709 MFS68700:MFS68709 MPO68700:MPO68709 MZK68700:MZK68709 NJG68700:NJG68709 NTC68700:NTC68709 OCY68700:OCY68709 OMU68700:OMU68709 OWQ68700:OWQ68709 PGM68700:PGM68709 PQI68700:PQI68709 QAE68700:QAE68709 QKA68700:QKA68709 QTW68700:QTW68709 RDS68700:RDS68709 RNO68700:RNO68709 RXK68700:RXK68709 SHG68700:SHG68709 SRC68700:SRC68709 TAY68700:TAY68709 TKU68700:TKU68709 TUQ68700:TUQ68709 UEM68700:UEM68709 UOI68700:UOI68709 UYE68700:UYE68709 VIA68700:VIA68709 VRW68700:VRW68709 WBS68700:WBS68709 WLO68700:WLO68709 WVK68700:WVK68709 F134236:F134245 IY134236:IY134245 SU134236:SU134245 ACQ134236:ACQ134245 AMM134236:AMM134245 AWI134236:AWI134245 BGE134236:BGE134245 BQA134236:BQA134245 BZW134236:BZW134245 CJS134236:CJS134245 CTO134236:CTO134245 DDK134236:DDK134245 DNG134236:DNG134245 DXC134236:DXC134245 EGY134236:EGY134245 EQU134236:EQU134245 FAQ134236:FAQ134245 FKM134236:FKM134245 FUI134236:FUI134245 GEE134236:GEE134245 GOA134236:GOA134245 GXW134236:GXW134245 HHS134236:HHS134245 HRO134236:HRO134245 IBK134236:IBK134245 ILG134236:ILG134245 IVC134236:IVC134245 JEY134236:JEY134245 JOU134236:JOU134245 JYQ134236:JYQ134245 KIM134236:KIM134245 KSI134236:KSI134245 LCE134236:LCE134245 LMA134236:LMA134245 LVW134236:LVW134245 MFS134236:MFS134245 MPO134236:MPO134245 MZK134236:MZK134245 NJG134236:NJG134245 NTC134236:NTC134245 OCY134236:OCY134245 OMU134236:OMU134245 OWQ134236:OWQ134245 PGM134236:PGM134245 PQI134236:PQI134245 QAE134236:QAE134245 QKA134236:QKA134245 QTW134236:QTW134245 RDS134236:RDS134245 RNO134236:RNO134245 RXK134236:RXK134245 SHG134236:SHG134245 SRC134236:SRC134245 TAY134236:TAY134245 TKU134236:TKU134245 TUQ134236:TUQ134245 UEM134236:UEM134245 UOI134236:UOI134245 UYE134236:UYE134245 VIA134236:VIA134245 VRW134236:VRW134245 WBS134236:WBS134245 WLO134236:WLO134245 WVK134236:WVK134245 F199772:F199781 IY199772:IY199781 SU199772:SU199781 ACQ199772:ACQ199781 AMM199772:AMM199781 AWI199772:AWI199781 BGE199772:BGE199781 BQA199772:BQA199781 BZW199772:BZW199781 CJS199772:CJS199781 CTO199772:CTO199781 DDK199772:DDK199781 DNG199772:DNG199781 DXC199772:DXC199781 EGY199772:EGY199781 EQU199772:EQU199781 FAQ199772:FAQ199781 FKM199772:FKM199781 FUI199772:FUI199781 GEE199772:GEE199781 GOA199772:GOA199781 GXW199772:GXW199781 HHS199772:HHS199781 HRO199772:HRO199781 IBK199772:IBK199781 ILG199772:ILG199781 IVC199772:IVC199781 JEY199772:JEY199781 JOU199772:JOU199781 JYQ199772:JYQ199781 KIM199772:KIM199781 KSI199772:KSI199781 LCE199772:LCE199781 LMA199772:LMA199781 LVW199772:LVW199781 MFS199772:MFS199781 MPO199772:MPO199781 MZK199772:MZK199781 NJG199772:NJG199781 NTC199772:NTC199781 OCY199772:OCY199781 OMU199772:OMU199781 OWQ199772:OWQ199781 PGM199772:PGM199781 PQI199772:PQI199781 QAE199772:QAE199781 QKA199772:QKA199781 QTW199772:QTW199781 RDS199772:RDS199781 RNO199772:RNO199781 RXK199772:RXK199781 SHG199772:SHG199781 SRC199772:SRC199781 TAY199772:TAY199781 TKU199772:TKU199781 TUQ199772:TUQ199781 UEM199772:UEM199781 UOI199772:UOI199781 UYE199772:UYE199781 VIA199772:VIA199781 VRW199772:VRW199781 WBS199772:WBS199781 WLO199772:WLO199781 WVK199772:WVK199781 F265308:F265317 IY265308:IY265317 SU265308:SU265317 ACQ265308:ACQ265317 AMM265308:AMM265317 AWI265308:AWI265317 BGE265308:BGE265317 BQA265308:BQA265317 BZW265308:BZW265317 CJS265308:CJS265317 CTO265308:CTO265317 DDK265308:DDK265317 DNG265308:DNG265317 DXC265308:DXC265317 EGY265308:EGY265317 EQU265308:EQU265317 FAQ265308:FAQ265317 FKM265308:FKM265317 FUI265308:FUI265317 GEE265308:GEE265317 GOA265308:GOA265317 GXW265308:GXW265317 HHS265308:HHS265317 HRO265308:HRO265317 IBK265308:IBK265317 ILG265308:ILG265317 IVC265308:IVC265317 JEY265308:JEY265317 JOU265308:JOU265317 JYQ265308:JYQ265317 KIM265308:KIM265317 KSI265308:KSI265317 LCE265308:LCE265317 LMA265308:LMA265317 LVW265308:LVW265317 MFS265308:MFS265317 MPO265308:MPO265317 MZK265308:MZK265317 NJG265308:NJG265317 NTC265308:NTC265317 OCY265308:OCY265317 OMU265308:OMU265317 OWQ265308:OWQ265317 PGM265308:PGM265317 PQI265308:PQI265317 QAE265308:QAE265317 QKA265308:QKA265317 QTW265308:QTW265317 RDS265308:RDS265317 RNO265308:RNO265317 RXK265308:RXK265317 SHG265308:SHG265317 SRC265308:SRC265317 TAY265308:TAY265317 TKU265308:TKU265317 TUQ265308:TUQ265317 UEM265308:UEM265317 UOI265308:UOI265317 UYE265308:UYE265317 VIA265308:VIA265317 VRW265308:VRW265317 WBS265308:WBS265317 WLO265308:WLO265317 WVK265308:WVK265317 F330844:F330853 IY330844:IY330853 SU330844:SU330853 ACQ330844:ACQ330853 AMM330844:AMM330853 AWI330844:AWI330853 BGE330844:BGE330853 BQA330844:BQA330853 BZW330844:BZW330853 CJS330844:CJS330853 CTO330844:CTO330853 DDK330844:DDK330853 DNG330844:DNG330853 DXC330844:DXC330853 EGY330844:EGY330853 EQU330844:EQU330853 FAQ330844:FAQ330853 FKM330844:FKM330853 FUI330844:FUI330853 GEE330844:GEE330853 GOA330844:GOA330853 GXW330844:GXW330853 HHS330844:HHS330853 HRO330844:HRO330853 IBK330844:IBK330853 ILG330844:ILG330853 IVC330844:IVC330853 JEY330844:JEY330853 JOU330844:JOU330853 JYQ330844:JYQ330853 KIM330844:KIM330853 KSI330844:KSI330853 LCE330844:LCE330853 LMA330844:LMA330853 LVW330844:LVW330853 MFS330844:MFS330853 MPO330844:MPO330853 MZK330844:MZK330853 NJG330844:NJG330853 NTC330844:NTC330853 OCY330844:OCY330853 OMU330844:OMU330853 OWQ330844:OWQ330853 PGM330844:PGM330853 PQI330844:PQI330853 QAE330844:QAE330853 QKA330844:QKA330853 QTW330844:QTW330853 RDS330844:RDS330853 RNO330844:RNO330853 RXK330844:RXK330853 SHG330844:SHG330853 SRC330844:SRC330853 TAY330844:TAY330853 TKU330844:TKU330853 TUQ330844:TUQ330853 UEM330844:UEM330853 UOI330844:UOI330853 UYE330844:UYE330853 VIA330844:VIA330853 VRW330844:VRW330853 WBS330844:WBS330853 WLO330844:WLO330853 WVK330844:WVK330853 F396380:F396389 IY396380:IY396389 SU396380:SU396389 ACQ396380:ACQ396389 AMM396380:AMM396389 AWI396380:AWI396389 BGE396380:BGE396389 BQA396380:BQA396389 BZW396380:BZW396389 CJS396380:CJS396389 CTO396380:CTO396389 DDK396380:DDK396389 DNG396380:DNG396389 DXC396380:DXC396389 EGY396380:EGY396389 EQU396380:EQU396389 FAQ396380:FAQ396389 FKM396380:FKM396389 FUI396380:FUI396389 GEE396380:GEE396389 GOA396380:GOA396389 GXW396380:GXW396389 HHS396380:HHS396389 HRO396380:HRO396389 IBK396380:IBK396389 ILG396380:ILG396389 IVC396380:IVC396389 JEY396380:JEY396389 JOU396380:JOU396389 JYQ396380:JYQ396389 KIM396380:KIM396389 KSI396380:KSI396389 LCE396380:LCE396389 LMA396380:LMA396389 LVW396380:LVW396389 MFS396380:MFS396389 MPO396380:MPO396389 MZK396380:MZK396389 NJG396380:NJG396389 NTC396380:NTC396389 OCY396380:OCY396389 OMU396380:OMU396389 OWQ396380:OWQ396389 PGM396380:PGM396389 PQI396380:PQI396389 QAE396380:QAE396389 QKA396380:QKA396389 QTW396380:QTW396389 RDS396380:RDS396389 RNO396380:RNO396389 RXK396380:RXK396389 SHG396380:SHG396389 SRC396380:SRC396389 TAY396380:TAY396389 TKU396380:TKU396389 TUQ396380:TUQ396389 UEM396380:UEM396389 UOI396380:UOI396389 UYE396380:UYE396389 VIA396380:VIA396389 VRW396380:VRW396389 WBS396380:WBS396389 WLO396380:WLO396389 WVK396380:WVK396389 F461916:F461925 IY461916:IY461925 SU461916:SU461925 ACQ461916:ACQ461925 AMM461916:AMM461925 AWI461916:AWI461925 BGE461916:BGE461925 BQA461916:BQA461925 BZW461916:BZW461925 CJS461916:CJS461925 CTO461916:CTO461925 DDK461916:DDK461925 DNG461916:DNG461925 DXC461916:DXC461925 EGY461916:EGY461925 EQU461916:EQU461925 FAQ461916:FAQ461925 FKM461916:FKM461925 FUI461916:FUI461925 GEE461916:GEE461925 GOA461916:GOA461925 GXW461916:GXW461925 HHS461916:HHS461925 HRO461916:HRO461925 IBK461916:IBK461925 ILG461916:ILG461925 IVC461916:IVC461925 JEY461916:JEY461925 JOU461916:JOU461925 JYQ461916:JYQ461925 KIM461916:KIM461925 KSI461916:KSI461925 LCE461916:LCE461925 LMA461916:LMA461925 LVW461916:LVW461925 MFS461916:MFS461925 MPO461916:MPO461925 MZK461916:MZK461925 NJG461916:NJG461925 NTC461916:NTC461925 OCY461916:OCY461925 OMU461916:OMU461925 OWQ461916:OWQ461925 PGM461916:PGM461925 PQI461916:PQI461925 QAE461916:QAE461925 QKA461916:QKA461925 QTW461916:QTW461925 RDS461916:RDS461925 RNO461916:RNO461925 RXK461916:RXK461925 SHG461916:SHG461925 SRC461916:SRC461925 TAY461916:TAY461925 TKU461916:TKU461925 TUQ461916:TUQ461925 UEM461916:UEM461925 UOI461916:UOI461925 UYE461916:UYE461925 VIA461916:VIA461925 VRW461916:VRW461925 WBS461916:WBS461925 WLO461916:WLO461925 WVK461916:WVK461925 F527452:F527461 IY527452:IY527461 SU527452:SU527461 ACQ527452:ACQ527461 AMM527452:AMM527461 AWI527452:AWI527461 BGE527452:BGE527461 BQA527452:BQA527461 BZW527452:BZW527461 CJS527452:CJS527461 CTO527452:CTO527461 DDK527452:DDK527461 DNG527452:DNG527461 DXC527452:DXC527461 EGY527452:EGY527461 EQU527452:EQU527461 FAQ527452:FAQ527461 FKM527452:FKM527461 FUI527452:FUI527461 GEE527452:GEE527461 GOA527452:GOA527461 GXW527452:GXW527461 HHS527452:HHS527461 HRO527452:HRO527461 IBK527452:IBK527461 ILG527452:ILG527461 IVC527452:IVC527461 JEY527452:JEY527461 JOU527452:JOU527461 JYQ527452:JYQ527461 KIM527452:KIM527461 KSI527452:KSI527461 LCE527452:LCE527461 LMA527452:LMA527461 LVW527452:LVW527461 MFS527452:MFS527461 MPO527452:MPO527461 MZK527452:MZK527461 NJG527452:NJG527461 NTC527452:NTC527461 OCY527452:OCY527461 OMU527452:OMU527461 OWQ527452:OWQ527461 PGM527452:PGM527461 PQI527452:PQI527461 QAE527452:QAE527461 QKA527452:QKA527461 QTW527452:QTW527461 RDS527452:RDS527461 RNO527452:RNO527461 RXK527452:RXK527461 SHG527452:SHG527461 SRC527452:SRC527461 TAY527452:TAY527461 TKU527452:TKU527461 TUQ527452:TUQ527461 UEM527452:UEM527461 UOI527452:UOI527461 UYE527452:UYE527461 VIA527452:VIA527461 VRW527452:VRW527461 WBS527452:WBS527461 WLO527452:WLO527461 WVK527452:WVK527461 F592988:F592997 IY592988:IY592997 SU592988:SU592997 ACQ592988:ACQ592997 AMM592988:AMM592997 AWI592988:AWI592997 BGE592988:BGE592997 BQA592988:BQA592997 BZW592988:BZW592997 CJS592988:CJS592997 CTO592988:CTO592997 DDK592988:DDK592997 DNG592988:DNG592997 DXC592988:DXC592997 EGY592988:EGY592997 EQU592988:EQU592997 FAQ592988:FAQ592997 FKM592988:FKM592997 FUI592988:FUI592997 GEE592988:GEE592997 GOA592988:GOA592997 GXW592988:GXW592997 HHS592988:HHS592997 HRO592988:HRO592997 IBK592988:IBK592997 ILG592988:ILG592997 IVC592988:IVC592997 JEY592988:JEY592997 JOU592988:JOU592997 JYQ592988:JYQ592997 KIM592988:KIM592997 KSI592988:KSI592997 LCE592988:LCE592997 LMA592988:LMA592997 LVW592988:LVW592997 MFS592988:MFS592997 MPO592988:MPO592997 MZK592988:MZK592997 NJG592988:NJG592997 NTC592988:NTC592997 OCY592988:OCY592997 OMU592988:OMU592997 OWQ592988:OWQ592997 PGM592988:PGM592997 PQI592988:PQI592997 QAE592988:QAE592997 QKA592988:QKA592997 QTW592988:QTW592997 RDS592988:RDS592997 RNO592988:RNO592997 RXK592988:RXK592997 SHG592988:SHG592997 SRC592988:SRC592997 TAY592988:TAY592997 TKU592988:TKU592997 TUQ592988:TUQ592997 UEM592988:UEM592997 UOI592988:UOI592997 UYE592988:UYE592997 VIA592988:VIA592997 VRW592988:VRW592997 WBS592988:WBS592997 WLO592988:WLO592997 WVK592988:WVK592997 F658524:F658533 IY658524:IY658533 SU658524:SU658533 ACQ658524:ACQ658533 AMM658524:AMM658533 AWI658524:AWI658533 BGE658524:BGE658533 BQA658524:BQA658533 BZW658524:BZW658533 CJS658524:CJS658533 CTO658524:CTO658533 DDK658524:DDK658533 DNG658524:DNG658533 DXC658524:DXC658533 EGY658524:EGY658533 EQU658524:EQU658533 FAQ658524:FAQ658533 FKM658524:FKM658533 FUI658524:FUI658533 GEE658524:GEE658533 GOA658524:GOA658533 GXW658524:GXW658533 HHS658524:HHS658533 HRO658524:HRO658533 IBK658524:IBK658533 ILG658524:ILG658533 IVC658524:IVC658533 JEY658524:JEY658533 JOU658524:JOU658533 JYQ658524:JYQ658533 KIM658524:KIM658533 KSI658524:KSI658533 LCE658524:LCE658533 LMA658524:LMA658533 LVW658524:LVW658533 MFS658524:MFS658533 MPO658524:MPO658533 MZK658524:MZK658533 NJG658524:NJG658533 NTC658524:NTC658533 OCY658524:OCY658533 OMU658524:OMU658533 OWQ658524:OWQ658533 PGM658524:PGM658533 PQI658524:PQI658533 QAE658524:QAE658533 QKA658524:QKA658533 QTW658524:QTW658533 RDS658524:RDS658533 RNO658524:RNO658533 RXK658524:RXK658533 SHG658524:SHG658533 SRC658524:SRC658533 TAY658524:TAY658533 TKU658524:TKU658533 TUQ658524:TUQ658533 UEM658524:UEM658533 UOI658524:UOI658533 UYE658524:UYE658533 VIA658524:VIA658533 VRW658524:VRW658533 WBS658524:WBS658533 WLO658524:WLO658533 WVK658524:WVK658533 F724060:F724069 IY724060:IY724069 SU724060:SU724069 ACQ724060:ACQ724069 AMM724060:AMM724069 AWI724060:AWI724069 BGE724060:BGE724069 BQA724060:BQA724069 BZW724060:BZW724069 CJS724060:CJS724069 CTO724060:CTO724069 DDK724060:DDK724069 DNG724060:DNG724069 DXC724060:DXC724069 EGY724060:EGY724069 EQU724060:EQU724069 FAQ724060:FAQ724069 FKM724060:FKM724069 FUI724060:FUI724069 GEE724060:GEE724069 GOA724060:GOA724069 GXW724060:GXW724069 HHS724060:HHS724069 HRO724060:HRO724069 IBK724060:IBK724069 ILG724060:ILG724069 IVC724060:IVC724069 JEY724060:JEY724069 JOU724060:JOU724069 JYQ724060:JYQ724069 KIM724060:KIM724069 KSI724060:KSI724069 LCE724060:LCE724069 LMA724060:LMA724069 LVW724060:LVW724069 MFS724060:MFS724069 MPO724060:MPO724069 MZK724060:MZK724069 NJG724060:NJG724069 NTC724060:NTC724069 OCY724060:OCY724069 OMU724060:OMU724069 OWQ724060:OWQ724069 PGM724060:PGM724069 PQI724060:PQI724069 QAE724060:QAE724069 QKA724060:QKA724069 QTW724060:QTW724069 RDS724060:RDS724069 RNO724060:RNO724069 RXK724060:RXK724069 SHG724060:SHG724069 SRC724060:SRC724069 TAY724060:TAY724069 TKU724060:TKU724069 TUQ724060:TUQ724069 UEM724060:UEM724069 UOI724060:UOI724069 UYE724060:UYE724069 VIA724060:VIA724069 VRW724060:VRW724069 WBS724060:WBS724069 WLO724060:WLO724069 WVK724060:WVK724069 F789596:F789605 IY789596:IY789605 SU789596:SU789605 ACQ789596:ACQ789605 AMM789596:AMM789605 AWI789596:AWI789605 BGE789596:BGE789605 BQA789596:BQA789605 BZW789596:BZW789605 CJS789596:CJS789605 CTO789596:CTO789605 DDK789596:DDK789605 DNG789596:DNG789605 DXC789596:DXC789605 EGY789596:EGY789605 EQU789596:EQU789605 FAQ789596:FAQ789605 FKM789596:FKM789605 FUI789596:FUI789605 GEE789596:GEE789605 GOA789596:GOA789605 GXW789596:GXW789605 HHS789596:HHS789605 HRO789596:HRO789605 IBK789596:IBK789605 ILG789596:ILG789605 IVC789596:IVC789605 JEY789596:JEY789605 JOU789596:JOU789605 JYQ789596:JYQ789605 KIM789596:KIM789605 KSI789596:KSI789605 LCE789596:LCE789605 LMA789596:LMA789605 LVW789596:LVW789605 MFS789596:MFS789605 MPO789596:MPO789605 MZK789596:MZK789605 NJG789596:NJG789605 NTC789596:NTC789605 OCY789596:OCY789605 OMU789596:OMU789605 OWQ789596:OWQ789605 PGM789596:PGM789605 PQI789596:PQI789605 QAE789596:QAE789605 QKA789596:QKA789605 QTW789596:QTW789605 RDS789596:RDS789605 RNO789596:RNO789605 RXK789596:RXK789605 SHG789596:SHG789605 SRC789596:SRC789605 TAY789596:TAY789605 TKU789596:TKU789605 TUQ789596:TUQ789605 UEM789596:UEM789605 UOI789596:UOI789605 UYE789596:UYE789605 VIA789596:VIA789605 VRW789596:VRW789605 WBS789596:WBS789605 WLO789596:WLO789605 WVK789596:WVK789605 F855132:F855141 IY855132:IY855141 SU855132:SU855141 ACQ855132:ACQ855141 AMM855132:AMM855141 AWI855132:AWI855141 BGE855132:BGE855141 BQA855132:BQA855141 BZW855132:BZW855141 CJS855132:CJS855141 CTO855132:CTO855141 DDK855132:DDK855141 DNG855132:DNG855141 DXC855132:DXC855141 EGY855132:EGY855141 EQU855132:EQU855141 FAQ855132:FAQ855141 FKM855132:FKM855141 FUI855132:FUI855141 GEE855132:GEE855141 GOA855132:GOA855141 GXW855132:GXW855141 HHS855132:HHS855141 HRO855132:HRO855141 IBK855132:IBK855141 ILG855132:ILG855141 IVC855132:IVC855141 JEY855132:JEY855141 JOU855132:JOU855141 JYQ855132:JYQ855141 KIM855132:KIM855141 KSI855132:KSI855141 LCE855132:LCE855141 LMA855132:LMA855141 LVW855132:LVW855141 MFS855132:MFS855141 MPO855132:MPO855141 MZK855132:MZK855141 NJG855132:NJG855141 NTC855132:NTC855141 OCY855132:OCY855141 OMU855132:OMU855141 OWQ855132:OWQ855141 PGM855132:PGM855141 PQI855132:PQI855141 QAE855132:QAE855141 QKA855132:QKA855141 QTW855132:QTW855141 RDS855132:RDS855141 RNO855132:RNO855141 RXK855132:RXK855141 SHG855132:SHG855141 SRC855132:SRC855141 TAY855132:TAY855141 TKU855132:TKU855141 TUQ855132:TUQ855141 UEM855132:UEM855141 UOI855132:UOI855141 UYE855132:UYE855141 VIA855132:VIA855141 VRW855132:VRW855141 WBS855132:WBS855141 WLO855132:WLO855141 WVK855132:WVK855141 F920668:F920677 IY920668:IY920677 SU920668:SU920677 ACQ920668:ACQ920677 AMM920668:AMM920677 AWI920668:AWI920677 BGE920668:BGE920677 BQA920668:BQA920677 BZW920668:BZW920677 CJS920668:CJS920677 CTO920668:CTO920677 DDK920668:DDK920677 DNG920668:DNG920677 DXC920668:DXC920677 EGY920668:EGY920677 EQU920668:EQU920677 FAQ920668:FAQ920677 FKM920668:FKM920677 FUI920668:FUI920677 GEE920668:GEE920677 GOA920668:GOA920677 GXW920668:GXW920677 HHS920668:HHS920677 HRO920668:HRO920677 IBK920668:IBK920677 ILG920668:ILG920677 IVC920668:IVC920677 JEY920668:JEY920677 JOU920668:JOU920677 JYQ920668:JYQ920677 KIM920668:KIM920677 KSI920668:KSI920677 LCE920668:LCE920677 LMA920668:LMA920677 LVW920668:LVW920677 MFS920668:MFS920677 MPO920668:MPO920677 MZK920668:MZK920677 NJG920668:NJG920677 NTC920668:NTC920677 OCY920668:OCY920677 OMU920668:OMU920677 OWQ920668:OWQ920677 PGM920668:PGM920677 PQI920668:PQI920677 QAE920668:QAE920677 QKA920668:QKA920677 QTW920668:QTW920677 RDS920668:RDS920677 RNO920668:RNO920677 RXK920668:RXK920677 SHG920668:SHG920677 SRC920668:SRC920677 TAY920668:TAY920677 TKU920668:TKU920677 TUQ920668:TUQ920677 UEM920668:UEM920677 UOI920668:UOI920677 UYE920668:UYE920677 VIA920668:VIA920677 VRW920668:VRW920677 WBS920668:WBS920677 WLO920668:WLO920677 WVK920668:WVK920677 F986204:F986213 IY986204:IY986213 SU986204:SU986213 ACQ986204:ACQ986213 AMM986204:AMM986213 AWI986204:AWI986213 BGE986204:BGE986213 BQA986204:BQA986213 BZW986204:BZW986213 CJS986204:CJS986213 CTO986204:CTO986213 DDK986204:DDK986213 DNG986204:DNG986213 DXC986204:DXC986213 EGY986204:EGY986213 EQU986204:EQU986213 FAQ986204:FAQ986213 FKM986204:FKM986213 FUI986204:FUI986213 GEE986204:GEE986213 GOA986204:GOA986213 GXW986204:GXW986213 HHS986204:HHS986213 HRO986204:HRO986213 IBK986204:IBK986213 ILG986204:ILG986213 IVC986204:IVC986213 JEY986204:JEY986213 JOU986204:JOU986213 JYQ986204:JYQ986213 KIM986204:KIM986213 KSI986204:KSI986213 LCE986204:LCE986213 LMA986204:LMA986213 LVW986204:LVW986213 MFS986204:MFS986213 MPO986204:MPO986213 MZK986204:MZK986213 NJG986204:NJG986213 NTC986204:NTC986213 OCY986204:OCY986213 OMU986204:OMU986213 OWQ986204:OWQ986213 PGM986204:PGM986213 PQI986204:PQI986213 QAE986204:QAE986213 QKA986204:QKA986213 QTW986204:QTW986213 RDS986204:RDS986213 RNO986204:RNO986213 RXK986204:RXK986213 SHG986204:SHG986213 SRC986204:SRC986213 TAY986204:TAY986213 TKU986204:TKU986213 TUQ986204:TUQ986213 UEM986204:UEM986213 UOI986204:UOI986213 UYE986204:UYE986213 VIA986204:VIA986213 VRW986204:VRW986213 WBS986204:WBS986213 WLO986204:WLO986213 WVK986204:WVK986213 F68722:F68731 IY68722:IY68731 SU68722:SU68731 ACQ68722:ACQ68731 AMM68722:AMM68731 AWI68722:AWI68731 BGE68722:BGE68731 BQA68722:BQA68731 BZW68722:BZW68731 CJS68722:CJS68731 CTO68722:CTO68731 DDK68722:DDK68731 DNG68722:DNG68731 DXC68722:DXC68731 EGY68722:EGY68731 EQU68722:EQU68731 FAQ68722:FAQ68731 FKM68722:FKM68731 FUI68722:FUI68731 GEE68722:GEE68731 GOA68722:GOA68731 GXW68722:GXW68731 HHS68722:HHS68731 HRO68722:HRO68731 IBK68722:IBK68731 ILG68722:ILG68731 IVC68722:IVC68731 JEY68722:JEY68731 JOU68722:JOU68731 JYQ68722:JYQ68731 KIM68722:KIM68731 KSI68722:KSI68731 LCE68722:LCE68731 LMA68722:LMA68731 LVW68722:LVW68731 MFS68722:MFS68731 MPO68722:MPO68731 MZK68722:MZK68731 NJG68722:NJG68731 NTC68722:NTC68731 OCY68722:OCY68731 OMU68722:OMU68731 OWQ68722:OWQ68731 PGM68722:PGM68731 PQI68722:PQI68731 QAE68722:QAE68731 QKA68722:QKA68731 QTW68722:QTW68731 RDS68722:RDS68731 RNO68722:RNO68731 RXK68722:RXK68731 SHG68722:SHG68731 SRC68722:SRC68731 TAY68722:TAY68731 TKU68722:TKU68731 TUQ68722:TUQ68731 UEM68722:UEM68731 UOI68722:UOI68731 UYE68722:UYE68731 VIA68722:VIA68731 VRW68722:VRW68731 WBS68722:WBS68731 WLO68722:WLO68731 WVK68722:WVK68731 F134258:F134267 IY134258:IY134267 SU134258:SU134267 ACQ134258:ACQ134267 AMM134258:AMM134267 AWI134258:AWI134267 BGE134258:BGE134267 BQA134258:BQA134267 BZW134258:BZW134267 CJS134258:CJS134267 CTO134258:CTO134267 DDK134258:DDK134267 DNG134258:DNG134267 DXC134258:DXC134267 EGY134258:EGY134267 EQU134258:EQU134267 FAQ134258:FAQ134267 FKM134258:FKM134267 FUI134258:FUI134267 GEE134258:GEE134267 GOA134258:GOA134267 GXW134258:GXW134267 HHS134258:HHS134267 HRO134258:HRO134267 IBK134258:IBK134267 ILG134258:ILG134267 IVC134258:IVC134267 JEY134258:JEY134267 JOU134258:JOU134267 JYQ134258:JYQ134267 KIM134258:KIM134267 KSI134258:KSI134267 LCE134258:LCE134267 LMA134258:LMA134267 LVW134258:LVW134267 MFS134258:MFS134267 MPO134258:MPO134267 MZK134258:MZK134267 NJG134258:NJG134267 NTC134258:NTC134267 OCY134258:OCY134267 OMU134258:OMU134267 OWQ134258:OWQ134267 PGM134258:PGM134267 PQI134258:PQI134267 QAE134258:QAE134267 QKA134258:QKA134267 QTW134258:QTW134267 RDS134258:RDS134267 RNO134258:RNO134267 RXK134258:RXK134267 SHG134258:SHG134267 SRC134258:SRC134267 TAY134258:TAY134267 TKU134258:TKU134267 TUQ134258:TUQ134267 UEM134258:UEM134267 UOI134258:UOI134267 UYE134258:UYE134267 VIA134258:VIA134267 VRW134258:VRW134267 WBS134258:WBS134267 WLO134258:WLO134267 WVK134258:WVK134267 F199794:F199803 IY199794:IY199803 SU199794:SU199803 ACQ199794:ACQ199803 AMM199794:AMM199803 AWI199794:AWI199803 BGE199794:BGE199803 BQA199794:BQA199803 BZW199794:BZW199803 CJS199794:CJS199803 CTO199794:CTO199803 DDK199794:DDK199803 DNG199794:DNG199803 DXC199794:DXC199803 EGY199794:EGY199803 EQU199794:EQU199803 FAQ199794:FAQ199803 FKM199794:FKM199803 FUI199794:FUI199803 GEE199794:GEE199803 GOA199794:GOA199803 GXW199794:GXW199803 HHS199794:HHS199803 HRO199794:HRO199803 IBK199794:IBK199803 ILG199794:ILG199803 IVC199794:IVC199803 JEY199794:JEY199803 JOU199794:JOU199803 JYQ199794:JYQ199803 KIM199794:KIM199803 KSI199794:KSI199803 LCE199794:LCE199803 LMA199794:LMA199803 LVW199794:LVW199803 MFS199794:MFS199803 MPO199794:MPO199803 MZK199794:MZK199803 NJG199794:NJG199803 NTC199794:NTC199803 OCY199794:OCY199803 OMU199794:OMU199803 OWQ199794:OWQ199803 PGM199794:PGM199803 PQI199794:PQI199803 QAE199794:QAE199803 QKA199794:QKA199803 QTW199794:QTW199803 RDS199794:RDS199803 RNO199794:RNO199803 RXK199794:RXK199803 SHG199794:SHG199803 SRC199794:SRC199803 TAY199794:TAY199803 TKU199794:TKU199803 TUQ199794:TUQ199803 UEM199794:UEM199803 UOI199794:UOI199803 UYE199794:UYE199803 VIA199794:VIA199803 VRW199794:VRW199803 WBS199794:WBS199803 WLO199794:WLO199803 WVK199794:WVK199803 F265330:F265339 IY265330:IY265339 SU265330:SU265339 ACQ265330:ACQ265339 AMM265330:AMM265339 AWI265330:AWI265339 BGE265330:BGE265339 BQA265330:BQA265339 BZW265330:BZW265339 CJS265330:CJS265339 CTO265330:CTO265339 DDK265330:DDK265339 DNG265330:DNG265339 DXC265330:DXC265339 EGY265330:EGY265339 EQU265330:EQU265339 FAQ265330:FAQ265339 FKM265330:FKM265339 FUI265330:FUI265339 GEE265330:GEE265339 GOA265330:GOA265339 GXW265330:GXW265339 HHS265330:HHS265339 HRO265330:HRO265339 IBK265330:IBK265339 ILG265330:ILG265339 IVC265330:IVC265339 JEY265330:JEY265339 JOU265330:JOU265339 JYQ265330:JYQ265339 KIM265330:KIM265339 KSI265330:KSI265339 LCE265330:LCE265339 LMA265330:LMA265339 LVW265330:LVW265339 MFS265330:MFS265339 MPO265330:MPO265339 MZK265330:MZK265339 NJG265330:NJG265339 NTC265330:NTC265339 OCY265330:OCY265339 OMU265330:OMU265339 OWQ265330:OWQ265339 PGM265330:PGM265339 PQI265330:PQI265339 QAE265330:QAE265339 QKA265330:QKA265339 QTW265330:QTW265339 RDS265330:RDS265339 RNO265330:RNO265339 RXK265330:RXK265339 SHG265330:SHG265339 SRC265330:SRC265339 TAY265330:TAY265339 TKU265330:TKU265339 TUQ265330:TUQ265339 UEM265330:UEM265339 UOI265330:UOI265339 UYE265330:UYE265339 VIA265330:VIA265339 VRW265330:VRW265339 WBS265330:WBS265339 WLO265330:WLO265339 WVK265330:WVK265339 F330866:F330875 IY330866:IY330875 SU330866:SU330875 ACQ330866:ACQ330875 AMM330866:AMM330875 AWI330866:AWI330875 BGE330866:BGE330875 BQA330866:BQA330875 BZW330866:BZW330875 CJS330866:CJS330875 CTO330866:CTO330875 DDK330866:DDK330875 DNG330866:DNG330875 DXC330866:DXC330875 EGY330866:EGY330875 EQU330866:EQU330875 FAQ330866:FAQ330875 FKM330866:FKM330875 FUI330866:FUI330875 GEE330866:GEE330875 GOA330866:GOA330875 GXW330866:GXW330875 HHS330866:HHS330875 HRO330866:HRO330875 IBK330866:IBK330875 ILG330866:ILG330875 IVC330866:IVC330875 JEY330866:JEY330875 JOU330866:JOU330875 JYQ330866:JYQ330875 KIM330866:KIM330875 KSI330866:KSI330875 LCE330866:LCE330875 LMA330866:LMA330875 LVW330866:LVW330875 MFS330866:MFS330875 MPO330866:MPO330875 MZK330866:MZK330875 NJG330866:NJG330875 NTC330866:NTC330875 OCY330866:OCY330875 OMU330866:OMU330875 OWQ330866:OWQ330875 PGM330866:PGM330875 PQI330866:PQI330875 QAE330866:QAE330875 QKA330866:QKA330875 QTW330866:QTW330875 RDS330866:RDS330875 RNO330866:RNO330875 RXK330866:RXK330875 SHG330866:SHG330875 SRC330866:SRC330875 TAY330866:TAY330875 TKU330866:TKU330875 TUQ330866:TUQ330875 UEM330866:UEM330875 UOI330866:UOI330875 UYE330866:UYE330875 VIA330866:VIA330875 VRW330866:VRW330875 WBS330866:WBS330875 WLO330866:WLO330875 WVK330866:WVK330875 F396402:F396411 IY396402:IY396411 SU396402:SU396411 ACQ396402:ACQ396411 AMM396402:AMM396411 AWI396402:AWI396411 BGE396402:BGE396411 BQA396402:BQA396411 BZW396402:BZW396411 CJS396402:CJS396411 CTO396402:CTO396411 DDK396402:DDK396411 DNG396402:DNG396411 DXC396402:DXC396411 EGY396402:EGY396411 EQU396402:EQU396411 FAQ396402:FAQ396411 FKM396402:FKM396411 FUI396402:FUI396411 GEE396402:GEE396411 GOA396402:GOA396411 GXW396402:GXW396411 HHS396402:HHS396411 HRO396402:HRO396411 IBK396402:IBK396411 ILG396402:ILG396411 IVC396402:IVC396411 JEY396402:JEY396411 JOU396402:JOU396411 JYQ396402:JYQ396411 KIM396402:KIM396411 KSI396402:KSI396411 LCE396402:LCE396411 LMA396402:LMA396411 LVW396402:LVW396411 MFS396402:MFS396411 MPO396402:MPO396411 MZK396402:MZK396411 NJG396402:NJG396411 NTC396402:NTC396411 OCY396402:OCY396411 OMU396402:OMU396411 OWQ396402:OWQ396411 PGM396402:PGM396411 PQI396402:PQI396411 QAE396402:QAE396411 QKA396402:QKA396411 QTW396402:QTW396411 RDS396402:RDS396411 RNO396402:RNO396411 RXK396402:RXK396411 SHG396402:SHG396411 SRC396402:SRC396411 TAY396402:TAY396411 TKU396402:TKU396411 TUQ396402:TUQ396411 UEM396402:UEM396411 UOI396402:UOI396411 UYE396402:UYE396411 VIA396402:VIA396411 VRW396402:VRW396411 WBS396402:WBS396411 WLO396402:WLO396411 WVK396402:WVK396411 F461938:F461947 IY461938:IY461947 SU461938:SU461947 ACQ461938:ACQ461947 AMM461938:AMM461947 AWI461938:AWI461947 BGE461938:BGE461947 BQA461938:BQA461947 BZW461938:BZW461947 CJS461938:CJS461947 CTO461938:CTO461947 DDK461938:DDK461947 DNG461938:DNG461947 DXC461938:DXC461947 EGY461938:EGY461947 EQU461938:EQU461947 FAQ461938:FAQ461947 FKM461938:FKM461947 FUI461938:FUI461947 GEE461938:GEE461947 GOA461938:GOA461947 GXW461938:GXW461947 HHS461938:HHS461947 HRO461938:HRO461947 IBK461938:IBK461947 ILG461938:ILG461947 IVC461938:IVC461947 JEY461938:JEY461947 JOU461938:JOU461947 JYQ461938:JYQ461947 KIM461938:KIM461947 KSI461938:KSI461947 LCE461938:LCE461947 LMA461938:LMA461947 LVW461938:LVW461947 MFS461938:MFS461947 MPO461938:MPO461947 MZK461938:MZK461947 NJG461938:NJG461947 NTC461938:NTC461947 OCY461938:OCY461947 OMU461938:OMU461947 OWQ461938:OWQ461947 PGM461938:PGM461947 PQI461938:PQI461947 QAE461938:QAE461947 QKA461938:QKA461947 QTW461938:QTW461947 RDS461938:RDS461947 RNO461938:RNO461947 RXK461938:RXK461947 SHG461938:SHG461947 SRC461938:SRC461947 TAY461938:TAY461947 TKU461938:TKU461947 TUQ461938:TUQ461947 UEM461938:UEM461947 UOI461938:UOI461947 UYE461938:UYE461947 VIA461938:VIA461947 VRW461938:VRW461947 WBS461938:WBS461947 WLO461938:WLO461947 WVK461938:WVK461947 F527474:F527483 IY527474:IY527483 SU527474:SU527483 ACQ527474:ACQ527483 AMM527474:AMM527483 AWI527474:AWI527483 BGE527474:BGE527483 BQA527474:BQA527483 BZW527474:BZW527483 CJS527474:CJS527483 CTO527474:CTO527483 DDK527474:DDK527483 DNG527474:DNG527483 DXC527474:DXC527483 EGY527474:EGY527483 EQU527474:EQU527483 FAQ527474:FAQ527483 FKM527474:FKM527483 FUI527474:FUI527483 GEE527474:GEE527483 GOA527474:GOA527483 GXW527474:GXW527483 HHS527474:HHS527483 HRO527474:HRO527483 IBK527474:IBK527483 ILG527474:ILG527483 IVC527474:IVC527483 JEY527474:JEY527483 JOU527474:JOU527483 JYQ527474:JYQ527483 KIM527474:KIM527483 KSI527474:KSI527483 LCE527474:LCE527483 LMA527474:LMA527483 LVW527474:LVW527483 MFS527474:MFS527483 MPO527474:MPO527483 MZK527474:MZK527483 NJG527474:NJG527483 NTC527474:NTC527483 OCY527474:OCY527483 OMU527474:OMU527483 OWQ527474:OWQ527483 PGM527474:PGM527483 PQI527474:PQI527483 QAE527474:QAE527483 QKA527474:QKA527483 QTW527474:QTW527483 RDS527474:RDS527483 RNO527474:RNO527483 RXK527474:RXK527483 SHG527474:SHG527483 SRC527474:SRC527483 TAY527474:TAY527483 TKU527474:TKU527483 TUQ527474:TUQ527483 UEM527474:UEM527483 UOI527474:UOI527483 UYE527474:UYE527483 VIA527474:VIA527483 VRW527474:VRW527483 WBS527474:WBS527483 WLO527474:WLO527483 WVK527474:WVK527483 F593010:F593019 IY593010:IY593019 SU593010:SU593019 ACQ593010:ACQ593019 AMM593010:AMM593019 AWI593010:AWI593019 BGE593010:BGE593019 BQA593010:BQA593019 BZW593010:BZW593019 CJS593010:CJS593019 CTO593010:CTO593019 DDK593010:DDK593019 DNG593010:DNG593019 DXC593010:DXC593019 EGY593010:EGY593019 EQU593010:EQU593019 FAQ593010:FAQ593019 FKM593010:FKM593019 FUI593010:FUI593019 GEE593010:GEE593019 GOA593010:GOA593019 GXW593010:GXW593019 HHS593010:HHS593019 HRO593010:HRO593019 IBK593010:IBK593019 ILG593010:ILG593019 IVC593010:IVC593019 JEY593010:JEY593019 JOU593010:JOU593019 JYQ593010:JYQ593019 KIM593010:KIM593019 KSI593010:KSI593019 LCE593010:LCE593019 LMA593010:LMA593019 LVW593010:LVW593019 MFS593010:MFS593019 MPO593010:MPO593019 MZK593010:MZK593019 NJG593010:NJG593019 NTC593010:NTC593019 OCY593010:OCY593019 OMU593010:OMU593019 OWQ593010:OWQ593019 PGM593010:PGM593019 PQI593010:PQI593019 QAE593010:QAE593019 QKA593010:QKA593019 QTW593010:QTW593019 RDS593010:RDS593019 RNO593010:RNO593019 RXK593010:RXK593019 SHG593010:SHG593019 SRC593010:SRC593019 TAY593010:TAY593019 TKU593010:TKU593019 TUQ593010:TUQ593019 UEM593010:UEM593019 UOI593010:UOI593019 UYE593010:UYE593019 VIA593010:VIA593019 VRW593010:VRW593019 WBS593010:WBS593019 WLO593010:WLO593019 WVK593010:WVK593019 F658546:F658555 IY658546:IY658555 SU658546:SU658555 ACQ658546:ACQ658555 AMM658546:AMM658555 AWI658546:AWI658555 BGE658546:BGE658555 BQA658546:BQA658555 BZW658546:BZW658555 CJS658546:CJS658555 CTO658546:CTO658555 DDK658546:DDK658555 DNG658546:DNG658555 DXC658546:DXC658555 EGY658546:EGY658555 EQU658546:EQU658555 FAQ658546:FAQ658555 FKM658546:FKM658555 FUI658546:FUI658555 GEE658546:GEE658555 GOA658546:GOA658555 GXW658546:GXW658555 HHS658546:HHS658555 HRO658546:HRO658555 IBK658546:IBK658555 ILG658546:ILG658555 IVC658546:IVC658555 JEY658546:JEY658555 JOU658546:JOU658555 JYQ658546:JYQ658555 KIM658546:KIM658555 KSI658546:KSI658555 LCE658546:LCE658555 LMA658546:LMA658555 LVW658546:LVW658555 MFS658546:MFS658555 MPO658546:MPO658555 MZK658546:MZK658555 NJG658546:NJG658555 NTC658546:NTC658555 OCY658546:OCY658555 OMU658546:OMU658555 OWQ658546:OWQ658555 PGM658546:PGM658555 PQI658546:PQI658555 QAE658546:QAE658555 QKA658546:QKA658555 QTW658546:QTW658555 RDS658546:RDS658555 RNO658546:RNO658555 RXK658546:RXK658555 SHG658546:SHG658555 SRC658546:SRC658555 TAY658546:TAY658555 TKU658546:TKU658555 TUQ658546:TUQ658555 UEM658546:UEM658555 UOI658546:UOI658555 UYE658546:UYE658555 VIA658546:VIA658555 VRW658546:VRW658555 WBS658546:WBS658555 WLO658546:WLO658555 WVK658546:WVK658555 F724082:F724091 IY724082:IY724091 SU724082:SU724091 ACQ724082:ACQ724091 AMM724082:AMM724091 AWI724082:AWI724091 BGE724082:BGE724091 BQA724082:BQA724091 BZW724082:BZW724091 CJS724082:CJS724091 CTO724082:CTO724091 DDK724082:DDK724091 DNG724082:DNG724091 DXC724082:DXC724091 EGY724082:EGY724091 EQU724082:EQU724091 FAQ724082:FAQ724091 FKM724082:FKM724091 FUI724082:FUI724091 GEE724082:GEE724091 GOA724082:GOA724091 GXW724082:GXW724091 HHS724082:HHS724091 HRO724082:HRO724091 IBK724082:IBK724091 ILG724082:ILG724091 IVC724082:IVC724091 JEY724082:JEY724091 JOU724082:JOU724091 JYQ724082:JYQ724091 KIM724082:KIM724091 KSI724082:KSI724091 LCE724082:LCE724091 LMA724082:LMA724091 LVW724082:LVW724091 MFS724082:MFS724091 MPO724082:MPO724091 MZK724082:MZK724091 NJG724082:NJG724091 NTC724082:NTC724091 OCY724082:OCY724091 OMU724082:OMU724091 OWQ724082:OWQ724091 PGM724082:PGM724091 PQI724082:PQI724091 QAE724082:QAE724091 QKA724082:QKA724091 QTW724082:QTW724091 RDS724082:RDS724091 RNO724082:RNO724091 RXK724082:RXK724091 SHG724082:SHG724091 SRC724082:SRC724091 TAY724082:TAY724091 TKU724082:TKU724091 TUQ724082:TUQ724091 UEM724082:UEM724091 UOI724082:UOI724091 UYE724082:UYE724091 VIA724082:VIA724091 VRW724082:VRW724091 WBS724082:WBS724091 WLO724082:WLO724091 WVK724082:WVK724091 F789618:F789627 IY789618:IY789627 SU789618:SU789627 ACQ789618:ACQ789627 AMM789618:AMM789627 AWI789618:AWI789627 BGE789618:BGE789627 BQA789618:BQA789627 BZW789618:BZW789627 CJS789618:CJS789627 CTO789618:CTO789627 DDK789618:DDK789627 DNG789618:DNG789627 DXC789618:DXC789627 EGY789618:EGY789627 EQU789618:EQU789627 FAQ789618:FAQ789627 FKM789618:FKM789627 FUI789618:FUI789627 GEE789618:GEE789627 GOA789618:GOA789627 GXW789618:GXW789627 HHS789618:HHS789627 HRO789618:HRO789627 IBK789618:IBK789627 ILG789618:ILG789627 IVC789618:IVC789627 JEY789618:JEY789627 JOU789618:JOU789627 JYQ789618:JYQ789627 KIM789618:KIM789627 KSI789618:KSI789627 LCE789618:LCE789627 LMA789618:LMA789627 LVW789618:LVW789627 MFS789618:MFS789627 MPO789618:MPO789627 MZK789618:MZK789627 NJG789618:NJG789627 NTC789618:NTC789627 OCY789618:OCY789627 OMU789618:OMU789627 OWQ789618:OWQ789627 PGM789618:PGM789627 PQI789618:PQI789627 QAE789618:QAE789627 QKA789618:QKA789627 QTW789618:QTW789627 RDS789618:RDS789627 RNO789618:RNO789627 RXK789618:RXK789627 SHG789618:SHG789627 SRC789618:SRC789627 TAY789618:TAY789627 TKU789618:TKU789627 TUQ789618:TUQ789627 UEM789618:UEM789627 UOI789618:UOI789627 UYE789618:UYE789627 VIA789618:VIA789627 VRW789618:VRW789627 WBS789618:WBS789627 WLO789618:WLO789627 WVK789618:WVK789627 F855154:F855163 IY855154:IY855163 SU855154:SU855163 ACQ855154:ACQ855163 AMM855154:AMM855163 AWI855154:AWI855163 BGE855154:BGE855163 BQA855154:BQA855163 BZW855154:BZW855163 CJS855154:CJS855163 CTO855154:CTO855163 DDK855154:DDK855163 DNG855154:DNG855163 DXC855154:DXC855163 EGY855154:EGY855163 EQU855154:EQU855163 FAQ855154:FAQ855163 FKM855154:FKM855163 FUI855154:FUI855163 GEE855154:GEE855163 GOA855154:GOA855163 GXW855154:GXW855163 HHS855154:HHS855163 HRO855154:HRO855163 IBK855154:IBK855163 ILG855154:ILG855163 IVC855154:IVC855163 JEY855154:JEY855163 JOU855154:JOU855163 JYQ855154:JYQ855163 KIM855154:KIM855163 KSI855154:KSI855163 LCE855154:LCE855163 LMA855154:LMA855163 LVW855154:LVW855163 MFS855154:MFS855163 MPO855154:MPO855163 MZK855154:MZK855163 NJG855154:NJG855163 NTC855154:NTC855163 OCY855154:OCY855163 OMU855154:OMU855163 OWQ855154:OWQ855163 PGM855154:PGM855163 PQI855154:PQI855163 QAE855154:QAE855163 QKA855154:QKA855163 QTW855154:QTW855163 RDS855154:RDS855163 RNO855154:RNO855163 RXK855154:RXK855163 SHG855154:SHG855163 SRC855154:SRC855163 TAY855154:TAY855163 TKU855154:TKU855163 TUQ855154:TUQ855163 UEM855154:UEM855163 UOI855154:UOI855163 UYE855154:UYE855163 VIA855154:VIA855163 VRW855154:VRW855163 WBS855154:WBS855163 WLO855154:WLO855163 WVK855154:WVK855163 F920690:F920699 IY920690:IY920699 SU920690:SU920699 ACQ920690:ACQ920699 AMM920690:AMM920699 AWI920690:AWI920699 BGE920690:BGE920699 BQA920690:BQA920699 BZW920690:BZW920699 CJS920690:CJS920699 CTO920690:CTO920699 DDK920690:DDK920699 DNG920690:DNG920699 DXC920690:DXC920699 EGY920690:EGY920699 EQU920690:EQU920699 FAQ920690:FAQ920699 FKM920690:FKM920699 FUI920690:FUI920699 GEE920690:GEE920699 GOA920690:GOA920699 GXW920690:GXW920699 HHS920690:HHS920699 HRO920690:HRO920699 IBK920690:IBK920699 ILG920690:ILG920699 IVC920690:IVC920699 JEY920690:JEY920699 JOU920690:JOU920699 JYQ920690:JYQ920699 KIM920690:KIM920699 KSI920690:KSI920699 LCE920690:LCE920699 LMA920690:LMA920699 LVW920690:LVW920699 MFS920690:MFS920699 MPO920690:MPO920699 MZK920690:MZK920699 NJG920690:NJG920699 NTC920690:NTC920699 OCY920690:OCY920699 OMU920690:OMU920699 OWQ920690:OWQ920699 PGM920690:PGM920699 PQI920690:PQI920699 QAE920690:QAE920699 QKA920690:QKA920699 QTW920690:QTW920699 RDS920690:RDS920699 RNO920690:RNO920699 RXK920690:RXK920699 SHG920690:SHG920699 SRC920690:SRC920699 TAY920690:TAY920699 TKU920690:TKU920699 TUQ920690:TUQ920699 UEM920690:UEM920699 UOI920690:UOI920699 UYE920690:UYE920699 VIA920690:VIA920699 VRW920690:VRW920699 WBS920690:WBS920699 WLO920690:WLO920699 WVK920690:WVK920699 F986226:F986235 IY986226:IY986235 SU986226:SU986235 ACQ986226:ACQ986235 AMM986226:AMM986235 AWI986226:AWI986235 BGE986226:BGE986235 BQA986226:BQA986235 BZW986226:BZW986235 CJS986226:CJS986235 CTO986226:CTO986235 DDK986226:DDK986235 DNG986226:DNG986235 DXC986226:DXC986235 EGY986226:EGY986235 EQU986226:EQU986235 FAQ986226:FAQ986235 FKM986226:FKM986235 FUI986226:FUI986235 GEE986226:GEE986235 GOA986226:GOA986235 GXW986226:GXW986235 HHS986226:HHS986235 HRO986226:HRO986235 IBK986226:IBK986235 ILG986226:ILG986235 IVC986226:IVC986235 JEY986226:JEY986235 JOU986226:JOU986235 JYQ986226:JYQ986235 KIM986226:KIM986235 KSI986226:KSI986235 LCE986226:LCE986235 LMA986226:LMA986235 LVW986226:LVW986235 MFS986226:MFS986235 MPO986226:MPO986235 MZK986226:MZK986235 NJG986226:NJG986235 NTC986226:NTC986235 OCY986226:OCY986235 OMU986226:OMU986235 OWQ986226:OWQ986235 PGM986226:PGM986235 PQI986226:PQI986235 QAE986226:QAE986235 QKA986226:QKA986235 QTW986226:QTW986235 RDS986226:RDS986235 RNO986226:RNO986235 RXK986226:RXK986235 SHG986226:SHG986235 SRC986226:SRC986235 TAY986226:TAY986235 TKU986226:TKU986235 TUQ986226:TUQ986235 UEM986226:UEM986235 UOI986226:UOI986235 UYE986226:UYE986235 VIA986226:VIA986235 VRW986226:VRW986235 WBS986226:WBS986235 WLO986226:WLO986235 WVK986226:WVK986235 WVK986215:WVK986224 F68711:F68720 IY68711:IY68720 SU68711:SU68720 ACQ68711:ACQ68720 AMM68711:AMM68720 AWI68711:AWI68720 BGE68711:BGE68720 BQA68711:BQA68720 BZW68711:BZW68720 CJS68711:CJS68720 CTO68711:CTO68720 DDK68711:DDK68720 DNG68711:DNG68720 DXC68711:DXC68720 EGY68711:EGY68720 EQU68711:EQU68720 FAQ68711:FAQ68720 FKM68711:FKM68720 FUI68711:FUI68720 GEE68711:GEE68720 GOA68711:GOA68720 GXW68711:GXW68720 HHS68711:HHS68720 HRO68711:HRO68720 IBK68711:IBK68720 ILG68711:ILG68720 IVC68711:IVC68720 JEY68711:JEY68720 JOU68711:JOU68720 JYQ68711:JYQ68720 KIM68711:KIM68720 KSI68711:KSI68720 LCE68711:LCE68720 LMA68711:LMA68720 LVW68711:LVW68720 MFS68711:MFS68720 MPO68711:MPO68720 MZK68711:MZK68720 NJG68711:NJG68720 NTC68711:NTC68720 OCY68711:OCY68720 OMU68711:OMU68720 OWQ68711:OWQ68720 PGM68711:PGM68720 PQI68711:PQI68720 QAE68711:QAE68720 QKA68711:QKA68720 QTW68711:QTW68720 RDS68711:RDS68720 RNO68711:RNO68720 RXK68711:RXK68720 SHG68711:SHG68720 SRC68711:SRC68720 TAY68711:TAY68720 TKU68711:TKU68720 TUQ68711:TUQ68720 UEM68711:UEM68720 UOI68711:UOI68720 UYE68711:UYE68720 VIA68711:VIA68720 VRW68711:VRW68720 WBS68711:WBS68720 WLO68711:WLO68720 WVK68711:WVK68720 F134247:F134256 IY134247:IY134256 SU134247:SU134256 ACQ134247:ACQ134256 AMM134247:AMM134256 AWI134247:AWI134256 BGE134247:BGE134256 BQA134247:BQA134256 BZW134247:BZW134256 CJS134247:CJS134256 CTO134247:CTO134256 DDK134247:DDK134256 DNG134247:DNG134256 DXC134247:DXC134256 EGY134247:EGY134256 EQU134247:EQU134256 FAQ134247:FAQ134256 FKM134247:FKM134256 FUI134247:FUI134256 GEE134247:GEE134256 GOA134247:GOA134256 GXW134247:GXW134256 HHS134247:HHS134256 HRO134247:HRO134256 IBK134247:IBK134256 ILG134247:ILG134256 IVC134247:IVC134256 JEY134247:JEY134256 JOU134247:JOU134256 JYQ134247:JYQ134256 KIM134247:KIM134256 KSI134247:KSI134256 LCE134247:LCE134256 LMA134247:LMA134256 LVW134247:LVW134256 MFS134247:MFS134256 MPO134247:MPO134256 MZK134247:MZK134256 NJG134247:NJG134256 NTC134247:NTC134256 OCY134247:OCY134256 OMU134247:OMU134256 OWQ134247:OWQ134256 PGM134247:PGM134256 PQI134247:PQI134256 QAE134247:QAE134256 QKA134247:QKA134256 QTW134247:QTW134256 RDS134247:RDS134256 RNO134247:RNO134256 RXK134247:RXK134256 SHG134247:SHG134256 SRC134247:SRC134256 TAY134247:TAY134256 TKU134247:TKU134256 TUQ134247:TUQ134256 UEM134247:UEM134256 UOI134247:UOI134256 UYE134247:UYE134256 VIA134247:VIA134256 VRW134247:VRW134256 WBS134247:WBS134256 WLO134247:WLO134256 WVK134247:WVK134256 F199783:F199792 IY199783:IY199792 SU199783:SU199792 ACQ199783:ACQ199792 AMM199783:AMM199792 AWI199783:AWI199792 BGE199783:BGE199792 BQA199783:BQA199792 BZW199783:BZW199792 CJS199783:CJS199792 CTO199783:CTO199792 DDK199783:DDK199792 DNG199783:DNG199792 DXC199783:DXC199792 EGY199783:EGY199792 EQU199783:EQU199792 FAQ199783:FAQ199792 FKM199783:FKM199792 FUI199783:FUI199792 GEE199783:GEE199792 GOA199783:GOA199792 GXW199783:GXW199792 HHS199783:HHS199792 HRO199783:HRO199792 IBK199783:IBK199792 ILG199783:ILG199792 IVC199783:IVC199792 JEY199783:JEY199792 JOU199783:JOU199792 JYQ199783:JYQ199792 KIM199783:KIM199792 KSI199783:KSI199792 LCE199783:LCE199792 LMA199783:LMA199792 LVW199783:LVW199792 MFS199783:MFS199792 MPO199783:MPO199792 MZK199783:MZK199792 NJG199783:NJG199792 NTC199783:NTC199792 OCY199783:OCY199792 OMU199783:OMU199792 OWQ199783:OWQ199792 PGM199783:PGM199792 PQI199783:PQI199792 QAE199783:QAE199792 QKA199783:QKA199792 QTW199783:QTW199792 RDS199783:RDS199792 RNO199783:RNO199792 RXK199783:RXK199792 SHG199783:SHG199792 SRC199783:SRC199792 TAY199783:TAY199792 TKU199783:TKU199792 TUQ199783:TUQ199792 UEM199783:UEM199792 UOI199783:UOI199792 UYE199783:UYE199792 VIA199783:VIA199792 VRW199783:VRW199792 WBS199783:WBS199792 WLO199783:WLO199792 WVK199783:WVK199792 F265319:F265328 IY265319:IY265328 SU265319:SU265328 ACQ265319:ACQ265328 AMM265319:AMM265328 AWI265319:AWI265328 BGE265319:BGE265328 BQA265319:BQA265328 BZW265319:BZW265328 CJS265319:CJS265328 CTO265319:CTO265328 DDK265319:DDK265328 DNG265319:DNG265328 DXC265319:DXC265328 EGY265319:EGY265328 EQU265319:EQU265328 FAQ265319:FAQ265328 FKM265319:FKM265328 FUI265319:FUI265328 GEE265319:GEE265328 GOA265319:GOA265328 GXW265319:GXW265328 HHS265319:HHS265328 HRO265319:HRO265328 IBK265319:IBK265328 ILG265319:ILG265328 IVC265319:IVC265328 JEY265319:JEY265328 JOU265319:JOU265328 JYQ265319:JYQ265328 KIM265319:KIM265328 KSI265319:KSI265328 LCE265319:LCE265328 LMA265319:LMA265328 LVW265319:LVW265328 MFS265319:MFS265328 MPO265319:MPO265328 MZK265319:MZK265328 NJG265319:NJG265328 NTC265319:NTC265328 OCY265319:OCY265328 OMU265319:OMU265328 OWQ265319:OWQ265328 PGM265319:PGM265328 PQI265319:PQI265328 QAE265319:QAE265328 QKA265319:QKA265328 QTW265319:QTW265328 RDS265319:RDS265328 RNO265319:RNO265328 RXK265319:RXK265328 SHG265319:SHG265328 SRC265319:SRC265328 TAY265319:TAY265328 TKU265319:TKU265328 TUQ265319:TUQ265328 UEM265319:UEM265328 UOI265319:UOI265328 UYE265319:UYE265328 VIA265319:VIA265328 VRW265319:VRW265328 WBS265319:WBS265328 WLO265319:WLO265328 WVK265319:WVK265328 F330855:F330864 IY330855:IY330864 SU330855:SU330864 ACQ330855:ACQ330864 AMM330855:AMM330864 AWI330855:AWI330864 BGE330855:BGE330864 BQA330855:BQA330864 BZW330855:BZW330864 CJS330855:CJS330864 CTO330855:CTO330864 DDK330855:DDK330864 DNG330855:DNG330864 DXC330855:DXC330864 EGY330855:EGY330864 EQU330855:EQU330864 FAQ330855:FAQ330864 FKM330855:FKM330864 FUI330855:FUI330864 GEE330855:GEE330864 GOA330855:GOA330864 GXW330855:GXW330864 HHS330855:HHS330864 HRO330855:HRO330864 IBK330855:IBK330864 ILG330855:ILG330864 IVC330855:IVC330864 JEY330855:JEY330864 JOU330855:JOU330864 JYQ330855:JYQ330864 KIM330855:KIM330864 KSI330855:KSI330864 LCE330855:LCE330864 LMA330855:LMA330864 LVW330855:LVW330864 MFS330855:MFS330864 MPO330855:MPO330864 MZK330855:MZK330864 NJG330855:NJG330864 NTC330855:NTC330864 OCY330855:OCY330864 OMU330855:OMU330864 OWQ330855:OWQ330864 PGM330855:PGM330864 PQI330855:PQI330864 QAE330855:QAE330864 QKA330855:QKA330864 QTW330855:QTW330864 RDS330855:RDS330864 RNO330855:RNO330864 RXK330855:RXK330864 SHG330855:SHG330864 SRC330855:SRC330864 TAY330855:TAY330864 TKU330855:TKU330864 TUQ330855:TUQ330864 UEM330855:UEM330864 UOI330855:UOI330864 UYE330855:UYE330864 VIA330855:VIA330864 VRW330855:VRW330864 WBS330855:WBS330864 WLO330855:WLO330864 WVK330855:WVK330864 F396391:F396400 IY396391:IY396400 SU396391:SU396400 ACQ396391:ACQ396400 AMM396391:AMM396400 AWI396391:AWI396400 BGE396391:BGE396400 BQA396391:BQA396400 BZW396391:BZW396400 CJS396391:CJS396400 CTO396391:CTO396400 DDK396391:DDK396400 DNG396391:DNG396400 DXC396391:DXC396400 EGY396391:EGY396400 EQU396391:EQU396400 FAQ396391:FAQ396400 FKM396391:FKM396400 FUI396391:FUI396400 GEE396391:GEE396400 GOA396391:GOA396400 GXW396391:GXW396400 HHS396391:HHS396400 HRO396391:HRO396400 IBK396391:IBK396400 ILG396391:ILG396400 IVC396391:IVC396400 JEY396391:JEY396400 JOU396391:JOU396400 JYQ396391:JYQ396400 KIM396391:KIM396400 KSI396391:KSI396400 LCE396391:LCE396400 LMA396391:LMA396400 LVW396391:LVW396400 MFS396391:MFS396400 MPO396391:MPO396400 MZK396391:MZK396400 NJG396391:NJG396400 NTC396391:NTC396400 OCY396391:OCY396400 OMU396391:OMU396400 OWQ396391:OWQ396400 PGM396391:PGM396400 PQI396391:PQI396400 QAE396391:QAE396400 QKA396391:QKA396400 QTW396391:QTW396400 RDS396391:RDS396400 RNO396391:RNO396400 RXK396391:RXK396400 SHG396391:SHG396400 SRC396391:SRC396400 TAY396391:TAY396400 TKU396391:TKU396400 TUQ396391:TUQ396400 UEM396391:UEM396400 UOI396391:UOI396400 UYE396391:UYE396400 VIA396391:VIA396400 VRW396391:VRW396400 WBS396391:WBS396400 WLO396391:WLO396400 WVK396391:WVK396400 F461927:F461936 IY461927:IY461936 SU461927:SU461936 ACQ461927:ACQ461936 AMM461927:AMM461936 AWI461927:AWI461936 BGE461927:BGE461936 BQA461927:BQA461936 BZW461927:BZW461936 CJS461927:CJS461936 CTO461927:CTO461936 DDK461927:DDK461936 DNG461927:DNG461936 DXC461927:DXC461936 EGY461927:EGY461936 EQU461927:EQU461936 FAQ461927:FAQ461936 FKM461927:FKM461936 FUI461927:FUI461936 GEE461927:GEE461936 GOA461927:GOA461936 GXW461927:GXW461936 HHS461927:HHS461936 HRO461927:HRO461936 IBK461927:IBK461936 ILG461927:ILG461936 IVC461927:IVC461936 JEY461927:JEY461936 JOU461927:JOU461936 JYQ461927:JYQ461936 KIM461927:KIM461936 KSI461927:KSI461936 LCE461927:LCE461936 LMA461927:LMA461936 LVW461927:LVW461936 MFS461927:MFS461936 MPO461927:MPO461936 MZK461927:MZK461936 NJG461927:NJG461936 NTC461927:NTC461936 OCY461927:OCY461936 OMU461927:OMU461936 OWQ461927:OWQ461936 PGM461927:PGM461936 PQI461927:PQI461936 QAE461927:QAE461936 QKA461927:QKA461936 QTW461927:QTW461936 RDS461927:RDS461936 RNO461927:RNO461936 RXK461927:RXK461936 SHG461927:SHG461936 SRC461927:SRC461936 TAY461927:TAY461936 TKU461927:TKU461936 TUQ461927:TUQ461936 UEM461927:UEM461936 UOI461927:UOI461936 UYE461927:UYE461936 VIA461927:VIA461936 VRW461927:VRW461936 WBS461927:WBS461936 WLO461927:WLO461936 WVK461927:WVK461936 F527463:F527472 IY527463:IY527472 SU527463:SU527472 ACQ527463:ACQ527472 AMM527463:AMM527472 AWI527463:AWI527472 BGE527463:BGE527472 BQA527463:BQA527472 BZW527463:BZW527472 CJS527463:CJS527472 CTO527463:CTO527472 DDK527463:DDK527472 DNG527463:DNG527472 DXC527463:DXC527472 EGY527463:EGY527472 EQU527463:EQU527472 FAQ527463:FAQ527472 FKM527463:FKM527472 FUI527463:FUI527472 GEE527463:GEE527472 GOA527463:GOA527472 GXW527463:GXW527472 HHS527463:HHS527472 HRO527463:HRO527472 IBK527463:IBK527472 ILG527463:ILG527472 IVC527463:IVC527472 JEY527463:JEY527472 JOU527463:JOU527472 JYQ527463:JYQ527472 KIM527463:KIM527472 KSI527463:KSI527472 LCE527463:LCE527472 LMA527463:LMA527472 LVW527463:LVW527472 MFS527463:MFS527472 MPO527463:MPO527472 MZK527463:MZK527472 NJG527463:NJG527472 NTC527463:NTC527472 OCY527463:OCY527472 OMU527463:OMU527472 OWQ527463:OWQ527472 PGM527463:PGM527472 PQI527463:PQI527472 QAE527463:QAE527472 QKA527463:QKA527472 QTW527463:QTW527472 RDS527463:RDS527472 RNO527463:RNO527472 RXK527463:RXK527472 SHG527463:SHG527472 SRC527463:SRC527472 TAY527463:TAY527472 TKU527463:TKU527472 TUQ527463:TUQ527472 UEM527463:UEM527472 UOI527463:UOI527472 UYE527463:UYE527472 VIA527463:VIA527472 VRW527463:VRW527472 WBS527463:WBS527472 WLO527463:WLO527472 WVK527463:WVK527472 F592999:F593008 IY592999:IY593008 SU592999:SU593008 ACQ592999:ACQ593008 AMM592999:AMM593008 AWI592999:AWI593008 BGE592999:BGE593008 BQA592999:BQA593008 BZW592999:BZW593008 CJS592999:CJS593008 CTO592999:CTO593008 DDK592999:DDK593008 DNG592999:DNG593008 DXC592999:DXC593008 EGY592999:EGY593008 EQU592999:EQU593008 FAQ592999:FAQ593008 FKM592999:FKM593008 FUI592999:FUI593008 GEE592999:GEE593008 GOA592999:GOA593008 GXW592999:GXW593008 HHS592999:HHS593008 HRO592999:HRO593008 IBK592999:IBK593008 ILG592999:ILG593008 IVC592999:IVC593008 JEY592999:JEY593008 JOU592999:JOU593008 JYQ592999:JYQ593008 KIM592999:KIM593008 KSI592999:KSI593008 LCE592999:LCE593008 LMA592999:LMA593008 LVW592999:LVW593008 MFS592999:MFS593008 MPO592999:MPO593008 MZK592999:MZK593008 NJG592999:NJG593008 NTC592999:NTC593008 OCY592999:OCY593008 OMU592999:OMU593008 OWQ592999:OWQ593008 PGM592999:PGM593008 PQI592999:PQI593008 QAE592999:QAE593008 QKA592999:QKA593008 QTW592999:QTW593008 RDS592999:RDS593008 RNO592999:RNO593008 RXK592999:RXK593008 SHG592999:SHG593008 SRC592999:SRC593008 TAY592999:TAY593008 TKU592999:TKU593008 TUQ592999:TUQ593008 UEM592999:UEM593008 UOI592999:UOI593008 UYE592999:UYE593008 VIA592999:VIA593008 VRW592999:VRW593008 WBS592999:WBS593008 WLO592999:WLO593008 WVK592999:WVK593008 F658535:F658544 IY658535:IY658544 SU658535:SU658544 ACQ658535:ACQ658544 AMM658535:AMM658544 AWI658535:AWI658544 BGE658535:BGE658544 BQA658535:BQA658544 BZW658535:BZW658544 CJS658535:CJS658544 CTO658535:CTO658544 DDK658535:DDK658544 DNG658535:DNG658544 DXC658535:DXC658544 EGY658535:EGY658544 EQU658535:EQU658544 FAQ658535:FAQ658544 FKM658535:FKM658544 FUI658535:FUI658544 GEE658535:GEE658544 GOA658535:GOA658544 GXW658535:GXW658544 HHS658535:HHS658544 HRO658535:HRO658544 IBK658535:IBK658544 ILG658535:ILG658544 IVC658535:IVC658544 JEY658535:JEY658544 JOU658535:JOU658544 JYQ658535:JYQ658544 KIM658535:KIM658544 KSI658535:KSI658544 LCE658535:LCE658544 LMA658535:LMA658544 LVW658535:LVW658544 MFS658535:MFS658544 MPO658535:MPO658544 MZK658535:MZK658544 NJG658535:NJG658544 NTC658535:NTC658544 OCY658535:OCY658544 OMU658535:OMU658544 OWQ658535:OWQ658544 PGM658535:PGM658544 PQI658535:PQI658544 QAE658535:QAE658544 QKA658535:QKA658544 QTW658535:QTW658544 RDS658535:RDS658544 RNO658535:RNO658544 RXK658535:RXK658544 SHG658535:SHG658544 SRC658535:SRC658544 TAY658535:TAY658544 TKU658535:TKU658544 TUQ658535:TUQ658544 UEM658535:UEM658544 UOI658535:UOI658544 UYE658535:UYE658544 VIA658535:VIA658544 VRW658535:VRW658544 WBS658535:WBS658544 WLO658535:WLO658544 WVK658535:WVK658544 F724071:F724080 IY724071:IY724080 SU724071:SU724080 ACQ724071:ACQ724080 AMM724071:AMM724080 AWI724071:AWI724080 BGE724071:BGE724080 BQA724071:BQA724080 BZW724071:BZW724080 CJS724071:CJS724080 CTO724071:CTO724080 DDK724071:DDK724080 DNG724071:DNG724080 DXC724071:DXC724080 EGY724071:EGY724080 EQU724071:EQU724080 FAQ724071:FAQ724080 FKM724071:FKM724080 FUI724071:FUI724080 GEE724071:GEE724080 GOA724071:GOA724080 GXW724071:GXW724080 HHS724071:HHS724080 HRO724071:HRO724080 IBK724071:IBK724080 ILG724071:ILG724080 IVC724071:IVC724080 JEY724071:JEY724080 JOU724071:JOU724080 JYQ724071:JYQ724080 KIM724071:KIM724080 KSI724071:KSI724080 LCE724071:LCE724080 LMA724071:LMA724080 LVW724071:LVW724080 MFS724071:MFS724080 MPO724071:MPO724080 MZK724071:MZK724080 NJG724071:NJG724080 NTC724071:NTC724080 OCY724071:OCY724080 OMU724071:OMU724080 OWQ724071:OWQ724080 PGM724071:PGM724080 PQI724071:PQI724080 QAE724071:QAE724080 QKA724071:QKA724080 QTW724071:QTW724080 RDS724071:RDS724080 RNO724071:RNO724080 RXK724071:RXK724080 SHG724071:SHG724080 SRC724071:SRC724080 TAY724071:TAY724080 TKU724071:TKU724080 TUQ724071:TUQ724080 UEM724071:UEM724080 UOI724071:UOI724080 UYE724071:UYE724080 VIA724071:VIA724080 VRW724071:VRW724080 WBS724071:WBS724080 WLO724071:WLO724080 WVK724071:WVK724080 F789607:F789616 IY789607:IY789616 SU789607:SU789616 ACQ789607:ACQ789616 AMM789607:AMM789616 AWI789607:AWI789616 BGE789607:BGE789616 BQA789607:BQA789616 BZW789607:BZW789616 CJS789607:CJS789616 CTO789607:CTO789616 DDK789607:DDK789616 DNG789607:DNG789616 DXC789607:DXC789616 EGY789607:EGY789616 EQU789607:EQU789616 FAQ789607:FAQ789616 FKM789607:FKM789616 FUI789607:FUI789616 GEE789607:GEE789616 GOA789607:GOA789616 GXW789607:GXW789616 HHS789607:HHS789616 HRO789607:HRO789616 IBK789607:IBK789616 ILG789607:ILG789616 IVC789607:IVC789616 JEY789607:JEY789616 JOU789607:JOU789616 JYQ789607:JYQ789616 KIM789607:KIM789616 KSI789607:KSI789616 LCE789607:LCE789616 LMA789607:LMA789616 LVW789607:LVW789616 MFS789607:MFS789616 MPO789607:MPO789616 MZK789607:MZK789616 NJG789607:NJG789616 NTC789607:NTC789616 OCY789607:OCY789616 OMU789607:OMU789616 OWQ789607:OWQ789616 PGM789607:PGM789616 PQI789607:PQI789616 QAE789607:QAE789616 QKA789607:QKA789616 QTW789607:QTW789616 RDS789607:RDS789616 RNO789607:RNO789616 RXK789607:RXK789616 SHG789607:SHG789616 SRC789607:SRC789616 TAY789607:TAY789616 TKU789607:TKU789616 TUQ789607:TUQ789616 UEM789607:UEM789616 UOI789607:UOI789616 UYE789607:UYE789616 VIA789607:VIA789616 VRW789607:VRW789616 WBS789607:WBS789616 WLO789607:WLO789616 WVK789607:WVK789616 F855143:F855152 IY855143:IY855152 SU855143:SU855152 ACQ855143:ACQ855152 AMM855143:AMM855152 AWI855143:AWI855152 BGE855143:BGE855152 BQA855143:BQA855152 BZW855143:BZW855152 CJS855143:CJS855152 CTO855143:CTO855152 DDK855143:DDK855152 DNG855143:DNG855152 DXC855143:DXC855152 EGY855143:EGY855152 EQU855143:EQU855152 FAQ855143:FAQ855152 FKM855143:FKM855152 FUI855143:FUI855152 GEE855143:GEE855152 GOA855143:GOA855152 GXW855143:GXW855152 HHS855143:HHS855152 HRO855143:HRO855152 IBK855143:IBK855152 ILG855143:ILG855152 IVC855143:IVC855152 JEY855143:JEY855152 JOU855143:JOU855152 JYQ855143:JYQ855152 KIM855143:KIM855152 KSI855143:KSI855152 LCE855143:LCE855152 LMA855143:LMA855152 LVW855143:LVW855152 MFS855143:MFS855152 MPO855143:MPO855152 MZK855143:MZK855152 NJG855143:NJG855152 NTC855143:NTC855152 OCY855143:OCY855152 OMU855143:OMU855152 OWQ855143:OWQ855152 PGM855143:PGM855152 PQI855143:PQI855152 QAE855143:QAE855152 QKA855143:QKA855152 QTW855143:QTW855152 RDS855143:RDS855152 RNO855143:RNO855152 RXK855143:RXK855152 SHG855143:SHG855152 SRC855143:SRC855152 TAY855143:TAY855152 TKU855143:TKU855152 TUQ855143:TUQ855152 UEM855143:UEM855152 UOI855143:UOI855152 UYE855143:UYE855152 VIA855143:VIA855152 VRW855143:VRW855152 WBS855143:WBS855152 WLO855143:WLO855152 WVK855143:WVK855152 F920679:F920688 IY920679:IY920688 SU920679:SU920688 ACQ920679:ACQ920688 AMM920679:AMM920688 AWI920679:AWI920688 BGE920679:BGE920688 BQA920679:BQA920688 BZW920679:BZW920688 CJS920679:CJS920688 CTO920679:CTO920688 DDK920679:DDK920688 DNG920679:DNG920688 DXC920679:DXC920688 EGY920679:EGY920688 EQU920679:EQU920688 FAQ920679:FAQ920688 FKM920679:FKM920688 FUI920679:FUI920688 GEE920679:GEE920688 GOA920679:GOA920688 GXW920679:GXW920688 HHS920679:HHS920688 HRO920679:HRO920688 IBK920679:IBK920688 ILG920679:ILG920688 IVC920679:IVC920688 JEY920679:JEY920688 JOU920679:JOU920688 JYQ920679:JYQ920688 KIM920679:KIM920688 KSI920679:KSI920688 LCE920679:LCE920688 LMA920679:LMA920688 LVW920679:LVW920688 MFS920679:MFS920688 MPO920679:MPO920688 MZK920679:MZK920688 NJG920679:NJG920688 NTC920679:NTC920688 OCY920679:OCY920688 OMU920679:OMU920688 OWQ920679:OWQ920688 PGM920679:PGM920688 PQI920679:PQI920688 QAE920679:QAE920688 QKA920679:QKA920688 QTW920679:QTW920688 RDS920679:RDS920688 RNO920679:RNO920688 RXK920679:RXK920688 SHG920679:SHG920688 SRC920679:SRC920688 TAY920679:TAY920688 TKU920679:TKU920688 TUQ920679:TUQ920688 UEM920679:UEM920688 UOI920679:UOI920688 UYE920679:UYE920688 VIA920679:VIA920688 VRW920679:VRW920688 WBS920679:WBS920688 WLO920679:WLO920688 WVK920679:WVK920688 F986215:F986224 IY986215:IY986224 SU986215:SU986224 ACQ986215:ACQ986224 AMM986215:AMM986224 AWI986215:AWI986224 BGE986215:BGE986224 BQA986215:BQA986224 BZW986215:BZW986224 CJS986215:CJS986224 CTO986215:CTO986224 DDK986215:DDK986224 DNG986215:DNG986224 DXC986215:DXC986224 EGY986215:EGY986224 EQU986215:EQU986224 FAQ986215:FAQ986224 FKM986215:FKM986224 FUI986215:FUI986224 GEE986215:GEE986224 GOA986215:GOA986224 GXW986215:GXW986224 HHS986215:HHS986224 HRO986215:HRO986224 IBK986215:IBK986224 ILG986215:ILG986224 IVC986215:IVC986224 JEY986215:JEY986224 JOU986215:JOU986224 JYQ986215:JYQ986224 KIM986215:KIM986224 KSI986215:KSI986224 LCE986215:LCE986224 LMA986215:LMA986224 LVW986215:LVW986224 MFS986215:MFS986224 MPO986215:MPO986224 MZK986215:MZK986224 NJG986215:NJG986224 NTC986215:NTC986224 OCY986215:OCY986224 OMU986215:OMU986224 OWQ986215:OWQ986224 PGM986215:PGM986224 PQI986215:PQI986224 QAE986215:QAE986224 QKA986215:QKA986224 QTW986215:QTW986224 RDS986215:RDS986224 RNO986215:RNO986224 RXK986215:RXK986224 SHG986215:SHG986224 SRC986215:SRC986224 TAY986215:TAY986224 TKU986215:TKU986224 TUQ986215:TUQ986224 UEM986215:UEM986224 UOI986215:UOI986224 UYE986215:UYE986224 VIA986215:VIA986224 VRW986215:VRW986224 WBS986215:WBS986224 WLO986215:WLO986224 F6:F3204 WVK6:WVK3204 WLO6:WLO3204 WBS6:WBS3204 VRW6:VRW3204 VIA6:VIA3204 UYE6:UYE3204 UOI6:UOI3204 UEM6:UEM3204 TUQ6:TUQ3204 TKU6:TKU3204 TAY6:TAY3204 SRC6:SRC3204 SHG6:SHG3204 RXK6:RXK3204 RNO6:RNO3204 RDS6:RDS3204 QTW6:QTW3204 QKA6:QKA3204 QAE6:QAE3204 PQI6:PQI3204 PGM6:PGM3204 OWQ6:OWQ3204 OMU6:OMU3204 OCY6:OCY3204 NTC6:NTC3204 NJG6:NJG3204 MZK6:MZK3204 MPO6:MPO3204 MFS6:MFS3204 LVW6:LVW3204 LMA6:LMA3204 LCE6:LCE3204 KSI6:KSI3204 KIM6:KIM3204 JYQ6:JYQ3204 JOU6:JOU3204 JEY6:JEY3204 IVC6:IVC3204 ILG6:ILG3204 IBK6:IBK3204 HRO6:HRO3204 HHS6:HHS3204 GXW6:GXW3204 GOA6:GOA3204 GEE6:GEE3204 FUI6:FUI3204 FKM6:FKM3204 FAQ6:FAQ3204 EQU6:EQU3204 EGY6:EGY3204 DXC6:DXC3204 DNG6:DNG3204 DDK6:DDK3204 CTO6:CTO3204 CJS6:CJS3204 BZW6:BZW3204 BQA6:BQA3204 BGE6:BGE3204 AWI6:AWI3204 AMM6:AMM3204 ACQ6:ACQ3204 SU6:SU3204 IY6:IY3204">
      <formula1>1</formula1>
    </dataValidation>
    <dataValidation type="list" allowBlank="1" showInputMessage="1" showErrorMessage="1" sqref="WVI986204:WVI986236 WLM986204:WLM986236 WBQ986204:WBQ986236 VRU986204:VRU986236 VHY986204:VHY986236 UYC986204:UYC986236 UOG986204:UOG986236 UEK986204:UEK986236 TUO986204:TUO986236 TKS986204:TKS986236 TAW986204:TAW986236 SRA986204:SRA986236 SHE986204:SHE986236 RXI986204:RXI986236 RNM986204:RNM986236 RDQ986204:RDQ986236 QTU986204:QTU986236 QJY986204:QJY986236 QAC986204:QAC986236 PQG986204:PQG986236 PGK986204:PGK986236 OWO986204:OWO986236 OMS986204:OMS986236 OCW986204:OCW986236 NTA986204:NTA986236 NJE986204:NJE986236 MZI986204:MZI986236 MPM986204:MPM986236 MFQ986204:MFQ986236 LVU986204:LVU986236 LLY986204:LLY986236 LCC986204:LCC986236 KSG986204:KSG986236 KIK986204:KIK986236 JYO986204:JYO986236 JOS986204:JOS986236 JEW986204:JEW986236 IVA986204:IVA986236 ILE986204:ILE986236 IBI986204:IBI986236 HRM986204:HRM986236 HHQ986204:HHQ986236 GXU986204:GXU986236 GNY986204:GNY986236 GEC986204:GEC986236 FUG986204:FUG986236 FKK986204:FKK986236 FAO986204:FAO986236 EQS986204:EQS986236 EGW986204:EGW986236 DXA986204:DXA986236 DNE986204:DNE986236 DDI986204:DDI986236 CTM986204:CTM986236 CJQ986204:CJQ986236 BZU986204:BZU986236 BPY986204:BPY986236 BGC986204:BGC986236 AWG986204:AWG986236 AMK986204:AMK986236 ACO986204:ACO986236 SS986204:SS986236 IW986204:IW986236 WVI920668:WVI920700 WLM920668:WLM920700 WBQ920668:WBQ920700 VRU920668:VRU920700 VHY920668:VHY920700 UYC920668:UYC920700 UOG920668:UOG920700 UEK920668:UEK920700 TUO920668:TUO920700 TKS920668:TKS920700 TAW920668:TAW920700 SRA920668:SRA920700 SHE920668:SHE920700 RXI920668:RXI920700 RNM920668:RNM920700 RDQ920668:RDQ920700 QTU920668:QTU920700 QJY920668:QJY920700 QAC920668:QAC920700 PQG920668:PQG920700 PGK920668:PGK920700 OWO920668:OWO920700 OMS920668:OMS920700 OCW920668:OCW920700 NTA920668:NTA920700 NJE920668:NJE920700 MZI920668:MZI920700 MPM920668:MPM920700 MFQ920668:MFQ920700 LVU920668:LVU920700 LLY920668:LLY920700 LCC920668:LCC920700 KSG920668:KSG920700 KIK920668:KIK920700 JYO920668:JYO920700 JOS920668:JOS920700 JEW920668:JEW920700 IVA920668:IVA920700 ILE920668:ILE920700 IBI920668:IBI920700 HRM920668:HRM920700 HHQ920668:HHQ920700 GXU920668:GXU920700 GNY920668:GNY920700 GEC920668:GEC920700 FUG920668:FUG920700 FKK920668:FKK920700 FAO920668:FAO920700 EQS920668:EQS920700 EGW920668:EGW920700 DXA920668:DXA920700 DNE920668:DNE920700 DDI920668:DDI920700 CTM920668:CTM920700 CJQ920668:CJQ920700 BZU920668:BZU920700 BPY920668:BPY920700 BGC920668:BGC920700 AWG920668:AWG920700 AMK920668:AMK920700 ACO920668:ACO920700 SS920668:SS920700 IW920668:IW920700 WVI855132:WVI855164 WLM855132:WLM855164 WBQ855132:WBQ855164 VRU855132:VRU855164 VHY855132:VHY855164 UYC855132:UYC855164 UOG855132:UOG855164 UEK855132:UEK855164 TUO855132:TUO855164 TKS855132:TKS855164 TAW855132:TAW855164 SRA855132:SRA855164 SHE855132:SHE855164 RXI855132:RXI855164 RNM855132:RNM855164 RDQ855132:RDQ855164 QTU855132:QTU855164 QJY855132:QJY855164 QAC855132:QAC855164 PQG855132:PQG855164 PGK855132:PGK855164 OWO855132:OWO855164 OMS855132:OMS855164 OCW855132:OCW855164 NTA855132:NTA855164 NJE855132:NJE855164 MZI855132:MZI855164 MPM855132:MPM855164 MFQ855132:MFQ855164 LVU855132:LVU855164 LLY855132:LLY855164 LCC855132:LCC855164 KSG855132:KSG855164 KIK855132:KIK855164 JYO855132:JYO855164 JOS855132:JOS855164 JEW855132:JEW855164 IVA855132:IVA855164 ILE855132:ILE855164 IBI855132:IBI855164 HRM855132:HRM855164 HHQ855132:HHQ855164 GXU855132:GXU855164 GNY855132:GNY855164 GEC855132:GEC855164 FUG855132:FUG855164 FKK855132:FKK855164 FAO855132:FAO855164 EQS855132:EQS855164 EGW855132:EGW855164 DXA855132:DXA855164 DNE855132:DNE855164 DDI855132:DDI855164 CTM855132:CTM855164 CJQ855132:CJQ855164 BZU855132:BZU855164 BPY855132:BPY855164 BGC855132:BGC855164 AWG855132:AWG855164 AMK855132:AMK855164 ACO855132:ACO855164 SS855132:SS855164 IW855132:IW855164 WVI789596:WVI789628 WLM789596:WLM789628 WBQ789596:WBQ789628 VRU789596:VRU789628 VHY789596:VHY789628 UYC789596:UYC789628 UOG789596:UOG789628 UEK789596:UEK789628 TUO789596:TUO789628 TKS789596:TKS789628 TAW789596:TAW789628 SRA789596:SRA789628 SHE789596:SHE789628 RXI789596:RXI789628 RNM789596:RNM789628 RDQ789596:RDQ789628 QTU789596:QTU789628 QJY789596:QJY789628 QAC789596:QAC789628 PQG789596:PQG789628 PGK789596:PGK789628 OWO789596:OWO789628 OMS789596:OMS789628 OCW789596:OCW789628 NTA789596:NTA789628 NJE789596:NJE789628 MZI789596:MZI789628 MPM789596:MPM789628 MFQ789596:MFQ789628 LVU789596:LVU789628 LLY789596:LLY789628 LCC789596:LCC789628 KSG789596:KSG789628 KIK789596:KIK789628 JYO789596:JYO789628 JOS789596:JOS789628 JEW789596:JEW789628 IVA789596:IVA789628 ILE789596:ILE789628 IBI789596:IBI789628 HRM789596:HRM789628 HHQ789596:HHQ789628 GXU789596:GXU789628 GNY789596:GNY789628 GEC789596:GEC789628 FUG789596:FUG789628 FKK789596:FKK789628 FAO789596:FAO789628 EQS789596:EQS789628 EGW789596:EGW789628 DXA789596:DXA789628 DNE789596:DNE789628 DDI789596:DDI789628 CTM789596:CTM789628 CJQ789596:CJQ789628 BZU789596:BZU789628 BPY789596:BPY789628 BGC789596:BGC789628 AWG789596:AWG789628 AMK789596:AMK789628 ACO789596:ACO789628 SS789596:SS789628 IW789596:IW789628 WVI724060:WVI724092 WLM724060:WLM724092 WBQ724060:WBQ724092 VRU724060:VRU724092 VHY724060:VHY724092 UYC724060:UYC724092 UOG724060:UOG724092 UEK724060:UEK724092 TUO724060:TUO724092 TKS724060:TKS724092 TAW724060:TAW724092 SRA724060:SRA724092 SHE724060:SHE724092 RXI724060:RXI724092 RNM724060:RNM724092 RDQ724060:RDQ724092 QTU724060:QTU724092 QJY724060:QJY724092 QAC724060:QAC724092 PQG724060:PQG724092 PGK724060:PGK724092 OWO724060:OWO724092 OMS724060:OMS724092 OCW724060:OCW724092 NTA724060:NTA724092 NJE724060:NJE724092 MZI724060:MZI724092 MPM724060:MPM724092 MFQ724060:MFQ724092 LVU724060:LVU724092 LLY724060:LLY724092 LCC724060:LCC724092 KSG724060:KSG724092 KIK724060:KIK724092 JYO724060:JYO724092 JOS724060:JOS724092 JEW724060:JEW724092 IVA724060:IVA724092 ILE724060:ILE724092 IBI724060:IBI724092 HRM724060:HRM724092 HHQ724060:HHQ724092 GXU724060:GXU724092 GNY724060:GNY724092 GEC724060:GEC724092 FUG724060:FUG724092 FKK724060:FKK724092 FAO724060:FAO724092 EQS724060:EQS724092 EGW724060:EGW724092 DXA724060:DXA724092 DNE724060:DNE724092 DDI724060:DDI724092 CTM724060:CTM724092 CJQ724060:CJQ724092 BZU724060:BZU724092 BPY724060:BPY724092 BGC724060:BGC724092 AWG724060:AWG724092 AMK724060:AMK724092 ACO724060:ACO724092 SS724060:SS724092 IW724060:IW724092 WVI658524:WVI658556 WLM658524:WLM658556 WBQ658524:WBQ658556 VRU658524:VRU658556 VHY658524:VHY658556 UYC658524:UYC658556 UOG658524:UOG658556 UEK658524:UEK658556 TUO658524:TUO658556 TKS658524:TKS658556 TAW658524:TAW658556 SRA658524:SRA658556 SHE658524:SHE658556 RXI658524:RXI658556 RNM658524:RNM658556 RDQ658524:RDQ658556 QTU658524:QTU658556 QJY658524:QJY658556 QAC658524:QAC658556 PQG658524:PQG658556 PGK658524:PGK658556 OWO658524:OWO658556 OMS658524:OMS658556 OCW658524:OCW658556 NTA658524:NTA658556 NJE658524:NJE658556 MZI658524:MZI658556 MPM658524:MPM658556 MFQ658524:MFQ658556 LVU658524:LVU658556 LLY658524:LLY658556 LCC658524:LCC658556 KSG658524:KSG658556 KIK658524:KIK658556 JYO658524:JYO658556 JOS658524:JOS658556 JEW658524:JEW658556 IVA658524:IVA658556 ILE658524:ILE658556 IBI658524:IBI658556 HRM658524:HRM658556 HHQ658524:HHQ658556 GXU658524:GXU658556 GNY658524:GNY658556 GEC658524:GEC658556 FUG658524:FUG658556 FKK658524:FKK658556 FAO658524:FAO658556 EQS658524:EQS658556 EGW658524:EGW658556 DXA658524:DXA658556 DNE658524:DNE658556 DDI658524:DDI658556 CTM658524:CTM658556 CJQ658524:CJQ658556 BZU658524:BZU658556 BPY658524:BPY658556 BGC658524:BGC658556 AWG658524:AWG658556 AMK658524:AMK658556 ACO658524:ACO658556 SS658524:SS658556 IW658524:IW658556 WVI592988:WVI593020 WLM592988:WLM593020 WBQ592988:WBQ593020 VRU592988:VRU593020 VHY592988:VHY593020 UYC592988:UYC593020 UOG592988:UOG593020 UEK592988:UEK593020 TUO592988:TUO593020 TKS592988:TKS593020 TAW592988:TAW593020 SRA592988:SRA593020 SHE592988:SHE593020 RXI592988:RXI593020 RNM592988:RNM593020 RDQ592988:RDQ593020 QTU592988:QTU593020 QJY592988:QJY593020 QAC592988:QAC593020 PQG592988:PQG593020 PGK592988:PGK593020 OWO592988:OWO593020 OMS592988:OMS593020 OCW592988:OCW593020 NTA592988:NTA593020 NJE592988:NJE593020 MZI592988:MZI593020 MPM592988:MPM593020 MFQ592988:MFQ593020 LVU592988:LVU593020 LLY592988:LLY593020 LCC592988:LCC593020 KSG592988:KSG593020 KIK592988:KIK593020 JYO592988:JYO593020 JOS592988:JOS593020 JEW592988:JEW593020 IVA592988:IVA593020 ILE592988:ILE593020 IBI592988:IBI593020 HRM592988:HRM593020 HHQ592988:HHQ593020 GXU592988:GXU593020 GNY592988:GNY593020 GEC592988:GEC593020 FUG592988:FUG593020 FKK592988:FKK593020 FAO592988:FAO593020 EQS592988:EQS593020 EGW592988:EGW593020 DXA592988:DXA593020 DNE592988:DNE593020 DDI592988:DDI593020 CTM592988:CTM593020 CJQ592988:CJQ593020 BZU592988:BZU593020 BPY592988:BPY593020 BGC592988:BGC593020 AWG592988:AWG593020 AMK592988:AMK593020 ACO592988:ACO593020 SS592988:SS593020 IW592988:IW593020 WVI527452:WVI527484 WLM527452:WLM527484 WBQ527452:WBQ527484 VRU527452:VRU527484 VHY527452:VHY527484 UYC527452:UYC527484 UOG527452:UOG527484 UEK527452:UEK527484 TUO527452:TUO527484 TKS527452:TKS527484 TAW527452:TAW527484 SRA527452:SRA527484 SHE527452:SHE527484 RXI527452:RXI527484 RNM527452:RNM527484 RDQ527452:RDQ527484 QTU527452:QTU527484 QJY527452:QJY527484 QAC527452:QAC527484 PQG527452:PQG527484 PGK527452:PGK527484 OWO527452:OWO527484 OMS527452:OMS527484 OCW527452:OCW527484 NTA527452:NTA527484 NJE527452:NJE527484 MZI527452:MZI527484 MPM527452:MPM527484 MFQ527452:MFQ527484 LVU527452:LVU527484 LLY527452:LLY527484 LCC527452:LCC527484 KSG527452:KSG527484 KIK527452:KIK527484 JYO527452:JYO527484 JOS527452:JOS527484 JEW527452:JEW527484 IVA527452:IVA527484 ILE527452:ILE527484 IBI527452:IBI527484 HRM527452:HRM527484 HHQ527452:HHQ527484 GXU527452:GXU527484 GNY527452:GNY527484 GEC527452:GEC527484 FUG527452:FUG527484 FKK527452:FKK527484 FAO527452:FAO527484 EQS527452:EQS527484 EGW527452:EGW527484 DXA527452:DXA527484 DNE527452:DNE527484 DDI527452:DDI527484 CTM527452:CTM527484 CJQ527452:CJQ527484 BZU527452:BZU527484 BPY527452:BPY527484 BGC527452:BGC527484 AWG527452:AWG527484 AMK527452:AMK527484 ACO527452:ACO527484 SS527452:SS527484 IW527452:IW527484 WVI461916:WVI461948 WLM461916:WLM461948 WBQ461916:WBQ461948 VRU461916:VRU461948 VHY461916:VHY461948 UYC461916:UYC461948 UOG461916:UOG461948 UEK461916:UEK461948 TUO461916:TUO461948 TKS461916:TKS461948 TAW461916:TAW461948 SRA461916:SRA461948 SHE461916:SHE461948 RXI461916:RXI461948 RNM461916:RNM461948 RDQ461916:RDQ461948 QTU461916:QTU461948 QJY461916:QJY461948 QAC461916:QAC461948 PQG461916:PQG461948 PGK461916:PGK461948 OWO461916:OWO461948 OMS461916:OMS461948 OCW461916:OCW461948 NTA461916:NTA461948 NJE461916:NJE461948 MZI461916:MZI461948 MPM461916:MPM461948 MFQ461916:MFQ461948 LVU461916:LVU461948 LLY461916:LLY461948 LCC461916:LCC461948 KSG461916:KSG461948 KIK461916:KIK461948 JYO461916:JYO461948 JOS461916:JOS461948 JEW461916:JEW461948 IVA461916:IVA461948 ILE461916:ILE461948 IBI461916:IBI461948 HRM461916:HRM461948 HHQ461916:HHQ461948 GXU461916:GXU461948 GNY461916:GNY461948 GEC461916:GEC461948 FUG461916:FUG461948 FKK461916:FKK461948 FAO461916:FAO461948 EQS461916:EQS461948 EGW461916:EGW461948 DXA461916:DXA461948 DNE461916:DNE461948 DDI461916:DDI461948 CTM461916:CTM461948 CJQ461916:CJQ461948 BZU461916:BZU461948 BPY461916:BPY461948 BGC461916:BGC461948 AWG461916:AWG461948 AMK461916:AMK461948 ACO461916:ACO461948 SS461916:SS461948 IW461916:IW461948 WVI396380:WVI396412 WLM396380:WLM396412 WBQ396380:WBQ396412 VRU396380:VRU396412 VHY396380:VHY396412 UYC396380:UYC396412 UOG396380:UOG396412 UEK396380:UEK396412 TUO396380:TUO396412 TKS396380:TKS396412 TAW396380:TAW396412 SRA396380:SRA396412 SHE396380:SHE396412 RXI396380:RXI396412 RNM396380:RNM396412 RDQ396380:RDQ396412 QTU396380:QTU396412 QJY396380:QJY396412 QAC396380:QAC396412 PQG396380:PQG396412 PGK396380:PGK396412 OWO396380:OWO396412 OMS396380:OMS396412 OCW396380:OCW396412 NTA396380:NTA396412 NJE396380:NJE396412 MZI396380:MZI396412 MPM396380:MPM396412 MFQ396380:MFQ396412 LVU396380:LVU396412 LLY396380:LLY396412 LCC396380:LCC396412 KSG396380:KSG396412 KIK396380:KIK396412 JYO396380:JYO396412 JOS396380:JOS396412 JEW396380:JEW396412 IVA396380:IVA396412 ILE396380:ILE396412 IBI396380:IBI396412 HRM396380:HRM396412 HHQ396380:HHQ396412 GXU396380:GXU396412 GNY396380:GNY396412 GEC396380:GEC396412 FUG396380:FUG396412 FKK396380:FKK396412 FAO396380:FAO396412 EQS396380:EQS396412 EGW396380:EGW396412 DXA396380:DXA396412 DNE396380:DNE396412 DDI396380:DDI396412 CTM396380:CTM396412 CJQ396380:CJQ396412 BZU396380:BZU396412 BPY396380:BPY396412 BGC396380:BGC396412 AWG396380:AWG396412 AMK396380:AMK396412 ACO396380:ACO396412 SS396380:SS396412 IW396380:IW396412 WVI330844:WVI330876 WLM330844:WLM330876 WBQ330844:WBQ330876 VRU330844:VRU330876 VHY330844:VHY330876 UYC330844:UYC330876 UOG330844:UOG330876 UEK330844:UEK330876 TUO330844:TUO330876 TKS330844:TKS330876 TAW330844:TAW330876 SRA330844:SRA330876 SHE330844:SHE330876 RXI330844:RXI330876 RNM330844:RNM330876 RDQ330844:RDQ330876 QTU330844:QTU330876 QJY330844:QJY330876 QAC330844:QAC330876 PQG330844:PQG330876 PGK330844:PGK330876 OWO330844:OWO330876 OMS330844:OMS330876 OCW330844:OCW330876 NTA330844:NTA330876 NJE330844:NJE330876 MZI330844:MZI330876 MPM330844:MPM330876 MFQ330844:MFQ330876 LVU330844:LVU330876 LLY330844:LLY330876 LCC330844:LCC330876 KSG330844:KSG330876 KIK330844:KIK330876 JYO330844:JYO330876 JOS330844:JOS330876 JEW330844:JEW330876 IVA330844:IVA330876 ILE330844:ILE330876 IBI330844:IBI330876 HRM330844:HRM330876 HHQ330844:HHQ330876 GXU330844:GXU330876 GNY330844:GNY330876 GEC330844:GEC330876 FUG330844:FUG330876 FKK330844:FKK330876 FAO330844:FAO330876 EQS330844:EQS330876 EGW330844:EGW330876 DXA330844:DXA330876 DNE330844:DNE330876 DDI330844:DDI330876 CTM330844:CTM330876 CJQ330844:CJQ330876 BZU330844:BZU330876 BPY330844:BPY330876 BGC330844:BGC330876 AWG330844:AWG330876 AMK330844:AMK330876 ACO330844:ACO330876 SS330844:SS330876 IW330844:IW330876 WVI265308:WVI265340 WLM265308:WLM265340 WBQ265308:WBQ265340 VRU265308:VRU265340 VHY265308:VHY265340 UYC265308:UYC265340 UOG265308:UOG265340 UEK265308:UEK265340 TUO265308:TUO265340 TKS265308:TKS265340 TAW265308:TAW265340 SRA265308:SRA265340 SHE265308:SHE265340 RXI265308:RXI265340 RNM265308:RNM265340 RDQ265308:RDQ265340 QTU265308:QTU265340 QJY265308:QJY265340 QAC265308:QAC265340 PQG265308:PQG265340 PGK265308:PGK265340 OWO265308:OWO265340 OMS265308:OMS265340 OCW265308:OCW265340 NTA265308:NTA265340 NJE265308:NJE265340 MZI265308:MZI265340 MPM265308:MPM265340 MFQ265308:MFQ265340 LVU265308:LVU265340 LLY265308:LLY265340 LCC265308:LCC265340 KSG265308:KSG265340 KIK265308:KIK265340 JYO265308:JYO265340 JOS265308:JOS265340 JEW265308:JEW265340 IVA265308:IVA265340 ILE265308:ILE265340 IBI265308:IBI265340 HRM265308:HRM265340 HHQ265308:HHQ265340 GXU265308:GXU265340 GNY265308:GNY265340 GEC265308:GEC265340 FUG265308:FUG265340 FKK265308:FKK265340 FAO265308:FAO265340 EQS265308:EQS265340 EGW265308:EGW265340 DXA265308:DXA265340 DNE265308:DNE265340 DDI265308:DDI265340 CTM265308:CTM265340 CJQ265308:CJQ265340 BZU265308:BZU265340 BPY265308:BPY265340 BGC265308:BGC265340 AWG265308:AWG265340 AMK265308:AMK265340 ACO265308:ACO265340 SS265308:SS265340 IW265308:IW265340 WVI199772:WVI199804 WLM199772:WLM199804 WBQ199772:WBQ199804 VRU199772:VRU199804 VHY199772:VHY199804 UYC199772:UYC199804 UOG199772:UOG199804 UEK199772:UEK199804 TUO199772:TUO199804 TKS199772:TKS199804 TAW199772:TAW199804 SRA199772:SRA199804 SHE199772:SHE199804 RXI199772:RXI199804 RNM199772:RNM199804 RDQ199772:RDQ199804 QTU199772:QTU199804 QJY199772:QJY199804 QAC199772:QAC199804 PQG199772:PQG199804 PGK199772:PGK199804 OWO199772:OWO199804 OMS199772:OMS199804 OCW199772:OCW199804 NTA199772:NTA199804 NJE199772:NJE199804 MZI199772:MZI199804 MPM199772:MPM199804 MFQ199772:MFQ199804 LVU199772:LVU199804 LLY199772:LLY199804 LCC199772:LCC199804 KSG199772:KSG199804 KIK199772:KIK199804 JYO199772:JYO199804 JOS199772:JOS199804 JEW199772:JEW199804 IVA199772:IVA199804 ILE199772:ILE199804 IBI199772:IBI199804 HRM199772:HRM199804 HHQ199772:HHQ199804 GXU199772:GXU199804 GNY199772:GNY199804 GEC199772:GEC199804 FUG199772:FUG199804 FKK199772:FKK199804 FAO199772:FAO199804 EQS199772:EQS199804 EGW199772:EGW199804 DXA199772:DXA199804 DNE199772:DNE199804 DDI199772:DDI199804 CTM199772:CTM199804 CJQ199772:CJQ199804 BZU199772:BZU199804 BPY199772:BPY199804 BGC199772:BGC199804 AWG199772:AWG199804 AMK199772:AMK199804 ACO199772:ACO199804 SS199772:SS199804 IW199772:IW199804 WVI134236:WVI134268 WLM134236:WLM134268 WBQ134236:WBQ134268 VRU134236:VRU134268 VHY134236:VHY134268 UYC134236:UYC134268 UOG134236:UOG134268 UEK134236:UEK134268 TUO134236:TUO134268 TKS134236:TKS134268 TAW134236:TAW134268 SRA134236:SRA134268 SHE134236:SHE134268 RXI134236:RXI134268 RNM134236:RNM134268 RDQ134236:RDQ134268 QTU134236:QTU134268 QJY134236:QJY134268 QAC134236:QAC134268 PQG134236:PQG134268 PGK134236:PGK134268 OWO134236:OWO134268 OMS134236:OMS134268 OCW134236:OCW134268 NTA134236:NTA134268 NJE134236:NJE134268 MZI134236:MZI134268 MPM134236:MPM134268 MFQ134236:MFQ134268 LVU134236:LVU134268 LLY134236:LLY134268 LCC134236:LCC134268 KSG134236:KSG134268 KIK134236:KIK134268 JYO134236:JYO134268 JOS134236:JOS134268 JEW134236:JEW134268 IVA134236:IVA134268 ILE134236:ILE134268 IBI134236:IBI134268 HRM134236:HRM134268 HHQ134236:HHQ134268 GXU134236:GXU134268 GNY134236:GNY134268 GEC134236:GEC134268 FUG134236:FUG134268 FKK134236:FKK134268 FAO134236:FAO134268 EQS134236:EQS134268 EGW134236:EGW134268 DXA134236:DXA134268 DNE134236:DNE134268 DDI134236:DDI134268 CTM134236:CTM134268 CJQ134236:CJQ134268 BZU134236:BZU134268 BPY134236:BPY134268 BGC134236:BGC134268 AWG134236:AWG134268 AMK134236:AMK134268 ACO134236:ACO134268 SS134236:SS134268 IW134236:IW134268 WVI68700:WVI68732 WLM68700:WLM68732 WBQ68700:WBQ68732 VRU68700:VRU68732 VHY68700:VHY68732 UYC68700:UYC68732 UOG68700:UOG68732 UEK68700:UEK68732 TUO68700:TUO68732 TKS68700:TKS68732 TAW68700:TAW68732 SRA68700:SRA68732 SHE68700:SHE68732 RXI68700:RXI68732 RNM68700:RNM68732 RDQ68700:RDQ68732 QTU68700:QTU68732 QJY68700:QJY68732 QAC68700:QAC68732 PQG68700:PQG68732 PGK68700:PGK68732 OWO68700:OWO68732 OMS68700:OMS68732 OCW68700:OCW68732 NTA68700:NTA68732 NJE68700:NJE68732 MZI68700:MZI68732 MPM68700:MPM68732 MFQ68700:MFQ68732 LVU68700:LVU68732 LLY68700:LLY68732 LCC68700:LCC68732 KSG68700:KSG68732 KIK68700:KIK68732 JYO68700:JYO68732 JOS68700:JOS68732 JEW68700:JEW68732 IVA68700:IVA68732 ILE68700:ILE68732 IBI68700:IBI68732 HRM68700:HRM68732 HHQ68700:HHQ68732 GXU68700:GXU68732 GNY68700:GNY68732 GEC68700:GEC68732 FUG68700:FUG68732 FKK68700:FKK68732 FAO68700:FAO68732 EQS68700:EQS68732 EGW68700:EGW68732 DXA68700:DXA68732 DNE68700:DNE68732 DDI68700:DDI68732 CTM68700:CTM68732 CJQ68700:CJQ68732 BZU68700:BZU68732 BPY68700:BPY68732 BGC68700:BGC68732 AWG68700:AWG68732 AMK68700:AMK68732 ACO68700:ACO68732 SS68700:SS68732 IW68700:IW68732 WVI6:WVI3204 WLM6:WLM3204 WBQ6:WBQ3204 VRU6:VRU3204 VHY6:VHY3204 UYC6:UYC3204 UOG6:UOG3204 UEK6:UEK3204 TUO6:TUO3204 TKS6:TKS3204 TAW6:TAW3204 SRA6:SRA3204 SHE6:SHE3204 RXI6:RXI3204 RNM6:RNM3204 RDQ6:RDQ3204 QTU6:QTU3204 QJY6:QJY3204 QAC6:QAC3204 PQG6:PQG3204 PGK6:PGK3204 OWO6:OWO3204 OMS6:OMS3204 OCW6:OCW3204 NTA6:NTA3204 NJE6:NJE3204 MZI6:MZI3204 MPM6:MPM3204 MFQ6:MFQ3204 LVU6:LVU3204 LLY6:LLY3204 LCC6:LCC3204 KSG6:KSG3204 KIK6:KIK3204 JYO6:JYO3204 JOS6:JOS3204 JEW6:JEW3204 IVA6:IVA3204 ILE6:ILE3204 IBI6:IBI3204 HRM6:HRM3204 HHQ6:HHQ3204 GXU6:GXU3204 GNY6:GNY3204 GEC6:GEC3204 FUG6:FUG3204 FKK6:FKK3204 FAO6:FAO3204 EQS6:EQS3204 EGW6:EGW3204 DXA6:DXA3204 DNE6:DNE3204 DDI6:DDI3204 CTM6:CTM3204 CJQ6:CJQ3204 BZU6:BZU3204 BPY6:BPY3204 BGC6:BGC3204 AWG6:AWG3204 AMK6:AMK3204 ACO6:ACO3204 SS6:SS3204 IW6:IW3204">
      <formula1>$E$3211:$G$3211</formula1>
    </dataValidation>
    <dataValidation type="list" allowBlank="1" showInputMessage="1" showErrorMessage="1" sqref="C6:C3204">
      <formula1>$E$3212:$G$3212</formula1>
    </dataValidation>
    <dataValidation type="list" allowBlank="1" showInputMessage="1" showErrorMessage="1" sqref="D6:D3204">
      <formula1>$E$3213:$G$3213</formula1>
    </dataValidation>
    <dataValidation type="list" allowBlank="1" showInputMessage="1" showErrorMessage="1" sqref="E6:E3204">
      <formula1>小学校</formula1>
    </dataValidation>
  </dataValidations>
  <pageMargins left="0.55000000000000004" right="0.16" top="1" bottom="0.6" header="0.51200000000000001" footer="0.51200000000000001"/>
  <pageSetup paperSize="9" scale="68" orientation="portrait" r:id="rId1"/>
  <headerFooter alignWithMargins="0"/>
  <rowBreaks count="1" manualBreakCount="1">
    <brk id="3210" min="1" max="9"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Y864"/>
  <sheetViews>
    <sheetView view="pageBreakPreview" topLeftCell="B846" zoomScale="85" zoomScaleNormal="100" zoomScaleSheetLayoutView="85" workbookViewId="0">
      <selection activeCell="F16" sqref="F16"/>
    </sheetView>
  </sheetViews>
  <sheetFormatPr defaultRowHeight="14.25"/>
  <cols>
    <col min="1" max="1" width="9" style="635" hidden="1" customWidth="1"/>
    <col min="2" max="2" width="1" style="635" customWidth="1"/>
    <col min="3" max="4" width="10.625" style="635" customWidth="1"/>
    <col min="5" max="5" width="15.625" style="635" customWidth="1"/>
    <col min="6" max="6" width="11.5" style="635" customWidth="1"/>
    <col min="7" max="7" width="9.375" style="635" customWidth="1"/>
    <col min="8" max="8" width="25.125" style="635" customWidth="1"/>
    <col min="9" max="9" width="14" style="635" customWidth="1"/>
    <col min="10" max="10" width="10.125" style="635" customWidth="1"/>
    <col min="11" max="11" width="19.875" style="635" customWidth="1"/>
    <col min="12" max="12" width="11" style="635" customWidth="1"/>
    <col min="13" max="24" width="9" style="635"/>
    <col min="25" max="25" width="9" style="635" hidden="1" customWidth="1"/>
    <col min="26" max="257" width="9" style="635"/>
    <col min="258" max="258" width="7" style="635" customWidth="1"/>
    <col min="259" max="259" width="10.5" style="635" customWidth="1"/>
    <col min="260" max="260" width="11.5" style="635" customWidth="1"/>
    <col min="261" max="261" width="9.375" style="635" customWidth="1"/>
    <col min="262" max="262" width="25.125" style="635" customWidth="1"/>
    <col min="263" max="263" width="14.625" style="635" customWidth="1"/>
    <col min="264" max="264" width="14" style="635" customWidth="1"/>
    <col min="265" max="265" width="10.125" style="635" customWidth="1"/>
    <col min="266" max="266" width="19.875" style="635" customWidth="1"/>
    <col min="267" max="513" width="9" style="635"/>
    <col min="514" max="514" width="7" style="635" customWidth="1"/>
    <col min="515" max="515" width="10.5" style="635" customWidth="1"/>
    <col min="516" max="516" width="11.5" style="635" customWidth="1"/>
    <col min="517" max="517" width="9.375" style="635" customWidth="1"/>
    <col min="518" max="518" width="25.125" style="635" customWidth="1"/>
    <col min="519" max="519" width="14.625" style="635" customWidth="1"/>
    <col min="520" max="520" width="14" style="635" customWidth="1"/>
    <col min="521" max="521" width="10.125" style="635" customWidth="1"/>
    <col min="522" max="522" width="19.875" style="635" customWidth="1"/>
    <col min="523" max="769" width="9" style="635"/>
    <col min="770" max="770" width="7" style="635" customWidth="1"/>
    <col min="771" max="771" width="10.5" style="635" customWidth="1"/>
    <col min="772" max="772" width="11.5" style="635" customWidth="1"/>
    <col min="773" max="773" width="9.375" style="635" customWidth="1"/>
    <col min="774" max="774" width="25.125" style="635" customWidth="1"/>
    <col min="775" max="775" width="14.625" style="635" customWidth="1"/>
    <col min="776" max="776" width="14" style="635" customWidth="1"/>
    <col min="777" max="777" width="10.125" style="635" customWidth="1"/>
    <col min="778" max="778" width="19.875" style="635" customWidth="1"/>
    <col min="779" max="1025" width="9" style="635"/>
    <col min="1026" max="1026" width="7" style="635" customWidth="1"/>
    <col min="1027" max="1027" width="10.5" style="635" customWidth="1"/>
    <col min="1028" max="1028" width="11.5" style="635" customWidth="1"/>
    <col min="1029" max="1029" width="9.375" style="635" customWidth="1"/>
    <col min="1030" max="1030" width="25.125" style="635" customWidth="1"/>
    <col min="1031" max="1031" width="14.625" style="635" customWidth="1"/>
    <col min="1032" max="1032" width="14" style="635" customWidth="1"/>
    <col min="1033" max="1033" width="10.125" style="635" customWidth="1"/>
    <col min="1034" max="1034" width="19.875" style="635" customWidth="1"/>
    <col min="1035" max="1281" width="9" style="635"/>
    <col min="1282" max="1282" width="7" style="635" customWidth="1"/>
    <col min="1283" max="1283" width="10.5" style="635" customWidth="1"/>
    <col min="1284" max="1284" width="11.5" style="635" customWidth="1"/>
    <col min="1285" max="1285" width="9.375" style="635" customWidth="1"/>
    <col min="1286" max="1286" width="25.125" style="635" customWidth="1"/>
    <col min="1287" max="1287" width="14.625" style="635" customWidth="1"/>
    <col min="1288" max="1288" width="14" style="635" customWidth="1"/>
    <col min="1289" max="1289" width="10.125" style="635" customWidth="1"/>
    <col min="1290" max="1290" width="19.875" style="635" customWidth="1"/>
    <col min="1291" max="1537" width="9" style="635"/>
    <col min="1538" max="1538" width="7" style="635" customWidth="1"/>
    <col min="1539" max="1539" width="10.5" style="635" customWidth="1"/>
    <col min="1540" max="1540" width="11.5" style="635" customWidth="1"/>
    <col min="1541" max="1541" width="9.375" style="635" customWidth="1"/>
    <col min="1542" max="1542" width="25.125" style="635" customWidth="1"/>
    <col min="1543" max="1543" width="14.625" style="635" customWidth="1"/>
    <col min="1544" max="1544" width="14" style="635" customWidth="1"/>
    <col min="1545" max="1545" width="10.125" style="635" customWidth="1"/>
    <col min="1546" max="1546" width="19.875" style="635" customWidth="1"/>
    <col min="1547" max="1793" width="9" style="635"/>
    <col min="1794" max="1794" width="7" style="635" customWidth="1"/>
    <col min="1795" max="1795" width="10.5" style="635" customWidth="1"/>
    <col min="1796" max="1796" width="11.5" style="635" customWidth="1"/>
    <col min="1797" max="1797" width="9.375" style="635" customWidth="1"/>
    <col min="1798" max="1798" width="25.125" style="635" customWidth="1"/>
    <col min="1799" max="1799" width="14.625" style="635" customWidth="1"/>
    <col min="1800" max="1800" width="14" style="635" customWidth="1"/>
    <col min="1801" max="1801" width="10.125" style="635" customWidth="1"/>
    <col min="1802" max="1802" width="19.875" style="635" customWidth="1"/>
    <col min="1803" max="2049" width="9" style="635"/>
    <col min="2050" max="2050" width="7" style="635" customWidth="1"/>
    <col min="2051" max="2051" width="10.5" style="635" customWidth="1"/>
    <col min="2052" max="2052" width="11.5" style="635" customWidth="1"/>
    <col min="2053" max="2053" width="9.375" style="635" customWidth="1"/>
    <col min="2054" max="2054" width="25.125" style="635" customWidth="1"/>
    <col min="2055" max="2055" width="14.625" style="635" customWidth="1"/>
    <col min="2056" max="2056" width="14" style="635" customWidth="1"/>
    <col min="2057" max="2057" width="10.125" style="635" customWidth="1"/>
    <col min="2058" max="2058" width="19.875" style="635" customWidth="1"/>
    <col min="2059" max="2305" width="9" style="635"/>
    <col min="2306" max="2306" width="7" style="635" customWidth="1"/>
    <col min="2307" max="2307" width="10.5" style="635" customWidth="1"/>
    <col min="2308" max="2308" width="11.5" style="635" customWidth="1"/>
    <col min="2309" max="2309" width="9.375" style="635" customWidth="1"/>
    <col min="2310" max="2310" width="25.125" style="635" customWidth="1"/>
    <col min="2311" max="2311" width="14.625" style="635" customWidth="1"/>
    <col min="2312" max="2312" width="14" style="635" customWidth="1"/>
    <col min="2313" max="2313" width="10.125" style="635" customWidth="1"/>
    <col min="2314" max="2314" width="19.875" style="635" customWidth="1"/>
    <col min="2315" max="2561" width="9" style="635"/>
    <col min="2562" max="2562" width="7" style="635" customWidth="1"/>
    <col min="2563" max="2563" width="10.5" style="635" customWidth="1"/>
    <col min="2564" max="2564" width="11.5" style="635" customWidth="1"/>
    <col min="2565" max="2565" width="9.375" style="635" customWidth="1"/>
    <col min="2566" max="2566" width="25.125" style="635" customWidth="1"/>
    <col min="2567" max="2567" width="14.625" style="635" customWidth="1"/>
    <col min="2568" max="2568" width="14" style="635" customWidth="1"/>
    <col min="2569" max="2569" width="10.125" style="635" customWidth="1"/>
    <col min="2570" max="2570" width="19.875" style="635" customWidth="1"/>
    <col min="2571" max="2817" width="9" style="635"/>
    <col min="2818" max="2818" width="7" style="635" customWidth="1"/>
    <col min="2819" max="2819" width="10.5" style="635" customWidth="1"/>
    <col min="2820" max="2820" width="11.5" style="635" customWidth="1"/>
    <col min="2821" max="2821" width="9.375" style="635" customWidth="1"/>
    <col min="2822" max="2822" width="25.125" style="635" customWidth="1"/>
    <col min="2823" max="2823" width="14.625" style="635" customWidth="1"/>
    <col min="2824" max="2824" width="14" style="635" customWidth="1"/>
    <col min="2825" max="2825" width="10.125" style="635" customWidth="1"/>
    <col min="2826" max="2826" width="19.875" style="635" customWidth="1"/>
    <col min="2827" max="3073" width="9" style="635"/>
    <col min="3074" max="3074" width="7" style="635" customWidth="1"/>
    <col min="3075" max="3075" width="10.5" style="635" customWidth="1"/>
    <col min="3076" max="3076" width="11.5" style="635" customWidth="1"/>
    <col min="3077" max="3077" width="9.375" style="635" customWidth="1"/>
    <col min="3078" max="3078" width="25.125" style="635" customWidth="1"/>
    <col min="3079" max="3079" width="14.625" style="635" customWidth="1"/>
    <col min="3080" max="3080" width="14" style="635" customWidth="1"/>
    <col min="3081" max="3081" width="10.125" style="635" customWidth="1"/>
    <col min="3082" max="3082" width="19.875" style="635" customWidth="1"/>
    <col min="3083" max="3329" width="9" style="635"/>
    <col min="3330" max="3330" width="7" style="635" customWidth="1"/>
    <col min="3331" max="3331" width="10.5" style="635" customWidth="1"/>
    <col min="3332" max="3332" width="11.5" style="635" customWidth="1"/>
    <col min="3333" max="3333" width="9.375" style="635" customWidth="1"/>
    <col min="3334" max="3334" width="25.125" style="635" customWidth="1"/>
    <col min="3335" max="3335" width="14.625" style="635" customWidth="1"/>
    <col min="3336" max="3336" width="14" style="635" customWidth="1"/>
    <col min="3337" max="3337" width="10.125" style="635" customWidth="1"/>
    <col min="3338" max="3338" width="19.875" style="635" customWidth="1"/>
    <col min="3339" max="3585" width="9" style="635"/>
    <col min="3586" max="3586" width="7" style="635" customWidth="1"/>
    <col min="3587" max="3587" width="10.5" style="635" customWidth="1"/>
    <col min="3588" max="3588" width="11.5" style="635" customWidth="1"/>
    <col min="3589" max="3589" width="9.375" style="635" customWidth="1"/>
    <col min="3590" max="3590" width="25.125" style="635" customWidth="1"/>
    <col min="3591" max="3591" width="14.625" style="635" customWidth="1"/>
    <col min="3592" max="3592" width="14" style="635" customWidth="1"/>
    <col min="3593" max="3593" width="10.125" style="635" customWidth="1"/>
    <col min="3594" max="3594" width="19.875" style="635" customWidth="1"/>
    <col min="3595" max="3841" width="9" style="635"/>
    <col min="3842" max="3842" width="7" style="635" customWidth="1"/>
    <col min="3843" max="3843" width="10.5" style="635" customWidth="1"/>
    <col min="3844" max="3844" width="11.5" style="635" customWidth="1"/>
    <col min="3845" max="3845" width="9.375" style="635" customWidth="1"/>
    <col min="3846" max="3846" width="25.125" style="635" customWidth="1"/>
    <col min="3847" max="3847" width="14.625" style="635" customWidth="1"/>
    <col min="3848" max="3848" width="14" style="635" customWidth="1"/>
    <col min="3849" max="3849" width="10.125" style="635" customWidth="1"/>
    <col min="3850" max="3850" width="19.875" style="635" customWidth="1"/>
    <col min="3851" max="4097" width="9" style="635"/>
    <col min="4098" max="4098" width="7" style="635" customWidth="1"/>
    <col min="4099" max="4099" width="10.5" style="635" customWidth="1"/>
    <col min="4100" max="4100" width="11.5" style="635" customWidth="1"/>
    <col min="4101" max="4101" width="9.375" style="635" customWidth="1"/>
    <col min="4102" max="4102" width="25.125" style="635" customWidth="1"/>
    <col min="4103" max="4103" width="14.625" style="635" customWidth="1"/>
    <col min="4104" max="4104" width="14" style="635" customWidth="1"/>
    <col min="4105" max="4105" width="10.125" style="635" customWidth="1"/>
    <col min="4106" max="4106" width="19.875" style="635" customWidth="1"/>
    <col min="4107" max="4353" width="9" style="635"/>
    <col min="4354" max="4354" width="7" style="635" customWidth="1"/>
    <col min="4355" max="4355" width="10.5" style="635" customWidth="1"/>
    <col min="4356" max="4356" width="11.5" style="635" customWidth="1"/>
    <col min="4357" max="4357" width="9.375" style="635" customWidth="1"/>
    <col min="4358" max="4358" width="25.125" style="635" customWidth="1"/>
    <col min="4359" max="4359" width="14.625" style="635" customWidth="1"/>
    <col min="4360" max="4360" width="14" style="635" customWidth="1"/>
    <col min="4361" max="4361" width="10.125" style="635" customWidth="1"/>
    <col min="4362" max="4362" width="19.875" style="635" customWidth="1"/>
    <col min="4363" max="4609" width="9" style="635"/>
    <col min="4610" max="4610" width="7" style="635" customWidth="1"/>
    <col min="4611" max="4611" width="10.5" style="635" customWidth="1"/>
    <col min="4612" max="4612" width="11.5" style="635" customWidth="1"/>
    <col min="4613" max="4613" width="9.375" style="635" customWidth="1"/>
    <col min="4614" max="4614" width="25.125" style="635" customWidth="1"/>
    <col min="4615" max="4615" width="14.625" style="635" customWidth="1"/>
    <col min="4616" max="4616" width="14" style="635" customWidth="1"/>
    <col min="4617" max="4617" width="10.125" style="635" customWidth="1"/>
    <col min="4618" max="4618" width="19.875" style="635" customWidth="1"/>
    <col min="4619" max="4865" width="9" style="635"/>
    <col min="4866" max="4866" width="7" style="635" customWidth="1"/>
    <col min="4867" max="4867" width="10.5" style="635" customWidth="1"/>
    <col min="4868" max="4868" width="11.5" style="635" customWidth="1"/>
    <col min="4869" max="4869" width="9.375" style="635" customWidth="1"/>
    <col min="4870" max="4870" width="25.125" style="635" customWidth="1"/>
    <col min="4871" max="4871" width="14.625" style="635" customWidth="1"/>
    <col min="4872" max="4872" width="14" style="635" customWidth="1"/>
    <col min="4873" max="4873" width="10.125" style="635" customWidth="1"/>
    <col min="4874" max="4874" width="19.875" style="635" customWidth="1"/>
    <col min="4875" max="5121" width="9" style="635"/>
    <col min="5122" max="5122" width="7" style="635" customWidth="1"/>
    <col min="5123" max="5123" width="10.5" style="635" customWidth="1"/>
    <col min="5124" max="5124" width="11.5" style="635" customWidth="1"/>
    <col min="5125" max="5125" width="9.375" style="635" customWidth="1"/>
    <col min="5126" max="5126" width="25.125" style="635" customWidth="1"/>
    <col min="5127" max="5127" width="14.625" style="635" customWidth="1"/>
    <col min="5128" max="5128" width="14" style="635" customWidth="1"/>
    <col min="5129" max="5129" width="10.125" style="635" customWidth="1"/>
    <col min="5130" max="5130" width="19.875" style="635" customWidth="1"/>
    <col min="5131" max="5377" width="9" style="635"/>
    <col min="5378" max="5378" width="7" style="635" customWidth="1"/>
    <col min="5379" max="5379" width="10.5" style="635" customWidth="1"/>
    <col min="5380" max="5380" width="11.5" style="635" customWidth="1"/>
    <col min="5381" max="5381" width="9.375" style="635" customWidth="1"/>
    <col min="5382" max="5382" width="25.125" style="635" customWidth="1"/>
    <col min="5383" max="5383" width="14.625" style="635" customWidth="1"/>
    <col min="5384" max="5384" width="14" style="635" customWidth="1"/>
    <col min="5385" max="5385" width="10.125" style="635" customWidth="1"/>
    <col min="5386" max="5386" width="19.875" style="635" customWidth="1"/>
    <col min="5387" max="5633" width="9" style="635"/>
    <col min="5634" max="5634" width="7" style="635" customWidth="1"/>
    <col min="5635" max="5635" width="10.5" style="635" customWidth="1"/>
    <col min="5636" max="5636" width="11.5" style="635" customWidth="1"/>
    <col min="5637" max="5637" width="9.375" style="635" customWidth="1"/>
    <col min="5638" max="5638" width="25.125" style="635" customWidth="1"/>
    <col min="5639" max="5639" width="14.625" style="635" customWidth="1"/>
    <col min="5640" max="5640" width="14" style="635" customWidth="1"/>
    <col min="5641" max="5641" width="10.125" style="635" customWidth="1"/>
    <col min="5642" max="5642" width="19.875" style="635" customWidth="1"/>
    <col min="5643" max="5889" width="9" style="635"/>
    <col min="5890" max="5890" width="7" style="635" customWidth="1"/>
    <col min="5891" max="5891" width="10.5" style="635" customWidth="1"/>
    <col min="5892" max="5892" width="11.5" style="635" customWidth="1"/>
    <col min="5893" max="5893" width="9.375" style="635" customWidth="1"/>
    <col min="5894" max="5894" width="25.125" style="635" customWidth="1"/>
    <col min="5895" max="5895" width="14.625" style="635" customWidth="1"/>
    <col min="5896" max="5896" width="14" style="635" customWidth="1"/>
    <col min="5897" max="5897" width="10.125" style="635" customWidth="1"/>
    <col min="5898" max="5898" width="19.875" style="635" customWidth="1"/>
    <col min="5899" max="6145" width="9" style="635"/>
    <col min="6146" max="6146" width="7" style="635" customWidth="1"/>
    <col min="6147" max="6147" width="10.5" style="635" customWidth="1"/>
    <col min="6148" max="6148" width="11.5" style="635" customWidth="1"/>
    <col min="6149" max="6149" width="9.375" style="635" customWidth="1"/>
    <col min="6150" max="6150" width="25.125" style="635" customWidth="1"/>
    <col min="6151" max="6151" width="14.625" style="635" customWidth="1"/>
    <col min="6152" max="6152" width="14" style="635" customWidth="1"/>
    <col min="6153" max="6153" width="10.125" style="635" customWidth="1"/>
    <col min="6154" max="6154" width="19.875" style="635" customWidth="1"/>
    <col min="6155" max="6401" width="9" style="635"/>
    <col min="6402" max="6402" width="7" style="635" customWidth="1"/>
    <col min="6403" max="6403" width="10.5" style="635" customWidth="1"/>
    <col min="6404" max="6404" width="11.5" style="635" customWidth="1"/>
    <col min="6405" max="6405" width="9.375" style="635" customWidth="1"/>
    <col min="6406" max="6406" width="25.125" style="635" customWidth="1"/>
    <col min="6407" max="6407" width="14.625" style="635" customWidth="1"/>
    <col min="6408" max="6408" width="14" style="635" customWidth="1"/>
    <col min="6409" max="6409" width="10.125" style="635" customWidth="1"/>
    <col min="6410" max="6410" width="19.875" style="635" customWidth="1"/>
    <col min="6411" max="6657" width="9" style="635"/>
    <col min="6658" max="6658" width="7" style="635" customWidth="1"/>
    <col min="6659" max="6659" width="10.5" style="635" customWidth="1"/>
    <col min="6660" max="6660" width="11.5" style="635" customWidth="1"/>
    <col min="6661" max="6661" width="9.375" style="635" customWidth="1"/>
    <col min="6662" max="6662" width="25.125" style="635" customWidth="1"/>
    <col min="6663" max="6663" width="14.625" style="635" customWidth="1"/>
    <col min="6664" max="6664" width="14" style="635" customWidth="1"/>
    <col min="6665" max="6665" width="10.125" style="635" customWidth="1"/>
    <col min="6666" max="6666" width="19.875" style="635" customWidth="1"/>
    <col min="6667" max="6913" width="9" style="635"/>
    <col min="6914" max="6914" width="7" style="635" customWidth="1"/>
    <col min="6915" max="6915" width="10.5" style="635" customWidth="1"/>
    <col min="6916" max="6916" width="11.5" style="635" customWidth="1"/>
    <col min="6917" max="6917" width="9.375" style="635" customWidth="1"/>
    <col min="6918" max="6918" width="25.125" style="635" customWidth="1"/>
    <col min="6919" max="6919" width="14.625" style="635" customWidth="1"/>
    <col min="6920" max="6920" width="14" style="635" customWidth="1"/>
    <col min="6921" max="6921" width="10.125" style="635" customWidth="1"/>
    <col min="6922" max="6922" width="19.875" style="635" customWidth="1"/>
    <col min="6923" max="7169" width="9" style="635"/>
    <col min="7170" max="7170" width="7" style="635" customWidth="1"/>
    <col min="7171" max="7171" width="10.5" style="635" customWidth="1"/>
    <col min="7172" max="7172" width="11.5" style="635" customWidth="1"/>
    <col min="7173" max="7173" width="9.375" style="635" customWidth="1"/>
    <col min="7174" max="7174" width="25.125" style="635" customWidth="1"/>
    <col min="7175" max="7175" width="14.625" style="635" customWidth="1"/>
    <col min="7176" max="7176" width="14" style="635" customWidth="1"/>
    <col min="7177" max="7177" width="10.125" style="635" customWidth="1"/>
    <col min="7178" max="7178" width="19.875" style="635" customWidth="1"/>
    <col min="7179" max="7425" width="9" style="635"/>
    <col min="7426" max="7426" width="7" style="635" customWidth="1"/>
    <col min="7427" max="7427" width="10.5" style="635" customWidth="1"/>
    <col min="7428" max="7428" width="11.5" style="635" customWidth="1"/>
    <col min="7429" max="7429" width="9.375" style="635" customWidth="1"/>
    <col min="7430" max="7430" width="25.125" style="635" customWidth="1"/>
    <col min="7431" max="7431" width="14.625" style="635" customWidth="1"/>
    <col min="7432" max="7432" width="14" style="635" customWidth="1"/>
    <col min="7433" max="7433" width="10.125" style="635" customWidth="1"/>
    <col min="7434" max="7434" width="19.875" style="635" customWidth="1"/>
    <col min="7435" max="7681" width="9" style="635"/>
    <col min="7682" max="7682" width="7" style="635" customWidth="1"/>
    <col min="7683" max="7683" width="10.5" style="635" customWidth="1"/>
    <col min="7684" max="7684" width="11.5" style="635" customWidth="1"/>
    <col min="7685" max="7685" width="9.375" style="635" customWidth="1"/>
    <col min="7686" max="7686" width="25.125" style="635" customWidth="1"/>
    <col min="7687" max="7687" width="14.625" style="635" customWidth="1"/>
    <col min="7688" max="7688" width="14" style="635" customWidth="1"/>
    <col min="7689" max="7689" width="10.125" style="635" customWidth="1"/>
    <col min="7690" max="7690" width="19.875" style="635" customWidth="1"/>
    <col min="7691" max="7937" width="9" style="635"/>
    <col min="7938" max="7938" width="7" style="635" customWidth="1"/>
    <col min="7939" max="7939" width="10.5" style="635" customWidth="1"/>
    <col min="7940" max="7940" width="11.5" style="635" customWidth="1"/>
    <col min="7941" max="7941" width="9.375" style="635" customWidth="1"/>
    <col min="7942" max="7942" width="25.125" style="635" customWidth="1"/>
    <col min="7943" max="7943" width="14.625" style="635" customWidth="1"/>
    <col min="7944" max="7944" width="14" style="635" customWidth="1"/>
    <col min="7945" max="7945" width="10.125" style="635" customWidth="1"/>
    <col min="7946" max="7946" width="19.875" style="635" customWidth="1"/>
    <col min="7947" max="8193" width="9" style="635"/>
    <col min="8194" max="8194" width="7" style="635" customWidth="1"/>
    <col min="8195" max="8195" width="10.5" style="635" customWidth="1"/>
    <col min="8196" max="8196" width="11.5" style="635" customWidth="1"/>
    <col min="8197" max="8197" width="9.375" style="635" customWidth="1"/>
    <col min="8198" max="8198" width="25.125" style="635" customWidth="1"/>
    <col min="8199" max="8199" width="14.625" style="635" customWidth="1"/>
    <col min="8200" max="8200" width="14" style="635" customWidth="1"/>
    <col min="8201" max="8201" width="10.125" style="635" customWidth="1"/>
    <col min="8202" max="8202" width="19.875" style="635" customWidth="1"/>
    <col min="8203" max="8449" width="9" style="635"/>
    <col min="8450" max="8450" width="7" style="635" customWidth="1"/>
    <col min="8451" max="8451" width="10.5" style="635" customWidth="1"/>
    <col min="8452" max="8452" width="11.5" style="635" customWidth="1"/>
    <col min="8453" max="8453" width="9.375" style="635" customWidth="1"/>
    <col min="8454" max="8454" width="25.125" style="635" customWidth="1"/>
    <col min="8455" max="8455" width="14.625" style="635" customWidth="1"/>
    <col min="8456" max="8456" width="14" style="635" customWidth="1"/>
    <col min="8457" max="8457" width="10.125" style="635" customWidth="1"/>
    <col min="8458" max="8458" width="19.875" style="635" customWidth="1"/>
    <col min="8459" max="8705" width="9" style="635"/>
    <col min="8706" max="8706" width="7" style="635" customWidth="1"/>
    <col min="8707" max="8707" width="10.5" style="635" customWidth="1"/>
    <col min="8708" max="8708" width="11.5" style="635" customWidth="1"/>
    <col min="8709" max="8709" width="9.375" style="635" customWidth="1"/>
    <col min="8710" max="8710" width="25.125" style="635" customWidth="1"/>
    <col min="8711" max="8711" width="14.625" style="635" customWidth="1"/>
    <col min="8712" max="8712" width="14" style="635" customWidth="1"/>
    <col min="8713" max="8713" width="10.125" style="635" customWidth="1"/>
    <col min="8714" max="8714" width="19.875" style="635" customWidth="1"/>
    <col min="8715" max="8961" width="9" style="635"/>
    <col min="8962" max="8962" width="7" style="635" customWidth="1"/>
    <col min="8963" max="8963" width="10.5" style="635" customWidth="1"/>
    <col min="8964" max="8964" width="11.5" style="635" customWidth="1"/>
    <col min="8965" max="8965" width="9.375" style="635" customWidth="1"/>
    <col min="8966" max="8966" width="25.125" style="635" customWidth="1"/>
    <col min="8967" max="8967" width="14.625" style="635" customWidth="1"/>
    <col min="8968" max="8968" width="14" style="635" customWidth="1"/>
    <col min="8969" max="8969" width="10.125" style="635" customWidth="1"/>
    <col min="8970" max="8970" width="19.875" style="635" customWidth="1"/>
    <col min="8971" max="9217" width="9" style="635"/>
    <col min="9218" max="9218" width="7" style="635" customWidth="1"/>
    <col min="9219" max="9219" width="10.5" style="635" customWidth="1"/>
    <col min="9220" max="9220" width="11.5" style="635" customWidth="1"/>
    <col min="9221" max="9221" width="9.375" style="635" customWidth="1"/>
    <col min="9222" max="9222" width="25.125" style="635" customWidth="1"/>
    <col min="9223" max="9223" width="14.625" style="635" customWidth="1"/>
    <col min="9224" max="9224" width="14" style="635" customWidth="1"/>
    <col min="9225" max="9225" width="10.125" style="635" customWidth="1"/>
    <col min="9226" max="9226" width="19.875" style="635" customWidth="1"/>
    <col min="9227" max="9473" width="9" style="635"/>
    <col min="9474" max="9474" width="7" style="635" customWidth="1"/>
    <col min="9475" max="9475" width="10.5" style="635" customWidth="1"/>
    <col min="9476" max="9476" width="11.5" style="635" customWidth="1"/>
    <col min="9477" max="9477" width="9.375" style="635" customWidth="1"/>
    <col min="9478" max="9478" width="25.125" style="635" customWidth="1"/>
    <col min="9479" max="9479" width="14.625" style="635" customWidth="1"/>
    <col min="9480" max="9480" width="14" style="635" customWidth="1"/>
    <col min="9481" max="9481" width="10.125" style="635" customWidth="1"/>
    <col min="9482" max="9482" width="19.875" style="635" customWidth="1"/>
    <col min="9483" max="9729" width="9" style="635"/>
    <col min="9730" max="9730" width="7" style="635" customWidth="1"/>
    <col min="9731" max="9731" width="10.5" style="635" customWidth="1"/>
    <col min="9732" max="9732" width="11.5" style="635" customWidth="1"/>
    <col min="9733" max="9733" width="9.375" style="635" customWidth="1"/>
    <col min="9734" max="9734" width="25.125" style="635" customWidth="1"/>
    <col min="9735" max="9735" width="14.625" style="635" customWidth="1"/>
    <col min="9736" max="9736" width="14" style="635" customWidth="1"/>
    <col min="9737" max="9737" width="10.125" style="635" customWidth="1"/>
    <col min="9738" max="9738" width="19.875" style="635" customWidth="1"/>
    <col min="9739" max="9985" width="9" style="635"/>
    <col min="9986" max="9986" width="7" style="635" customWidth="1"/>
    <col min="9987" max="9987" width="10.5" style="635" customWidth="1"/>
    <col min="9988" max="9988" width="11.5" style="635" customWidth="1"/>
    <col min="9989" max="9989" width="9.375" style="635" customWidth="1"/>
    <col min="9990" max="9990" width="25.125" style="635" customWidth="1"/>
    <col min="9991" max="9991" width="14.625" style="635" customWidth="1"/>
    <col min="9992" max="9992" width="14" style="635" customWidth="1"/>
    <col min="9993" max="9993" width="10.125" style="635" customWidth="1"/>
    <col min="9994" max="9994" width="19.875" style="635" customWidth="1"/>
    <col min="9995" max="10241" width="9" style="635"/>
    <col min="10242" max="10242" width="7" style="635" customWidth="1"/>
    <col min="10243" max="10243" width="10.5" style="635" customWidth="1"/>
    <col min="10244" max="10244" width="11.5" style="635" customWidth="1"/>
    <col min="10245" max="10245" width="9.375" style="635" customWidth="1"/>
    <col min="10246" max="10246" width="25.125" style="635" customWidth="1"/>
    <col min="10247" max="10247" width="14.625" style="635" customWidth="1"/>
    <col min="10248" max="10248" width="14" style="635" customWidth="1"/>
    <col min="10249" max="10249" width="10.125" style="635" customWidth="1"/>
    <col min="10250" max="10250" width="19.875" style="635" customWidth="1"/>
    <col min="10251" max="10497" width="9" style="635"/>
    <col min="10498" max="10498" width="7" style="635" customWidth="1"/>
    <col min="10499" max="10499" width="10.5" style="635" customWidth="1"/>
    <col min="10500" max="10500" width="11.5" style="635" customWidth="1"/>
    <col min="10501" max="10501" width="9.375" style="635" customWidth="1"/>
    <col min="10502" max="10502" width="25.125" style="635" customWidth="1"/>
    <col min="10503" max="10503" width="14.625" style="635" customWidth="1"/>
    <col min="10504" max="10504" width="14" style="635" customWidth="1"/>
    <col min="10505" max="10505" width="10.125" style="635" customWidth="1"/>
    <col min="10506" max="10506" width="19.875" style="635" customWidth="1"/>
    <col min="10507" max="10753" width="9" style="635"/>
    <col min="10754" max="10754" width="7" style="635" customWidth="1"/>
    <col min="10755" max="10755" width="10.5" style="635" customWidth="1"/>
    <col min="10756" max="10756" width="11.5" style="635" customWidth="1"/>
    <col min="10757" max="10757" width="9.375" style="635" customWidth="1"/>
    <col min="10758" max="10758" width="25.125" style="635" customWidth="1"/>
    <col min="10759" max="10759" width="14.625" style="635" customWidth="1"/>
    <col min="10760" max="10760" width="14" style="635" customWidth="1"/>
    <col min="10761" max="10761" width="10.125" style="635" customWidth="1"/>
    <col min="10762" max="10762" width="19.875" style="635" customWidth="1"/>
    <col min="10763" max="11009" width="9" style="635"/>
    <col min="11010" max="11010" width="7" style="635" customWidth="1"/>
    <col min="11011" max="11011" width="10.5" style="635" customWidth="1"/>
    <col min="11012" max="11012" width="11.5" style="635" customWidth="1"/>
    <col min="11013" max="11013" width="9.375" style="635" customWidth="1"/>
    <col min="11014" max="11014" width="25.125" style="635" customWidth="1"/>
    <col min="11015" max="11015" width="14.625" style="635" customWidth="1"/>
    <col min="11016" max="11016" width="14" style="635" customWidth="1"/>
    <col min="11017" max="11017" width="10.125" style="635" customWidth="1"/>
    <col min="11018" max="11018" width="19.875" style="635" customWidth="1"/>
    <col min="11019" max="11265" width="9" style="635"/>
    <col min="11266" max="11266" width="7" style="635" customWidth="1"/>
    <col min="11267" max="11267" width="10.5" style="635" customWidth="1"/>
    <col min="11268" max="11268" width="11.5" style="635" customWidth="1"/>
    <col min="11269" max="11269" width="9.375" style="635" customWidth="1"/>
    <col min="11270" max="11270" width="25.125" style="635" customWidth="1"/>
    <col min="11271" max="11271" width="14.625" style="635" customWidth="1"/>
    <col min="11272" max="11272" width="14" style="635" customWidth="1"/>
    <col min="11273" max="11273" width="10.125" style="635" customWidth="1"/>
    <col min="11274" max="11274" width="19.875" style="635" customWidth="1"/>
    <col min="11275" max="11521" width="9" style="635"/>
    <col min="11522" max="11522" width="7" style="635" customWidth="1"/>
    <col min="11523" max="11523" width="10.5" style="635" customWidth="1"/>
    <col min="11524" max="11524" width="11.5" style="635" customWidth="1"/>
    <col min="11525" max="11525" width="9.375" style="635" customWidth="1"/>
    <col min="11526" max="11526" width="25.125" style="635" customWidth="1"/>
    <col min="11527" max="11527" width="14.625" style="635" customWidth="1"/>
    <col min="11528" max="11528" width="14" style="635" customWidth="1"/>
    <col min="11529" max="11529" width="10.125" style="635" customWidth="1"/>
    <col min="11530" max="11530" width="19.875" style="635" customWidth="1"/>
    <col min="11531" max="11777" width="9" style="635"/>
    <col min="11778" max="11778" width="7" style="635" customWidth="1"/>
    <col min="11779" max="11779" width="10.5" style="635" customWidth="1"/>
    <col min="11780" max="11780" width="11.5" style="635" customWidth="1"/>
    <col min="11781" max="11781" width="9.375" style="635" customWidth="1"/>
    <col min="11782" max="11782" width="25.125" style="635" customWidth="1"/>
    <col min="11783" max="11783" width="14.625" style="635" customWidth="1"/>
    <col min="11784" max="11784" width="14" style="635" customWidth="1"/>
    <col min="11785" max="11785" width="10.125" style="635" customWidth="1"/>
    <col min="11786" max="11786" width="19.875" style="635" customWidth="1"/>
    <col min="11787" max="12033" width="9" style="635"/>
    <col min="12034" max="12034" width="7" style="635" customWidth="1"/>
    <col min="12035" max="12035" width="10.5" style="635" customWidth="1"/>
    <col min="12036" max="12036" width="11.5" style="635" customWidth="1"/>
    <col min="12037" max="12037" width="9.375" style="635" customWidth="1"/>
    <col min="12038" max="12038" width="25.125" style="635" customWidth="1"/>
    <col min="12039" max="12039" width="14.625" style="635" customWidth="1"/>
    <col min="12040" max="12040" width="14" style="635" customWidth="1"/>
    <col min="12041" max="12041" width="10.125" style="635" customWidth="1"/>
    <col min="12042" max="12042" width="19.875" style="635" customWidth="1"/>
    <col min="12043" max="12289" width="9" style="635"/>
    <col min="12290" max="12290" width="7" style="635" customWidth="1"/>
    <col min="12291" max="12291" width="10.5" style="635" customWidth="1"/>
    <col min="12292" max="12292" width="11.5" style="635" customWidth="1"/>
    <col min="12293" max="12293" width="9.375" style="635" customWidth="1"/>
    <col min="12294" max="12294" width="25.125" style="635" customWidth="1"/>
    <col min="12295" max="12295" width="14.625" style="635" customWidth="1"/>
    <col min="12296" max="12296" width="14" style="635" customWidth="1"/>
    <col min="12297" max="12297" width="10.125" style="635" customWidth="1"/>
    <col min="12298" max="12298" width="19.875" style="635" customWidth="1"/>
    <col min="12299" max="12545" width="9" style="635"/>
    <col min="12546" max="12546" width="7" style="635" customWidth="1"/>
    <col min="12547" max="12547" width="10.5" style="635" customWidth="1"/>
    <col min="12548" max="12548" width="11.5" style="635" customWidth="1"/>
    <col min="12549" max="12549" width="9.375" style="635" customWidth="1"/>
    <col min="12550" max="12550" width="25.125" style="635" customWidth="1"/>
    <col min="12551" max="12551" width="14.625" style="635" customWidth="1"/>
    <col min="12552" max="12552" width="14" style="635" customWidth="1"/>
    <col min="12553" max="12553" width="10.125" style="635" customWidth="1"/>
    <col min="12554" max="12554" width="19.875" style="635" customWidth="1"/>
    <col min="12555" max="12801" width="9" style="635"/>
    <col min="12802" max="12802" width="7" style="635" customWidth="1"/>
    <col min="12803" max="12803" width="10.5" style="635" customWidth="1"/>
    <col min="12804" max="12804" width="11.5" style="635" customWidth="1"/>
    <col min="12805" max="12805" width="9.375" style="635" customWidth="1"/>
    <col min="12806" max="12806" width="25.125" style="635" customWidth="1"/>
    <col min="12807" max="12807" width="14.625" style="635" customWidth="1"/>
    <col min="12808" max="12808" width="14" style="635" customWidth="1"/>
    <col min="12809" max="12809" width="10.125" style="635" customWidth="1"/>
    <col min="12810" max="12810" width="19.875" style="635" customWidth="1"/>
    <col min="12811" max="13057" width="9" style="635"/>
    <col min="13058" max="13058" width="7" style="635" customWidth="1"/>
    <col min="13059" max="13059" width="10.5" style="635" customWidth="1"/>
    <col min="13060" max="13060" width="11.5" style="635" customWidth="1"/>
    <col min="13061" max="13061" width="9.375" style="635" customWidth="1"/>
    <col min="13062" max="13062" width="25.125" style="635" customWidth="1"/>
    <col min="13063" max="13063" width="14.625" style="635" customWidth="1"/>
    <col min="13064" max="13064" width="14" style="635" customWidth="1"/>
    <col min="13065" max="13065" width="10.125" style="635" customWidth="1"/>
    <col min="13066" max="13066" width="19.875" style="635" customWidth="1"/>
    <col min="13067" max="13313" width="9" style="635"/>
    <col min="13314" max="13314" width="7" style="635" customWidth="1"/>
    <col min="13315" max="13315" width="10.5" style="635" customWidth="1"/>
    <col min="13316" max="13316" width="11.5" style="635" customWidth="1"/>
    <col min="13317" max="13317" width="9.375" style="635" customWidth="1"/>
    <col min="13318" max="13318" width="25.125" style="635" customWidth="1"/>
    <col min="13319" max="13319" width="14.625" style="635" customWidth="1"/>
    <col min="13320" max="13320" width="14" style="635" customWidth="1"/>
    <col min="13321" max="13321" width="10.125" style="635" customWidth="1"/>
    <col min="13322" max="13322" width="19.875" style="635" customWidth="1"/>
    <col min="13323" max="13569" width="9" style="635"/>
    <col min="13570" max="13570" width="7" style="635" customWidth="1"/>
    <col min="13571" max="13571" width="10.5" style="635" customWidth="1"/>
    <col min="13572" max="13572" width="11.5" style="635" customWidth="1"/>
    <col min="13573" max="13573" width="9.375" style="635" customWidth="1"/>
    <col min="13574" max="13574" width="25.125" style="635" customWidth="1"/>
    <col min="13575" max="13575" width="14.625" style="635" customWidth="1"/>
    <col min="13576" max="13576" width="14" style="635" customWidth="1"/>
    <col min="13577" max="13577" width="10.125" style="635" customWidth="1"/>
    <col min="13578" max="13578" width="19.875" style="635" customWidth="1"/>
    <col min="13579" max="13825" width="9" style="635"/>
    <col min="13826" max="13826" width="7" style="635" customWidth="1"/>
    <col min="13827" max="13827" width="10.5" style="635" customWidth="1"/>
    <col min="13828" max="13828" width="11.5" style="635" customWidth="1"/>
    <col min="13829" max="13829" width="9.375" style="635" customWidth="1"/>
    <col min="13830" max="13830" width="25.125" style="635" customWidth="1"/>
    <col min="13831" max="13831" width="14.625" style="635" customWidth="1"/>
    <col min="13832" max="13832" width="14" style="635" customWidth="1"/>
    <col min="13833" max="13833" width="10.125" style="635" customWidth="1"/>
    <col min="13834" max="13834" width="19.875" style="635" customWidth="1"/>
    <col min="13835" max="14081" width="9" style="635"/>
    <col min="14082" max="14082" width="7" style="635" customWidth="1"/>
    <col min="14083" max="14083" width="10.5" style="635" customWidth="1"/>
    <col min="14084" max="14084" width="11.5" style="635" customWidth="1"/>
    <col min="14085" max="14085" width="9.375" style="635" customWidth="1"/>
    <col min="14086" max="14086" width="25.125" style="635" customWidth="1"/>
    <col min="14087" max="14087" width="14.625" style="635" customWidth="1"/>
    <col min="14088" max="14088" width="14" style="635" customWidth="1"/>
    <col min="14089" max="14089" width="10.125" style="635" customWidth="1"/>
    <col min="14090" max="14090" width="19.875" style="635" customWidth="1"/>
    <col min="14091" max="14337" width="9" style="635"/>
    <col min="14338" max="14338" width="7" style="635" customWidth="1"/>
    <col min="14339" max="14339" width="10.5" style="635" customWidth="1"/>
    <col min="14340" max="14340" width="11.5" style="635" customWidth="1"/>
    <col min="14341" max="14341" width="9.375" style="635" customWidth="1"/>
    <col min="14342" max="14342" width="25.125" style="635" customWidth="1"/>
    <col min="14343" max="14343" width="14.625" style="635" customWidth="1"/>
    <col min="14344" max="14344" width="14" style="635" customWidth="1"/>
    <col min="14345" max="14345" width="10.125" style="635" customWidth="1"/>
    <col min="14346" max="14346" width="19.875" style="635" customWidth="1"/>
    <col min="14347" max="14593" width="9" style="635"/>
    <col min="14594" max="14594" width="7" style="635" customWidth="1"/>
    <col min="14595" max="14595" width="10.5" style="635" customWidth="1"/>
    <col min="14596" max="14596" width="11.5" style="635" customWidth="1"/>
    <col min="14597" max="14597" width="9.375" style="635" customWidth="1"/>
    <col min="14598" max="14598" width="25.125" style="635" customWidth="1"/>
    <col min="14599" max="14599" width="14.625" style="635" customWidth="1"/>
    <col min="14600" max="14600" width="14" style="635" customWidth="1"/>
    <col min="14601" max="14601" width="10.125" style="635" customWidth="1"/>
    <col min="14602" max="14602" width="19.875" style="635" customWidth="1"/>
    <col min="14603" max="14849" width="9" style="635"/>
    <col min="14850" max="14850" width="7" style="635" customWidth="1"/>
    <col min="14851" max="14851" width="10.5" style="635" customWidth="1"/>
    <col min="14852" max="14852" width="11.5" style="635" customWidth="1"/>
    <col min="14853" max="14853" width="9.375" style="635" customWidth="1"/>
    <col min="14854" max="14854" width="25.125" style="635" customWidth="1"/>
    <col min="14855" max="14855" width="14.625" style="635" customWidth="1"/>
    <col min="14856" max="14856" width="14" style="635" customWidth="1"/>
    <col min="14857" max="14857" width="10.125" style="635" customWidth="1"/>
    <col min="14858" max="14858" width="19.875" style="635" customWidth="1"/>
    <col min="14859" max="15105" width="9" style="635"/>
    <col min="15106" max="15106" width="7" style="635" customWidth="1"/>
    <col min="15107" max="15107" width="10.5" style="635" customWidth="1"/>
    <col min="15108" max="15108" width="11.5" style="635" customWidth="1"/>
    <col min="15109" max="15109" width="9.375" style="635" customWidth="1"/>
    <col min="15110" max="15110" width="25.125" style="635" customWidth="1"/>
    <col min="15111" max="15111" width="14.625" style="635" customWidth="1"/>
    <col min="15112" max="15112" width="14" style="635" customWidth="1"/>
    <col min="15113" max="15113" width="10.125" style="635" customWidth="1"/>
    <col min="15114" max="15114" width="19.875" style="635" customWidth="1"/>
    <col min="15115" max="15361" width="9" style="635"/>
    <col min="15362" max="15362" width="7" style="635" customWidth="1"/>
    <col min="15363" max="15363" width="10.5" style="635" customWidth="1"/>
    <col min="15364" max="15364" width="11.5" style="635" customWidth="1"/>
    <col min="15365" max="15365" width="9.375" style="635" customWidth="1"/>
    <col min="15366" max="15366" width="25.125" style="635" customWidth="1"/>
    <col min="15367" max="15367" width="14.625" style="635" customWidth="1"/>
    <col min="15368" max="15368" width="14" style="635" customWidth="1"/>
    <col min="15369" max="15369" width="10.125" style="635" customWidth="1"/>
    <col min="15370" max="15370" width="19.875" style="635" customWidth="1"/>
    <col min="15371" max="15617" width="9" style="635"/>
    <col min="15618" max="15618" width="7" style="635" customWidth="1"/>
    <col min="15619" max="15619" width="10.5" style="635" customWidth="1"/>
    <col min="15620" max="15620" width="11.5" style="635" customWidth="1"/>
    <col min="15621" max="15621" width="9.375" style="635" customWidth="1"/>
    <col min="15622" max="15622" width="25.125" style="635" customWidth="1"/>
    <col min="15623" max="15623" width="14.625" style="635" customWidth="1"/>
    <col min="15624" max="15624" width="14" style="635" customWidth="1"/>
    <col min="15625" max="15625" width="10.125" style="635" customWidth="1"/>
    <col min="15626" max="15626" width="19.875" style="635" customWidth="1"/>
    <col min="15627" max="15873" width="9" style="635"/>
    <col min="15874" max="15874" width="7" style="635" customWidth="1"/>
    <col min="15875" max="15875" width="10.5" style="635" customWidth="1"/>
    <col min="15876" max="15876" width="11.5" style="635" customWidth="1"/>
    <col min="15877" max="15877" width="9.375" style="635" customWidth="1"/>
    <col min="15878" max="15878" width="25.125" style="635" customWidth="1"/>
    <col min="15879" max="15879" width="14.625" style="635" customWidth="1"/>
    <col min="15880" max="15880" width="14" style="635" customWidth="1"/>
    <col min="15881" max="15881" width="10.125" style="635" customWidth="1"/>
    <col min="15882" max="15882" width="19.875" style="635" customWidth="1"/>
    <col min="15883" max="16129" width="9" style="635"/>
    <col min="16130" max="16130" width="7" style="635" customWidth="1"/>
    <col min="16131" max="16131" width="10.5" style="635" customWidth="1"/>
    <col min="16132" max="16132" width="11.5" style="635" customWidth="1"/>
    <col min="16133" max="16133" width="9.375" style="635" customWidth="1"/>
    <col min="16134" max="16134" width="25.125" style="635" customWidth="1"/>
    <col min="16135" max="16135" width="14.625" style="635" customWidth="1"/>
    <col min="16136" max="16136" width="14" style="635" customWidth="1"/>
    <col min="16137" max="16137" width="10.125" style="635" customWidth="1"/>
    <col min="16138" max="16138" width="19.875" style="635" customWidth="1"/>
    <col min="16139" max="16384" width="9" style="635"/>
  </cols>
  <sheetData>
    <row r="1" spans="1:25" ht="26.25" customHeight="1" thickBot="1">
      <c r="C1" s="1415" t="s">
        <v>806</v>
      </c>
      <c r="D1" s="1415"/>
      <c r="E1" s="1415"/>
      <c r="F1" s="1416"/>
      <c r="G1" s="1416"/>
      <c r="H1" s="1416"/>
      <c r="I1" s="1416"/>
      <c r="J1" s="1416"/>
      <c r="K1" s="634"/>
    </row>
    <row r="2" spans="1:25" ht="18" customHeight="1">
      <c r="C2" s="636"/>
      <c r="D2" s="636"/>
      <c r="E2" s="636"/>
      <c r="F2" s="636"/>
      <c r="G2" s="637"/>
      <c r="H2" s="636"/>
      <c r="I2" s="636"/>
      <c r="J2" s="636"/>
      <c r="K2" s="638" t="s">
        <v>429</v>
      </c>
    </row>
    <row r="3" spans="1:25" ht="40.5" customHeight="1" thickBot="1">
      <c r="C3" s="1419" t="s">
        <v>456</v>
      </c>
      <c r="D3" s="1419"/>
      <c r="E3" s="1419"/>
      <c r="F3" s="1419"/>
      <c r="G3" s="1419"/>
      <c r="H3" s="1419"/>
      <c r="I3" s="1419"/>
      <c r="J3" s="1420"/>
      <c r="K3" s="639">
        <f>'19-1総括'!E4</f>
        <v>0</v>
      </c>
    </row>
    <row r="4" spans="1:25" ht="126" customHeight="1">
      <c r="C4" s="1407" t="s">
        <v>636</v>
      </c>
      <c r="D4" s="1409" t="s">
        <v>634</v>
      </c>
      <c r="E4" s="1409" t="s">
        <v>635</v>
      </c>
      <c r="F4" s="1409" t="s">
        <v>365</v>
      </c>
      <c r="G4" s="1409" t="s">
        <v>366</v>
      </c>
      <c r="H4" s="1409" t="s">
        <v>430</v>
      </c>
      <c r="I4" s="1411" t="s">
        <v>834</v>
      </c>
      <c r="J4" s="1411" t="s">
        <v>369</v>
      </c>
      <c r="K4" s="1413" t="s">
        <v>835</v>
      </c>
      <c r="L4" s="1405" t="s">
        <v>720</v>
      </c>
      <c r="M4" s="1406"/>
      <c r="N4" s="1406"/>
      <c r="O4" s="1406"/>
      <c r="P4" s="1406"/>
    </row>
    <row r="5" spans="1:25" ht="30.75" customHeight="1" thickBot="1">
      <c r="C5" s="1408"/>
      <c r="D5" s="1410"/>
      <c r="E5" s="1410"/>
      <c r="F5" s="1410"/>
      <c r="G5" s="1410"/>
      <c r="H5" s="1410"/>
      <c r="I5" s="1412"/>
      <c r="J5" s="1412"/>
      <c r="K5" s="1414"/>
      <c r="L5" s="886" t="s">
        <v>657</v>
      </c>
      <c r="M5" s="886" t="s">
        <v>655</v>
      </c>
      <c r="N5" s="886" t="s">
        <v>656</v>
      </c>
      <c r="O5" s="886" t="s">
        <v>670</v>
      </c>
      <c r="P5" s="886" t="s">
        <v>736</v>
      </c>
      <c r="Q5" s="886" t="s">
        <v>674</v>
      </c>
      <c r="R5" s="885"/>
      <c r="Y5" s="635" t="s">
        <v>671</v>
      </c>
    </row>
    <row r="6" spans="1:25" ht="18" customHeight="1">
      <c r="A6" s="635">
        <f>K3</f>
        <v>0</v>
      </c>
      <c r="C6" s="878"/>
      <c r="D6" s="846"/>
      <c r="E6" s="857"/>
      <c r="F6" s="640"/>
      <c r="G6" s="641"/>
      <c r="H6" s="640"/>
      <c r="I6" s="867"/>
      <c r="J6" s="640"/>
      <c r="K6" s="880"/>
      <c r="L6" s="872" t="str">
        <f>IF(C6="","",IF(F6=H6,"エラー",""))</f>
        <v/>
      </c>
      <c r="M6" s="872" t="str">
        <f>IF(C6="","",IF(COUNTIF($I$831:$I$854,I6),"","エラー"))</f>
        <v/>
      </c>
      <c r="N6" s="872" t="str">
        <f>IF(I6="その他",IF(J6="","エラー",""),IF(I6="外国語(外国語会話も含む)",IF(J6="","エラー",""),""))</f>
        <v/>
      </c>
      <c r="O6" s="872" t="str">
        <f>IF(COUNTIF($Y$6:$Y$19,K6),"要確認","")</f>
        <v/>
      </c>
      <c r="P6" s="872" t="str">
        <f t="shared" ref="P6:P69" si="0">IF(C6="","",IF(COUNTBLANK(C6:K6)&gt;1,"記入漏れがあります。記入例のとおりデータを入力してください。",""))</f>
        <v/>
      </c>
      <c r="Y6" s="635" t="s">
        <v>660</v>
      </c>
    </row>
    <row r="7" spans="1:25" ht="18" customHeight="1">
      <c r="C7" s="879"/>
      <c r="D7" s="850"/>
      <c r="E7" s="858"/>
      <c r="F7" s="847"/>
      <c r="G7" s="848"/>
      <c r="H7" s="849"/>
      <c r="I7" s="868"/>
      <c r="J7" s="642"/>
      <c r="K7" s="862"/>
      <c r="L7" s="872" t="str">
        <f t="shared" ref="L7:L70" si="1">IF(C7="","",IF(F7=H7,"エラー",""))</f>
        <v/>
      </c>
      <c r="M7" s="872" t="str">
        <f t="shared" ref="M7:M70" si="2">IF(C7="","",IF(COUNTIF($I$831:$I$854,I7),"","エラー"))</f>
        <v/>
      </c>
      <c r="N7" s="872" t="str">
        <f t="shared" ref="N7:N70" si="3">IF(I7="その他",IF(J7="","エラー",""),IF(I7="外国語(外国語会話も含む)",IF(J7="","エラー",""),""))</f>
        <v/>
      </c>
      <c r="O7" s="872" t="str">
        <f t="shared" ref="O7:O70" si="4">IF(COUNTIF($Y$6:$Y$19,K7),"要確認","")</f>
        <v/>
      </c>
      <c r="P7" s="872" t="str">
        <f t="shared" si="0"/>
        <v/>
      </c>
      <c r="Y7" s="635" t="s">
        <v>658</v>
      </c>
    </row>
    <row r="8" spans="1:25" ht="18" customHeight="1">
      <c r="C8" s="879"/>
      <c r="D8" s="850"/>
      <c r="E8" s="858"/>
      <c r="F8" s="847"/>
      <c r="G8" s="848"/>
      <c r="H8" s="849"/>
      <c r="I8" s="868"/>
      <c r="J8" s="642"/>
      <c r="K8" s="862"/>
      <c r="L8" s="872" t="str">
        <f t="shared" si="1"/>
        <v/>
      </c>
      <c r="M8" s="872" t="str">
        <f t="shared" si="2"/>
        <v/>
      </c>
      <c r="N8" s="872" t="str">
        <f t="shared" si="3"/>
        <v/>
      </c>
      <c r="O8" s="872" t="str">
        <f t="shared" si="4"/>
        <v/>
      </c>
      <c r="P8" s="872" t="str">
        <f t="shared" si="0"/>
        <v/>
      </c>
      <c r="Y8" s="635" t="s">
        <v>659</v>
      </c>
    </row>
    <row r="9" spans="1:25" ht="18" customHeight="1">
      <c r="C9" s="879"/>
      <c r="D9" s="850"/>
      <c r="E9" s="858"/>
      <c r="F9" s="847"/>
      <c r="G9" s="848"/>
      <c r="H9" s="849"/>
      <c r="I9" s="868"/>
      <c r="J9" s="642"/>
      <c r="K9" s="862"/>
      <c r="L9" s="872" t="str">
        <f t="shared" si="1"/>
        <v/>
      </c>
      <c r="M9" s="872" t="str">
        <f t="shared" si="2"/>
        <v/>
      </c>
      <c r="N9" s="872" t="str">
        <f t="shared" si="3"/>
        <v/>
      </c>
      <c r="O9" s="872" t="str">
        <f t="shared" si="4"/>
        <v/>
      </c>
      <c r="P9" s="872" t="str">
        <f t="shared" si="0"/>
        <v/>
      </c>
      <c r="Y9" s="635" t="s">
        <v>661</v>
      </c>
    </row>
    <row r="10" spans="1:25" ht="18" customHeight="1">
      <c r="C10" s="879"/>
      <c r="D10" s="850"/>
      <c r="E10" s="858"/>
      <c r="F10" s="847"/>
      <c r="G10" s="848"/>
      <c r="H10" s="849"/>
      <c r="I10" s="868"/>
      <c r="J10" s="642"/>
      <c r="K10" s="862"/>
      <c r="L10" s="872" t="str">
        <f t="shared" si="1"/>
        <v/>
      </c>
      <c r="M10" s="872" t="str">
        <f t="shared" si="2"/>
        <v/>
      </c>
      <c r="N10" s="872" t="str">
        <f t="shared" si="3"/>
        <v/>
      </c>
      <c r="O10" s="872" t="str">
        <f t="shared" si="4"/>
        <v/>
      </c>
      <c r="P10" s="872" t="str">
        <f t="shared" si="0"/>
        <v/>
      </c>
      <c r="Y10" s="635" t="s">
        <v>662</v>
      </c>
    </row>
    <row r="11" spans="1:25" ht="18" customHeight="1">
      <c r="C11" s="879"/>
      <c r="D11" s="850"/>
      <c r="E11" s="858"/>
      <c r="F11" s="847"/>
      <c r="G11" s="848"/>
      <c r="H11" s="849"/>
      <c r="I11" s="868"/>
      <c r="J11" s="642"/>
      <c r="K11" s="862"/>
      <c r="L11" s="872" t="str">
        <f t="shared" si="1"/>
        <v/>
      </c>
      <c r="M11" s="872" t="str">
        <f t="shared" si="2"/>
        <v/>
      </c>
      <c r="N11" s="872" t="str">
        <f t="shared" si="3"/>
        <v/>
      </c>
      <c r="O11" s="872" t="str">
        <f t="shared" si="4"/>
        <v/>
      </c>
      <c r="P11" s="872" t="str">
        <f t="shared" si="0"/>
        <v/>
      </c>
      <c r="Y11" s="635" t="s">
        <v>663</v>
      </c>
    </row>
    <row r="12" spans="1:25" ht="18" customHeight="1">
      <c r="C12" s="879"/>
      <c r="D12" s="850"/>
      <c r="E12" s="858"/>
      <c r="F12" s="847"/>
      <c r="G12" s="848"/>
      <c r="H12" s="849"/>
      <c r="I12" s="868"/>
      <c r="J12" s="642"/>
      <c r="K12" s="862"/>
      <c r="L12" s="872" t="str">
        <f t="shared" si="1"/>
        <v/>
      </c>
      <c r="M12" s="872" t="str">
        <f t="shared" si="2"/>
        <v/>
      </c>
      <c r="N12" s="872" t="str">
        <f t="shared" si="3"/>
        <v/>
      </c>
      <c r="O12" s="872" t="str">
        <f t="shared" si="4"/>
        <v/>
      </c>
      <c r="P12" s="872" t="str">
        <f t="shared" si="0"/>
        <v/>
      </c>
      <c r="Y12" s="635" t="s">
        <v>664</v>
      </c>
    </row>
    <row r="13" spans="1:25" ht="18" customHeight="1">
      <c r="C13" s="879"/>
      <c r="D13" s="850"/>
      <c r="E13" s="858"/>
      <c r="F13" s="847"/>
      <c r="G13" s="848"/>
      <c r="H13" s="849"/>
      <c r="I13" s="868"/>
      <c r="J13" s="642"/>
      <c r="K13" s="862"/>
      <c r="L13" s="872" t="str">
        <f t="shared" si="1"/>
        <v/>
      </c>
      <c r="M13" s="872" t="str">
        <f t="shared" si="2"/>
        <v/>
      </c>
      <c r="N13" s="872" t="str">
        <f t="shared" si="3"/>
        <v/>
      </c>
      <c r="O13" s="872" t="str">
        <f t="shared" si="4"/>
        <v/>
      </c>
      <c r="P13" s="872" t="str">
        <f t="shared" si="0"/>
        <v/>
      </c>
      <c r="Y13" s="635" t="s">
        <v>665</v>
      </c>
    </row>
    <row r="14" spans="1:25" ht="18" customHeight="1">
      <c r="C14" s="879"/>
      <c r="D14" s="850"/>
      <c r="E14" s="858"/>
      <c r="F14" s="847"/>
      <c r="G14" s="848"/>
      <c r="H14" s="849"/>
      <c r="I14" s="868"/>
      <c r="J14" s="642"/>
      <c r="K14" s="862"/>
      <c r="L14" s="872" t="str">
        <f t="shared" si="1"/>
        <v/>
      </c>
      <c r="M14" s="872" t="str">
        <f t="shared" si="2"/>
        <v/>
      </c>
      <c r="N14" s="872" t="str">
        <f t="shared" si="3"/>
        <v/>
      </c>
      <c r="O14" s="872" t="str">
        <f t="shared" si="4"/>
        <v/>
      </c>
      <c r="P14" s="872" t="str">
        <f t="shared" si="0"/>
        <v/>
      </c>
      <c r="Y14" s="635" t="s">
        <v>666</v>
      </c>
    </row>
    <row r="15" spans="1:25" ht="18" customHeight="1">
      <c r="C15" s="879"/>
      <c r="D15" s="850"/>
      <c r="E15" s="858"/>
      <c r="F15" s="847"/>
      <c r="G15" s="848"/>
      <c r="H15" s="849"/>
      <c r="I15" s="868"/>
      <c r="J15" s="642"/>
      <c r="K15" s="862"/>
      <c r="L15" s="872" t="str">
        <f t="shared" si="1"/>
        <v/>
      </c>
      <c r="M15" s="872" t="str">
        <f t="shared" si="2"/>
        <v/>
      </c>
      <c r="N15" s="872" t="str">
        <f t="shared" si="3"/>
        <v/>
      </c>
      <c r="O15" s="872" t="str">
        <f t="shared" si="4"/>
        <v/>
      </c>
      <c r="P15" s="872" t="str">
        <f t="shared" si="0"/>
        <v/>
      </c>
      <c r="Y15" s="635" t="s">
        <v>673</v>
      </c>
    </row>
    <row r="16" spans="1:25" ht="18" customHeight="1">
      <c r="C16" s="879"/>
      <c r="D16" s="850"/>
      <c r="E16" s="858"/>
      <c r="F16" s="847"/>
      <c r="G16" s="848"/>
      <c r="H16" s="849"/>
      <c r="I16" s="868"/>
      <c r="J16" s="642"/>
      <c r="K16" s="862"/>
      <c r="L16" s="872" t="str">
        <f t="shared" si="1"/>
        <v/>
      </c>
      <c r="M16" s="872" t="str">
        <f t="shared" si="2"/>
        <v/>
      </c>
      <c r="N16" s="872" t="str">
        <f t="shared" si="3"/>
        <v/>
      </c>
      <c r="O16" s="872" t="str">
        <f t="shared" si="4"/>
        <v/>
      </c>
      <c r="P16" s="872" t="str">
        <f t="shared" si="0"/>
        <v/>
      </c>
      <c r="Y16" s="635" t="s">
        <v>667</v>
      </c>
    </row>
    <row r="17" spans="3:25" ht="18" customHeight="1">
      <c r="C17" s="879"/>
      <c r="D17" s="850"/>
      <c r="E17" s="858"/>
      <c r="F17" s="847"/>
      <c r="G17" s="848"/>
      <c r="H17" s="849"/>
      <c r="I17" s="868"/>
      <c r="J17" s="642"/>
      <c r="K17" s="862"/>
      <c r="L17" s="872" t="str">
        <f t="shared" si="1"/>
        <v/>
      </c>
      <c r="M17" s="872" t="str">
        <f t="shared" si="2"/>
        <v/>
      </c>
      <c r="N17" s="872" t="str">
        <f t="shared" si="3"/>
        <v/>
      </c>
      <c r="O17" s="872" t="str">
        <f t="shared" si="4"/>
        <v/>
      </c>
      <c r="P17" s="872" t="str">
        <f t="shared" si="0"/>
        <v/>
      </c>
      <c r="Y17" s="635" t="s">
        <v>668</v>
      </c>
    </row>
    <row r="18" spans="3:25" ht="18" customHeight="1">
      <c r="C18" s="879"/>
      <c r="D18" s="850"/>
      <c r="E18" s="858"/>
      <c r="F18" s="847"/>
      <c r="G18" s="848"/>
      <c r="H18" s="849"/>
      <c r="I18" s="868"/>
      <c r="J18" s="642"/>
      <c r="K18" s="862"/>
      <c r="L18" s="872" t="str">
        <f t="shared" si="1"/>
        <v/>
      </c>
      <c r="M18" s="872" t="str">
        <f t="shared" si="2"/>
        <v/>
      </c>
      <c r="N18" s="872" t="str">
        <f t="shared" si="3"/>
        <v/>
      </c>
      <c r="O18" s="872" t="str">
        <f t="shared" si="4"/>
        <v/>
      </c>
      <c r="P18" s="872" t="str">
        <f t="shared" si="0"/>
        <v/>
      </c>
      <c r="Y18" s="635" t="s">
        <v>672</v>
      </c>
    </row>
    <row r="19" spans="3:25" ht="18" customHeight="1">
      <c r="C19" s="879"/>
      <c r="D19" s="850"/>
      <c r="E19" s="858"/>
      <c r="F19" s="847"/>
      <c r="G19" s="848"/>
      <c r="H19" s="849"/>
      <c r="I19" s="868"/>
      <c r="J19" s="642"/>
      <c r="K19" s="862"/>
      <c r="L19" s="872" t="str">
        <f t="shared" si="1"/>
        <v/>
      </c>
      <c r="M19" s="872" t="str">
        <f t="shared" si="2"/>
        <v/>
      </c>
      <c r="N19" s="872" t="str">
        <f t="shared" si="3"/>
        <v/>
      </c>
      <c r="O19" s="872" t="str">
        <f t="shared" si="4"/>
        <v/>
      </c>
      <c r="P19" s="872" t="str">
        <f t="shared" si="0"/>
        <v/>
      </c>
      <c r="Y19" s="635" t="s">
        <v>669</v>
      </c>
    </row>
    <row r="20" spans="3:25" ht="18" customHeight="1">
      <c r="C20" s="879"/>
      <c r="D20" s="850"/>
      <c r="E20" s="858"/>
      <c r="F20" s="847"/>
      <c r="G20" s="848"/>
      <c r="H20" s="849"/>
      <c r="I20" s="868"/>
      <c r="J20" s="642"/>
      <c r="K20" s="862"/>
      <c r="L20" s="872" t="str">
        <f t="shared" si="1"/>
        <v/>
      </c>
      <c r="M20" s="872" t="str">
        <f t="shared" si="2"/>
        <v/>
      </c>
      <c r="N20" s="872" t="str">
        <f t="shared" si="3"/>
        <v/>
      </c>
      <c r="O20" s="872" t="str">
        <f t="shared" si="4"/>
        <v/>
      </c>
      <c r="P20" s="872" t="str">
        <f t="shared" si="0"/>
        <v/>
      </c>
    </row>
    <row r="21" spans="3:25" ht="18" customHeight="1">
      <c r="C21" s="879"/>
      <c r="D21" s="850"/>
      <c r="E21" s="858"/>
      <c r="F21" s="847"/>
      <c r="G21" s="848"/>
      <c r="H21" s="849"/>
      <c r="I21" s="868"/>
      <c r="J21" s="642"/>
      <c r="K21" s="862"/>
      <c r="L21" s="872" t="str">
        <f t="shared" si="1"/>
        <v/>
      </c>
      <c r="M21" s="872" t="str">
        <f t="shared" si="2"/>
        <v/>
      </c>
      <c r="N21" s="872" t="str">
        <f t="shared" si="3"/>
        <v/>
      </c>
      <c r="O21" s="872" t="str">
        <f t="shared" si="4"/>
        <v/>
      </c>
      <c r="P21" s="872" t="str">
        <f t="shared" si="0"/>
        <v/>
      </c>
    </row>
    <row r="22" spans="3:25" ht="18" customHeight="1">
      <c r="C22" s="879"/>
      <c r="D22" s="850"/>
      <c r="E22" s="858"/>
      <c r="F22" s="847"/>
      <c r="G22" s="848"/>
      <c r="H22" s="849"/>
      <c r="I22" s="868"/>
      <c r="J22" s="642"/>
      <c r="K22" s="862"/>
      <c r="L22" s="872" t="str">
        <f t="shared" si="1"/>
        <v/>
      </c>
      <c r="M22" s="872" t="str">
        <f t="shared" si="2"/>
        <v/>
      </c>
      <c r="N22" s="872" t="str">
        <f t="shared" si="3"/>
        <v/>
      </c>
      <c r="O22" s="872" t="str">
        <f t="shared" si="4"/>
        <v/>
      </c>
      <c r="P22" s="872" t="str">
        <f t="shared" si="0"/>
        <v/>
      </c>
    </row>
    <row r="23" spans="3:25" ht="18" customHeight="1">
      <c r="C23" s="879"/>
      <c r="D23" s="850"/>
      <c r="E23" s="858"/>
      <c r="F23" s="847"/>
      <c r="G23" s="848"/>
      <c r="H23" s="849"/>
      <c r="I23" s="868"/>
      <c r="J23" s="642"/>
      <c r="K23" s="862"/>
      <c r="L23" s="872" t="str">
        <f t="shared" si="1"/>
        <v/>
      </c>
      <c r="M23" s="872" t="str">
        <f t="shared" si="2"/>
        <v/>
      </c>
      <c r="N23" s="872" t="str">
        <f t="shared" si="3"/>
        <v/>
      </c>
      <c r="O23" s="872" t="str">
        <f t="shared" si="4"/>
        <v/>
      </c>
      <c r="P23" s="872" t="str">
        <f t="shared" si="0"/>
        <v/>
      </c>
    </row>
    <row r="24" spans="3:25" ht="18" customHeight="1">
      <c r="C24" s="879"/>
      <c r="D24" s="850"/>
      <c r="E24" s="858"/>
      <c r="F24" s="847"/>
      <c r="G24" s="848"/>
      <c r="H24" s="849"/>
      <c r="I24" s="868"/>
      <c r="J24" s="642"/>
      <c r="K24" s="862"/>
      <c r="L24" s="872" t="str">
        <f t="shared" si="1"/>
        <v/>
      </c>
      <c r="M24" s="872" t="str">
        <f t="shared" si="2"/>
        <v/>
      </c>
      <c r="N24" s="872" t="str">
        <f t="shared" si="3"/>
        <v/>
      </c>
      <c r="O24" s="872" t="str">
        <f t="shared" si="4"/>
        <v/>
      </c>
      <c r="P24" s="872" t="str">
        <f t="shared" si="0"/>
        <v/>
      </c>
    </row>
    <row r="25" spans="3:25" ht="18" customHeight="1">
      <c r="C25" s="879"/>
      <c r="D25" s="850"/>
      <c r="E25" s="858"/>
      <c r="F25" s="847"/>
      <c r="G25" s="848"/>
      <c r="H25" s="849"/>
      <c r="I25" s="868"/>
      <c r="J25" s="642"/>
      <c r="K25" s="862"/>
      <c r="L25" s="872" t="str">
        <f t="shared" si="1"/>
        <v/>
      </c>
      <c r="M25" s="872" t="str">
        <f t="shared" si="2"/>
        <v/>
      </c>
      <c r="N25" s="872" t="str">
        <f t="shared" si="3"/>
        <v/>
      </c>
      <c r="O25" s="872" t="str">
        <f t="shared" si="4"/>
        <v/>
      </c>
      <c r="P25" s="872" t="str">
        <f t="shared" si="0"/>
        <v/>
      </c>
    </row>
    <row r="26" spans="3:25" ht="18" customHeight="1">
      <c r="C26" s="879"/>
      <c r="D26" s="850"/>
      <c r="E26" s="858"/>
      <c r="F26" s="847"/>
      <c r="G26" s="848"/>
      <c r="H26" s="849"/>
      <c r="I26" s="868"/>
      <c r="J26" s="642"/>
      <c r="K26" s="862"/>
      <c r="L26" s="872" t="str">
        <f t="shared" si="1"/>
        <v/>
      </c>
      <c r="M26" s="872" t="str">
        <f t="shared" si="2"/>
        <v/>
      </c>
      <c r="N26" s="872" t="str">
        <f t="shared" si="3"/>
        <v/>
      </c>
      <c r="O26" s="872" t="str">
        <f t="shared" si="4"/>
        <v/>
      </c>
      <c r="P26" s="872" t="str">
        <f t="shared" si="0"/>
        <v/>
      </c>
    </row>
    <row r="27" spans="3:25" ht="18" customHeight="1">
      <c r="C27" s="879"/>
      <c r="D27" s="850"/>
      <c r="E27" s="858"/>
      <c r="F27" s="847"/>
      <c r="G27" s="848"/>
      <c r="H27" s="849"/>
      <c r="I27" s="868"/>
      <c r="J27" s="642"/>
      <c r="K27" s="862"/>
      <c r="L27" s="872" t="str">
        <f t="shared" si="1"/>
        <v/>
      </c>
      <c r="M27" s="872" t="str">
        <f t="shared" si="2"/>
        <v/>
      </c>
      <c r="N27" s="872" t="str">
        <f t="shared" si="3"/>
        <v/>
      </c>
      <c r="O27" s="872" t="str">
        <f t="shared" si="4"/>
        <v/>
      </c>
      <c r="P27" s="872" t="str">
        <f t="shared" si="0"/>
        <v/>
      </c>
    </row>
    <row r="28" spans="3:25" ht="18" customHeight="1">
      <c r="C28" s="879"/>
      <c r="D28" s="850"/>
      <c r="E28" s="858"/>
      <c r="F28" s="847"/>
      <c r="G28" s="848"/>
      <c r="H28" s="849"/>
      <c r="I28" s="868"/>
      <c r="J28" s="642"/>
      <c r="K28" s="862"/>
      <c r="L28" s="872" t="str">
        <f t="shared" si="1"/>
        <v/>
      </c>
      <c r="M28" s="872" t="str">
        <f t="shared" si="2"/>
        <v/>
      </c>
      <c r="N28" s="872" t="str">
        <f t="shared" si="3"/>
        <v/>
      </c>
      <c r="O28" s="872" t="str">
        <f t="shared" si="4"/>
        <v/>
      </c>
      <c r="P28" s="872" t="str">
        <f t="shared" si="0"/>
        <v/>
      </c>
    </row>
    <row r="29" spans="3:25" ht="18" customHeight="1">
      <c r="C29" s="879"/>
      <c r="D29" s="850"/>
      <c r="E29" s="858"/>
      <c r="F29" s="847"/>
      <c r="G29" s="848"/>
      <c r="H29" s="849"/>
      <c r="I29" s="868"/>
      <c r="J29" s="642"/>
      <c r="K29" s="862"/>
      <c r="L29" s="872" t="str">
        <f t="shared" si="1"/>
        <v/>
      </c>
      <c r="M29" s="872" t="str">
        <f t="shared" si="2"/>
        <v/>
      </c>
      <c r="N29" s="872" t="str">
        <f t="shared" si="3"/>
        <v/>
      </c>
      <c r="O29" s="872" t="str">
        <f t="shared" si="4"/>
        <v/>
      </c>
      <c r="P29" s="872" t="str">
        <f t="shared" si="0"/>
        <v/>
      </c>
    </row>
    <row r="30" spans="3:25" ht="18" customHeight="1">
      <c r="C30" s="879"/>
      <c r="D30" s="850"/>
      <c r="E30" s="858"/>
      <c r="F30" s="847"/>
      <c r="G30" s="848"/>
      <c r="H30" s="849"/>
      <c r="I30" s="868"/>
      <c r="J30" s="642"/>
      <c r="K30" s="862"/>
      <c r="L30" s="872" t="str">
        <f t="shared" si="1"/>
        <v/>
      </c>
      <c r="M30" s="872" t="str">
        <f t="shared" si="2"/>
        <v/>
      </c>
      <c r="N30" s="872" t="str">
        <f t="shared" si="3"/>
        <v/>
      </c>
      <c r="O30" s="872" t="str">
        <f t="shared" si="4"/>
        <v/>
      </c>
      <c r="P30" s="872" t="str">
        <f t="shared" si="0"/>
        <v/>
      </c>
    </row>
    <row r="31" spans="3:25" ht="18" customHeight="1">
      <c r="C31" s="879"/>
      <c r="D31" s="850"/>
      <c r="E31" s="858"/>
      <c r="F31" s="847"/>
      <c r="G31" s="848"/>
      <c r="H31" s="849"/>
      <c r="I31" s="868"/>
      <c r="J31" s="642"/>
      <c r="K31" s="862"/>
      <c r="L31" s="872" t="str">
        <f t="shared" si="1"/>
        <v/>
      </c>
      <c r="M31" s="872" t="str">
        <f t="shared" si="2"/>
        <v/>
      </c>
      <c r="N31" s="872" t="str">
        <f t="shared" si="3"/>
        <v/>
      </c>
      <c r="O31" s="872" t="str">
        <f t="shared" si="4"/>
        <v/>
      </c>
      <c r="P31" s="872" t="str">
        <f t="shared" si="0"/>
        <v/>
      </c>
    </row>
    <row r="32" spans="3:25" ht="18" customHeight="1">
      <c r="C32" s="879"/>
      <c r="D32" s="850"/>
      <c r="E32" s="858"/>
      <c r="F32" s="847"/>
      <c r="G32" s="848"/>
      <c r="H32" s="849"/>
      <c r="I32" s="868"/>
      <c r="J32" s="642"/>
      <c r="K32" s="862"/>
      <c r="L32" s="872" t="str">
        <f t="shared" si="1"/>
        <v/>
      </c>
      <c r="M32" s="872" t="str">
        <f t="shared" si="2"/>
        <v/>
      </c>
      <c r="N32" s="872" t="str">
        <f t="shared" si="3"/>
        <v/>
      </c>
      <c r="O32" s="872" t="str">
        <f t="shared" si="4"/>
        <v/>
      </c>
      <c r="P32" s="872" t="str">
        <f t="shared" si="0"/>
        <v/>
      </c>
    </row>
    <row r="33" spans="3:16" ht="18" customHeight="1">
      <c r="C33" s="879"/>
      <c r="D33" s="850"/>
      <c r="E33" s="858"/>
      <c r="F33" s="847"/>
      <c r="G33" s="848"/>
      <c r="H33" s="849"/>
      <c r="I33" s="868"/>
      <c r="J33" s="642"/>
      <c r="K33" s="862"/>
      <c r="L33" s="872" t="str">
        <f t="shared" si="1"/>
        <v/>
      </c>
      <c r="M33" s="872" t="str">
        <f t="shared" si="2"/>
        <v/>
      </c>
      <c r="N33" s="872" t="str">
        <f t="shared" si="3"/>
        <v/>
      </c>
      <c r="O33" s="872" t="str">
        <f t="shared" si="4"/>
        <v/>
      </c>
      <c r="P33" s="872" t="str">
        <f t="shared" si="0"/>
        <v/>
      </c>
    </row>
    <row r="34" spans="3:16" ht="18" customHeight="1">
      <c r="C34" s="879"/>
      <c r="D34" s="850"/>
      <c r="E34" s="858"/>
      <c r="F34" s="847"/>
      <c r="G34" s="848"/>
      <c r="H34" s="849"/>
      <c r="I34" s="868"/>
      <c r="J34" s="642"/>
      <c r="K34" s="862"/>
      <c r="L34" s="872" t="str">
        <f t="shared" si="1"/>
        <v/>
      </c>
      <c r="M34" s="872" t="str">
        <f t="shared" si="2"/>
        <v/>
      </c>
      <c r="N34" s="872" t="str">
        <f t="shared" si="3"/>
        <v/>
      </c>
      <c r="O34" s="872" t="str">
        <f t="shared" si="4"/>
        <v/>
      </c>
      <c r="P34" s="872" t="str">
        <f t="shared" si="0"/>
        <v/>
      </c>
    </row>
    <row r="35" spans="3:16" ht="18" customHeight="1">
      <c r="C35" s="879"/>
      <c r="D35" s="850"/>
      <c r="E35" s="858"/>
      <c r="F35" s="847"/>
      <c r="G35" s="848"/>
      <c r="H35" s="849"/>
      <c r="I35" s="868"/>
      <c r="J35" s="642"/>
      <c r="K35" s="862"/>
      <c r="L35" s="872" t="str">
        <f t="shared" si="1"/>
        <v/>
      </c>
      <c r="M35" s="872" t="str">
        <f t="shared" si="2"/>
        <v/>
      </c>
      <c r="N35" s="872" t="str">
        <f t="shared" si="3"/>
        <v/>
      </c>
      <c r="O35" s="872" t="str">
        <f t="shared" si="4"/>
        <v/>
      </c>
      <c r="P35" s="872" t="str">
        <f t="shared" si="0"/>
        <v/>
      </c>
    </row>
    <row r="36" spans="3:16" ht="18" customHeight="1">
      <c r="C36" s="884"/>
      <c r="D36" s="851"/>
      <c r="E36" s="859"/>
      <c r="F36" s="852"/>
      <c r="G36" s="853"/>
      <c r="H36" s="854"/>
      <c r="I36" s="882"/>
      <c r="J36" s="642"/>
      <c r="K36" s="862"/>
      <c r="L36" s="872" t="str">
        <f t="shared" si="1"/>
        <v/>
      </c>
      <c r="M36" s="872" t="str">
        <f t="shared" si="2"/>
        <v/>
      </c>
      <c r="N36" s="872" t="str">
        <f t="shared" si="3"/>
        <v/>
      </c>
      <c r="O36" s="872" t="str">
        <f t="shared" si="4"/>
        <v/>
      </c>
      <c r="P36" s="872" t="str">
        <f t="shared" si="0"/>
        <v/>
      </c>
    </row>
    <row r="37" spans="3:16" ht="18" hidden="1" customHeight="1">
      <c r="C37" s="879"/>
      <c r="D37" s="856"/>
      <c r="E37" s="860"/>
      <c r="F37" s="844"/>
      <c r="G37" s="845"/>
      <c r="H37" s="871"/>
      <c r="I37" s="881"/>
      <c r="J37" s="642"/>
      <c r="K37" s="862"/>
      <c r="L37" s="872" t="str">
        <f t="shared" si="1"/>
        <v/>
      </c>
      <c r="M37" s="872" t="str">
        <f t="shared" si="2"/>
        <v/>
      </c>
      <c r="N37" s="872" t="str">
        <f t="shared" si="3"/>
        <v/>
      </c>
      <c r="O37" s="872" t="str">
        <f t="shared" si="4"/>
        <v/>
      </c>
      <c r="P37" s="872" t="str">
        <f t="shared" si="0"/>
        <v/>
      </c>
    </row>
    <row r="38" spans="3:16" ht="18" hidden="1" customHeight="1">
      <c r="C38" s="879"/>
      <c r="D38" s="850"/>
      <c r="E38" s="858"/>
      <c r="F38" s="847"/>
      <c r="G38" s="848"/>
      <c r="H38" s="849"/>
      <c r="I38" s="868"/>
      <c r="J38" s="642"/>
      <c r="K38" s="862"/>
      <c r="L38" s="872" t="str">
        <f t="shared" si="1"/>
        <v/>
      </c>
      <c r="M38" s="872" t="str">
        <f t="shared" si="2"/>
        <v/>
      </c>
      <c r="N38" s="872" t="str">
        <f t="shared" si="3"/>
        <v/>
      </c>
      <c r="O38" s="872" t="str">
        <f t="shared" si="4"/>
        <v/>
      </c>
      <c r="P38" s="872" t="str">
        <f t="shared" si="0"/>
        <v/>
      </c>
    </row>
    <row r="39" spans="3:16" ht="18" hidden="1" customHeight="1">
      <c r="C39" s="879"/>
      <c r="D39" s="850"/>
      <c r="E39" s="858"/>
      <c r="F39" s="847"/>
      <c r="G39" s="848"/>
      <c r="H39" s="849"/>
      <c r="I39" s="868"/>
      <c r="J39" s="642"/>
      <c r="K39" s="862"/>
      <c r="L39" s="872" t="str">
        <f t="shared" si="1"/>
        <v/>
      </c>
      <c r="M39" s="872" t="str">
        <f t="shared" si="2"/>
        <v/>
      </c>
      <c r="N39" s="872" t="str">
        <f t="shared" si="3"/>
        <v/>
      </c>
      <c r="O39" s="872" t="str">
        <f t="shared" si="4"/>
        <v/>
      </c>
      <c r="P39" s="872" t="str">
        <f t="shared" si="0"/>
        <v/>
      </c>
    </row>
    <row r="40" spans="3:16" ht="18" hidden="1" customHeight="1">
      <c r="C40" s="879"/>
      <c r="D40" s="850"/>
      <c r="E40" s="858"/>
      <c r="F40" s="847"/>
      <c r="G40" s="848"/>
      <c r="H40" s="849"/>
      <c r="I40" s="868"/>
      <c r="J40" s="642"/>
      <c r="K40" s="862"/>
      <c r="L40" s="872" t="str">
        <f t="shared" si="1"/>
        <v/>
      </c>
      <c r="M40" s="872" t="str">
        <f t="shared" si="2"/>
        <v/>
      </c>
      <c r="N40" s="872" t="str">
        <f t="shared" si="3"/>
        <v/>
      </c>
      <c r="O40" s="872" t="str">
        <f t="shared" si="4"/>
        <v/>
      </c>
      <c r="P40" s="872" t="str">
        <f t="shared" si="0"/>
        <v/>
      </c>
    </row>
    <row r="41" spans="3:16" ht="18" hidden="1" customHeight="1">
      <c r="C41" s="879"/>
      <c r="D41" s="850"/>
      <c r="E41" s="858"/>
      <c r="F41" s="847"/>
      <c r="G41" s="848"/>
      <c r="H41" s="849"/>
      <c r="I41" s="868"/>
      <c r="J41" s="642"/>
      <c r="K41" s="862"/>
      <c r="L41" s="872" t="str">
        <f t="shared" si="1"/>
        <v/>
      </c>
      <c r="M41" s="872" t="str">
        <f t="shared" si="2"/>
        <v/>
      </c>
      <c r="N41" s="872" t="str">
        <f t="shared" si="3"/>
        <v/>
      </c>
      <c r="O41" s="872" t="str">
        <f t="shared" si="4"/>
        <v/>
      </c>
      <c r="P41" s="872" t="str">
        <f t="shared" si="0"/>
        <v/>
      </c>
    </row>
    <row r="42" spans="3:16" ht="18" hidden="1" customHeight="1">
      <c r="C42" s="879"/>
      <c r="D42" s="850"/>
      <c r="E42" s="858"/>
      <c r="F42" s="847"/>
      <c r="G42" s="848"/>
      <c r="H42" s="849"/>
      <c r="I42" s="868"/>
      <c r="J42" s="642"/>
      <c r="K42" s="862"/>
      <c r="L42" s="872" t="str">
        <f t="shared" si="1"/>
        <v/>
      </c>
      <c r="M42" s="872" t="str">
        <f t="shared" si="2"/>
        <v/>
      </c>
      <c r="N42" s="872" t="str">
        <f t="shared" si="3"/>
        <v/>
      </c>
      <c r="O42" s="872" t="str">
        <f t="shared" si="4"/>
        <v/>
      </c>
      <c r="P42" s="872" t="str">
        <f t="shared" si="0"/>
        <v/>
      </c>
    </row>
    <row r="43" spans="3:16" ht="18" hidden="1" customHeight="1">
      <c r="C43" s="879"/>
      <c r="D43" s="850"/>
      <c r="E43" s="858"/>
      <c r="F43" s="847"/>
      <c r="G43" s="848"/>
      <c r="H43" s="849"/>
      <c r="I43" s="868"/>
      <c r="J43" s="642"/>
      <c r="K43" s="862"/>
      <c r="L43" s="872" t="str">
        <f t="shared" si="1"/>
        <v/>
      </c>
      <c r="M43" s="872" t="str">
        <f t="shared" si="2"/>
        <v/>
      </c>
      <c r="N43" s="872" t="str">
        <f t="shared" si="3"/>
        <v/>
      </c>
      <c r="O43" s="872" t="str">
        <f t="shared" si="4"/>
        <v/>
      </c>
      <c r="P43" s="872" t="str">
        <f t="shared" si="0"/>
        <v/>
      </c>
    </row>
    <row r="44" spans="3:16" ht="18" hidden="1" customHeight="1">
      <c r="C44" s="879"/>
      <c r="D44" s="850"/>
      <c r="E44" s="858"/>
      <c r="F44" s="847"/>
      <c r="G44" s="848"/>
      <c r="H44" s="849"/>
      <c r="I44" s="868"/>
      <c r="J44" s="642"/>
      <c r="K44" s="862"/>
      <c r="L44" s="872" t="str">
        <f t="shared" si="1"/>
        <v/>
      </c>
      <c r="M44" s="872" t="str">
        <f t="shared" si="2"/>
        <v/>
      </c>
      <c r="N44" s="872" t="str">
        <f t="shared" si="3"/>
        <v/>
      </c>
      <c r="O44" s="872" t="str">
        <f t="shared" si="4"/>
        <v/>
      </c>
      <c r="P44" s="872" t="str">
        <f t="shared" si="0"/>
        <v/>
      </c>
    </row>
    <row r="45" spans="3:16" ht="18" hidden="1" customHeight="1">
      <c r="C45" s="879"/>
      <c r="D45" s="850"/>
      <c r="E45" s="858"/>
      <c r="F45" s="847"/>
      <c r="G45" s="848"/>
      <c r="H45" s="849"/>
      <c r="I45" s="868"/>
      <c r="J45" s="642"/>
      <c r="K45" s="862"/>
      <c r="L45" s="872" t="str">
        <f t="shared" si="1"/>
        <v/>
      </c>
      <c r="M45" s="872" t="str">
        <f t="shared" si="2"/>
        <v/>
      </c>
      <c r="N45" s="872" t="str">
        <f t="shared" si="3"/>
        <v/>
      </c>
      <c r="O45" s="872" t="str">
        <f t="shared" si="4"/>
        <v/>
      </c>
      <c r="P45" s="872" t="str">
        <f t="shared" si="0"/>
        <v/>
      </c>
    </row>
    <row r="46" spans="3:16" ht="18" hidden="1" customHeight="1">
      <c r="C46" s="879"/>
      <c r="D46" s="850"/>
      <c r="E46" s="858"/>
      <c r="F46" s="847"/>
      <c r="G46" s="848"/>
      <c r="H46" s="849"/>
      <c r="I46" s="868"/>
      <c r="J46" s="642"/>
      <c r="K46" s="862"/>
      <c r="L46" s="872" t="str">
        <f t="shared" si="1"/>
        <v/>
      </c>
      <c r="M46" s="872" t="str">
        <f t="shared" si="2"/>
        <v/>
      </c>
      <c r="N46" s="872" t="str">
        <f t="shared" si="3"/>
        <v/>
      </c>
      <c r="O46" s="872" t="str">
        <f t="shared" si="4"/>
        <v/>
      </c>
      <c r="P46" s="872" t="str">
        <f t="shared" si="0"/>
        <v/>
      </c>
    </row>
    <row r="47" spans="3:16" ht="18" hidden="1" customHeight="1">
      <c r="C47" s="879"/>
      <c r="D47" s="850"/>
      <c r="E47" s="858"/>
      <c r="F47" s="847"/>
      <c r="G47" s="848"/>
      <c r="H47" s="849"/>
      <c r="I47" s="868"/>
      <c r="J47" s="642"/>
      <c r="K47" s="862"/>
      <c r="L47" s="872" t="str">
        <f t="shared" si="1"/>
        <v/>
      </c>
      <c r="M47" s="872" t="str">
        <f t="shared" si="2"/>
        <v/>
      </c>
      <c r="N47" s="872" t="str">
        <f t="shared" si="3"/>
        <v/>
      </c>
      <c r="O47" s="872" t="str">
        <f t="shared" si="4"/>
        <v/>
      </c>
      <c r="P47" s="872" t="str">
        <f t="shared" si="0"/>
        <v/>
      </c>
    </row>
    <row r="48" spans="3:16" ht="18" hidden="1" customHeight="1">
      <c r="C48" s="879"/>
      <c r="D48" s="850"/>
      <c r="E48" s="858"/>
      <c r="F48" s="847"/>
      <c r="G48" s="848"/>
      <c r="H48" s="849"/>
      <c r="I48" s="868"/>
      <c r="J48" s="642"/>
      <c r="K48" s="862"/>
      <c r="L48" s="872" t="str">
        <f t="shared" si="1"/>
        <v/>
      </c>
      <c r="M48" s="872" t="str">
        <f t="shared" si="2"/>
        <v/>
      </c>
      <c r="N48" s="872" t="str">
        <f t="shared" si="3"/>
        <v/>
      </c>
      <c r="O48" s="872" t="str">
        <f t="shared" si="4"/>
        <v/>
      </c>
      <c r="P48" s="872" t="str">
        <f t="shared" si="0"/>
        <v/>
      </c>
    </row>
    <row r="49" spans="3:16" ht="18" hidden="1" customHeight="1">
      <c r="C49" s="879"/>
      <c r="D49" s="850"/>
      <c r="E49" s="858"/>
      <c r="F49" s="847"/>
      <c r="G49" s="848"/>
      <c r="H49" s="849"/>
      <c r="I49" s="868"/>
      <c r="J49" s="642"/>
      <c r="K49" s="862"/>
      <c r="L49" s="872" t="str">
        <f t="shared" si="1"/>
        <v/>
      </c>
      <c r="M49" s="872" t="str">
        <f t="shared" si="2"/>
        <v/>
      </c>
      <c r="N49" s="872" t="str">
        <f t="shared" si="3"/>
        <v/>
      </c>
      <c r="O49" s="872" t="str">
        <f t="shared" si="4"/>
        <v/>
      </c>
      <c r="P49" s="872" t="str">
        <f t="shared" si="0"/>
        <v/>
      </c>
    </row>
    <row r="50" spans="3:16" ht="18" hidden="1" customHeight="1">
      <c r="C50" s="879"/>
      <c r="D50" s="850"/>
      <c r="E50" s="858"/>
      <c r="F50" s="847"/>
      <c r="G50" s="848"/>
      <c r="H50" s="849"/>
      <c r="I50" s="868"/>
      <c r="J50" s="642"/>
      <c r="K50" s="862"/>
      <c r="L50" s="872" t="str">
        <f t="shared" si="1"/>
        <v/>
      </c>
      <c r="M50" s="872" t="str">
        <f t="shared" si="2"/>
        <v/>
      </c>
      <c r="N50" s="872" t="str">
        <f t="shared" si="3"/>
        <v/>
      </c>
      <c r="O50" s="872" t="str">
        <f t="shared" si="4"/>
        <v/>
      </c>
      <c r="P50" s="872" t="str">
        <f t="shared" si="0"/>
        <v/>
      </c>
    </row>
    <row r="51" spans="3:16" ht="18" hidden="1" customHeight="1">
      <c r="C51" s="879"/>
      <c r="D51" s="850"/>
      <c r="E51" s="858"/>
      <c r="F51" s="847"/>
      <c r="G51" s="848"/>
      <c r="H51" s="849"/>
      <c r="I51" s="868"/>
      <c r="J51" s="642"/>
      <c r="K51" s="862"/>
      <c r="L51" s="872" t="str">
        <f t="shared" si="1"/>
        <v/>
      </c>
      <c r="M51" s="872" t="str">
        <f t="shared" si="2"/>
        <v/>
      </c>
      <c r="N51" s="872" t="str">
        <f t="shared" si="3"/>
        <v/>
      </c>
      <c r="O51" s="872" t="str">
        <f t="shared" si="4"/>
        <v/>
      </c>
      <c r="P51" s="872" t="str">
        <f t="shared" si="0"/>
        <v/>
      </c>
    </row>
    <row r="52" spans="3:16" ht="18" hidden="1" customHeight="1">
      <c r="C52" s="879"/>
      <c r="D52" s="850"/>
      <c r="E52" s="858"/>
      <c r="F52" s="847"/>
      <c r="G52" s="848"/>
      <c r="H52" s="849"/>
      <c r="I52" s="868"/>
      <c r="J52" s="642"/>
      <c r="K52" s="862"/>
      <c r="L52" s="872" t="str">
        <f t="shared" si="1"/>
        <v/>
      </c>
      <c r="M52" s="872" t="str">
        <f t="shared" si="2"/>
        <v/>
      </c>
      <c r="N52" s="872" t="str">
        <f t="shared" si="3"/>
        <v/>
      </c>
      <c r="O52" s="872" t="str">
        <f t="shared" si="4"/>
        <v/>
      </c>
      <c r="P52" s="872" t="str">
        <f t="shared" si="0"/>
        <v/>
      </c>
    </row>
    <row r="53" spans="3:16" ht="18" hidden="1" customHeight="1">
      <c r="C53" s="879"/>
      <c r="D53" s="850"/>
      <c r="E53" s="858"/>
      <c r="F53" s="847"/>
      <c r="G53" s="848"/>
      <c r="H53" s="849"/>
      <c r="I53" s="868"/>
      <c r="J53" s="642"/>
      <c r="K53" s="862"/>
      <c r="L53" s="872" t="str">
        <f t="shared" si="1"/>
        <v/>
      </c>
      <c r="M53" s="872" t="str">
        <f t="shared" si="2"/>
        <v/>
      </c>
      <c r="N53" s="872" t="str">
        <f t="shared" si="3"/>
        <v/>
      </c>
      <c r="O53" s="872" t="str">
        <f t="shared" si="4"/>
        <v/>
      </c>
      <c r="P53" s="872" t="str">
        <f t="shared" si="0"/>
        <v/>
      </c>
    </row>
    <row r="54" spans="3:16" ht="18" hidden="1" customHeight="1">
      <c r="C54" s="879"/>
      <c r="D54" s="850"/>
      <c r="E54" s="858"/>
      <c r="F54" s="847"/>
      <c r="G54" s="848"/>
      <c r="H54" s="849"/>
      <c r="I54" s="868"/>
      <c r="J54" s="642"/>
      <c r="K54" s="862"/>
      <c r="L54" s="872" t="str">
        <f t="shared" si="1"/>
        <v/>
      </c>
      <c r="M54" s="872" t="str">
        <f t="shared" si="2"/>
        <v/>
      </c>
      <c r="N54" s="872" t="str">
        <f t="shared" si="3"/>
        <v/>
      </c>
      <c r="O54" s="872" t="str">
        <f t="shared" si="4"/>
        <v/>
      </c>
      <c r="P54" s="872" t="str">
        <f t="shared" si="0"/>
        <v/>
      </c>
    </row>
    <row r="55" spans="3:16" ht="18" hidden="1" customHeight="1">
      <c r="C55" s="879"/>
      <c r="D55" s="850"/>
      <c r="E55" s="858"/>
      <c r="F55" s="847"/>
      <c r="G55" s="848"/>
      <c r="H55" s="849"/>
      <c r="I55" s="868"/>
      <c r="J55" s="642"/>
      <c r="K55" s="862"/>
      <c r="L55" s="872" t="str">
        <f t="shared" si="1"/>
        <v/>
      </c>
      <c r="M55" s="872" t="str">
        <f t="shared" si="2"/>
        <v/>
      </c>
      <c r="N55" s="872" t="str">
        <f t="shared" si="3"/>
        <v/>
      </c>
      <c r="O55" s="872" t="str">
        <f t="shared" si="4"/>
        <v/>
      </c>
      <c r="P55" s="872" t="str">
        <f t="shared" si="0"/>
        <v/>
      </c>
    </row>
    <row r="56" spans="3:16" ht="18" hidden="1" customHeight="1">
      <c r="C56" s="879"/>
      <c r="D56" s="850"/>
      <c r="E56" s="858"/>
      <c r="F56" s="847"/>
      <c r="G56" s="848"/>
      <c r="H56" s="849"/>
      <c r="I56" s="868"/>
      <c r="J56" s="642"/>
      <c r="K56" s="862"/>
      <c r="L56" s="872" t="str">
        <f t="shared" si="1"/>
        <v/>
      </c>
      <c r="M56" s="872" t="str">
        <f t="shared" si="2"/>
        <v/>
      </c>
      <c r="N56" s="872" t="str">
        <f t="shared" si="3"/>
        <v/>
      </c>
      <c r="O56" s="872" t="str">
        <f t="shared" si="4"/>
        <v/>
      </c>
      <c r="P56" s="872" t="str">
        <f t="shared" si="0"/>
        <v/>
      </c>
    </row>
    <row r="57" spans="3:16" ht="18" hidden="1" customHeight="1">
      <c r="C57" s="879"/>
      <c r="D57" s="850"/>
      <c r="E57" s="858"/>
      <c r="F57" s="847"/>
      <c r="G57" s="848"/>
      <c r="H57" s="849"/>
      <c r="I57" s="868"/>
      <c r="J57" s="642"/>
      <c r="K57" s="862"/>
      <c r="L57" s="872" t="str">
        <f t="shared" si="1"/>
        <v/>
      </c>
      <c r="M57" s="872" t="str">
        <f t="shared" si="2"/>
        <v/>
      </c>
      <c r="N57" s="872" t="str">
        <f t="shared" si="3"/>
        <v/>
      </c>
      <c r="O57" s="872" t="str">
        <f t="shared" si="4"/>
        <v/>
      </c>
      <c r="P57" s="872" t="str">
        <f t="shared" si="0"/>
        <v/>
      </c>
    </row>
    <row r="58" spans="3:16" ht="18" hidden="1" customHeight="1">
      <c r="C58" s="879"/>
      <c r="D58" s="850"/>
      <c r="E58" s="858"/>
      <c r="F58" s="847"/>
      <c r="G58" s="848"/>
      <c r="H58" s="849"/>
      <c r="I58" s="868"/>
      <c r="J58" s="642"/>
      <c r="K58" s="862"/>
      <c r="L58" s="872" t="str">
        <f t="shared" si="1"/>
        <v/>
      </c>
      <c r="M58" s="872" t="str">
        <f t="shared" si="2"/>
        <v/>
      </c>
      <c r="N58" s="872" t="str">
        <f t="shared" si="3"/>
        <v/>
      </c>
      <c r="O58" s="872" t="str">
        <f t="shared" si="4"/>
        <v/>
      </c>
      <c r="P58" s="872" t="str">
        <f t="shared" si="0"/>
        <v/>
      </c>
    </row>
    <row r="59" spans="3:16" ht="18" hidden="1" customHeight="1">
      <c r="C59" s="879"/>
      <c r="D59" s="850"/>
      <c r="E59" s="858"/>
      <c r="F59" s="847"/>
      <c r="G59" s="848"/>
      <c r="H59" s="849"/>
      <c r="I59" s="868"/>
      <c r="J59" s="642"/>
      <c r="K59" s="862"/>
      <c r="L59" s="872" t="str">
        <f t="shared" si="1"/>
        <v/>
      </c>
      <c r="M59" s="872" t="str">
        <f t="shared" si="2"/>
        <v/>
      </c>
      <c r="N59" s="872" t="str">
        <f t="shared" si="3"/>
        <v/>
      </c>
      <c r="O59" s="872" t="str">
        <f t="shared" si="4"/>
        <v/>
      </c>
      <c r="P59" s="872" t="str">
        <f t="shared" si="0"/>
        <v/>
      </c>
    </row>
    <row r="60" spans="3:16" ht="18" hidden="1" customHeight="1">
      <c r="C60" s="879"/>
      <c r="D60" s="850"/>
      <c r="E60" s="858"/>
      <c r="F60" s="847"/>
      <c r="G60" s="848"/>
      <c r="H60" s="849"/>
      <c r="I60" s="868"/>
      <c r="J60" s="642"/>
      <c r="K60" s="862"/>
      <c r="L60" s="872" t="str">
        <f t="shared" si="1"/>
        <v/>
      </c>
      <c r="M60" s="872" t="str">
        <f t="shared" si="2"/>
        <v/>
      </c>
      <c r="N60" s="872" t="str">
        <f t="shared" si="3"/>
        <v/>
      </c>
      <c r="O60" s="872" t="str">
        <f t="shared" si="4"/>
        <v/>
      </c>
      <c r="P60" s="872" t="str">
        <f t="shared" si="0"/>
        <v/>
      </c>
    </row>
    <row r="61" spans="3:16" ht="18" hidden="1" customHeight="1">
      <c r="C61" s="879"/>
      <c r="D61" s="850"/>
      <c r="E61" s="858"/>
      <c r="F61" s="847"/>
      <c r="G61" s="848"/>
      <c r="H61" s="849"/>
      <c r="I61" s="868"/>
      <c r="J61" s="642"/>
      <c r="K61" s="862"/>
      <c r="L61" s="872" t="str">
        <f t="shared" si="1"/>
        <v/>
      </c>
      <c r="M61" s="872" t="str">
        <f t="shared" si="2"/>
        <v/>
      </c>
      <c r="N61" s="872" t="str">
        <f t="shared" si="3"/>
        <v/>
      </c>
      <c r="O61" s="872" t="str">
        <f t="shared" si="4"/>
        <v/>
      </c>
      <c r="P61" s="872" t="str">
        <f t="shared" si="0"/>
        <v/>
      </c>
    </row>
    <row r="62" spans="3:16" ht="18" hidden="1" customHeight="1">
      <c r="C62" s="879"/>
      <c r="D62" s="850"/>
      <c r="E62" s="858"/>
      <c r="F62" s="847"/>
      <c r="G62" s="848"/>
      <c r="H62" s="849"/>
      <c r="I62" s="868"/>
      <c r="J62" s="642"/>
      <c r="K62" s="862"/>
      <c r="L62" s="872" t="str">
        <f t="shared" si="1"/>
        <v/>
      </c>
      <c r="M62" s="872" t="str">
        <f t="shared" si="2"/>
        <v/>
      </c>
      <c r="N62" s="872" t="str">
        <f t="shared" si="3"/>
        <v/>
      </c>
      <c r="O62" s="872" t="str">
        <f t="shared" si="4"/>
        <v/>
      </c>
      <c r="P62" s="872" t="str">
        <f t="shared" si="0"/>
        <v/>
      </c>
    </row>
    <row r="63" spans="3:16" ht="18" hidden="1" customHeight="1">
      <c r="C63" s="879"/>
      <c r="D63" s="850"/>
      <c r="E63" s="858"/>
      <c r="F63" s="847"/>
      <c r="G63" s="848"/>
      <c r="H63" s="849"/>
      <c r="I63" s="868"/>
      <c r="J63" s="642"/>
      <c r="K63" s="862"/>
      <c r="L63" s="872" t="str">
        <f t="shared" si="1"/>
        <v/>
      </c>
      <c r="M63" s="872" t="str">
        <f t="shared" si="2"/>
        <v/>
      </c>
      <c r="N63" s="872" t="str">
        <f t="shared" si="3"/>
        <v/>
      </c>
      <c r="O63" s="872" t="str">
        <f t="shared" si="4"/>
        <v/>
      </c>
      <c r="P63" s="872" t="str">
        <f t="shared" si="0"/>
        <v/>
      </c>
    </row>
    <row r="64" spans="3:16" ht="18" hidden="1" customHeight="1">
      <c r="C64" s="879"/>
      <c r="D64" s="850"/>
      <c r="E64" s="858"/>
      <c r="F64" s="847"/>
      <c r="G64" s="848"/>
      <c r="H64" s="849"/>
      <c r="I64" s="868"/>
      <c r="J64" s="642"/>
      <c r="K64" s="862"/>
      <c r="L64" s="872" t="str">
        <f t="shared" si="1"/>
        <v/>
      </c>
      <c r="M64" s="872" t="str">
        <f t="shared" si="2"/>
        <v/>
      </c>
      <c r="N64" s="872" t="str">
        <f t="shared" si="3"/>
        <v/>
      </c>
      <c r="O64" s="872" t="str">
        <f t="shared" si="4"/>
        <v/>
      </c>
      <c r="P64" s="872" t="str">
        <f t="shared" si="0"/>
        <v/>
      </c>
    </row>
    <row r="65" spans="3:16" ht="18" hidden="1" customHeight="1">
      <c r="C65" s="879"/>
      <c r="D65" s="850"/>
      <c r="E65" s="858"/>
      <c r="F65" s="847"/>
      <c r="G65" s="848"/>
      <c r="H65" s="849"/>
      <c r="I65" s="868"/>
      <c r="J65" s="642"/>
      <c r="K65" s="862"/>
      <c r="L65" s="872" t="str">
        <f t="shared" si="1"/>
        <v/>
      </c>
      <c r="M65" s="872" t="str">
        <f t="shared" si="2"/>
        <v/>
      </c>
      <c r="N65" s="872" t="str">
        <f t="shared" si="3"/>
        <v/>
      </c>
      <c r="O65" s="872" t="str">
        <f t="shared" si="4"/>
        <v/>
      </c>
      <c r="P65" s="872" t="str">
        <f t="shared" si="0"/>
        <v/>
      </c>
    </row>
    <row r="66" spans="3:16" ht="18" hidden="1" customHeight="1">
      <c r="C66" s="879"/>
      <c r="D66" s="850"/>
      <c r="E66" s="858"/>
      <c r="F66" s="847"/>
      <c r="G66" s="848"/>
      <c r="H66" s="849"/>
      <c r="I66" s="868"/>
      <c r="J66" s="642"/>
      <c r="K66" s="862"/>
      <c r="L66" s="872" t="str">
        <f t="shared" si="1"/>
        <v/>
      </c>
      <c r="M66" s="872" t="str">
        <f t="shared" si="2"/>
        <v/>
      </c>
      <c r="N66" s="872" t="str">
        <f t="shared" si="3"/>
        <v/>
      </c>
      <c r="O66" s="872" t="str">
        <f t="shared" si="4"/>
        <v/>
      </c>
      <c r="P66" s="872" t="str">
        <f t="shared" si="0"/>
        <v/>
      </c>
    </row>
    <row r="67" spans="3:16" ht="18" hidden="1" customHeight="1">
      <c r="C67" s="879"/>
      <c r="D67" s="850"/>
      <c r="E67" s="858"/>
      <c r="F67" s="847"/>
      <c r="G67" s="848"/>
      <c r="H67" s="849"/>
      <c r="I67" s="868"/>
      <c r="J67" s="642"/>
      <c r="K67" s="862"/>
      <c r="L67" s="872" t="str">
        <f t="shared" si="1"/>
        <v/>
      </c>
      <c r="M67" s="872" t="str">
        <f t="shared" si="2"/>
        <v/>
      </c>
      <c r="N67" s="872" t="str">
        <f t="shared" si="3"/>
        <v/>
      </c>
      <c r="O67" s="872" t="str">
        <f t="shared" si="4"/>
        <v/>
      </c>
      <c r="P67" s="872" t="str">
        <f t="shared" si="0"/>
        <v/>
      </c>
    </row>
    <row r="68" spans="3:16" ht="18" hidden="1" customHeight="1">
      <c r="C68" s="879"/>
      <c r="D68" s="850"/>
      <c r="E68" s="858"/>
      <c r="F68" s="847"/>
      <c r="G68" s="848"/>
      <c r="H68" s="849"/>
      <c r="I68" s="868"/>
      <c r="J68" s="642"/>
      <c r="K68" s="862"/>
      <c r="L68" s="872" t="str">
        <f t="shared" si="1"/>
        <v/>
      </c>
      <c r="M68" s="872" t="str">
        <f t="shared" si="2"/>
        <v/>
      </c>
      <c r="N68" s="872" t="str">
        <f t="shared" si="3"/>
        <v/>
      </c>
      <c r="O68" s="872" t="str">
        <f t="shared" si="4"/>
        <v/>
      </c>
      <c r="P68" s="872" t="str">
        <f t="shared" si="0"/>
        <v/>
      </c>
    </row>
    <row r="69" spans="3:16" ht="18" hidden="1" customHeight="1">
      <c r="C69" s="879"/>
      <c r="D69" s="850"/>
      <c r="E69" s="858"/>
      <c r="F69" s="847"/>
      <c r="G69" s="848"/>
      <c r="H69" s="849"/>
      <c r="I69" s="868"/>
      <c r="J69" s="642"/>
      <c r="K69" s="862"/>
      <c r="L69" s="872" t="str">
        <f t="shared" si="1"/>
        <v/>
      </c>
      <c r="M69" s="872" t="str">
        <f t="shared" si="2"/>
        <v/>
      </c>
      <c r="N69" s="872" t="str">
        <f t="shared" si="3"/>
        <v/>
      </c>
      <c r="O69" s="872" t="str">
        <f t="shared" si="4"/>
        <v/>
      </c>
      <c r="P69" s="872" t="str">
        <f t="shared" si="0"/>
        <v/>
      </c>
    </row>
    <row r="70" spans="3:16" ht="18" hidden="1" customHeight="1">
      <c r="C70" s="879"/>
      <c r="D70" s="850"/>
      <c r="E70" s="858"/>
      <c r="F70" s="847"/>
      <c r="G70" s="848"/>
      <c r="H70" s="849"/>
      <c r="I70" s="868"/>
      <c r="J70" s="642"/>
      <c r="K70" s="862"/>
      <c r="L70" s="872" t="str">
        <f t="shared" si="1"/>
        <v/>
      </c>
      <c r="M70" s="872" t="str">
        <f t="shared" si="2"/>
        <v/>
      </c>
      <c r="N70" s="872" t="str">
        <f t="shared" si="3"/>
        <v/>
      </c>
      <c r="O70" s="872" t="str">
        <f t="shared" si="4"/>
        <v/>
      </c>
      <c r="P70" s="872" t="str">
        <f t="shared" ref="P70:P133" si="5">IF(C70="","",IF(COUNTBLANK(C70:K70)&gt;1,"記入漏れがあります。記入例のとおりデータを入力してください。",""))</f>
        <v/>
      </c>
    </row>
    <row r="71" spans="3:16" ht="18" hidden="1" customHeight="1">
      <c r="C71" s="879"/>
      <c r="D71" s="850"/>
      <c r="E71" s="858"/>
      <c r="F71" s="847"/>
      <c r="G71" s="848"/>
      <c r="H71" s="849"/>
      <c r="I71" s="868"/>
      <c r="J71" s="642"/>
      <c r="K71" s="862"/>
      <c r="L71" s="872" t="str">
        <f t="shared" ref="L71:L134" si="6">IF(C71="","",IF(F71=H71,"エラー",""))</f>
        <v/>
      </c>
      <c r="M71" s="872" t="str">
        <f t="shared" ref="M71:M134" si="7">IF(C71="","",IF(COUNTIF($I$831:$I$854,I71),"","エラー"))</f>
        <v/>
      </c>
      <c r="N71" s="872" t="str">
        <f t="shared" ref="N71:N134" si="8">IF(I71="その他",IF(J71="","エラー",""),IF(I71="外国語(外国語会話も含む)",IF(J71="","エラー",""),""))</f>
        <v/>
      </c>
      <c r="O71" s="872" t="str">
        <f t="shared" ref="O71:O134" si="9">IF(COUNTIF($Y$6:$Y$19,K71),"要確認","")</f>
        <v/>
      </c>
      <c r="P71" s="872" t="str">
        <f t="shared" si="5"/>
        <v/>
      </c>
    </row>
    <row r="72" spans="3:16" ht="18" hidden="1" customHeight="1">
      <c r="C72" s="879"/>
      <c r="D72" s="850"/>
      <c r="E72" s="858"/>
      <c r="F72" s="847"/>
      <c r="G72" s="848"/>
      <c r="H72" s="849"/>
      <c r="I72" s="868"/>
      <c r="J72" s="642"/>
      <c r="K72" s="862"/>
      <c r="L72" s="872" t="str">
        <f t="shared" si="6"/>
        <v/>
      </c>
      <c r="M72" s="872" t="str">
        <f t="shared" si="7"/>
        <v/>
      </c>
      <c r="N72" s="872" t="str">
        <f t="shared" si="8"/>
        <v/>
      </c>
      <c r="O72" s="872" t="str">
        <f t="shared" si="9"/>
        <v/>
      </c>
      <c r="P72" s="872" t="str">
        <f t="shared" si="5"/>
        <v/>
      </c>
    </row>
    <row r="73" spans="3:16" ht="18" hidden="1" customHeight="1">
      <c r="C73" s="879"/>
      <c r="D73" s="850"/>
      <c r="E73" s="858"/>
      <c r="F73" s="847"/>
      <c r="G73" s="848"/>
      <c r="H73" s="849"/>
      <c r="I73" s="868"/>
      <c r="J73" s="642"/>
      <c r="K73" s="862"/>
      <c r="L73" s="872" t="str">
        <f t="shared" si="6"/>
        <v/>
      </c>
      <c r="M73" s="872" t="str">
        <f t="shared" si="7"/>
        <v/>
      </c>
      <c r="N73" s="872" t="str">
        <f t="shared" si="8"/>
        <v/>
      </c>
      <c r="O73" s="872" t="str">
        <f t="shared" si="9"/>
        <v/>
      </c>
      <c r="P73" s="872" t="str">
        <f t="shared" si="5"/>
        <v/>
      </c>
    </row>
    <row r="74" spans="3:16" ht="18" hidden="1" customHeight="1">
      <c r="C74" s="879"/>
      <c r="D74" s="850"/>
      <c r="E74" s="858"/>
      <c r="F74" s="847"/>
      <c r="G74" s="848"/>
      <c r="H74" s="849"/>
      <c r="I74" s="868"/>
      <c r="J74" s="642"/>
      <c r="K74" s="862"/>
      <c r="L74" s="872" t="str">
        <f t="shared" si="6"/>
        <v/>
      </c>
      <c r="M74" s="872" t="str">
        <f t="shared" si="7"/>
        <v/>
      </c>
      <c r="N74" s="872" t="str">
        <f t="shared" si="8"/>
        <v/>
      </c>
      <c r="O74" s="872" t="str">
        <f t="shared" si="9"/>
        <v/>
      </c>
      <c r="P74" s="872" t="str">
        <f t="shared" si="5"/>
        <v/>
      </c>
    </row>
    <row r="75" spans="3:16" ht="18" hidden="1" customHeight="1">
      <c r="C75" s="879"/>
      <c r="D75" s="850"/>
      <c r="E75" s="858"/>
      <c r="F75" s="847"/>
      <c r="G75" s="848"/>
      <c r="H75" s="849"/>
      <c r="I75" s="868"/>
      <c r="J75" s="642"/>
      <c r="K75" s="862"/>
      <c r="L75" s="872" t="str">
        <f t="shared" si="6"/>
        <v/>
      </c>
      <c r="M75" s="872" t="str">
        <f t="shared" si="7"/>
        <v/>
      </c>
      <c r="N75" s="872" t="str">
        <f t="shared" si="8"/>
        <v/>
      </c>
      <c r="O75" s="872" t="str">
        <f t="shared" si="9"/>
        <v/>
      </c>
      <c r="P75" s="872" t="str">
        <f t="shared" si="5"/>
        <v/>
      </c>
    </row>
    <row r="76" spans="3:16" ht="18" hidden="1" customHeight="1">
      <c r="C76" s="879"/>
      <c r="D76" s="850"/>
      <c r="E76" s="858"/>
      <c r="F76" s="847"/>
      <c r="G76" s="848"/>
      <c r="H76" s="849"/>
      <c r="I76" s="868"/>
      <c r="J76" s="642"/>
      <c r="K76" s="862"/>
      <c r="L76" s="872" t="str">
        <f t="shared" si="6"/>
        <v/>
      </c>
      <c r="M76" s="872" t="str">
        <f t="shared" si="7"/>
        <v/>
      </c>
      <c r="N76" s="872" t="str">
        <f t="shared" si="8"/>
        <v/>
      </c>
      <c r="O76" s="872" t="str">
        <f t="shared" si="9"/>
        <v/>
      </c>
      <c r="P76" s="872" t="str">
        <f t="shared" si="5"/>
        <v/>
      </c>
    </row>
    <row r="77" spans="3:16" ht="18" hidden="1" customHeight="1">
      <c r="C77" s="879"/>
      <c r="D77" s="850"/>
      <c r="E77" s="858"/>
      <c r="F77" s="847"/>
      <c r="G77" s="848"/>
      <c r="H77" s="849"/>
      <c r="I77" s="868"/>
      <c r="J77" s="642"/>
      <c r="K77" s="862"/>
      <c r="L77" s="872" t="str">
        <f t="shared" si="6"/>
        <v/>
      </c>
      <c r="M77" s="872" t="str">
        <f t="shared" si="7"/>
        <v/>
      </c>
      <c r="N77" s="872" t="str">
        <f t="shared" si="8"/>
        <v/>
      </c>
      <c r="O77" s="872" t="str">
        <f t="shared" si="9"/>
        <v/>
      </c>
      <c r="P77" s="872" t="str">
        <f t="shared" si="5"/>
        <v/>
      </c>
    </row>
    <row r="78" spans="3:16" ht="18" hidden="1" customHeight="1">
      <c r="C78" s="879"/>
      <c r="D78" s="850"/>
      <c r="E78" s="858"/>
      <c r="F78" s="847"/>
      <c r="G78" s="848"/>
      <c r="H78" s="849"/>
      <c r="I78" s="868"/>
      <c r="J78" s="642"/>
      <c r="K78" s="862"/>
      <c r="L78" s="872" t="str">
        <f t="shared" si="6"/>
        <v/>
      </c>
      <c r="M78" s="872" t="str">
        <f t="shared" si="7"/>
        <v/>
      </c>
      <c r="N78" s="872" t="str">
        <f t="shared" si="8"/>
        <v/>
      </c>
      <c r="O78" s="872" t="str">
        <f t="shared" si="9"/>
        <v/>
      </c>
      <c r="P78" s="872" t="str">
        <f t="shared" si="5"/>
        <v/>
      </c>
    </row>
    <row r="79" spans="3:16" ht="18" hidden="1" customHeight="1">
      <c r="C79" s="879"/>
      <c r="D79" s="850"/>
      <c r="E79" s="858"/>
      <c r="F79" s="847"/>
      <c r="G79" s="848"/>
      <c r="H79" s="849"/>
      <c r="I79" s="868"/>
      <c r="J79" s="642"/>
      <c r="K79" s="862"/>
      <c r="L79" s="872" t="str">
        <f t="shared" si="6"/>
        <v/>
      </c>
      <c r="M79" s="872" t="str">
        <f t="shared" si="7"/>
        <v/>
      </c>
      <c r="N79" s="872" t="str">
        <f t="shared" si="8"/>
        <v/>
      </c>
      <c r="O79" s="872" t="str">
        <f t="shared" si="9"/>
        <v/>
      </c>
      <c r="P79" s="872" t="str">
        <f t="shared" si="5"/>
        <v/>
      </c>
    </row>
    <row r="80" spans="3:16" ht="18" hidden="1" customHeight="1">
      <c r="C80" s="879"/>
      <c r="D80" s="850"/>
      <c r="E80" s="858"/>
      <c r="F80" s="847"/>
      <c r="G80" s="848"/>
      <c r="H80" s="849"/>
      <c r="I80" s="868"/>
      <c r="J80" s="642"/>
      <c r="K80" s="862"/>
      <c r="L80" s="872" t="str">
        <f t="shared" si="6"/>
        <v/>
      </c>
      <c r="M80" s="872" t="str">
        <f t="shared" si="7"/>
        <v/>
      </c>
      <c r="N80" s="872" t="str">
        <f t="shared" si="8"/>
        <v/>
      </c>
      <c r="O80" s="872" t="str">
        <f t="shared" si="9"/>
        <v/>
      </c>
      <c r="P80" s="872" t="str">
        <f t="shared" si="5"/>
        <v/>
      </c>
    </row>
    <row r="81" spans="3:16" ht="18" hidden="1" customHeight="1">
      <c r="C81" s="879"/>
      <c r="D81" s="850"/>
      <c r="E81" s="858"/>
      <c r="F81" s="847"/>
      <c r="G81" s="848"/>
      <c r="H81" s="849"/>
      <c r="I81" s="868"/>
      <c r="J81" s="642"/>
      <c r="K81" s="862"/>
      <c r="L81" s="872" t="str">
        <f t="shared" si="6"/>
        <v/>
      </c>
      <c r="M81" s="872" t="str">
        <f t="shared" si="7"/>
        <v/>
      </c>
      <c r="N81" s="872" t="str">
        <f t="shared" si="8"/>
        <v/>
      </c>
      <c r="O81" s="872" t="str">
        <f t="shared" si="9"/>
        <v/>
      </c>
      <c r="P81" s="872" t="str">
        <f t="shared" si="5"/>
        <v/>
      </c>
    </row>
    <row r="82" spans="3:16" ht="18" hidden="1" customHeight="1">
      <c r="C82" s="879"/>
      <c r="D82" s="850"/>
      <c r="E82" s="858"/>
      <c r="F82" s="847"/>
      <c r="G82" s="848"/>
      <c r="H82" s="849"/>
      <c r="I82" s="868"/>
      <c r="J82" s="642"/>
      <c r="K82" s="862"/>
      <c r="L82" s="872" t="str">
        <f t="shared" si="6"/>
        <v/>
      </c>
      <c r="M82" s="872" t="str">
        <f t="shared" si="7"/>
        <v/>
      </c>
      <c r="N82" s="872" t="str">
        <f t="shared" si="8"/>
        <v/>
      </c>
      <c r="O82" s="872" t="str">
        <f t="shared" si="9"/>
        <v/>
      </c>
      <c r="P82" s="872" t="str">
        <f t="shared" si="5"/>
        <v/>
      </c>
    </row>
    <row r="83" spans="3:16" ht="18" hidden="1" customHeight="1">
      <c r="C83" s="879"/>
      <c r="D83" s="850"/>
      <c r="E83" s="858"/>
      <c r="F83" s="847"/>
      <c r="G83" s="848"/>
      <c r="H83" s="849"/>
      <c r="I83" s="868"/>
      <c r="J83" s="642"/>
      <c r="K83" s="862"/>
      <c r="L83" s="872" t="str">
        <f t="shared" si="6"/>
        <v/>
      </c>
      <c r="M83" s="872" t="str">
        <f t="shared" si="7"/>
        <v/>
      </c>
      <c r="N83" s="872" t="str">
        <f t="shared" si="8"/>
        <v/>
      </c>
      <c r="O83" s="872" t="str">
        <f t="shared" si="9"/>
        <v/>
      </c>
      <c r="P83" s="872" t="str">
        <f t="shared" si="5"/>
        <v/>
      </c>
    </row>
    <row r="84" spans="3:16" ht="18" hidden="1" customHeight="1">
      <c r="C84" s="879"/>
      <c r="D84" s="850"/>
      <c r="E84" s="858"/>
      <c r="F84" s="847"/>
      <c r="G84" s="848"/>
      <c r="H84" s="849"/>
      <c r="I84" s="868"/>
      <c r="J84" s="642"/>
      <c r="K84" s="862"/>
      <c r="L84" s="872" t="str">
        <f t="shared" si="6"/>
        <v/>
      </c>
      <c r="M84" s="872" t="str">
        <f t="shared" si="7"/>
        <v/>
      </c>
      <c r="N84" s="872" t="str">
        <f t="shared" si="8"/>
        <v/>
      </c>
      <c r="O84" s="872" t="str">
        <f t="shared" si="9"/>
        <v/>
      </c>
      <c r="P84" s="872" t="str">
        <f t="shared" si="5"/>
        <v/>
      </c>
    </row>
    <row r="85" spans="3:16" ht="18" hidden="1" customHeight="1">
      <c r="C85" s="879"/>
      <c r="D85" s="850"/>
      <c r="E85" s="858"/>
      <c r="F85" s="847"/>
      <c r="G85" s="848"/>
      <c r="H85" s="849"/>
      <c r="I85" s="868"/>
      <c r="J85" s="642"/>
      <c r="K85" s="862"/>
      <c r="L85" s="872" t="str">
        <f t="shared" si="6"/>
        <v/>
      </c>
      <c r="M85" s="872" t="str">
        <f t="shared" si="7"/>
        <v/>
      </c>
      <c r="N85" s="872" t="str">
        <f t="shared" si="8"/>
        <v/>
      </c>
      <c r="O85" s="872" t="str">
        <f t="shared" si="9"/>
        <v/>
      </c>
      <c r="P85" s="872" t="str">
        <f t="shared" si="5"/>
        <v/>
      </c>
    </row>
    <row r="86" spans="3:16" ht="18" hidden="1" customHeight="1">
      <c r="C86" s="879"/>
      <c r="D86" s="850"/>
      <c r="E86" s="858"/>
      <c r="F86" s="847"/>
      <c r="G86" s="848"/>
      <c r="H86" s="849"/>
      <c r="I86" s="868"/>
      <c r="J86" s="642"/>
      <c r="K86" s="862"/>
      <c r="L86" s="872" t="str">
        <f t="shared" si="6"/>
        <v/>
      </c>
      <c r="M86" s="872" t="str">
        <f t="shared" si="7"/>
        <v/>
      </c>
      <c r="N86" s="872" t="str">
        <f t="shared" si="8"/>
        <v/>
      </c>
      <c r="O86" s="872" t="str">
        <f t="shared" si="9"/>
        <v/>
      </c>
      <c r="P86" s="872" t="str">
        <f t="shared" si="5"/>
        <v/>
      </c>
    </row>
    <row r="87" spans="3:16" ht="18" hidden="1" customHeight="1">
      <c r="C87" s="879"/>
      <c r="D87" s="850"/>
      <c r="E87" s="858"/>
      <c r="F87" s="847"/>
      <c r="G87" s="848"/>
      <c r="H87" s="849"/>
      <c r="I87" s="868"/>
      <c r="J87" s="642"/>
      <c r="K87" s="862"/>
      <c r="L87" s="872" t="str">
        <f t="shared" si="6"/>
        <v/>
      </c>
      <c r="M87" s="872" t="str">
        <f t="shared" si="7"/>
        <v/>
      </c>
      <c r="N87" s="872" t="str">
        <f t="shared" si="8"/>
        <v/>
      </c>
      <c r="O87" s="872" t="str">
        <f t="shared" si="9"/>
        <v/>
      </c>
      <c r="P87" s="872" t="str">
        <f t="shared" si="5"/>
        <v/>
      </c>
    </row>
    <row r="88" spans="3:16" ht="18" hidden="1" customHeight="1">
      <c r="C88" s="879"/>
      <c r="D88" s="850"/>
      <c r="E88" s="858"/>
      <c r="F88" s="847"/>
      <c r="G88" s="848"/>
      <c r="H88" s="849"/>
      <c r="I88" s="868"/>
      <c r="J88" s="642"/>
      <c r="K88" s="862"/>
      <c r="L88" s="872" t="str">
        <f t="shared" si="6"/>
        <v/>
      </c>
      <c r="M88" s="872" t="str">
        <f t="shared" si="7"/>
        <v/>
      </c>
      <c r="N88" s="872" t="str">
        <f t="shared" si="8"/>
        <v/>
      </c>
      <c r="O88" s="872" t="str">
        <f t="shared" si="9"/>
        <v/>
      </c>
      <c r="P88" s="872" t="str">
        <f t="shared" si="5"/>
        <v/>
      </c>
    </row>
    <row r="89" spans="3:16" ht="18" hidden="1" customHeight="1">
      <c r="C89" s="879"/>
      <c r="D89" s="850"/>
      <c r="E89" s="858"/>
      <c r="F89" s="847"/>
      <c r="G89" s="848"/>
      <c r="H89" s="849"/>
      <c r="I89" s="868"/>
      <c r="J89" s="642"/>
      <c r="K89" s="862"/>
      <c r="L89" s="872" t="str">
        <f t="shared" si="6"/>
        <v/>
      </c>
      <c r="M89" s="872" t="str">
        <f t="shared" si="7"/>
        <v/>
      </c>
      <c r="N89" s="872" t="str">
        <f t="shared" si="8"/>
        <v/>
      </c>
      <c r="O89" s="872" t="str">
        <f t="shared" si="9"/>
        <v/>
      </c>
      <c r="P89" s="872" t="str">
        <f t="shared" si="5"/>
        <v/>
      </c>
    </row>
    <row r="90" spans="3:16" ht="18" hidden="1" customHeight="1">
      <c r="C90" s="879"/>
      <c r="D90" s="850"/>
      <c r="E90" s="858"/>
      <c r="F90" s="847"/>
      <c r="G90" s="848"/>
      <c r="H90" s="849"/>
      <c r="I90" s="868"/>
      <c r="J90" s="642"/>
      <c r="K90" s="862"/>
      <c r="L90" s="872" t="str">
        <f t="shared" si="6"/>
        <v/>
      </c>
      <c r="M90" s="872" t="str">
        <f t="shared" si="7"/>
        <v/>
      </c>
      <c r="N90" s="872" t="str">
        <f t="shared" si="8"/>
        <v/>
      </c>
      <c r="O90" s="872" t="str">
        <f t="shared" si="9"/>
        <v/>
      </c>
      <c r="P90" s="872" t="str">
        <f t="shared" si="5"/>
        <v/>
      </c>
    </row>
    <row r="91" spans="3:16" ht="18" hidden="1" customHeight="1">
      <c r="C91" s="879"/>
      <c r="D91" s="850"/>
      <c r="E91" s="858"/>
      <c r="F91" s="847"/>
      <c r="G91" s="848"/>
      <c r="H91" s="849"/>
      <c r="I91" s="868"/>
      <c r="J91" s="642"/>
      <c r="K91" s="862"/>
      <c r="L91" s="872" t="str">
        <f t="shared" si="6"/>
        <v/>
      </c>
      <c r="M91" s="872" t="str">
        <f t="shared" si="7"/>
        <v/>
      </c>
      <c r="N91" s="872" t="str">
        <f t="shared" si="8"/>
        <v/>
      </c>
      <c r="O91" s="872" t="str">
        <f t="shared" si="9"/>
        <v/>
      </c>
      <c r="P91" s="872" t="str">
        <f t="shared" si="5"/>
        <v/>
      </c>
    </row>
    <row r="92" spans="3:16" ht="18" hidden="1" customHeight="1">
      <c r="C92" s="879"/>
      <c r="D92" s="850"/>
      <c r="E92" s="858"/>
      <c r="F92" s="847"/>
      <c r="G92" s="848"/>
      <c r="H92" s="849"/>
      <c r="I92" s="868"/>
      <c r="J92" s="642"/>
      <c r="K92" s="862"/>
      <c r="L92" s="872" t="str">
        <f t="shared" si="6"/>
        <v/>
      </c>
      <c r="M92" s="872" t="str">
        <f t="shared" si="7"/>
        <v/>
      </c>
      <c r="N92" s="872" t="str">
        <f t="shared" si="8"/>
        <v/>
      </c>
      <c r="O92" s="872" t="str">
        <f t="shared" si="9"/>
        <v/>
      </c>
      <c r="P92" s="872" t="str">
        <f t="shared" si="5"/>
        <v/>
      </c>
    </row>
    <row r="93" spans="3:16" ht="18" hidden="1" customHeight="1">
      <c r="C93" s="879"/>
      <c r="D93" s="850"/>
      <c r="E93" s="858"/>
      <c r="F93" s="847"/>
      <c r="G93" s="848"/>
      <c r="H93" s="849"/>
      <c r="I93" s="868"/>
      <c r="J93" s="642"/>
      <c r="K93" s="862"/>
      <c r="L93" s="872" t="str">
        <f t="shared" si="6"/>
        <v/>
      </c>
      <c r="M93" s="872" t="str">
        <f t="shared" si="7"/>
        <v/>
      </c>
      <c r="N93" s="872" t="str">
        <f t="shared" si="8"/>
        <v/>
      </c>
      <c r="O93" s="872" t="str">
        <f t="shared" si="9"/>
        <v/>
      </c>
      <c r="P93" s="872" t="str">
        <f t="shared" si="5"/>
        <v/>
      </c>
    </row>
    <row r="94" spans="3:16" ht="18" hidden="1" customHeight="1">
      <c r="C94" s="879"/>
      <c r="D94" s="850"/>
      <c r="E94" s="858"/>
      <c r="F94" s="847"/>
      <c r="G94" s="848"/>
      <c r="H94" s="849"/>
      <c r="I94" s="868"/>
      <c r="J94" s="642"/>
      <c r="K94" s="862"/>
      <c r="L94" s="872" t="str">
        <f t="shared" si="6"/>
        <v/>
      </c>
      <c r="M94" s="872" t="str">
        <f t="shared" si="7"/>
        <v/>
      </c>
      <c r="N94" s="872" t="str">
        <f t="shared" si="8"/>
        <v/>
      </c>
      <c r="O94" s="872" t="str">
        <f t="shared" si="9"/>
        <v/>
      </c>
      <c r="P94" s="872" t="str">
        <f t="shared" si="5"/>
        <v/>
      </c>
    </row>
    <row r="95" spans="3:16" ht="18" hidden="1" customHeight="1">
      <c r="C95" s="879"/>
      <c r="D95" s="850"/>
      <c r="E95" s="858"/>
      <c r="F95" s="847"/>
      <c r="G95" s="848"/>
      <c r="H95" s="849"/>
      <c r="I95" s="868"/>
      <c r="J95" s="642"/>
      <c r="K95" s="862"/>
      <c r="L95" s="872" t="str">
        <f t="shared" si="6"/>
        <v/>
      </c>
      <c r="M95" s="872" t="str">
        <f t="shared" si="7"/>
        <v/>
      </c>
      <c r="N95" s="872" t="str">
        <f t="shared" si="8"/>
        <v/>
      </c>
      <c r="O95" s="872" t="str">
        <f t="shared" si="9"/>
        <v/>
      </c>
      <c r="P95" s="872" t="str">
        <f t="shared" si="5"/>
        <v/>
      </c>
    </row>
    <row r="96" spans="3:16" ht="18" hidden="1" customHeight="1">
      <c r="C96" s="879"/>
      <c r="D96" s="850"/>
      <c r="E96" s="858"/>
      <c r="F96" s="847"/>
      <c r="G96" s="848"/>
      <c r="H96" s="849"/>
      <c r="I96" s="868"/>
      <c r="J96" s="642"/>
      <c r="K96" s="862"/>
      <c r="L96" s="872" t="str">
        <f t="shared" si="6"/>
        <v/>
      </c>
      <c r="M96" s="872" t="str">
        <f t="shared" si="7"/>
        <v/>
      </c>
      <c r="N96" s="872" t="str">
        <f t="shared" si="8"/>
        <v/>
      </c>
      <c r="O96" s="872" t="str">
        <f t="shared" si="9"/>
        <v/>
      </c>
      <c r="P96" s="872" t="str">
        <f t="shared" si="5"/>
        <v/>
      </c>
    </row>
    <row r="97" spans="3:16" ht="18" hidden="1" customHeight="1">
      <c r="C97" s="879"/>
      <c r="D97" s="850"/>
      <c r="E97" s="858"/>
      <c r="F97" s="847"/>
      <c r="G97" s="848"/>
      <c r="H97" s="849"/>
      <c r="I97" s="868"/>
      <c r="J97" s="642"/>
      <c r="K97" s="862"/>
      <c r="L97" s="872" t="str">
        <f t="shared" si="6"/>
        <v/>
      </c>
      <c r="M97" s="872" t="str">
        <f t="shared" si="7"/>
        <v/>
      </c>
      <c r="N97" s="872" t="str">
        <f t="shared" si="8"/>
        <v/>
      </c>
      <c r="O97" s="872" t="str">
        <f t="shared" si="9"/>
        <v/>
      </c>
      <c r="P97" s="872" t="str">
        <f t="shared" si="5"/>
        <v/>
      </c>
    </row>
    <row r="98" spans="3:16" ht="18" hidden="1" customHeight="1">
      <c r="C98" s="879"/>
      <c r="D98" s="850"/>
      <c r="E98" s="858"/>
      <c r="F98" s="847"/>
      <c r="G98" s="848"/>
      <c r="H98" s="849"/>
      <c r="I98" s="868"/>
      <c r="J98" s="642"/>
      <c r="K98" s="862"/>
      <c r="L98" s="872" t="str">
        <f t="shared" si="6"/>
        <v/>
      </c>
      <c r="M98" s="872" t="str">
        <f t="shared" si="7"/>
        <v/>
      </c>
      <c r="N98" s="872" t="str">
        <f t="shared" si="8"/>
        <v/>
      </c>
      <c r="O98" s="872" t="str">
        <f t="shared" si="9"/>
        <v/>
      </c>
      <c r="P98" s="872" t="str">
        <f t="shared" si="5"/>
        <v/>
      </c>
    </row>
    <row r="99" spans="3:16" ht="18" hidden="1" customHeight="1">
      <c r="C99" s="879"/>
      <c r="D99" s="850"/>
      <c r="E99" s="858"/>
      <c r="F99" s="847"/>
      <c r="G99" s="848"/>
      <c r="H99" s="849"/>
      <c r="I99" s="868"/>
      <c r="J99" s="642"/>
      <c r="K99" s="862"/>
      <c r="L99" s="872" t="str">
        <f t="shared" si="6"/>
        <v/>
      </c>
      <c r="M99" s="872" t="str">
        <f t="shared" si="7"/>
        <v/>
      </c>
      <c r="N99" s="872" t="str">
        <f t="shared" si="8"/>
        <v/>
      </c>
      <c r="O99" s="872" t="str">
        <f t="shared" si="9"/>
        <v/>
      </c>
      <c r="P99" s="872" t="str">
        <f t="shared" si="5"/>
        <v/>
      </c>
    </row>
    <row r="100" spans="3:16" ht="18" hidden="1" customHeight="1">
      <c r="C100" s="879"/>
      <c r="D100" s="850"/>
      <c r="E100" s="858"/>
      <c r="F100" s="847"/>
      <c r="G100" s="848"/>
      <c r="H100" s="849"/>
      <c r="I100" s="868"/>
      <c r="J100" s="642"/>
      <c r="K100" s="862"/>
      <c r="L100" s="872" t="str">
        <f t="shared" si="6"/>
        <v/>
      </c>
      <c r="M100" s="872" t="str">
        <f t="shared" si="7"/>
        <v/>
      </c>
      <c r="N100" s="872" t="str">
        <f t="shared" si="8"/>
        <v/>
      </c>
      <c r="O100" s="872" t="str">
        <f t="shared" si="9"/>
        <v/>
      </c>
      <c r="P100" s="872" t="str">
        <f t="shared" si="5"/>
        <v/>
      </c>
    </row>
    <row r="101" spans="3:16" ht="18" hidden="1" customHeight="1">
      <c r="C101" s="879"/>
      <c r="D101" s="850"/>
      <c r="E101" s="858"/>
      <c r="F101" s="847"/>
      <c r="G101" s="848"/>
      <c r="H101" s="849"/>
      <c r="I101" s="868"/>
      <c r="J101" s="642"/>
      <c r="K101" s="862"/>
      <c r="L101" s="872" t="str">
        <f t="shared" si="6"/>
        <v/>
      </c>
      <c r="M101" s="872" t="str">
        <f t="shared" si="7"/>
        <v/>
      </c>
      <c r="N101" s="872" t="str">
        <f t="shared" si="8"/>
        <v/>
      </c>
      <c r="O101" s="872" t="str">
        <f t="shared" si="9"/>
        <v/>
      </c>
      <c r="P101" s="872" t="str">
        <f t="shared" si="5"/>
        <v/>
      </c>
    </row>
    <row r="102" spans="3:16" ht="18" hidden="1" customHeight="1">
      <c r="C102" s="879"/>
      <c r="D102" s="850"/>
      <c r="E102" s="858"/>
      <c r="F102" s="847"/>
      <c r="G102" s="848"/>
      <c r="H102" s="849"/>
      <c r="I102" s="868"/>
      <c r="J102" s="642"/>
      <c r="K102" s="862"/>
      <c r="L102" s="872" t="str">
        <f t="shared" si="6"/>
        <v/>
      </c>
      <c r="M102" s="872" t="str">
        <f t="shared" si="7"/>
        <v/>
      </c>
      <c r="N102" s="872" t="str">
        <f t="shared" si="8"/>
        <v/>
      </c>
      <c r="O102" s="872" t="str">
        <f t="shared" si="9"/>
        <v/>
      </c>
      <c r="P102" s="872" t="str">
        <f t="shared" si="5"/>
        <v/>
      </c>
    </row>
    <row r="103" spans="3:16" ht="18" hidden="1" customHeight="1">
      <c r="C103" s="879"/>
      <c r="D103" s="850"/>
      <c r="E103" s="858"/>
      <c r="F103" s="847"/>
      <c r="G103" s="848"/>
      <c r="H103" s="849"/>
      <c r="I103" s="868"/>
      <c r="J103" s="642"/>
      <c r="K103" s="862"/>
      <c r="L103" s="872" t="str">
        <f t="shared" si="6"/>
        <v/>
      </c>
      <c r="M103" s="872" t="str">
        <f t="shared" si="7"/>
        <v/>
      </c>
      <c r="N103" s="872" t="str">
        <f t="shared" si="8"/>
        <v/>
      </c>
      <c r="O103" s="872" t="str">
        <f t="shared" si="9"/>
        <v/>
      </c>
      <c r="P103" s="872" t="str">
        <f t="shared" si="5"/>
        <v/>
      </c>
    </row>
    <row r="104" spans="3:16" ht="18" hidden="1" customHeight="1">
      <c r="C104" s="879"/>
      <c r="D104" s="850"/>
      <c r="E104" s="858"/>
      <c r="F104" s="847"/>
      <c r="G104" s="848"/>
      <c r="H104" s="849"/>
      <c r="I104" s="868"/>
      <c r="J104" s="642"/>
      <c r="K104" s="862"/>
      <c r="L104" s="872" t="str">
        <f t="shared" si="6"/>
        <v/>
      </c>
      <c r="M104" s="872" t="str">
        <f t="shared" si="7"/>
        <v/>
      </c>
      <c r="N104" s="872" t="str">
        <f t="shared" si="8"/>
        <v/>
      </c>
      <c r="O104" s="872" t="str">
        <f t="shared" si="9"/>
        <v/>
      </c>
      <c r="P104" s="872" t="str">
        <f t="shared" si="5"/>
        <v/>
      </c>
    </row>
    <row r="105" spans="3:16" ht="18" hidden="1" customHeight="1">
      <c r="C105" s="879"/>
      <c r="D105" s="850"/>
      <c r="E105" s="858"/>
      <c r="F105" s="847"/>
      <c r="G105" s="848"/>
      <c r="H105" s="849"/>
      <c r="I105" s="868"/>
      <c r="J105" s="642"/>
      <c r="K105" s="862"/>
      <c r="L105" s="872" t="str">
        <f t="shared" si="6"/>
        <v/>
      </c>
      <c r="M105" s="872" t="str">
        <f t="shared" si="7"/>
        <v/>
      </c>
      <c r="N105" s="872" t="str">
        <f t="shared" si="8"/>
        <v/>
      </c>
      <c r="O105" s="872" t="str">
        <f t="shared" si="9"/>
        <v/>
      </c>
      <c r="P105" s="872" t="str">
        <f t="shared" si="5"/>
        <v/>
      </c>
    </row>
    <row r="106" spans="3:16" ht="18" hidden="1" customHeight="1">
      <c r="C106" s="879"/>
      <c r="D106" s="850"/>
      <c r="E106" s="858"/>
      <c r="F106" s="847"/>
      <c r="G106" s="848"/>
      <c r="H106" s="849"/>
      <c r="I106" s="868"/>
      <c r="J106" s="642"/>
      <c r="K106" s="862"/>
      <c r="L106" s="872" t="str">
        <f t="shared" si="6"/>
        <v/>
      </c>
      <c r="M106" s="872" t="str">
        <f t="shared" si="7"/>
        <v/>
      </c>
      <c r="N106" s="872" t="str">
        <f t="shared" si="8"/>
        <v/>
      </c>
      <c r="O106" s="872" t="str">
        <f t="shared" si="9"/>
        <v/>
      </c>
      <c r="P106" s="872" t="str">
        <f t="shared" si="5"/>
        <v/>
      </c>
    </row>
    <row r="107" spans="3:16" ht="18" hidden="1" customHeight="1">
      <c r="C107" s="879"/>
      <c r="D107" s="850"/>
      <c r="E107" s="858"/>
      <c r="F107" s="847"/>
      <c r="G107" s="848"/>
      <c r="H107" s="849"/>
      <c r="I107" s="868"/>
      <c r="J107" s="642"/>
      <c r="K107" s="862"/>
      <c r="L107" s="872" t="str">
        <f t="shared" si="6"/>
        <v/>
      </c>
      <c r="M107" s="872" t="str">
        <f t="shared" si="7"/>
        <v/>
      </c>
      <c r="N107" s="872" t="str">
        <f t="shared" si="8"/>
        <v/>
      </c>
      <c r="O107" s="872" t="str">
        <f t="shared" si="9"/>
        <v/>
      </c>
      <c r="P107" s="872" t="str">
        <f t="shared" si="5"/>
        <v/>
      </c>
    </row>
    <row r="108" spans="3:16" ht="18" hidden="1" customHeight="1">
      <c r="C108" s="879"/>
      <c r="D108" s="850"/>
      <c r="E108" s="858"/>
      <c r="F108" s="847"/>
      <c r="G108" s="848"/>
      <c r="H108" s="849"/>
      <c r="I108" s="868"/>
      <c r="J108" s="642"/>
      <c r="K108" s="862"/>
      <c r="L108" s="872" t="str">
        <f t="shared" si="6"/>
        <v/>
      </c>
      <c r="M108" s="872" t="str">
        <f t="shared" si="7"/>
        <v/>
      </c>
      <c r="N108" s="872" t="str">
        <f t="shared" si="8"/>
        <v/>
      </c>
      <c r="O108" s="872" t="str">
        <f t="shared" si="9"/>
        <v/>
      </c>
      <c r="P108" s="872" t="str">
        <f t="shared" si="5"/>
        <v/>
      </c>
    </row>
    <row r="109" spans="3:16" ht="18" hidden="1" customHeight="1">
      <c r="C109" s="879"/>
      <c r="D109" s="850"/>
      <c r="E109" s="858"/>
      <c r="F109" s="847"/>
      <c r="G109" s="848"/>
      <c r="H109" s="849"/>
      <c r="I109" s="868"/>
      <c r="J109" s="642"/>
      <c r="K109" s="862"/>
      <c r="L109" s="872" t="str">
        <f t="shared" si="6"/>
        <v/>
      </c>
      <c r="M109" s="872" t="str">
        <f t="shared" si="7"/>
        <v/>
      </c>
      <c r="N109" s="872" t="str">
        <f t="shared" si="8"/>
        <v/>
      </c>
      <c r="O109" s="872" t="str">
        <f t="shared" si="9"/>
        <v/>
      </c>
      <c r="P109" s="872" t="str">
        <f t="shared" si="5"/>
        <v/>
      </c>
    </row>
    <row r="110" spans="3:16" ht="18" hidden="1" customHeight="1">
      <c r="C110" s="879"/>
      <c r="D110" s="850"/>
      <c r="E110" s="858"/>
      <c r="F110" s="847"/>
      <c r="G110" s="848"/>
      <c r="H110" s="849"/>
      <c r="I110" s="868"/>
      <c r="J110" s="642"/>
      <c r="K110" s="862"/>
      <c r="L110" s="872" t="str">
        <f t="shared" si="6"/>
        <v/>
      </c>
      <c r="M110" s="872" t="str">
        <f t="shared" si="7"/>
        <v/>
      </c>
      <c r="N110" s="872" t="str">
        <f t="shared" si="8"/>
        <v/>
      </c>
      <c r="O110" s="872" t="str">
        <f t="shared" si="9"/>
        <v/>
      </c>
      <c r="P110" s="872" t="str">
        <f t="shared" si="5"/>
        <v/>
      </c>
    </row>
    <row r="111" spans="3:16" ht="18" hidden="1" customHeight="1">
      <c r="C111" s="879"/>
      <c r="D111" s="850"/>
      <c r="E111" s="858"/>
      <c r="F111" s="847"/>
      <c r="G111" s="848"/>
      <c r="H111" s="849"/>
      <c r="I111" s="868"/>
      <c r="J111" s="642"/>
      <c r="K111" s="862"/>
      <c r="L111" s="872" t="str">
        <f t="shared" si="6"/>
        <v/>
      </c>
      <c r="M111" s="872" t="str">
        <f t="shared" si="7"/>
        <v/>
      </c>
      <c r="N111" s="872" t="str">
        <f t="shared" si="8"/>
        <v/>
      </c>
      <c r="O111" s="872" t="str">
        <f t="shared" si="9"/>
        <v/>
      </c>
      <c r="P111" s="872" t="str">
        <f t="shared" si="5"/>
        <v/>
      </c>
    </row>
    <row r="112" spans="3:16" ht="18" hidden="1" customHeight="1">
      <c r="C112" s="879"/>
      <c r="D112" s="850"/>
      <c r="E112" s="858"/>
      <c r="F112" s="847"/>
      <c r="G112" s="848"/>
      <c r="H112" s="849"/>
      <c r="I112" s="868"/>
      <c r="J112" s="642"/>
      <c r="K112" s="862"/>
      <c r="L112" s="872" t="str">
        <f t="shared" si="6"/>
        <v/>
      </c>
      <c r="M112" s="872" t="str">
        <f t="shared" si="7"/>
        <v/>
      </c>
      <c r="N112" s="872" t="str">
        <f t="shared" si="8"/>
        <v/>
      </c>
      <c r="O112" s="872" t="str">
        <f t="shared" si="9"/>
        <v/>
      </c>
      <c r="P112" s="872" t="str">
        <f t="shared" si="5"/>
        <v/>
      </c>
    </row>
    <row r="113" spans="3:16" ht="18" hidden="1" customHeight="1">
      <c r="C113" s="879"/>
      <c r="D113" s="850"/>
      <c r="E113" s="858"/>
      <c r="F113" s="847"/>
      <c r="G113" s="848"/>
      <c r="H113" s="849"/>
      <c r="I113" s="868"/>
      <c r="J113" s="642"/>
      <c r="K113" s="862"/>
      <c r="L113" s="872" t="str">
        <f t="shared" si="6"/>
        <v/>
      </c>
      <c r="M113" s="872" t="str">
        <f t="shared" si="7"/>
        <v/>
      </c>
      <c r="N113" s="872" t="str">
        <f t="shared" si="8"/>
        <v/>
      </c>
      <c r="O113" s="872" t="str">
        <f t="shared" si="9"/>
        <v/>
      </c>
      <c r="P113" s="872" t="str">
        <f t="shared" si="5"/>
        <v/>
      </c>
    </row>
    <row r="114" spans="3:16" ht="18" hidden="1" customHeight="1">
      <c r="C114" s="879"/>
      <c r="D114" s="850"/>
      <c r="E114" s="858"/>
      <c r="F114" s="847"/>
      <c r="G114" s="848"/>
      <c r="H114" s="849"/>
      <c r="I114" s="868"/>
      <c r="J114" s="642"/>
      <c r="K114" s="862"/>
      <c r="L114" s="872" t="str">
        <f t="shared" si="6"/>
        <v/>
      </c>
      <c r="M114" s="872" t="str">
        <f t="shared" si="7"/>
        <v/>
      </c>
      <c r="N114" s="872" t="str">
        <f t="shared" si="8"/>
        <v/>
      </c>
      <c r="O114" s="872" t="str">
        <f t="shared" si="9"/>
        <v/>
      </c>
      <c r="P114" s="872" t="str">
        <f t="shared" si="5"/>
        <v/>
      </c>
    </row>
    <row r="115" spans="3:16" ht="18" hidden="1" customHeight="1">
      <c r="C115" s="879"/>
      <c r="D115" s="850"/>
      <c r="E115" s="858"/>
      <c r="F115" s="847"/>
      <c r="G115" s="848"/>
      <c r="H115" s="849"/>
      <c r="I115" s="868"/>
      <c r="J115" s="642"/>
      <c r="K115" s="862"/>
      <c r="L115" s="872" t="str">
        <f t="shared" si="6"/>
        <v/>
      </c>
      <c r="M115" s="872" t="str">
        <f t="shared" si="7"/>
        <v/>
      </c>
      <c r="N115" s="872" t="str">
        <f t="shared" si="8"/>
        <v/>
      </c>
      <c r="O115" s="872" t="str">
        <f t="shared" si="9"/>
        <v/>
      </c>
      <c r="P115" s="872" t="str">
        <f t="shared" si="5"/>
        <v/>
      </c>
    </row>
    <row r="116" spans="3:16" ht="18" hidden="1" customHeight="1">
      <c r="C116" s="879"/>
      <c r="D116" s="850"/>
      <c r="E116" s="858"/>
      <c r="F116" s="847"/>
      <c r="G116" s="848"/>
      <c r="H116" s="849"/>
      <c r="I116" s="868"/>
      <c r="J116" s="642"/>
      <c r="K116" s="862"/>
      <c r="L116" s="872" t="str">
        <f t="shared" si="6"/>
        <v/>
      </c>
      <c r="M116" s="872" t="str">
        <f t="shared" si="7"/>
        <v/>
      </c>
      <c r="N116" s="872" t="str">
        <f t="shared" si="8"/>
        <v/>
      </c>
      <c r="O116" s="872" t="str">
        <f t="shared" si="9"/>
        <v/>
      </c>
      <c r="P116" s="872" t="str">
        <f t="shared" si="5"/>
        <v/>
      </c>
    </row>
    <row r="117" spans="3:16" ht="18" hidden="1" customHeight="1">
      <c r="C117" s="879"/>
      <c r="D117" s="850"/>
      <c r="E117" s="858"/>
      <c r="F117" s="847"/>
      <c r="G117" s="848"/>
      <c r="H117" s="849"/>
      <c r="I117" s="868"/>
      <c r="J117" s="642"/>
      <c r="K117" s="862"/>
      <c r="L117" s="872" t="str">
        <f t="shared" si="6"/>
        <v/>
      </c>
      <c r="M117" s="872" t="str">
        <f t="shared" si="7"/>
        <v/>
      </c>
      <c r="N117" s="872" t="str">
        <f t="shared" si="8"/>
        <v/>
      </c>
      <c r="O117" s="872" t="str">
        <f t="shared" si="9"/>
        <v/>
      </c>
      <c r="P117" s="872" t="str">
        <f t="shared" si="5"/>
        <v/>
      </c>
    </row>
    <row r="118" spans="3:16" ht="18" hidden="1" customHeight="1">
      <c r="C118" s="879"/>
      <c r="D118" s="850"/>
      <c r="E118" s="858"/>
      <c r="F118" s="847"/>
      <c r="G118" s="848"/>
      <c r="H118" s="849"/>
      <c r="I118" s="868"/>
      <c r="J118" s="642"/>
      <c r="K118" s="862"/>
      <c r="L118" s="872" t="str">
        <f t="shared" si="6"/>
        <v/>
      </c>
      <c r="M118" s="872" t="str">
        <f t="shared" si="7"/>
        <v/>
      </c>
      <c r="N118" s="872" t="str">
        <f t="shared" si="8"/>
        <v/>
      </c>
      <c r="O118" s="872" t="str">
        <f t="shared" si="9"/>
        <v/>
      </c>
      <c r="P118" s="872" t="str">
        <f t="shared" si="5"/>
        <v/>
      </c>
    </row>
    <row r="119" spans="3:16" ht="18" hidden="1" customHeight="1">
      <c r="C119" s="879"/>
      <c r="D119" s="850"/>
      <c r="E119" s="858"/>
      <c r="F119" s="847"/>
      <c r="G119" s="848"/>
      <c r="H119" s="849"/>
      <c r="I119" s="868"/>
      <c r="J119" s="642"/>
      <c r="K119" s="862"/>
      <c r="L119" s="872" t="str">
        <f t="shared" si="6"/>
        <v/>
      </c>
      <c r="M119" s="872" t="str">
        <f t="shared" si="7"/>
        <v/>
      </c>
      <c r="N119" s="872" t="str">
        <f t="shared" si="8"/>
        <v/>
      </c>
      <c r="O119" s="872" t="str">
        <f t="shared" si="9"/>
        <v/>
      </c>
      <c r="P119" s="872" t="str">
        <f t="shared" si="5"/>
        <v/>
      </c>
    </row>
    <row r="120" spans="3:16" ht="18" hidden="1" customHeight="1">
      <c r="C120" s="879"/>
      <c r="D120" s="850"/>
      <c r="E120" s="858"/>
      <c r="F120" s="847"/>
      <c r="G120" s="848"/>
      <c r="H120" s="849"/>
      <c r="I120" s="868"/>
      <c r="J120" s="642"/>
      <c r="K120" s="862"/>
      <c r="L120" s="872" t="str">
        <f t="shared" si="6"/>
        <v/>
      </c>
      <c r="M120" s="872" t="str">
        <f t="shared" si="7"/>
        <v/>
      </c>
      <c r="N120" s="872" t="str">
        <f t="shared" si="8"/>
        <v/>
      </c>
      <c r="O120" s="872" t="str">
        <f t="shared" si="9"/>
        <v/>
      </c>
      <c r="P120" s="872" t="str">
        <f t="shared" si="5"/>
        <v/>
      </c>
    </row>
    <row r="121" spans="3:16" ht="18" hidden="1" customHeight="1">
      <c r="C121" s="879"/>
      <c r="D121" s="850"/>
      <c r="E121" s="858"/>
      <c r="F121" s="847"/>
      <c r="G121" s="848"/>
      <c r="H121" s="849"/>
      <c r="I121" s="868"/>
      <c r="J121" s="642"/>
      <c r="K121" s="862"/>
      <c r="L121" s="872" t="str">
        <f t="shared" si="6"/>
        <v/>
      </c>
      <c r="M121" s="872" t="str">
        <f t="shared" si="7"/>
        <v/>
      </c>
      <c r="N121" s="872" t="str">
        <f t="shared" si="8"/>
        <v/>
      </c>
      <c r="O121" s="872" t="str">
        <f t="shared" si="9"/>
        <v/>
      </c>
      <c r="P121" s="872" t="str">
        <f t="shared" si="5"/>
        <v/>
      </c>
    </row>
    <row r="122" spans="3:16" ht="18" hidden="1" customHeight="1">
      <c r="C122" s="879"/>
      <c r="D122" s="850"/>
      <c r="E122" s="858"/>
      <c r="F122" s="847"/>
      <c r="G122" s="848"/>
      <c r="H122" s="849"/>
      <c r="I122" s="868"/>
      <c r="J122" s="642"/>
      <c r="K122" s="862"/>
      <c r="L122" s="872" t="str">
        <f t="shared" si="6"/>
        <v/>
      </c>
      <c r="M122" s="872" t="str">
        <f t="shared" si="7"/>
        <v/>
      </c>
      <c r="N122" s="872" t="str">
        <f t="shared" si="8"/>
        <v/>
      </c>
      <c r="O122" s="872" t="str">
        <f t="shared" si="9"/>
        <v/>
      </c>
      <c r="P122" s="872" t="str">
        <f t="shared" si="5"/>
        <v/>
      </c>
    </row>
    <row r="123" spans="3:16" ht="18" hidden="1" customHeight="1">
      <c r="C123" s="879"/>
      <c r="D123" s="850"/>
      <c r="E123" s="858"/>
      <c r="F123" s="847"/>
      <c r="G123" s="848"/>
      <c r="H123" s="849"/>
      <c r="I123" s="868"/>
      <c r="J123" s="642"/>
      <c r="K123" s="862"/>
      <c r="L123" s="872" t="str">
        <f t="shared" si="6"/>
        <v/>
      </c>
      <c r="M123" s="872" t="str">
        <f t="shared" si="7"/>
        <v/>
      </c>
      <c r="N123" s="872" t="str">
        <f t="shared" si="8"/>
        <v/>
      </c>
      <c r="O123" s="872" t="str">
        <f t="shared" si="9"/>
        <v/>
      </c>
      <c r="P123" s="872" t="str">
        <f t="shared" si="5"/>
        <v/>
      </c>
    </row>
    <row r="124" spans="3:16" ht="18" hidden="1" customHeight="1">
      <c r="C124" s="879"/>
      <c r="D124" s="850"/>
      <c r="E124" s="858"/>
      <c r="F124" s="847"/>
      <c r="G124" s="848"/>
      <c r="H124" s="849"/>
      <c r="I124" s="868"/>
      <c r="J124" s="642"/>
      <c r="K124" s="862"/>
      <c r="L124" s="872" t="str">
        <f t="shared" si="6"/>
        <v/>
      </c>
      <c r="M124" s="872" t="str">
        <f t="shared" si="7"/>
        <v/>
      </c>
      <c r="N124" s="872" t="str">
        <f t="shared" si="8"/>
        <v/>
      </c>
      <c r="O124" s="872" t="str">
        <f t="shared" si="9"/>
        <v/>
      </c>
      <c r="P124" s="872" t="str">
        <f t="shared" si="5"/>
        <v/>
      </c>
    </row>
    <row r="125" spans="3:16" ht="18" hidden="1" customHeight="1">
      <c r="C125" s="879"/>
      <c r="D125" s="850"/>
      <c r="E125" s="858"/>
      <c r="F125" s="847"/>
      <c r="G125" s="848"/>
      <c r="H125" s="849"/>
      <c r="I125" s="868"/>
      <c r="J125" s="642"/>
      <c r="K125" s="862"/>
      <c r="L125" s="872" t="str">
        <f t="shared" si="6"/>
        <v/>
      </c>
      <c r="M125" s="872" t="str">
        <f t="shared" si="7"/>
        <v/>
      </c>
      <c r="N125" s="872" t="str">
        <f t="shared" si="8"/>
        <v/>
      </c>
      <c r="O125" s="872" t="str">
        <f t="shared" si="9"/>
        <v/>
      </c>
      <c r="P125" s="872" t="str">
        <f t="shared" si="5"/>
        <v/>
      </c>
    </row>
    <row r="126" spans="3:16" ht="18" hidden="1" customHeight="1">
      <c r="C126" s="879"/>
      <c r="D126" s="850"/>
      <c r="E126" s="858"/>
      <c r="F126" s="847"/>
      <c r="G126" s="848"/>
      <c r="H126" s="849"/>
      <c r="I126" s="868"/>
      <c r="J126" s="642"/>
      <c r="K126" s="862"/>
      <c r="L126" s="872" t="str">
        <f t="shared" si="6"/>
        <v/>
      </c>
      <c r="M126" s="872" t="str">
        <f t="shared" si="7"/>
        <v/>
      </c>
      <c r="N126" s="872" t="str">
        <f t="shared" si="8"/>
        <v/>
      </c>
      <c r="O126" s="872" t="str">
        <f t="shared" si="9"/>
        <v/>
      </c>
      <c r="P126" s="872" t="str">
        <f t="shared" si="5"/>
        <v/>
      </c>
    </row>
    <row r="127" spans="3:16" ht="18" hidden="1" customHeight="1">
      <c r="C127" s="879"/>
      <c r="D127" s="850"/>
      <c r="E127" s="858"/>
      <c r="F127" s="847"/>
      <c r="G127" s="848"/>
      <c r="H127" s="849"/>
      <c r="I127" s="868"/>
      <c r="J127" s="642"/>
      <c r="K127" s="862"/>
      <c r="L127" s="872" t="str">
        <f t="shared" si="6"/>
        <v/>
      </c>
      <c r="M127" s="872" t="str">
        <f t="shared" si="7"/>
        <v/>
      </c>
      <c r="N127" s="872" t="str">
        <f t="shared" si="8"/>
        <v/>
      </c>
      <c r="O127" s="872" t="str">
        <f t="shared" si="9"/>
        <v/>
      </c>
      <c r="P127" s="872" t="str">
        <f t="shared" si="5"/>
        <v/>
      </c>
    </row>
    <row r="128" spans="3:16" ht="18" hidden="1" customHeight="1">
      <c r="C128" s="879"/>
      <c r="D128" s="850"/>
      <c r="E128" s="858"/>
      <c r="F128" s="847"/>
      <c r="G128" s="848"/>
      <c r="H128" s="849"/>
      <c r="I128" s="868"/>
      <c r="J128" s="642"/>
      <c r="K128" s="862"/>
      <c r="L128" s="872" t="str">
        <f t="shared" si="6"/>
        <v/>
      </c>
      <c r="M128" s="872" t="str">
        <f t="shared" si="7"/>
        <v/>
      </c>
      <c r="N128" s="872" t="str">
        <f t="shared" si="8"/>
        <v/>
      </c>
      <c r="O128" s="872" t="str">
        <f t="shared" si="9"/>
        <v/>
      </c>
      <c r="P128" s="872" t="str">
        <f t="shared" si="5"/>
        <v/>
      </c>
    </row>
    <row r="129" spans="3:16" ht="18" hidden="1" customHeight="1">
      <c r="C129" s="879"/>
      <c r="D129" s="850"/>
      <c r="E129" s="858"/>
      <c r="F129" s="847"/>
      <c r="G129" s="848"/>
      <c r="H129" s="849"/>
      <c r="I129" s="868"/>
      <c r="J129" s="642"/>
      <c r="K129" s="862"/>
      <c r="L129" s="872" t="str">
        <f t="shared" si="6"/>
        <v/>
      </c>
      <c r="M129" s="872" t="str">
        <f t="shared" si="7"/>
        <v/>
      </c>
      <c r="N129" s="872" t="str">
        <f t="shared" si="8"/>
        <v/>
      </c>
      <c r="O129" s="872" t="str">
        <f t="shared" si="9"/>
        <v/>
      </c>
      <c r="P129" s="872" t="str">
        <f t="shared" si="5"/>
        <v/>
      </c>
    </row>
    <row r="130" spans="3:16" ht="18" hidden="1" customHeight="1">
      <c r="C130" s="879"/>
      <c r="D130" s="850"/>
      <c r="E130" s="858"/>
      <c r="F130" s="847"/>
      <c r="G130" s="848"/>
      <c r="H130" s="849"/>
      <c r="I130" s="868"/>
      <c r="J130" s="642"/>
      <c r="K130" s="862"/>
      <c r="L130" s="872" t="str">
        <f t="shared" si="6"/>
        <v/>
      </c>
      <c r="M130" s="872" t="str">
        <f t="shared" si="7"/>
        <v/>
      </c>
      <c r="N130" s="872" t="str">
        <f t="shared" si="8"/>
        <v/>
      </c>
      <c r="O130" s="872" t="str">
        <f t="shared" si="9"/>
        <v/>
      </c>
      <c r="P130" s="872" t="str">
        <f t="shared" si="5"/>
        <v/>
      </c>
    </row>
    <row r="131" spans="3:16" ht="18" hidden="1" customHeight="1">
      <c r="C131" s="879"/>
      <c r="D131" s="850"/>
      <c r="E131" s="858"/>
      <c r="F131" s="847"/>
      <c r="G131" s="848"/>
      <c r="H131" s="849"/>
      <c r="I131" s="868"/>
      <c r="J131" s="642"/>
      <c r="K131" s="862"/>
      <c r="L131" s="872" t="str">
        <f t="shared" si="6"/>
        <v/>
      </c>
      <c r="M131" s="872" t="str">
        <f t="shared" si="7"/>
        <v/>
      </c>
      <c r="N131" s="872" t="str">
        <f t="shared" si="8"/>
        <v/>
      </c>
      <c r="O131" s="872" t="str">
        <f t="shared" si="9"/>
        <v/>
      </c>
      <c r="P131" s="872" t="str">
        <f t="shared" si="5"/>
        <v/>
      </c>
    </row>
    <row r="132" spans="3:16" ht="18" hidden="1" customHeight="1">
      <c r="C132" s="879"/>
      <c r="D132" s="850"/>
      <c r="E132" s="858"/>
      <c r="F132" s="847"/>
      <c r="G132" s="848"/>
      <c r="H132" s="849"/>
      <c r="I132" s="868"/>
      <c r="J132" s="642"/>
      <c r="K132" s="862"/>
      <c r="L132" s="872" t="str">
        <f t="shared" si="6"/>
        <v/>
      </c>
      <c r="M132" s="872" t="str">
        <f t="shared" si="7"/>
        <v/>
      </c>
      <c r="N132" s="872" t="str">
        <f t="shared" si="8"/>
        <v/>
      </c>
      <c r="O132" s="872" t="str">
        <f t="shared" si="9"/>
        <v/>
      </c>
      <c r="P132" s="872" t="str">
        <f t="shared" si="5"/>
        <v/>
      </c>
    </row>
    <row r="133" spans="3:16" ht="18" hidden="1" customHeight="1">
      <c r="C133" s="879"/>
      <c r="D133" s="850"/>
      <c r="E133" s="858"/>
      <c r="F133" s="847"/>
      <c r="G133" s="848"/>
      <c r="H133" s="849"/>
      <c r="I133" s="868"/>
      <c r="J133" s="642"/>
      <c r="K133" s="862"/>
      <c r="L133" s="872" t="str">
        <f t="shared" si="6"/>
        <v/>
      </c>
      <c r="M133" s="872" t="str">
        <f t="shared" si="7"/>
        <v/>
      </c>
      <c r="N133" s="872" t="str">
        <f t="shared" si="8"/>
        <v/>
      </c>
      <c r="O133" s="872" t="str">
        <f t="shared" si="9"/>
        <v/>
      </c>
      <c r="P133" s="872" t="str">
        <f t="shared" si="5"/>
        <v/>
      </c>
    </row>
    <row r="134" spans="3:16" ht="18" hidden="1" customHeight="1">
      <c r="C134" s="879"/>
      <c r="D134" s="850"/>
      <c r="E134" s="858"/>
      <c r="F134" s="847"/>
      <c r="G134" s="848"/>
      <c r="H134" s="849"/>
      <c r="I134" s="868"/>
      <c r="J134" s="642"/>
      <c r="K134" s="862"/>
      <c r="L134" s="872" t="str">
        <f t="shared" si="6"/>
        <v/>
      </c>
      <c r="M134" s="872" t="str">
        <f t="shared" si="7"/>
        <v/>
      </c>
      <c r="N134" s="872" t="str">
        <f t="shared" si="8"/>
        <v/>
      </c>
      <c r="O134" s="872" t="str">
        <f t="shared" si="9"/>
        <v/>
      </c>
      <c r="P134" s="872" t="str">
        <f t="shared" ref="P134:P197" si="10">IF(C134="","",IF(COUNTBLANK(C134:K134)&gt;1,"記入漏れがあります。記入例のとおりデータを入力してください。",""))</f>
        <v/>
      </c>
    </row>
    <row r="135" spans="3:16" ht="18" hidden="1" customHeight="1">
      <c r="C135" s="879"/>
      <c r="D135" s="850"/>
      <c r="E135" s="858"/>
      <c r="F135" s="847"/>
      <c r="G135" s="848"/>
      <c r="H135" s="849"/>
      <c r="I135" s="868"/>
      <c r="J135" s="642"/>
      <c r="K135" s="862"/>
      <c r="L135" s="872" t="str">
        <f t="shared" ref="L135:L198" si="11">IF(C135="","",IF(F135=H135,"エラー",""))</f>
        <v/>
      </c>
      <c r="M135" s="872" t="str">
        <f t="shared" ref="M135:M198" si="12">IF(C135="","",IF(COUNTIF($I$831:$I$854,I135),"","エラー"))</f>
        <v/>
      </c>
      <c r="N135" s="872" t="str">
        <f t="shared" ref="N135:N198" si="13">IF(I135="その他",IF(J135="","エラー",""),IF(I135="外国語(外国語会話も含む)",IF(J135="","エラー",""),""))</f>
        <v/>
      </c>
      <c r="O135" s="872" t="str">
        <f t="shared" ref="O135:O198" si="14">IF(COUNTIF($Y$6:$Y$19,K135),"要確認","")</f>
        <v/>
      </c>
      <c r="P135" s="872" t="str">
        <f t="shared" si="10"/>
        <v/>
      </c>
    </row>
    <row r="136" spans="3:16" ht="18" hidden="1" customHeight="1">
      <c r="C136" s="879"/>
      <c r="D136" s="850"/>
      <c r="E136" s="858"/>
      <c r="F136" s="847"/>
      <c r="G136" s="848"/>
      <c r="H136" s="849"/>
      <c r="I136" s="868"/>
      <c r="J136" s="642"/>
      <c r="K136" s="862"/>
      <c r="L136" s="872" t="str">
        <f t="shared" si="11"/>
        <v/>
      </c>
      <c r="M136" s="872" t="str">
        <f t="shared" si="12"/>
        <v/>
      </c>
      <c r="N136" s="872" t="str">
        <f t="shared" si="13"/>
        <v/>
      </c>
      <c r="O136" s="872" t="str">
        <f t="shared" si="14"/>
        <v/>
      </c>
      <c r="P136" s="872" t="str">
        <f t="shared" si="10"/>
        <v/>
      </c>
    </row>
    <row r="137" spans="3:16" ht="18" hidden="1" customHeight="1">
      <c r="C137" s="879"/>
      <c r="D137" s="850"/>
      <c r="E137" s="858"/>
      <c r="F137" s="847"/>
      <c r="G137" s="848"/>
      <c r="H137" s="849"/>
      <c r="I137" s="868"/>
      <c r="J137" s="642"/>
      <c r="K137" s="862"/>
      <c r="L137" s="872" t="str">
        <f t="shared" si="11"/>
        <v/>
      </c>
      <c r="M137" s="872" t="str">
        <f t="shared" si="12"/>
        <v/>
      </c>
      <c r="N137" s="872" t="str">
        <f t="shared" si="13"/>
        <v/>
      </c>
      <c r="O137" s="872" t="str">
        <f t="shared" si="14"/>
        <v/>
      </c>
      <c r="P137" s="872" t="str">
        <f t="shared" si="10"/>
        <v/>
      </c>
    </row>
    <row r="138" spans="3:16" ht="18" hidden="1" customHeight="1">
      <c r="C138" s="879"/>
      <c r="D138" s="850"/>
      <c r="E138" s="858"/>
      <c r="F138" s="847"/>
      <c r="G138" s="848"/>
      <c r="H138" s="849"/>
      <c r="I138" s="868"/>
      <c r="J138" s="642"/>
      <c r="K138" s="862"/>
      <c r="L138" s="872" t="str">
        <f t="shared" si="11"/>
        <v/>
      </c>
      <c r="M138" s="872" t="str">
        <f t="shared" si="12"/>
        <v/>
      </c>
      <c r="N138" s="872" t="str">
        <f t="shared" si="13"/>
        <v/>
      </c>
      <c r="O138" s="872" t="str">
        <f t="shared" si="14"/>
        <v/>
      </c>
      <c r="P138" s="872" t="str">
        <f t="shared" si="10"/>
        <v/>
      </c>
    </row>
    <row r="139" spans="3:16" ht="18" hidden="1" customHeight="1">
      <c r="C139" s="879"/>
      <c r="D139" s="850"/>
      <c r="E139" s="858"/>
      <c r="F139" s="847"/>
      <c r="G139" s="848"/>
      <c r="H139" s="849"/>
      <c r="I139" s="868"/>
      <c r="J139" s="642"/>
      <c r="K139" s="862"/>
      <c r="L139" s="872" t="str">
        <f t="shared" si="11"/>
        <v/>
      </c>
      <c r="M139" s="872" t="str">
        <f t="shared" si="12"/>
        <v/>
      </c>
      <c r="N139" s="872" t="str">
        <f t="shared" si="13"/>
        <v/>
      </c>
      <c r="O139" s="872" t="str">
        <f t="shared" si="14"/>
        <v/>
      </c>
      <c r="P139" s="872" t="str">
        <f t="shared" si="10"/>
        <v/>
      </c>
    </row>
    <row r="140" spans="3:16" ht="18" hidden="1" customHeight="1">
      <c r="C140" s="879"/>
      <c r="D140" s="850"/>
      <c r="E140" s="858"/>
      <c r="F140" s="847"/>
      <c r="G140" s="848"/>
      <c r="H140" s="849"/>
      <c r="I140" s="868"/>
      <c r="J140" s="642"/>
      <c r="K140" s="862"/>
      <c r="L140" s="872" t="str">
        <f t="shared" si="11"/>
        <v/>
      </c>
      <c r="M140" s="872" t="str">
        <f t="shared" si="12"/>
        <v/>
      </c>
      <c r="N140" s="872" t="str">
        <f t="shared" si="13"/>
        <v/>
      </c>
      <c r="O140" s="872" t="str">
        <f t="shared" si="14"/>
        <v/>
      </c>
      <c r="P140" s="872" t="str">
        <f t="shared" si="10"/>
        <v/>
      </c>
    </row>
    <row r="141" spans="3:16" ht="18" hidden="1" customHeight="1">
      <c r="C141" s="879"/>
      <c r="D141" s="850"/>
      <c r="E141" s="858"/>
      <c r="F141" s="847"/>
      <c r="G141" s="848"/>
      <c r="H141" s="849"/>
      <c r="I141" s="868"/>
      <c r="J141" s="642"/>
      <c r="K141" s="862"/>
      <c r="L141" s="872" t="str">
        <f t="shared" si="11"/>
        <v/>
      </c>
      <c r="M141" s="872" t="str">
        <f t="shared" si="12"/>
        <v/>
      </c>
      <c r="N141" s="872" t="str">
        <f t="shared" si="13"/>
        <v/>
      </c>
      <c r="O141" s="872" t="str">
        <f t="shared" si="14"/>
        <v/>
      </c>
      <c r="P141" s="872" t="str">
        <f t="shared" si="10"/>
        <v/>
      </c>
    </row>
    <row r="142" spans="3:16" ht="18" hidden="1" customHeight="1">
      <c r="C142" s="879"/>
      <c r="D142" s="850"/>
      <c r="E142" s="858"/>
      <c r="F142" s="847"/>
      <c r="G142" s="848"/>
      <c r="H142" s="849"/>
      <c r="I142" s="868"/>
      <c r="J142" s="642"/>
      <c r="K142" s="862"/>
      <c r="L142" s="872" t="str">
        <f t="shared" si="11"/>
        <v/>
      </c>
      <c r="M142" s="872" t="str">
        <f t="shared" si="12"/>
        <v/>
      </c>
      <c r="N142" s="872" t="str">
        <f t="shared" si="13"/>
        <v/>
      </c>
      <c r="O142" s="872" t="str">
        <f t="shared" si="14"/>
        <v/>
      </c>
      <c r="P142" s="872" t="str">
        <f t="shared" si="10"/>
        <v/>
      </c>
    </row>
    <row r="143" spans="3:16" ht="18" hidden="1" customHeight="1">
      <c r="C143" s="879"/>
      <c r="D143" s="850"/>
      <c r="E143" s="858"/>
      <c r="F143" s="847"/>
      <c r="G143" s="848"/>
      <c r="H143" s="849"/>
      <c r="I143" s="868"/>
      <c r="J143" s="642"/>
      <c r="K143" s="862"/>
      <c r="L143" s="872" t="str">
        <f t="shared" si="11"/>
        <v/>
      </c>
      <c r="M143" s="872" t="str">
        <f t="shared" si="12"/>
        <v/>
      </c>
      <c r="N143" s="872" t="str">
        <f t="shared" si="13"/>
        <v/>
      </c>
      <c r="O143" s="872" t="str">
        <f t="shared" si="14"/>
        <v/>
      </c>
      <c r="P143" s="872" t="str">
        <f t="shared" si="10"/>
        <v/>
      </c>
    </row>
    <row r="144" spans="3:16" ht="18" hidden="1" customHeight="1">
      <c r="C144" s="879"/>
      <c r="D144" s="850"/>
      <c r="E144" s="858"/>
      <c r="F144" s="847"/>
      <c r="G144" s="848"/>
      <c r="H144" s="849"/>
      <c r="I144" s="868"/>
      <c r="J144" s="642"/>
      <c r="K144" s="862"/>
      <c r="L144" s="872" t="str">
        <f t="shared" si="11"/>
        <v/>
      </c>
      <c r="M144" s="872" t="str">
        <f t="shared" si="12"/>
        <v/>
      </c>
      <c r="N144" s="872" t="str">
        <f t="shared" si="13"/>
        <v/>
      </c>
      <c r="O144" s="872" t="str">
        <f t="shared" si="14"/>
        <v/>
      </c>
      <c r="P144" s="872" t="str">
        <f t="shared" si="10"/>
        <v/>
      </c>
    </row>
    <row r="145" spans="3:16" ht="18" hidden="1" customHeight="1">
      <c r="C145" s="879"/>
      <c r="D145" s="850"/>
      <c r="E145" s="858"/>
      <c r="F145" s="847"/>
      <c r="G145" s="848"/>
      <c r="H145" s="849"/>
      <c r="I145" s="868"/>
      <c r="J145" s="642"/>
      <c r="K145" s="862"/>
      <c r="L145" s="872" t="str">
        <f t="shared" si="11"/>
        <v/>
      </c>
      <c r="M145" s="872" t="str">
        <f t="shared" si="12"/>
        <v/>
      </c>
      <c r="N145" s="872" t="str">
        <f t="shared" si="13"/>
        <v/>
      </c>
      <c r="O145" s="872" t="str">
        <f t="shared" si="14"/>
        <v/>
      </c>
      <c r="P145" s="872" t="str">
        <f t="shared" si="10"/>
        <v/>
      </c>
    </row>
    <row r="146" spans="3:16" ht="18" hidden="1" customHeight="1">
      <c r="C146" s="879"/>
      <c r="D146" s="850"/>
      <c r="E146" s="858"/>
      <c r="F146" s="847"/>
      <c r="G146" s="848"/>
      <c r="H146" s="849"/>
      <c r="I146" s="868"/>
      <c r="J146" s="642"/>
      <c r="K146" s="862"/>
      <c r="L146" s="872" t="str">
        <f t="shared" si="11"/>
        <v/>
      </c>
      <c r="M146" s="872" t="str">
        <f t="shared" si="12"/>
        <v/>
      </c>
      <c r="N146" s="872" t="str">
        <f t="shared" si="13"/>
        <v/>
      </c>
      <c r="O146" s="872" t="str">
        <f t="shared" si="14"/>
        <v/>
      </c>
      <c r="P146" s="872" t="str">
        <f t="shared" si="10"/>
        <v/>
      </c>
    </row>
    <row r="147" spans="3:16" ht="18" hidden="1" customHeight="1">
      <c r="C147" s="879"/>
      <c r="D147" s="850"/>
      <c r="E147" s="858"/>
      <c r="F147" s="847"/>
      <c r="G147" s="848"/>
      <c r="H147" s="849"/>
      <c r="I147" s="868"/>
      <c r="J147" s="642"/>
      <c r="K147" s="862"/>
      <c r="L147" s="872" t="str">
        <f t="shared" si="11"/>
        <v/>
      </c>
      <c r="M147" s="872" t="str">
        <f t="shared" si="12"/>
        <v/>
      </c>
      <c r="N147" s="872" t="str">
        <f t="shared" si="13"/>
        <v/>
      </c>
      <c r="O147" s="872" t="str">
        <f t="shared" si="14"/>
        <v/>
      </c>
      <c r="P147" s="872" t="str">
        <f t="shared" si="10"/>
        <v/>
      </c>
    </row>
    <row r="148" spans="3:16" ht="18" hidden="1" customHeight="1">
      <c r="C148" s="879"/>
      <c r="D148" s="850"/>
      <c r="E148" s="858"/>
      <c r="F148" s="847"/>
      <c r="G148" s="848"/>
      <c r="H148" s="849"/>
      <c r="I148" s="868"/>
      <c r="J148" s="642"/>
      <c r="K148" s="862"/>
      <c r="L148" s="872" t="str">
        <f t="shared" si="11"/>
        <v/>
      </c>
      <c r="M148" s="872" t="str">
        <f t="shared" si="12"/>
        <v/>
      </c>
      <c r="N148" s="872" t="str">
        <f t="shared" si="13"/>
        <v/>
      </c>
      <c r="O148" s="872" t="str">
        <f t="shared" si="14"/>
        <v/>
      </c>
      <c r="P148" s="872" t="str">
        <f t="shared" si="10"/>
        <v/>
      </c>
    </row>
    <row r="149" spans="3:16" ht="18" hidden="1" customHeight="1">
      <c r="C149" s="879"/>
      <c r="D149" s="850"/>
      <c r="E149" s="858"/>
      <c r="F149" s="847"/>
      <c r="G149" s="848"/>
      <c r="H149" s="849"/>
      <c r="I149" s="868"/>
      <c r="J149" s="642"/>
      <c r="K149" s="862"/>
      <c r="L149" s="872" t="str">
        <f t="shared" si="11"/>
        <v/>
      </c>
      <c r="M149" s="872" t="str">
        <f t="shared" si="12"/>
        <v/>
      </c>
      <c r="N149" s="872" t="str">
        <f t="shared" si="13"/>
        <v/>
      </c>
      <c r="O149" s="872" t="str">
        <f t="shared" si="14"/>
        <v/>
      </c>
      <c r="P149" s="872" t="str">
        <f t="shared" si="10"/>
        <v/>
      </c>
    </row>
    <row r="150" spans="3:16" ht="18" hidden="1" customHeight="1">
      <c r="C150" s="879"/>
      <c r="D150" s="850"/>
      <c r="E150" s="858"/>
      <c r="F150" s="847"/>
      <c r="G150" s="848"/>
      <c r="H150" s="849"/>
      <c r="I150" s="868"/>
      <c r="J150" s="642"/>
      <c r="K150" s="862"/>
      <c r="L150" s="872" t="str">
        <f t="shared" si="11"/>
        <v/>
      </c>
      <c r="M150" s="872" t="str">
        <f t="shared" si="12"/>
        <v/>
      </c>
      <c r="N150" s="872" t="str">
        <f t="shared" si="13"/>
        <v/>
      </c>
      <c r="O150" s="872" t="str">
        <f t="shared" si="14"/>
        <v/>
      </c>
      <c r="P150" s="872" t="str">
        <f t="shared" si="10"/>
        <v/>
      </c>
    </row>
    <row r="151" spans="3:16" ht="18" hidden="1" customHeight="1">
      <c r="C151" s="879"/>
      <c r="D151" s="850"/>
      <c r="E151" s="858"/>
      <c r="F151" s="847"/>
      <c r="G151" s="848"/>
      <c r="H151" s="849"/>
      <c r="I151" s="868"/>
      <c r="J151" s="642"/>
      <c r="K151" s="862"/>
      <c r="L151" s="872" t="str">
        <f t="shared" si="11"/>
        <v/>
      </c>
      <c r="M151" s="872" t="str">
        <f t="shared" si="12"/>
        <v/>
      </c>
      <c r="N151" s="872" t="str">
        <f t="shared" si="13"/>
        <v/>
      </c>
      <c r="O151" s="872" t="str">
        <f t="shared" si="14"/>
        <v/>
      </c>
      <c r="P151" s="872" t="str">
        <f t="shared" si="10"/>
        <v/>
      </c>
    </row>
    <row r="152" spans="3:16" ht="18" hidden="1" customHeight="1">
      <c r="C152" s="879"/>
      <c r="D152" s="850"/>
      <c r="E152" s="858"/>
      <c r="F152" s="847"/>
      <c r="G152" s="848"/>
      <c r="H152" s="849"/>
      <c r="I152" s="868"/>
      <c r="J152" s="642"/>
      <c r="K152" s="862"/>
      <c r="L152" s="872" t="str">
        <f t="shared" si="11"/>
        <v/>
      </c>
      <c r="M152" s="872" t="str">
        <f t="shared" si="12"/>
        <v/>
      </c>
      <c r="N152" s="872" t="str">
        <f t="shared" si="13"/>
        <v/>
      </c>
      <c r="O152" s="872" t="str">
        <f t="shared" si="14"/>
        <v/>
      </c>
      <c r="P152" s="872" t="str">
        <f t="shared" si="10"/>
        <v/>
      </c>
    </row>
    <row r="153" spans="3:16" ht="18" hidden="1" customHeight="1">
      <c r="C153" s="879"/>
      <c r="D153" s="850"/>
      <c r="E153" s="858"/>
      <c r="F153" s="847"/>
      <c r="G153" s="848"/>
      <c r="H153" s="849"/>
      <c r="I153" s="868"/>
      <c r="J153" s="642"/>
      <c r="K153" s="862"/>
      <c r="L153" s="872" t="str">
        <f t="shared" si="11"/>
        <v/>
      </c>
      <c r="M153" s="872" t="str">
        <f t="shared" si="12"/>
        <v/>
      </c>
      <c r="N153" s="872" t="str">
        <f t="shared" si="13"/>
        <v/>
      </c>
      <c r="O153" s="872" t="str">
        <f t="shared" si="14"/>
        <v/>
      </c>
      <c r="P153" s="872" t="str">
        <f t="shared" si="10"/>
        <v/>
      </c>
    </row>
    <row r="154" spans="3:16" ht="18" hidden="1" customHeight="1">
      <c r="C154" s="879"/>
      <c r="D154" s="850"/>
      <c r="E154" s="858"/>
      <c r="F154" s="847"/>
      <c r="G154" s="848"/>
      <c r="H154" s="849"/>
      <c r="I154" s="868"/>
      <c r="J154" s="642"/>
      <c r="K154" s="862"/>
      <c r="L154" s="872" t="str">
        <f t="shared" si="11"/>
        <v/>
      </c>
      <c r="M154" s="872" t="str">
        <f t="shared" si="12"/>
        <v/>
      </c>
      <c r="N154" s="872" t="str">
        <f t="shared" si="13"/>
        <v/>
      </c>
      <c r="O154" s="872" t="str">
        <f t="shared" si="14"/>
        <v/>
      </c>
      <c r="P154" s="872" t="str">
        <f t="shared" si="10"/>
        <v/>
      </c>
    </row>
    <row r="155" spans="3:16" ht="18" hidden="1" customHeight="1">
      <c r="C155" s="879"/>
      <c r="D155" s="850"/>
      <c r="E155" s="858"/>
      <c r="F155" s="847"/>
      <c r="G155" s="848"/>
      <c r="H155" s="849"/>
      <c r="I155" s="868"/>
      <c r="J155" s="642"/>
      <c r="K155" s="862"/>
      <c r="L155" s="872" t="str">
        <f t="shared" si="11"/>
        <v/>
      </c>
      <c r="M155" s="872" t="str">
        <f t="shared" si="12"/>
        <v/>
      </c>
      <c r="N155" s="872" t="str">
        <f t="shared" si="13"/>
        <v/>
      </c>
      <c r="O155" s="872" t="str">
        <f t="shared" si="14"/>
        <v/>
      </c>
      <c r="P155" s="872" t="str">
        <f t="shared" si="10"/>
        <v/>
      </c>
    </row>
    <row r="156" spans="3:16" ht="18" hidden="1" customHeight="1">
      <c r="C156" s="879"/>
      <c r="D156" s="850"/>
      <c r="E156" s="858"/>
      <c r="F156" s="847"/>
      <c r="G156" s="848"/>
      <c r="H156" s="849"/>
      <c r="I156" s="868"/>
      <c r="J156" s="642"/>
      <c r="K156" s="862"/>
      <c r="L156" s="872" t="str">
        <f t="shared" si="11"/>
        <v/>
      </c>
      <c r="M156" s="872" t="str">
        <f t="shared" si="12"/>
        <v/>
      </c>
      <c r="N156" s="872" t="str">
        <f t="shared" si="13"/>
        <v/>
      </c>
      <c r="O156" s="872" t="str">
        <f t="shared" si="14"/>
        <v/>
      </c>
      <c r="P156" s="872" t="str">
        <f t="shared" si="10"/>
        <v/>
      </c>
    </row>
    <row r="157" spans="3:16" ht="18" hidden="1" customHeight="1">
      <c r="C157" s="879"/>
      <c r="D157" s="850"/>
      <c r="E157" s="858"/>
      <c r="F157" s="847"/>
      <c r="G157" s="848"/>
      <c r="H157" s="849"/>
      <c r="I157" s="868"/>
      <c r="J157" s="642"/>
      <c r="K157" s="862"/>
      <c r="L157" s="872" t="str">
        <f t="shared" si="11"/>
        <v/>
      </c>
      <c r="M157" s="872" t="str">
        <f t="shared" si="12"/>
        <v/>
      </c>
      <c r="N157" s="872" t="str">
        <f t="shared" si="13"/>
        <v/>
      </c>
      <c r="O157" s="872" t="str">
        <f t="shared" si="14"/>
        <v/>
      </c>
      <c r="P157" s="872" t="str">
        <f t="shared" si="10"/>
        <v/>
      </c>
    </row>
    <row r="158" spans="3:16" ht="18" hidden="1" customHeight="1">
      <c r="C158" s="879"/>
      <c r="D158" s="850"/>
      <c r="E158" s="858"/>
      <c r="F158" s="847"/>
      <c r="G158" s="848"/>
      <c r="H158" s="849"/>
      <c r="I158" s="868"/>
      <c r="J158" s="642"/>
      <c r="K158" s="862"/>
      <c r="L158" s="872" t="str">
        <f t="shared" si="11"/>
        <v/>
      </c>
      <c r="M158" s="872" t="str">
        <f t="shared" si="12"/>
        <v/>
      </c>
      <c r="N158" s="872" t="str">
        <f t="shared" si="13"/>
        <v/>
      </c>
      <c r="O158" s="872" t="str">
        <f t="shared" si="14"/>
        <v/>
      </c>
      <c r="P158" s="872" t="str">
        <f t="shared" si="10"/>
        <v/>
      </c>
    </row>
    <row r="159" spans="3:16" ht="18" hidden="1" customHeight="1">
      <c r="C159" s="879"/>
      <c r="D159" s="850"/>
      <c r="E159" s="858"/>
      <c r="F159" s="847"/>
      <c r="G159" s="848"/>
      <c r="H159" s="849"/>
      <c r="I159" s="868"/>
      <c r="J159" s="642"/>
      <c r="K159" s="862"/>
      <c r="L159" s="872" t="str">
        <f t="shared" si="11"/>
        <v/>
      </c>
      <c r="M159" s="872" t="str">
        <f t="shared" si="12"/>
        <v/>
      </c>
      <c r="N159" s="872" t="str">
        <f t="shared" si="13"/>
        <v/>
      </c>
      <c r="O159" s="872" t="str">
        <f t="shared" si="14"/>
        <v/>
      </c>
      <c r="P159" s="872" t="str">
        <f t="shared" si="10"/>
        <v/>
      </c>
    </row>
    <row r="160" spans="3:16" ht="18" hidden="1" customHeight="1">
      <c r="C160" s="879"/>
      <c r="D160" s="850"/>
      <c r="E160" s="858"/>
      <c r="F160" s="847"/>
      <c r="G160" s="848"/>
      <c r="H160" s="849"/>
      <c r="I160" s="868"/>
      <c r="J160" s="642"/>
      <c r="K160" s="862"/>
      <c r="L160" s="872" t="str">
        <f t="shared" si="11"/>
        <v/>
      </c>
      <c r="M160" s="872" t="str">
        <f t="shared" si="12"/>
        <v/>
      </c>
      <c r="N160" s="872" t="str">
        <f t="shared" si="13"/>
        <v/>
      </c>
      <c r="O160" s="872" t="str">
        <f t="shared" si="14"/>
        <v/>
      </c>
      <c r="P160" s="872" t="str">
        <f t="shared" si="10"/>
        <v/>
      </c>
    </row>
    <row r="161" spans="3:16" ht="18" hidden="1" customHeight="1">
      <c r="C161" s="879"/>
      <c r="D161" s="850"/>
      <c r="E161" s="858"/>
      <c r="F161" s="847"/>
      <c r="G161" s="848"/>
      <c r="H161" s="849"/>
      <c r="I161" s="868"/>
      <c r="J161" s="642"/>
      <c r="K161" s="862"/>
      <c r="L161" s="872" t="str">
        <f t="shared" si="11"/>
        <v/>
      </c>
      <c r="M161" s="872" t="str">
        <f t="shared" si="12"/>
        <v/>
      </c>
      <c r="N161" s="872" t="str">
        <f t="shared" si="13"/>
        <v/>
      </c>
      <c r="O161" s="872" t="str">
        <f t="shared" si="14"/>
        <v/>
      </c>
      <c r="P161" s="872" t="str">
        <f t="shared" si="10"/>
        <v/>
      </c>
    </row>
    <row r="162" spans="3:16" ht="18" hidden="1" customHeight="1">
      <c r="C162" s="879"/>
      <c r="D162" s="850"/>
      <c r="E162" s="858"/>
      <c r="F162" s="847"/>
      <c r="G162" s="848"/>
      <c r="H162" s="849"/>
      <c r="I162" s="868"/>
      <c r="J162" s="642"/>
      <c r="K162" s="862"/>
      <c r="L162" s="872" t="str">
        <f t="shared" si="11"/>
        <v/>
      </c>
      <c r="M162" s="872" t="str">
        <f t="shared" si="12"/>
        <v/>
      </c>
      <c r="N162" s="872" t="str">
        <f t="shared" si="13"/>
        <v/>
      </c>
      <c r="O162" s="872" t="str">
        <f t="shared" si="14"/>
        <v/>
      </c>
      <c r="P162" s="872" t="str">
        <f t="shared" si="10"/>
        <v/>
      </c>
    </row>
    <row r="163" spans="3:16" ht="18" hidden="1" customHeight="1">
      <c r="C163" s="879"/>
      <c r="D163" s="850"/>
      <c r="E163" s="858"/>
      <c r="F163" s="847"/>
      <c r="G163" s="848"/>
      <c r="H163" s="849"/>
      <c r="I163" s="868"/>
      <c r="J163" s="642"/>
      <c r="K163" s="862"/>
      <c r="L163" s="872" t="str">
        <f t="shared" si="11"/>
        <v/>
      </c>
      <c r="M163" s="872" t="str">
        <f t="shared" si="12"/>
        <v/>
      </c>
      <c r="N163" s="872" t="str">
        <f t="shared" si="13"/>
        <v/>
      </c>
      <c r="O163" s="872" t="str">
        <f t="shared" si="14"/>
        <v/>
      </c>
      <c r="P163" s="872" t="str">
        <f t="shared" si="10"/>
        <v/>
      </c>
    </row>
    <row r="164" spans="3:16" ht="18" hidden="1" customHeight="1">
      <c r="C164" s="879"/>
      <c r="D164" s="850"/>
      <c r="E164" s="858"/>
      <c r="F164" s="847"/>
      <c r="G164" s="848"/>
      <c r="H164" s="849"/>
      <c r="I164" s="868"/>
      <c r="J164" s="642"/>
      <c r="K164" s="862"/>
      <c r="L164" s="872" t="str">
        <f t="shared" si="11"/>
        <v/>
      </c>
      <c r="M164" s="872" t="str">
        <f t="shared" si="12"/>
        <v/>
      </c>
      <c r="N164" s="872" t="str">
        <f t="shared" si="13"/>
        <v/>
      </c>
      <c r="O164" s="872" t="str">
        <f t="shared" si="14"/>
        <v/>
      </c>
      <c r="P164" s="872" t="str">
        <f t="shared" si="10"/>
        <v/>
      </c>
    </row>
    <row r="165" spans="3:16" ht="18" hidden="1" customHeight="1">
      <c r="C165" s="879"/>
      <c r="D165" s="850"/>
      <c r="E165" s="858"/>
      <c r="F165" s="847"/>
      <c r="G165" s="848"/>
      <c r="H165" s="849"/>
      <c r="I165" s="868"/>
      <c r="J165" s="642"/>
      <c r="K165" s="862"/>
      <c r="L165" s="872" t="str">
        <f t="shared" si="11"/>
        <v/>
      </c>
      <c r="M165" s="872" t="str">
        <f t="shared" si="12"/>
        <v/>
      </c>
      <c r="N165" s="872" t="str">
        <f t="shared" si="13"/>
        <v/>
      </c>
      <c r="O165" s="872" t="str">
        <f t="shared" si="14"/>
        <v/>
      </c>
      <c r="P165" s="872" t="str">
        <f t="shared" si="10"/>
        <v/>
      </c>
    </row>
    <row r="166" spans="3:16" ht="18" hidden="1" customHeight="1">
      <c r="C166" s="879"/>
      <c r="D166" s="850"/>
      <c r="E166" s="858"/>
      <c r="F166" s="847"/>
      <c r="G166" s="848"/>
      <c r="H166" s="849"/>
      <c r="I166" s="868"/>
      <c r="J166" s="642"/>
      <c r="K166" s="862"/>
      <c r="L166" s="872" t="str">
        <f t="shared" si="11"/>
        <v/>
      </c>
      <c r="M166" s="872" t="str">
        <f t="shared" si="12"/>
        <v/>
      </c>
      <c r="N166" s="872" t="str">
        <f t="shared" si="13"/>
        <v/>
      </c>
      <c r="O166" s="872" t="str">
        <f t="shared" si="14"/>
        <v/>
      </c>
      <c r="P166" s="872" t="str">
        <f t="shared" si="10"/>
        <v/>
      </c>
    </row>
    <row r="167" spans="3:16" ht="18" hidden="1" customHeight="1">
      <c r="C167" s="879"/>
      <c r="D167" s="850"/>
      <c r="E167" s="858"/>
      <c r="F167" s="847"/>
      <c r="G167" s="848"/>
      <c r="H167" s="849"/>
      <c r="I167" s="868"/>
      <c r="J167" s="642"/>
      <c r="K167" s="862"/>
      <c r="L167" s="872" t="str">
        <f t="shared" si="11"/>
        <v/>
      </c>
      <c r="M167" s="872" t="str">
        <f t="shared" si="12"/>
        <v/>
      </c>
      <c r="N167" s="872" t="str">
        <f t="shared" si="13"/>
        <v/>
      </c>
      <c r="O167" s="872" t="str">
        <f t="shared" si="14"/>
        <v/>
      </c>
      <c r="P167" s="872" t="str">
        <f t="shared" si="10"/>
        <v/>
      </c>
    </row>
    <row r="168" spans="3:16" ht="18" hidden="1" customHeight="1">
      <c r="C168" s="879"/>
      <c r="D168" s="850"/>
      <c r="E168" s="858"/>
      <c r="F168" s="847"/>
      <c r="G168" s="848"/>
      <c r="H168" s="849"/>
      <c r="I168" s="868"/>
      <c r="J168" s="642"/>
      <c r="K168" s="862"/>
      <c r="L168" s="872" t="str">
        <f t="shared" si="11"/>
        <v/>
      </c>
      <c r="M168" s="872" t="str">
        <f t="shared" si="12"/>
        <v/>
      </c>
      <c r="N168" s="872" t="str">
        <f t="shared" si="13"/>
        <v/>
      </c>
      <c r="O168" s="872" t="str">
        <f t="shared" si="14"/>
        <v/>
      </c>
      <c r="P168" s="872" t="str">
        <f t="shared" si="10"/>
        <v/>
      </c>
    </row>
    <row r="169" spans="3:16" ht="18" hidden="1" customHeight="1">
      <c r="C169" s="879"/>
      <c r="D169" s="850"/>
      <c r="E169" s="858"/>
      <c r="F169" s="847"/>
      <c r="G169" s="848"/>
      <c r="H169" s="849"/>
      <c r="I169" s="868"/>
      <c r="J169" s="642"/>
      <c r="K169" s="862"/>
      <c r="L169" s="872" t="str">
        <f t="shared" si="11"/>
        <v/>
      </c>
      <c r="M169" s="872" t="str">
        <f t="shared" si="12"/>
        <v/>
      </c>
      <c r="N169" s="872" t="str">
        <f t="shared" si="13"/>
        <v/>
      </c>
      <c r="O169" s="872" t="str">
        <f t="shared" si="14"/>
        <v/>
      </c>
      <c r="P169" s="872" t="str">
        <f t="shared" si="10"/>
        <v/>
      </c>
    </row>
    <row r="170" spans="3:16" ht="18" hidden="1" customHeight="1">
      <c r="C170" s="879"/>
      <c r="D170" s="850"/>
      <c r="E170" s="858"/>
      <c r="F170" s="847"/>
      <c r="G170" s="848"/>
      <c r="H170" s="849"/>
      <c r="I170" s="868"/>
      <c r="J170" s="642"/>
      <c r="K170" s="862"/>
      <c r="L170" s="872" t="str">
        <f t="shared" si="11"/>
        <v/>
      </c>
      <c r="M170" s="872" t="str">
        <f t="shared" si="12"/>
        <v/>
      </c>
      <c r="N170" s="872" t="str">
        <f t="shared" si="13"/>
        <v/>
      </c>
      <c r="O170" s="872" t="str">
        <f t="shared" si="14"/>
        <v/>
      </c>
      <c r="P170" s="872" t="str">
        <f t="shared" si="10"/>
        <v/>
      </c>
    </row>
    <row r="171" spans="3:16" ht="18" hidden="1" customHeight="1">
      <c r="C171" s="879"/>
      <c r="D171" s="850"/>
      <c r="E171" s="858"/>
      <c r="F171" s="847"/>
      <c r="G171" s="848"/>
      <c r="H171" s="849"/>
      <c r="I171" s="868"/>
      <c r="J171" s="642"/>
      <c r="K171" s="862"/>
      <c r="L171" s="872" t="str">
        <f t="shared" si="11"/>
        <v/>
      </c>
      <c r="M171" s="872" t="str">
        <f t="shared" si="12"/>
        <v/>
      </c>
      <c r="N171" s="872" t="str">
        <f t="shared" si="13"/>
        <v/>
      </c>
      <c r="O171" s="872" t="str">
        <f t="shared" si="14"/>
        <v/>
      </c>
      <c r="P171" s="872" t="str">
        <f t="shared" si="10"/>
        <v/>
      </c>
    </row>
    <row r="172" spans="3:16" ht="18" hidden="1" customHeight="1">
      <c r="C172" s="879"/>
      <c r="D172" s="850"/>
      <c r="E172" s="858"/>
      <c r="F172" s="847"/>
      <c r="G172" s="848"/>
      <c r="H172" s="849"/>
      <c r="I172" s="868"/>
      <c r="J172" s="642"/>
      <c r="K172" s="862"/>
      <c r="L172" s="872" t="str">
        <f t="shared" si="11"/>
        <v/>
      </c>
      <c r="M172" s="872" t="str">
        <f t="shared" si="12"/>
        <v/>
      </c>
      <c r="N172" s="872" t="str">
        <f t="shared" si="13"/>
        <v/>
      </c>
      <c r="O172" s="872" t="str">
        <f t="shared" si="14"/>
        <v/>
      </c>
      <c r="P172" s="872" t="str">
        <f t="shared" si="10"/>
        <v/>
      </c>
    </row>
    <row r="173" spans="3:16" ht="18" hidden="1" customHeight="1">
      <c r="C173" s="879"/>
      <c r="D173" s="850"/>
      <c r="E173" s="858"/>
      <c r="F173" s="847"/>
      <c r="G173" s="848"/>
      <c r="H173" s="849"/>
      <c r="I173" s="868"/>
      <c r="J173" s="642"/>
      <c r="K173" s="862"/>
      <c r="L173" s="872" t="str">
        <f t="shared" si="11"/>
        <v/>
      </c>
      <c r="M173" s="872" t="str">
        <f t="shared" si="12"/>
        <v/>
      </c>
      <c r="N173" s="872" t="str">
        <f t="shared" si="13"/>
        <v/>
      </c>
      <c r="O173" s="872" t="str">
        <f t="shared" si="14"/>
        <v/>
      </c>
      <c r="P173" s="872" t="str">
        <f t="shared" si="10"/>
        <v/>
      </c>
    </row>
    <row r="174" spans="3:16" ht="18" hidden="1" customHeight="1">
      <c r="C174" s="879"/>
      <c r="D174" s="850"/>
      <c r="E174" s="858"/>
      <c r="F174" s="847"/>
      <c r="G174" s="848"/>
      <c r="H174" s="849"/>
      <c r="I174" s="868"/>
      <c r="J174" s="642"/>
      <c r="K174" s="862"/>
      <c r="L174" s="872" t="str">
        <f t="shared" si="11"/>
        <v/>
      </c>
      <c r="M174" s="872" t="str">
        <f t="shared" si="12"/>
        <v/>
      </c>
      <c r="N174" s="872" t="str">
        <f t="shared" si="13"/>
        <v/>
      </c>
      <c r="O174" s="872" t="str">
        <f t="shared" si="14"/>
        <v/>
      </c>
      <c r="P174" s="872" t="str">
        <f t="shared" si="10"/>
        <v/>
      </c>
    </row>
    <row r="175" spans="3:16" ht="18" hidden="1" customHeight="1">
      <c r="C175" s="879"/>
      <c r="D175" s="850"/>
      <c r="E175" s="858"/>
      <c r="F175" s="847"/>
      <c r="G175" s="848"/>
      <c r="H175" s="849"/>
      <c r="I175" s="868"/>
      <c r="J175" s="642"/>
      <c r="K175" s="862"/>
      <c r="L175" s="872" t="str">
        <f t="shared" si="11"/>
        <v/>
      </c>
      <c r="M175" s="872" t="str">
        <f t="shared" si="12"/>
        <v/>
      </c>
      <c r="N175" s="872" t="str">
        <f t="shared" si="13"/>
        <v/>
      </c>
      <c r="O175" s="872" t="str">
        <f t="shared" si="14"/>
        <v/>
      </c>
      <c r="P175" s="872" t="str">
        <f t="shared" si="10"/>
        <v/>
      </c>
    </row>
    <row r="176" spans="3:16" ht="18" hidden="1" customHeight="1">
      <c r="C176" s="879"/>
      <c r="D176" s="850"/>
      <c r="E176" s="858"/>
      <c r="F176" s="847"/>
      <c r="G176" s="848"/>
      <c r="H176" s="849"/>
      <c r="I176" s="868"/>
      <c r="J176" s="642"/>
      <c r="K176" s="862"/>
      <c r="L176" s="872" t="str">
        <f t="shared" si="11"/>
        <v/>
      </c>
      <c r="M176" s="872" t="str">
        <f t="shared" si="12"/>
        <v/>
      </c>
      <c r="N176" s="872" t="str">
        <f t="shared" si="13"/>
        <v/>
      </c>
      <c r="O176" s="872" t="str">
        <f t="shared" si="14"/>
        <v/>
      </c>
      <c r="P176" s="872" t="str">
        <f t="shared" si="10"/>
        <v/>
      </c>
    </row>
    <row r="177" spans="3:16" ht="18" hidden="1" customHeight="1">
      <c r="C177" s="879"/>
      <c r="D177" s="850"/>
      <c r="E177" s="858"/>
      <c r="F177" s="847"/>
      <c r="G177" s="848"/>
      <c r="H177" s="849"/>
      <c r="I177" s="868"/>
      <c r="J177" s="642"/>
      <c r="K177" s="862"/>
      <c r="L177" s="872" t="str">
        <f t="shared" si="11"/>
        <v/>
      </c>
      <c r="M177" s="872" t="str">
        <f t="shared" si="12"/>
        <v/>
      </c>
      <c r="N177" s="872" t="str">
        <f t="shared" si="13"/>
        <v/>
      </c>
      <c r="O177" s="872" t="str">
        <f t="shared" si="14"/>
        <v/>
      </c>
      <c r="P177" s="872" t="str">
        <f t="shared" si="10"/>
        <v/>
      </c>
    </row>
    <row r="178" spans="3:16" ht="18" hidden="1" customHeight="1">
      <c r="C178" s="879"/>
      <c r="D178" s="850"/>
      <c r="E178" s="858"/>
      <c r="F178" s="847"/>
      <c r="G178" s="848"/>
      <c r="H178" s="849"/>
      <c r="I178" s="868"/>
      <c r="J178" s="642"/>
      <c r="K178" s="862"/>
      <c r="L178" s="872" t="str">
        <f t="shared" si="11"/>
        <v/>
      </c>
      <c r="M178" s="872" t="str">
        <f t="shared" si="12"/>
        <v/>
      </c>
      <c r="N178" s="872" t="str">
        <f t="shared" si="13"/>
        <v/>
      </c>
      <c r="O178" s="872" t="str">
        <f t="shared" si="14"/>
        <v/>
      </c>
      <c r="P178" s="872" t="str">
        <f t="shared" si="10"/>
        <v/>
      </c>
    </row>
    <row r="179" spans="3:16" ht="18" hidden="1" customHeight="1">
      <c r="C179" s="879"/>
      <c r="D179" s="850"/>
      <c r="E179" s="858"/>
      <c r="F179" s="847"/>
      <c r="G179" s="848"/>
      <c r="H179" s="849"/>
      <c r="I179" s="868"/>
      <c r="J179" s="642"/>
      <c r="K179" s="862"/>
      <c r="L179" s="872" t="str">
        <f t="shared" si="11"/>
        <v/>
      </c>
      <c r="M179" s="872" t="str">
        <f t="shared" si="12"/>
        <v/>
      </c>
      <c r="N179" s="872" t="str">
        <f t="shared" si="13"/>
        <v/>
      </c>
      <c r="O179" s="872" t="str">
        <f t="shared" si="14"/>
        <v/>
      </c>
      <c r="P179" s="872" t="str">
        <f t="shared" si="10"/>
        <v/>
      </c>
    </row>
    <row r="180" spans="3:16" ht="18" hidden="1" customHeight="1">
      <c r="C180" s="879"/>
      <c r="D180" s="850"/>
      <c r="E180" s="858"/>
      <c r="F180" s="847"/>
      <c r="G180" s="848"/>
      <c r="H180" s="849"/>
      <c r="I180" s="868"/>
      <c r="J180" s="642"/>
      <c r="K180" s="862"/>
      <c r="L180" s="872" t="str">
        <f t="shared" si="11"/>
        <v/>
      </c>
      <c r="M180" s="872" t="str">
        <f t="shared" si="12"/>
        <v/>
      </c>
      <c r="N180" s="872" t="str">
        <f t="shared" si="13"/>
        <v/>
      </c>
      <c r="O180" s="872" t="str">
        <f t="shared" si="14"/>
        <v/>
      </c>
      <c r="P180" s="872" t="str">
        <f t="shared" si="10"/>
        <v/>
      </c>
    </row>
    <row r="181" spans="3:16" ht="18" hidden="1" customHeight="1">
      <c r="C181" s="879"/>
      <c r="D181" s="850"/>
      <c r="E181" s="858"/>
      <c r="F181" s="847"/>
      <c r="G181" s="848"/>
      <c r="H181" s="849"/>
      <c r="I181" s="868"/>
      <c r="J181" s="642"/>
      <c r="K181" s="862"/>
      <c r="L181" s="872" t="str">
        <f t="shared" si="11"/>
        <v/>
      </c>
      <c r="M181" s="872" t="str">
        <f t="shared" si="12"/>
        <v/>
      </c>
      <c r="N181" s="872" t="str">
        <f t="shared" si="13"/>
        <v/>
      </c>
      <c r="O181" s="872" t="str">
        <f t="shared" si="14"/>
        <v/>
      </c>
      <c r="P181" s="872" t="str">
        <f t="shared" si="10"/>
        <v/>
      </c>
    </row>
    <row r="182" spans="3:16" ht="18" hidden="1" customHeight="1">
      <c r="C182" s="879"/>
      <c r="D182" s="850"/>
      <c r="E182" s="858"/>
      <c r="F182" s="847"/>
      <c r="G182" s="848"/>
      <c r="H182" s="849"/>
      <c r="I182" s="868"/>
      <c r="J182" s="642"/>
      <c r="K182" s="862"/>
      <c r="L182" s="872" t="str">
        <f t="shared" si="11"/>
        <v/>
      </c>
      <c r="M182" s="872" t="str">
        <f t="shared" si="12"/>
        <v/>
      </c>
      <c r="N182" s="872" t="str">
        <f t="shared" si="13"/>
        <v/>
      </c>
      <c r="O182" s="872" t="str">
        <f t="shared" si="14"/>
        <v/>
      </c>
      <c r="P182" s="872" t="str">
        <f t="shared" si="10"/>
        <v/>
      </c>
    </row>
    <row r="183" spans="3:16" ht="18" hidden="1" customHeight="1">
      <c r="C183" s="879"/>
      <c r="D183" s="850"/>
      <c r="E183" s="858"/>
      <c r="F183" s="847"/>
      <c r="G183" s="848"/>
      <c r="H183" s="849"/>
      <c r="I183" s="868"/>
      <c r="J183" s="642"/>
      <c r="K183" s="862"/>
      <c r="L183" s="872" t="str">
        <f t="shared" si="11"/>
        <v/>
      </c>
      <c r="M183" s="872" t="str">
        <f t="shared" si="12"/>
        <v/>
      </c>
      <c r="N183" s="872" t="str">
        <f t="shared" si="13"/>
        <v/>
      </c>
      <c r="O183" s="872" t="str">
        <f t="shared" si="14"/>
        <v/>
      </c>
      <c r="P183" s="872" t="str">
        <f t="shared" si="10"/>
        <v/>
      </c>
    </row>
    <row r="184" spans="3:16" ht="18" hidden="1" customHeight="1">
      <c r="C184" s="879"/>
      <c r="D184" s="850"/>
      <c r="E184" s="858"/>
      <c r="F184" s="847"/>
      <c r="G184" s="848"/>
      <c r="H184" s="849"/>
      <c r="I184" s="868"/>
      <c r="J184" s="642"/>
      <c r="K184" s="862"/>
      <c r="L184" s="872" t="str">
        <f t="shared" si="11"/>
        <v/>
      </c>
      <c r="M184" s="872" t="str">
        <f t="shared" si="12"/>
        <v/>
      </c>
      <c r="N184" s="872" t="str">
        <f t="shared" si="13"/>
        <v/>
      </c>
      <c r="O184" s="872" t="str">
        <f t="shared" si="14"/>
        <v/>
      </c>
      <c r="P184" s="872" t="str">
        <f t="shared" si="10"/>
        <v/>
      </c>
    </row>
    <row r="185" spans="3:16" ht="18" hidden="1" customHeight="1">
      <c r="C185" s="879"/>
      <c r="D185" s="850"/>
      <c r="E185" s="858"/>
      <c r="F185" s="847"/>
      <c r="G185" s="848"/>
      <c r="H185" s="849"/>
      <c r="I185" s="868"/>
      <c r="J185" s="642"/>
      <c r="K185" s="862"/>
      <c r="L185" s="872" t="str">
        <f t="shared" si="11"/>
        <v/>
      </c>
      <c r="M185" s="872" t="str">
        <f t="shared" si="12"/>
        <v/>
      </c>
      <c r="N185" s="872" t="str">
        <f t="shared" si="13"/>
        <v/>
      </c>
      <c r="O185" s="872" t="str">
        <f t="shared" si="14"/>
        <v/>
      </c>
      <c r="P185" s="872" t="str">
        <f t="shared" si="10"/>
        <v/>
      </c>
    </row>
    <row r="186" spans="3:16" ht="18" hidden="1" customHeight="1">
      <c r="C186" s="879"/>
      <c r="D186" s="850"/>
      <c r="E186" s="858"/>
      <c r="F186" s="847"/>
      <c r="G186" s="848"/>
      <c r="H186" s="849"/>
      <c r="I186" s="868"/>
      <c r="J186" s="642"/>
      <c r="K186" s="862"/>
      <c r="L186" s="872" t="str">
        <f t="shared" si="11"/>
        <v/>
      </c>
      <c r="M186" s="872" t="str">
        <f t="shared" si="12"/>
        <v/>
      </c>
      <c r="N186" s="872" t="str">
        <f t="shared" si="13"/>
        <v/>
      </c>
      <c r="O186" s="872" t="str">
        <f t="shared" si="14"/>
        <v/>
      </c>
      <c r="P186" s="872" t="str">
        <f t="shared" si="10"/>
        <v/>
      </c>
    </row>
    <row r="187" spans="3:16" ht="18" hidden="1" customHeight="1">
      <c r="C187" s="879"/>
      <c r="D187" s="850"/>
      <c r="E187" s="858"/>
      <c r="F187" s="847"/>
      <c r="G187" s="848"/>
      <c r="H187" s="849"/>
      <c r="I187" s="868"/>
      <c r="J187" s="642"/>
      <c r="K187" s="862"/>
      <c r="L187" s="872" t="str">
        <f t="shared" si="11"/>
        <v/>
      </c>
      <c r="M187" s="872" t="str">
        <f t="shared" si="12"/>
        <v/>
      </c>
      <c r="N187" s="872" t="str">
        <f t="shared" si="13"/>
        <v/>
      </c>
      <c r="O187" s="872" t="str">
        <f t="shared" si="14"/>
        <v/>
      </c>
      <c r="P187" s="872" t="str">
        <f t="shared" si="10"/>
        <v/>
      </c>
    </row>
    <row r="188" spans="3:16" ht="18" hidden="1" customHeight="1">
      <c r="C188" s="879"/>
      <c r="D188" s="850"/>
      <c r="E188" s="858"/>
      <c r="F188" s="847"/>
      <c r="G188" s="848"/>
      <c r="H188" s="849"/>
      <c r="I188" s="868"/>
      <c r="J188" s="642"/>
      <c r="K188" s="862"/>
      <c r="L188" s="872" t="str">
        <f t="shared" si="11"/>
        <v/>
      </c>
      <c r="M188" s="872" t="str">
        <f t="shared" si="12"/>
        <v/>
      </c>
      <c r="N188" s="872" t="str">
        <f t="shared" si="13"/>
        <v/>
      </c>
      <c r="O188" s="872" t="str">
        <f t="shared" si="14"/>
        <v/>
      </c>
      <c r="P188" s="872" t="str">
        <f t="shared" si="10"/>
        <v/>
      </c>
    </row>
    <row r="189" spans="3:16" ht="18" hidden="1" customHeight="1">
      <c r="C189" s="879"/>
      <c r="D189" s="850"/>
      <c r="E189" s="858"/>
      <c r="F189" s="847"/>
      <c r="G189" s="848"/>
      <c r="H189" s="849"/>
      <c r="I189" s="868"/>
      <c r="J189" s="642"/>
      <c r="K189" s="862"/>
      <c r="L189" s="872" t="str">
        <f t="shared" si="11"/>
        <v/>
      </c>
      <c r="M189" s="872" t="str">
        <f t="shared" si="12"/>
        <v/>
      </c>
      <c r="N189" s="872" t="str">
        <f t="shared" si="13"/>
        <v/>
      </c>
      <c r="O189" s="872" t="str">
        <f t="shared" si="14"/>
        <v/>
      </c>
      <c r="P189" s="872" t="str">
        <f t="shared" si="10"/>
        <v/>
      </c>
    </row>
    <row r="190" spans="3:16" ht="18" hidden="1" customHeight="1">
      <c r="C190" s="879"/>
      <c r="D190" s="850"/>
      <c r="E190" s="858"/>
      <c r="F190" s="847"/>
      <c r="G190" s="848"/>
      <c r="H190" s="849"/>
      <c r="I190" s="868"/>
      <c r="J190" s="642"/>
      <c r="K190" s="862"/>
      <c r="L190" s="872" t="str">
        <f t="shared" si="11"/>
        <v/>
      </c>
      <c r="M190" s="872" t="str">
        <f t="shared" si="12"/>
        <v/>
      </c>
      <c r="N190" s="872" t="str">
        <f t="shared" si="13"/>
        <v/>
      </c>
      <c r="O190" s="872" t="str">
        <f t="shared" si="14"/>
        <v/>
      </c>
      <c r="P190" s="872" t="str">
        <f t="shared" si="10"/>
        <v/>
      </c>
    </row>
    <row r="191" spans="3:16" ht="18" hidden="1" customHeight="1">
      <c r="C191" s="879"/>
      <c r="D191" s="850"/>
      <c r="E191" s="858"/>
      <c r="F191" s="847"/>
      <c r="G191" s="848"/>
      <c r="H191" s="849"/>
      <c r="I191" s="868"/>
      <c r="J191" s="642"/>
      <c r="K191" s="862"/>
      <c r="L191" s="872" t="str">
        <f t="shared" si="11"/>
        <v/>
      </c>
      <c r="M191" s="872" t="str">
        <f t="shared" si="12"/>
        <v/>
      </c>
      <c r="N191" s="872" t="str">
        <f t="shared" si="13"/>
        <v/>
      </c>
      <c r="O191" s="872" t="str">
        <f t="shared" si="14"/>
        <v/>
      </c>
      <c r="P191" s="872" t="str">
        <f t="shared" si="10"/>
        <v/>
      </c>
    </row>
    <row r="192" spans="3:16" ht="18" hidden="1" customHeight="1">
      <c r="C192" s="879"/>
      <c r="D192" s="850"/>
      <c r="E192" s="858"/>
      <c r="F192" s="847"/>
      <c r="G192" s="848"/>
      <c r="H192" s="849"/>
      <c r="I192" s="868"/>
      <c r="J192" s="642"/>
      <c r="K192" s="862"/>
      <c r="L192" s="872" t="str">
        <f t="shared" si="11"/>
        <v/>
      </c>
      <c r="M192" s="872" t="str">
        <f t="shared" si="12"/>
        <v/>
      </c>
      <c r="N192" s="872" t="str">
        <f t="shared" si="13"/>
        <v/>
      </c>
      <c r="O192" s="872" t="str">
        <f t="shared" si="14"/>
        <v/>
      </c>
      <c r="P192" s="872" t="str">
        <f t="shared" si="10"/>
        <v/>
      </c>
    </row>
    <row r="193" spans="3:16" ht="18" hidden="1" customHeight="1">
      <c r="C193" s="879"/>
      <c r="D193" s="850"/>
      <c r="E193" s="858"/>
      <c r="F193" s="847"/>
      <c r="G193" s="848"/>
      <c r="H193" s="849"/>
      <c r="I193" s="868"/>
      <c r="J193" s="642"/>
      <c r="K193" s="862"/>
      <c r="L193" s="872" t="str">
        <f t="shared" si="11"/>
        <v/>
      </c>
      <c r="M193" s="872" t="str">
        <f t="shared" si="12"/>
        <v/>
      </c>
      <c r="N193" s="872" t="str">
        <f t="shared" si="13"/>
        <v/>
      </c>
      <c r="O193" s="872" t="str">
        <f t="shared" si="14"/>
        <v/>
      </c>
      <c r="P193" s="872" t="str">
        <f t="shared" si="10"/>
        <v/>
      </c>
    </row>
    <row r="194" spans="3:16" ht="18" hidden="1" customHeight="1">
      <c r="C194" s="879"/>
      <c r="D194" s="850"/>
      <c r="E194" s="858"/>
      <c r="F194" s="847"/>
      <c r="G194" s="848"/>
      <c r="H194" s="849"/>
      <c r="I194" s="868"/>
      <c r="J194" s="642"/>
      <c r="K194" s="862"/>
      <c r="L194" s="872" t="str">
        <f t="shared" si="11"/>
        <v/>
      </c>
      <c r="M194" s="872" t="str">
        <f t="shared" si="12"/>
        <v/>
      </c>
      <c r="N194" s="872" t="str">
        <f t="shared" si="13"/>
        <v/>
      </c>
      <c r="O194" s="872" t="str">
        <f t="shared" si="14"/>
        <v/>
      </c>
      <c r="P194" s="872" t="str">
        <f t="shared" si="10"/>
        <v/>
      </c>
    </row>
    <row r="195" spans="3:16" ht="18" hidden="1" customHeight="1">
      <c r="C195" s="879"/>
      <c r="D195" s="850"/>
      <c r="E195" s="858"/>
      <c r="F195" s="847"/>
      <c r="G195" s="848"/>
      <c r="H195" s="849"/>
      <c r="I195" s="868"/>
      <c r="J195" s="642"/>
      <c r="K195" s="862"/>
      <c r="L195" s="872" t="str">
        <f t="shared" si="11"/>
        <v/>
      </c>
      <c r="M195" s="872" t="str">
        <f t="shared" si="12"/>
        <v/>
      </c>
      <c r="N195" s="872" t="str">
        <f t="shared" si="13"/>
        <v/>
      </c>
      <c r="O195" s="872" t="str">
        <f t="shared" si="14"/>
        <v/>
      </c>
      <c r="P195" s="872" t="str">
        <f t="shared" si="10"/>
        <v/>
      </c>
    </row>
    <row r="196" spans="3:16" ht="18" hidden="1" customHeight="1">
      <c r="C196" s="879"/>
      <c r="D196" s="850"/>
      <c r="E196" s="858"/>
      <c r="F196" s="847"/>
      <c r="G196" s="848"/>
      <c r="H196" s="849"/>
      <c r="I196" s="868"/>
      <c r="J196" s="642"/>
      <c r="K196" s="862"/>
      <c r="L196" s="872" t="str">
        <f t="shared" si="11"/>
        <v/>
      </c>
      <c r="M196" s="872" t="str">
        <f t="shared" si="12"/>
        <v/>
      </c>
      <c r="N196" s="872" t="str">
        <f t="shared" si="13"/>
        <v/>
      </c>
      <c r="O196" s="872" t="str">
        <f t="shared" si="14"/>
        <v/>
      </c>
      <c r="P196" s="872" t="str">
        <f t="shared" si="10"/>
        <v/>
      </c>
    </row>
    <row r="197" spans="3:16" ht="18" hidden="1" customHeight="1">
      <c r="C197" s="879"/>
      <c r="D197" s="850"/>
      <c r="E197" s="858"/>
      <c r="F197" s="847"/>
      <c r="G197" s="848"/>
      <c r="H197" s="849"/>
      <c r="I197" s="868"/>
      <c r="J197" s="642"/>
      <c r="K197" s="862"/>
      <c r="L197" s="872" t="str">
        <f t="shared" si="11"/>
        <v/>
      </c>
      <c r="M197" s="872" t="str">
        <f t="shared" si="12"/>
        <v/>
      </c>
      <c r="N197" s="872" t="str">
        <f t="shared" si="13"/>
        <v/>
      </c>
      <c r="O197" s="872" t="str">
        <f t="shared" si="14"/>
        <v/>
      </c>
      <c r="P197" s="872" t="str">
        <f t="shared" si="10"/>
        <v/>
      </c>
    </row>
    <row r="198" spans="3:16" ht="18" hidden="1" customHeight="1">
      <c r="C198" s="879"/>
      <c r="D198" s="850"/>
      <c r="E198" s="858"/>
      <c r="F198" s="847"/>
      <c r="G198" s="848"/>
      <c r="H198" s="849"/>
      <c r="I198" s="868"/>
      <c r="J198" s="642"/>
      <c r="K198" s="862"/>
      <c r="L198" s="872" t="str">
        <f t="shared" si="11"/>
        <v/>
      </c>
      <c r="M198" s="872" t="str">
        <f t="shared" si="12"/>
        <v/>
      </c>
      <c r="N198" s="872" t="str">
        <f t="shared" si="13"/>
        <v/>
      </c>
      <c r="O198" s="872" t="str">
        <f t="shared" si="14"/>
        <v/>
      </c>
      <c r="P198" s="872" t="str">
        <f t="shared" ref="P198:P261" si="15">IF(C198="","",IF(COUNTBLANK(C198:K198)&gt;1,"記入漏れがあります。記入例のとおりデータを入力してください。",""))</f>
        <v/>
      </c>
    </row>
    <row r="199" spans="3:16" ht="18" hidden="1" customHeight="1">
      <c r="C199" s="879"/>
      <c r="D199" s="850"/>
      <c r="E199" s="858"/>
      <c r="F199" s="847"/>
      <c r="G199" s="848"/>
      <c r="H199" s="849"/>
      <c r="I199" s="868"/>
      <c r="J199" s="642"/>
      <c r="K199" s="862"/>
      <c r="L199" s="872" t="str">
        <f t="shared" ref="L199:L262" si="16">IF(C199="","",IF(F199=H199,"エラー",""))</f>
        <v/>
      </c>
      <c r="M199" s="872" t="str">
        <f t="shared" ref="M199:M262" si="17">IF(C199="","",IF(COUNTIF($I$831:$I$854,I199),"","エラー"))</f>
        <v/>
      </c>
      <c r="N199" s="872" t="str">
        <f t="shared" ref="N199:N262" si="18">IF(I199="その他",IF(J199="","エラー",""),IF(I199="外国語(外国語会話も含む)",IF(J199="","エラー",""),""))</f>
        <v/>
      </c>
      <c r="O199" s="872" t="str">
        <f t="shared" ref="O199:O262" si="19">IF(COUNTIF($Y$6:$Y$19,K199),"要確認","")</f>
        <v/>
      </c>
      <c r="P199" s="872" t="str">
        <f t="shared" si="15"/>
        <v/>
      </c>
    </row>
    <row r="200" spans="3:16" ht="18" hidden="1" customHeight="1">
      <c r="C200" s="879"/>
      <c r="D200" s="850"/>
      <c r="E200" s="858"/>
      <c r="F200" s="847"/>
      <c r="G200" s="848"/>
      <c r="H200" s="849"/>
      <c r="I200" s="868"/>
      <c r="J200" s="642"/>
      <c r="K200" s="862"/>
      <c r="L200" s="872" t="str">
        <f t="shared" si="16"/>
        <v/>
      </c>
      <c r="M200" s="872" t="str">
        <f t="shared" si="17"/>
        <v/>
      </c>
      <c r="N200" s="872" t="str">
        <f t="shared" si="18"/>
        <v/>
      </c>
      <c r="O200" s="872" t="str">
        <f t="shared" si="19"/>
        <v/>
      </c>
      <c r="P200" s="872" t="str">
        <f t="shared" si="15"/>
        <v/>
      </c>
    </row>
    <row r="201" spans="3:16" ht="18" hidden="1" customHeight="1">
      <c r="C201" s="879"/>
      <c r="D201" s="850"/>
      <c r="E201" s="858"/>
      <c r="F201" s="847"/>
      <c r="G201" s="848"/>
      <c r="H201" s="849"/>
      <c r="I201" s="868"/>
      <c r="J201" s="642"/>
      <c r="K201" s="862"/>
      <c r="L201" s="872" t="str">
        <f t="shared" si="16"/>
        <v/>
      </c>
      <c r="M201" s="872" t="str">
        <f t="shared" si="17"/>
        <v/>
      </c>
      <c r="N201" s="872" t="str">
        <f t="shared" si="18"/>
        <v/>
      </c>
      <c r="O201" s="872" t="str">
        <f t="shared" si="19"/>
        <v/>
      </c>
      <c r="P201" s="872" t="str">
        <f t="shared" si="15"/>
        <v/>
      </c>
    </row>
    <row r="202" spans="3:16" ht="18" hidden="1" customHeight="1">
      <c r="C202" s="879"/>
      <c r="D202" s="850"/>
      <c r="E202" s="858"/>
      <c r="F202" s="847"/>
      <c r="G202" s="848"/>
      <c r="H202" s="849"/>
      <c r="I202" s="868"/>
      <c r="J202" s="642"/>
      <c r="K202" s="862"/>
      <c r="L202" s="872" t="str">
        <f t="shared" si="16"/>
        <v/>
      </c>
      <c r="M202" s="872" t="str">
        <f t="shared" si="17"/>
        <v/>
      </c>
      <c r="N202" s="872" t="str">
        <f t="shared" si="18"/>
        <v/>
      </c>
      <c r="O202" s="872" t="str">
        <f t="shared" si="19"/>
        <v/>
      </c>
      <c r="P202" s="872" t="str">
        <f t="shared" si="15"/>
        <v/>
      </c>
    </row>
    <row r="203" spans="3:16" ht="18" hidden="1" customHeight="1">
      <c r="C203" s="879"/>
      <c r="D203" s="850"/>
      <c r="E203" s="858"/>
      <c r="F203" s="847"/>
      <c r="G203" s="848"/>
      <c r="H203" s="849"/>
      <c r="I203" s="868"/>
      <c r="J203" s="642"/>
      <c r="K203" s="862"/>
      <c r="L203" s="872" t="str">
        <f t="shared" si="16"/>
        <v/>
      </c>
      <c r="M203" s="872" t="str">
        <f t="shared" si="17"/>
        <v/>
      </c>
      <c r="N203" s="872" t="str">
        <f t="shared" si="18"/>
        <v/>
      </c>
      <c r="O203" s="872" t="str">
        <f t="shared" si="19"/>
        <v/>
      </c>
      <c r="P203" s="872" t="str">
        <f t="shared" si="15"/>
        <v/>
      </c>
    </row>
    <row r="204" spans="3:16" ht="18" hidden="1" customHeight="1">
      <c r="C204" s="879"/>
      <c r="D204" s="850"/>
      <c r="E204" s="858"/>
      <c r="F204" s="847"/>
      <c r="G204" s="848"/>
      <c r="H204" s="849"/>
      <c r="I204" s="868"/>
      <c r="J204" s="642"/>
      <c r="K204" s="862"/>
      <c r="L204" s="872" t="str">
        <f t="shared" si="16"/>
        <v/>
      </c>
      <c r="M204" s="872" t="str">
        <f t="shared" si="17"/>
        <v/>
      </c>
      <c r="N204" s="872" t="str">
        <f t="shared" si="18"/>
        <v/>
      </c>
      <c r="O204" s="872" t="str">
        <f t="shared" si="19"/>
        <v/>
      </c>
      <c r="P204" s="872" t="str">
        <f t="shared" si="15"/>
        <v/>
      </c>
    </row>
    <row r="205" spans="3:16" ht="18" hidden="1" customHeight="1">
      <c r="C205" s="879"/>
      <c r="D205" s="850"/>
      <c r="E205" s="858"/>
      <c r="F205" s="847"/>
      <c r="G205" s="848"/>
      <c r="H205" s="849"/>
      <c r="I205" s="868"/>
      <c r="J205" s="642"/>
      <c r="K205" s="862"/>
      <c r="L205" s="872" t="str">
        <f t="shared" si="16"/>
        <v/>
      </c>
      <c r="M205" s="872" t="str">
        <f t="shared" si="17"/>
        <v/>
      </c>
      <c r="N205" s="872" t="str">
        <f t="shared" si="18"/>
        <v/>
      </c>
      <c r="O205" s="872" t="str">
        <f t="shared" si="19"/>
        <v/>
      </c>
      <c r="P205" s="872" t="str">
        <f t="shared" si="15"/>
        <v/>
      </c>
    </row>
    <row r="206" spans="3:16" ht="18" hidden="1" customHeight="1">
      <c r="C206" s="879"/>
      <c r="D206" s="850"/>
      <c r="E206" s="858"/>
      <c r="F206" s="847"/>
      <c r="G206" s="848"/>
      <c r="H206" s="849"/>
      <c r="I206" s="868"/>
      <c r="J206" s="642"/>
      <c r="K206" s="862"/>
      <c r="L206" s="872" t="str">
        <f t="shared" si="16"/>
        <v/>
      </c>
      <c r="M206" s="872" t="str">
        <f t="shared" si="17"/>
        <v/>
      </c>
      <c r="N206" s="872" t="str">
        <f t="shared" si="18"/>
        <v/>
      </c>
      <c r="O206" s="872" t="str">
        <f t="shared" si="19"/>
        <v/>
      </c>
      <c r="P206" s="872" t="str">
        <f t="shared" si="15"/>
        <v/>
      </c>
    </row>
    <row r="207" spans="3:16" ht="18" hidden="1" customHeight="1">
      <c r="C207" s="879"/>
      <c r="D207" s="850"/>
      <c r="E207" s="858"/>
      <c r="F207" s="847"/>
      <c r="G207" s="848"/>
      <c r="H207" s="849"/>
      <c r="I207" s="868"/>
      <c r="J207" s="642"/>
      <c r="K207" s="862"/>
      <c r="L207" s="872" t="str">
        <f t="shared" si="16"/>
        <v/>
      </c>
      <c r="M207" s="872" t="str">
        <f t="shared" si="17"/>
        <v/>
      </c>
      <c r="N207" s="872" t="str">
        <f t="shared" si="18"/>
        <v/>
      </c>
      <c r="O207" s="872" t="str">
        <f t="shared" si="19"/>
        <v/>
      </c>
      <c r="P207" s="872" t="str">
        <f t="shared" si="15"/>
        <v/>
      </c>
    </row>
    <row r="208" spans="3:16" ht="18" hidden="1" customHeight="1">
      <c r="C208" s="879"/>
      <c r="D208" s="850"/>
      <c r="E208" s="858"/>
      <c r="F208" s="847"/>
      <c r="G208" s="848"/>
      <c r="H208" s="849"/>
      <c r="I208" s="868"/>
      <c r="J208" s="642"/>
      <c r="K208" s="862"/>
      <c r="L208" s="872" t="str">
        <f t="shared" si="16"/>
        <v/>
      </c>
      <c r="M208" s="872" t="str">
        <f t="shared" si="17"/>
        <v/>
      </c>
      <c r="N208" s="872" t="str">
        <f t="shared" si="18"/>
        <v/>
      </c>
      <c r="O208" s="872" t="str">
        <f t="shared" si="19"/>
        <v/>
      </c>
      <c r="P208" s="872" t="str">
        <f t="shared" si="15"/>
        <v/>
      </c>
    </row>
    <row r="209" spans="3:16" ht="18" hidden="1" customHeight="1">
      <c r="C209" s="879"/>
      <c r="D209" s="850"/>
      <c r="E209" s="858"/>
      <c r="F209" s="847"/>
      <c r="G209" s="848"/>
      <c r="H209" s="849"/>
      <c r="I209" s="868"/>
      <c r="J209" s="642"/>
      <c r="K209" s="862"/>
      <c r="L209" s="872" t="str">
        <f t="shared" si="16"/>
        <v/>
      </c>
      <c r="M209" s="872" t="str">
        <f t="shared" si="17"/>
        <v/>
      </c>
      <c r="N209" s="872" t="str">
        <f t="shared" si="18"/>
        <v/>
      </c>
      <c r="O209" s="872" t="str">
        <f t="shared" si="19"/>
        <v/>
      </c>
      <c r="P209" s="872" t="str">
        <f t="shared" si="15"/>
        <v/>
      </c>
    </row>
    <row r="210" spans="3:16" ht="18" hidden="1" customHeight="1">
      <c r="C210" s="879"/>
      <c r="D210" s="850"/>
      <c r="E210" s="858"/>
      <c r="F210" s="847"/>
      <c r="G210" s="848"/>
      <c r="H210" s="849"/>
      <c r="I210" s="868"/>
      <c r="J210" s="642"/>
      <c r="K210" s="862"/>
      <c r="L210" s="872" t="str">
        <f t="shared" si="16"/>
        <v/>
      </c>
      <c r="M210" s="872" t="str">
        <f t="shared" si="17"/>
        <v/>
      </c>
      <c r="N210" s="872" t="str">
        <f t="shared" si="18"/>
        <v/>
      </c>
      <c r="O210" s="872" t="str">
        <f t="shared" si="19"/>
        <v/>
      </c>
      <c r="P210" s="872" t="str">
        <f t="shared" si="15"/>
        <v/>
      </c>
    </row>
    <row r="211" spans="3:16" ht="18" hidden="1" customHeight="1">
      <c r="C211" s="879"/>
      <c r="D211" s="850"/>
      <c r="E211" s="858"/>
      <c r="F211" s="847"/>
      <c r="G211" s="848"/>
      <c r="H211" s="849"/>
      <c r="I211" s="868"/>
      <c r="J211" s="642"/>
      <c r="K211" s="862"/>
      <c r="L211" s="872" t="str">
        <f t="shared" si="16"/>
        <v/>
      </c>
      <c r="M211" s="872" t="str">
        <f t="shared" si="17"/>
        <v/>
      </c>
      <c r="N211" s="872" t="str">
        <f t="shared" si="18"/>
        <v/>
      </c>
      <c r="O211" s="872" t="str">
        <f t="shared" si="19"/>
        <v/>
      </c>
      <c r="P211" s="872" t="str">
        <f t="shared" si="15"/>
        <v/>
      </c>
    </row>
    <row r="212" spans="3:16" ht="18" hidden="1" customHeight="1">
      <c r="C212" s="879"/>
      <c r="D212" s="850"/>
      <c r="E212" s="858"/>
      <c r="F212" s="847"/>
      <c r="G212" s="848"/>
      <c r="H212" s="849"/>
      <c r="I212" s="868"/>
      <c r="J212" s="642"/>
      <c r="K212" s="862"/>
      <c r="L212" s="872" t="str">
        <f t="shared" si="16"/>
        <v/>
      </c>
      <c r="M212" s="872" t="str">
        <f t="shared" si="17"/>
        <v/>
      </c>
      <c r="N212" s="872" t="str">
        <f t="shared" si="18"/>
        <v/>
      </c>
      <c r="O212" s="872" t="str">
        <f t="shared" si="19"/>
        <v/>
      </c>
      <c r="P212" s="872" t="str">
        <f t="shared" si="15"/>
        <v/>
      </c>
    </row>
    <row r="213" spans="3:16" ht="18" hidden="1" customHeight="1">
      <c r="C213" s="879"/>
      <c r="D213" s="850"/>
      <c r="E213" s="858"/>
      <c r="F213" s="847"/>
      <c r="G213" s="848"/>
      <c r="H213" s="849"/>
      <c r="I213" s="868"/>
      <c r="J213" s="642"/>
      <c r="K213" s="862"/>
      <c r="L213" s="872" t="str">
        <f t="shared" si="16"/>
        <v/>
      </c>
      <c r="M213" s="872" t="str">
        <f t="shared" si="17"/>
        <v/>
      </c>
      <c r="N213" s="872" t="str">
        <f t="shared" si="18"/>
        <v/>
      </c>
      <c r="O213" s="872" t="str">
        <f t="shared" si="19"/>
        <v/>
      </c>
      <c r="P213" s="872" t="str">
        <f t="shared" si="15"/>
        <v/>
      </c>
    </row>
    <row r="214" spans="3:16" ht="18" hidden="1" customHeight="1">
      <c r="C214" s="879"/>
      <c r="D214" s="850"/>
      <c r="E214" s="858"/>
      <c r="F214" s="847"/>
      <c r="G214" s="848"/>
      <c r="H214" s="849"/>
      <c r="I214" s="868"/>
      <c r="J214" s="642"/>
      <c r="K214" s="862"/>
      <c r="L214" s="872" t="str">
        <f t="shared" si="16"/>
        <v/>
      </c>
      <c r="M214" s="872" t="str">
        <f t="shared" si="17"/>
        <v/>
      </c>
      <c r="N214" s="872" t="str">
        <f t="shared" si="18"/>
        <v/>
      </c>
      <c r="O214" s="872" t="str">
        <f t="shared" si="19"/>
        <v/>
      </c>
      <c r="P214" s="872" t="str">
        <f t="shared" si="15"/>
        <v/>
      </c>
    </row>
    <row r="215" spans="3:16" ht="18" hidden="1" customHeight="1">
      <c r="C215" s="879"/>
      <c r="D215" s="850"/>
      <c r="E215" s="858"/>
      <c r="F215" s="847"/>
      <c r="G215" s="848"/>
      <c r="H215" s="849"/>
      <c r="I215" s="868"/>
      <c r="J215" s="642"/>
      <c r="K215" s="862"/>
      <c r="L215" s="872" t="str">
        <f t="shared" si="16"/>
        <v/>
      </c>
      <c r="M215" s="872" t="str">
        <f t="shared" si="17"/>
        <v/>
      </c>
      <c r="N215" s="872" t="str">
        <f t="shared" si="18"/>
        <v/>
      </c>
      <c r="O215" s="872" t="str">
        <f t="shared" si="19"/>
        <v/>
      </c>
      <c r="P215" s="872" t="str">
        <f t="shared" si="15"/>
        <v/>
      </c>
    </row>
    <row r="216" spans="3:16" ht="18" hidden="1" customHeight="1">
      <c r="C216" s="879"/>
      <c r="D216" s="850"/>
      <c r="E216" s="858"/>
      <c r="F216" s="847"/>
      <c r="G216" s="848"/>
      <c r="H216" s="849"/>
      <c r="I216" s="868"/>
      <c r="J216" s="642"/>
      <c r="K216" s="862"/>
      <c r="L216" s="872" t="str">
        <f t="shared" si="16"/>
        <v/>
      </c>
      <c r="M216" s="872" t="str">
        <f t="shared" si="17"/>
        <v/>
      </c>
      <c r="N216" s="872" t="str">
        <f t="shared" si="18"/>
        <v/>
      </c>
      <c r="O216" s="872" t="str">
        <f t="shared" si="19"/>
        <v/>
      </c>
      <c r="P216" s="872" t="str">
        <f t="shared" si="15"/>
        <v/>
      </c>
    </row>
    <row r="217" spans="3:16" ht="18" hidden="1" customHeight="1">
      <c r="C217" s="879"/>
      <c r="D217" s="850"/>
      <c r="E217" s="858"/>
      <c r="F217" s="847"/>
      <c r="G217" s="848"/>
      <c r="H217" s="849"/>
      <c r="I217" s="868"/>
      <c r="J217" s="642"/>
      <c r="K217" s="862"/>
      <c r="L217" s="872" t="str">
        <f t="shared" si="16"/>
        <v/>
      </c>
      <c r="M217" s="872" t="str">
        <f t="shared" si="17"/>
        <v/>
      </c>
      <c r="N217" s="872" t="str">
        <f t="shared" si="18"/>
        <v/>
      </c>
      <c r="O217" s="872" t="str">
        <f t="shared" si="19"/>
        <v/>
      </c>
      <c r="P217" s="872" t="str">
        <f t="shared" si="15"/>
        <v/>
      </c>
    </row>
    <row r="218" spans="3:16" ht="18" hidden="1" customHeight="1">
      <c r="C218" s="879"/>
      <c r="D218" s="850"/>
      <c r="E218" s="858"/>
      <c r="F218" s="847"/>
      <c r="G218" s="848"/>
      <c r="H218" s="849"/>
      <c r="I218" s="868"/>
      <c r="J218" s="642"/>
      <c r="K218" s="862"/>
      <c r="L218" s="872" t="str">
        <f t="shared" si="16"/>
        <v/>
      </c>
      <c r="M218" s="872" t="str">
        <f t="shared" si="17"/>
        <v/>
      </c>
      <c r="N218" s="872" t="str">
        <f t="shared" si="18"/>
        <v/>
      </c>
      <c r="O218" s="872" t="str">
        <f t="shared" si="19"/>
        <v/>
      </c>
      <c r="P218" s="872" t="str">
        <f t="shared" si="15"/>
        <v/>
      </c>
    </row>
    <row r="219" spans="3:16" ht="18" hidden="1" customHeight="1">
      <c r="C219" s="879"/>
      <c r="D219" s="850"/>
      <c r="E219" s="858"/>
      <c r="F219" s="847"/>
      <c r="G219" s="848"/>
      <c r="H219" s="849"/>
      <c r="I219" s="868"/>
      <c r="J219" s="642"/>
      <c r="K219" s="862"/>
      <c r="L219" s="872" t="str">
        <f t="shared" si="16"/>
        <v/>
      </c>
      <c r="M219" s="872" t="str">
        <f t="shared" si="17"/>
        <v/>
      </c>
      <c r="N219" s="872" t="str">
        <f t="shared" si="18"/>
        <v/>
      </c>
      <c r="O219" s="872" t="str">
        <f t="shared" si="19"/>
        <v/>
      </c>
      <c r="P219" s="872" t="str">
        <f t="shared" si="15"/>
        <v/>
      </c>
    </row>
    <row r="220" spans="3:16" ht="18" hidden="1" customHeight="1">
      <c r="C220" s="879"/>
      <c r="D220" s="850"/>
      <c r="E220" s="858"/>
      <c r="F220" s="847"/>
      <c r="G220" s="848"/>
      <c r="H220" s="849"/>
      <c r="I220" s="868"/>
      <c r="J220" s="642"/>
      <c r="K220" s="862"/>
      <c r="L220" s="872" t="str">
        <f t="shared" si="16"/>
        <v/>
      </c>
      <c r="M220" s="872" t="str">
        <f t="shared" si="17"/>
        <v/>
      </c>
      <c r="N220" s="872" t="str">
        <f t="shared" si="18"/>
        <v/>
      </c>
      <c r="O220" s="872" t="str">
        <f t="shared" si="19"/>
        <v/>
      </c>
      <c r="P220" s="872" t="str">
        <f t="shared" si="15"/>
        <v/>
      </c>
    </row>
    <row r="221" spans="3:16" ht="18" hidden="1" customHeight="1">
      <c r="C221" s="879"/>
      <c r="D221" s="850"/>
      <c r="E221" s="858"/>
      <c r="F221" s="847"/>
      <c r="G221" s="848"/>
      <c r="H221" s="849"/>
      <c r="I221" s="868"/>
      <c r="J221" s="642"/>
      <c r="K221" s="862"/>
      <c r="L221" s="872" t="str">
        <f t="shared" si="16"/>
        <v/>
      </c>
      <c r="M221" s="872" t="str">
        <f t="shared" si="17"/>
        <v/>
      </c>
      <c r="N221" s="872" t="str">
        <f t="shared" si="18"/>
        <v/>
      </c>
      <c r="O221" s="872" t="str">
        <f t="shared" si="19"/>
        <v/>
      </c>
      <c r="P221" s="872" t="str">
        <f t="shared" si="15"/>
        <v/>
      </c>
    </row>
    <row r="222" spans="3:16" ht="18" hidden="1" customHeight="1">
      <c r="C222" s="879"/>
      <c r="D222" s="850"/>
      <c r="E222" s="858"/>
      <c r="F222" s="847"/>
      <c r="G222" s="848"/>
      <c r="H222" s="849"/>
      <c r="I222" s="868"/>
      <c r="J222" s="642"/>
      <c r="K222" s="862"/>
      <c r="L222" s="872" t="str">
        <f t="shared" si="16"/>
        <v/>
      </c>
      <c r="M222" s="872" t="str">
        <f t="shared" si="17"/>
        <v/>
      </c>
      <c r="N222" s="872" t="str">
        <f t="shared" si="18"/>
        <v/>
      </c>
      <c r="O222" s="872" t="str">
        <f t="shared" si="19"/>
        <v/>
      </c>
      <c r="P222" s="872" t="str">
        <f t="shared" si="15"/>
        <v/>
      </c>
    </row>
    <row r="223" spans="3:16" ht="18" hidden="1" customHeight="1">
      <c r="C223" s="879"/>
      <c r="D223" s="850"/>
      <c r="E223" s="858"/>
      <c r="F223" s="847"/>
      <c r="G223" s="848"/>
      <c r="H223" s="849"/>
      <c r="I223" s="868"/>
      <c r="J223" s="642"/>
      <c r="K223" s="862"/>
      <c r="L223" s="872" t="str">
        <f t="shared" si="16"/>
        <v/>
      </c>
      <c r="M223" s="872" t="str">
        <f t="shared" si="17"/>
        <v/>
      </c>
      <c r="N223" s="872" t="str">
        <f t="shared" si="18"/>
        <v/>
      </c>
      <c r="O223" s="872" t="str">
        <f t="shared" si="19"/>
        <v/>
      </c>
      <c r="P223" s="872" t="str">
        <f t="shared" si="15"/>
        <v/>
      </c>
    </row>
    <row r="224" spans="3:16" ht="18" hidden="1" customHeight="1">
      <c r="C224" s="879"/>
      <c r="D224" s="850"/>
      <c r="E224" s="858"/>
      <c r="F224" s="847"/>
      <c r="G224" s="848"/>
      <c r="H224" s="849"/>
      <c r="I224" s="868"/>
      <c r="J224" s="642"/>
      <c r="K224" s="862"/>
      <c r="L224" s="872" t="str">
        <f t="shared" si="16"/>
        <v/>
      </c>
      <c r="M224" s="872" t="str">
        <f t="shared" si="17"/>
        <v/>
      </c>
      <c r="N224" s="872" t="str">
        <f t="shared" si="18"/>
        <v/>
      </c>
      <c r="O224" s="872" t="str">
        <f t="shared" si="19"/>
        <v/>
      </c>
      <c r="P224" s="872" t="str">
        <f t="shared" si="15"/>
        <v/>
      </c>
    </row>
    <row r="225" spans="3:16" ht="18" hidden="1" customHeight="1">
      <c r="C225" s="879"/>
      <c r="D225" s="850"/>
      <c r="E225" s="858"/>
      <c r="F225" s="847"/>
      <c r="G225" s="848"/>
      <c r="H225" s="849"/>
      <c r="I225" s="868"/>
      <c r="J225" s="642"/>
      <c r="K225" s="862"/>
      <c r="L225" s="872" t="str">
        <f t="shared" si="16"/>
        <v/>
      </c>
      <c r="M225" s="872" t="str">
        <f t="shared" si="17"/>
        <v/>
      </c>
      <c r="N225" s="872" t="str">
        <f t="shared" si="18"/>
        <v/>
      </c>
      <c r="O225" s="872" t="str">
        <f t="shared" si="19"/>
        <v/>
      </c>
      <c r="P225" s="872" t="str">
        <f t="shared" si="15"/>
        <v/>
      </c>
    </row>
    <row r="226" spans="3:16" ht="18" hidden="1" customHeight="1">
      <c r="C226" s="879"/>
      <c r="D226" s="850"/>
      <c r="E226" s="858"/>
      <c r="F226" s="847"/>
      <c r="G226" s="848"/>
      <c r="H226" s="849"/>
      <c r="I226" s="868"/>
      <c r="J226" s="642"/>
      <c r="K226" s="862"/>
      <c r="L226" s="872" t="str">
        <f t="shared" si="16"/>
        <v/>
      </c>
      <c r="M226" s="872" t="str">
        <f t="shared" si="17"/>
        <v/>
      </c>
      <c r="N226" s="872" t="str">
        <f t="shared" si="18"/>
        <v/>
      </c>
      <c r="O226" s="872" t="str">
        <f t="shared" si="19"/>
        <v/>
      </c>
      <c r="P226" s="872" t="str">
        <f t="shared" si="15"/>
        <v/>
      </c>
    </row>
    <row r="227" spans="3:16" ht="18" hidden="1" customHeight="1">
      <c r="C227" s="879"/>
      <c r="D227" s="850"/>
      <c r="E227" s="858"/>
      <c r="F227" s="847"/>
      <c r="G227" s="848"/>
      <c r="H227" s="849"/>
      <c r="I227" s="868"/>
      <c r="J227" s="642"/>
      <c r="K227" s="862"/>
      <c r="L227" s="872" t="str">
        <f t="shared" si="16"/>
        <v/>
      </c>
      <c r="M227" s="872" t="str">
        <f t="shared" si="17"/>
        <v/>
      </c>
      <c r="N227" s="872" t="str">
        <f t="shared" si="18"/>
        <v/>
      </c>
      <c r="O227" s="872" t="str">
        <f t="shared" si="19"/>
        <v/>
      </c>
      <c r="P227" s="872" t="str">
        <f t="shared" si="15"/>
        <v/>
      </c>
    </row>
    <row r="228" spans="3:16" ht="18" hidden="1" customHeight="1">
      <c r="C228" s="879"/>
      <c r="D228" s="850"/>
      <c r="E228" s="858"/>
      <c r="F228" s="847"/>
      <c r="G228" s="848"/>
      <c r="H228" s="849"/>
      <c r="I228" s="868"/>
      <c r="J228" s="642"/>
      <c r="K228" s="862"/>
      <c r="L228" s="872" t="str">
        <f t="shared" si="16"/>
        <v/>
      </c>
      <c r="M228" s="872" t="str">
        <f t="shared" si="17"/>
        <v/>
      </c>
      <c r="N228" s="872" t="str">
        <f t="shared" si="18"/>
        <v/>
      </c>
      <c r="O228" s="872" t="str">
        <f t="shared" si="19"/>
        <v/>
      </c>
      <c r="P228" s="872" t="str">
        <f t="shared" si="15"/>
        <v/>
      </c>
    </row>
    <row r="229" spans="3:16" ht="18" hidden="1" customHeight="1">
      <c r="C229" s="879"/>
      <c r="D229" s="850"/>
      <c r="E229" s="858"/>
      <c r="F229" s="847"/>
      <c r="G229" s="848"/>
      <c r="H229" s="849"/>
      <c r="I229" s="868"/>
      <c r="J229" s="642"/>
      <c r="K229" s="862"/>
      <c r="L229" s="872" t="str">
        <f t="shared" si="16"/>
        <v/>
      </c>
      <c r="M229" s="872" t="str">
        <f t="shared" si="17"/>
        <v/>
      </c>
      <c r="N229" s="872" t="str">
        <f t="shared" si="18"/>
        <v/>
      </c>
      <c r="O229" s="872" t="str">
        <f t="shared" si="19"/>
        <v/>
      </c>
      <c r="P229" s="872" t="str">
        <f t="shared" si="15"/>
        <v/>
      </c>
    </row>
    <row r="230" spans="3:16" ht="18" hidden="1" customHeight="1">
      <c r="C230" s="879"/>
      <c r="D230" s="850"/>
      <c r="E230" s="858"/>
      <c r="F230" s="847"/>
      <c r="G230" s="848"/>
      <c r="H230" s="849"/>
      <c r="I230" s="868"/>
      <c r="J230" s="642"/>
      <c r="K230" s="862"/>
      <c r="L230" s="872" t="str">
        <f t="shared" si="16"/>
        <v/>
      </c>
      <c r="M230" s="872" t="str">
        <f t="shared" si="17"/>
        <v/>
      </c>
      <c r="N230" s="872" t="str">
        <f t="shared" si="18"/>
        <v/>
      </c>
      <c r="O230" s="872" t="str">
        <f t="shared" si="19"/>
        <v/>
      </c>
      <c r="P230" s="872" t="str">
        <f t="shared" si="15"/>
        <v/>
      </c>
    </row>
    <row r="231" spans="3:16" ht="18" hidden="1" customHeight="1">
      <c r="C231" s="879"/>
      <c r="D231" s="850"/>
      <c r="E231" s="858"/>
      <c r="F231" s="847"/>
      <c r="G231" s="848"/>
      <c r="H231" s="849"/>
      <c r="I231" s="868"/>
      <c r="J231" s="642"/>
      <c r="K231" s="862"/>
      <c r="L231" s="872" t="str">
        <f t="shared" si="16"/>
        <v/>
      </c>
      <c r="M231" s="872" t="str">
        <f t="shared" si="17"/>
        <v/>
      </c>
      <c r="N231" s="872" t="str">
        <f t="shared" si="18"/>
        <v/>
      </c>
      <c r="O231" s="872" t="str">
        <f t="shared" si="19"/>
        <v/>
      </c>
      <c r="P231" s="872" t="str">
        <f t="shared" si="15"/>
        <v/>
      </c>
    </row>
    <row r="232" spans="3:16" ht="18" hidden="1" customHeight="1">
      <c r="C232" s="879"/>
      <c r="D232" s="850"/>
      <c r="E232" s="858"/>
      <c r="F232" s="847"/>
      <c r="G232" s="848"/>
      <c r="H232" s="849"/>
      <c r="I232" s="868"/>
      <c r="J232" s="642"/>
      <c r="K232" s="862"/>
      <c r="L232" s="872" t="str">
        <f t="shared" si="16"/>
        <v/>
      </c>
      <c r="M232" s="872" t="str">
        <f t="shared" si="17"/>
        <v/>
      </c>
      <c r="N232" s="872" t="str">
        <f t="shared" si="18"/>
        <v/>
      </c>
      <c r="O232" s="872" t="str">
        <f t="shared" si="19"/>
        <v/>
      </c>
      <c r="P232" s="872" t="str">
        <f t="shared" si="15"/>
        <v/>
      </c>
    </row>
    <row r="233" spans="3:16" ht="18" hidden="1" customHeight="1">
      <c r="C233" s="879"/>
      <c r="D233" s="850"/>
      <c r="E233" s="858"/>
      <c r="F233" s="847"/>
      <c r="G233" s="848"/>
      <c r="H233" s="849"/>
      <c r="I233" s="868"/>
      <c r="J233" s="642"/>
      <c r="K233" s="862"/>
      <c r="L233" s="872" t="str">
        <f t="shared" si="16"/>
        <v/>
      </c>
      <c r="M233" s="872" t="str">
        <f t="shared" si="17"/>
        <v/>
      </c>
      <c r="N233" s="872" t="str">
        <f t="shared" si="18"/>
        <v/>
      </c>
      <c r="O233" s="872" t="str">
        <f t="shared" si="19"/>
        <v/>
      </c>
      <c r="P233" s="872" t="str">
        <f t="shared" si="15"/>
        <v/>
      </c>
    </row>
    <row r="234" spans="3:16" ht="18" hidden="1" customHeight="1">
      <c r="C234" s="879"/>
      <c r="D234" s="850"/>
      <c r="E234" s="858"/>
      <c r="F234" s="847"/>
      <c r="G234" s="848"/>
      <c r="H234" s="849"/>
      <c r="I234" s="868"/>
      <c r="J234" s="642"/>
      <c r="K234" s="862"/>
      <c r="L234" s="872" t="str">
        <f t="shared" si="16"/>
        <v/>
      </c>
      <c r="M234" s="872" t="str">
        <f t="shared" si="17"/>
        <v/>
      </c>
      <c r="N234" s="872" t="str">
        <f t="shared" si="18"/>
        <v/>
      </c>
      <c r="O234" s="872" t="str">
        <f t="shared" si="19"/>
        <v/>
      </c>
      <c r="P234" s="872" t="str">
        <f t="shared" si="15"/>
        <v/>
      </c>
    </row>
    <row r="235" spans="3:16" ht="18" hidden="1" customHeight="1">
      <c r="C235" s="879"/>
      <c r="D235" s="850"/>
      <c r="E235" s="858"/>
      <c r="F235" s="847"/>
      <c r="G235" s="848"/>
      <c r="H235" s="849"/>
      <c r="I235" s="868"/>
      <c r="J235" s="642"/>
      <c r="K235" s="862"/>
      <c r="L235" s="872" t="str">
        <f t="shared" si="16"/>
        <v/>
      </c>
      <c r="M235" s="872" t="str">
        <f t="shared" si="17"/>
        <v/>
      </c>
      <c r="N235" s="872" t="str">
        <f t="shared" si="18"/>
        <v/>
      </c>
      <c r="O235" s="872" t="str">
        <f t="shared" si="19"/>
        <v/>
      </c>
      <c r="P235" s="872" t="str">
        <f t="shared" si="15"/>
        <v/>
      </c>
    </row>
    <row r="236" spans="3:16" ht="18" hidden="1" customHeight="1">
      <c r="C236" s="879"/>
      <c r="D236" s="850"/>
      <c r="E236" s="858"/>
      <c r="F236" s="847"/>
      <c r="G236" s="848"/>
      <c r="H236" s="849"/>
      <c r="I236" s="868"/>
      <c r="J236" s="642"/>
      <c r="K236" s="862"/>
      <c r="L236" s="872" t="str">
        <f t="shared" si="16"/>
        <v/>
      </c>
      <c r="M236" s="872" t="str">
        <f t="shared" si="17"/>
        <v/>
      </c>
      <c r="N236" s="872" t="str">
        <f t="shared" si="18"/>
        <v/>
      </c>
      <c r="O236" s="872" t="str">
        <f t="shared" si="19"/>
        <v/>
      </c>
      <c r="P236" s="872" t="str">
        <f t="shared" si="15"/>
        <v/>
      </c>
    </row>
    <row r="237" spans="3:16" ht="18" hidden="1" customHeight="1">
      <c r="C237" s="879"/>
      <c r="D237" s="850"/>
      <c r="E237" s="858"/>
      <c r="F237" s="847"/>
      <c r="G237" s="848"/>
      <c r="H237" s="849"/>
      <c r="I237" s="868"/>
      <c r="J237" s="642"/>
      <c r="K237" s="862"/>
      <c r="L237" s="872" t="str">
        <f t="shared" si="16"/>
        <v/>
      </c>
      <c r="M237" s="872" t="str">
        <f t="shared" si="17"/>
        <v/>
      </c>
      <c r="N237" s="872" t="str">
        <f t="shared" si="18"/>
        <v/>
      </c>
      <c r="O237" s="872" t="str">
        <f t="shared" si="19"/>
        <v/>
      </c>
      <c r="P237" s="872" t="str">
        <f t="shared" si="15"/>
        <v/>
      </c>
    </row>
    <row r="238" spans="3:16" ht="18" hidden="1" customHeight="1">
      <c r="C238" s="879"/>
      <c r="D238" s="850"/>
      <c r="E238" s="858"/>
      <c r="F238" s="847"/>
      <c r="G238" s="848"/>
      <c r="H238" s="849"/>
      <c r="I238" s="868"/>
      <c r="J238" s="642"/>
      <c r="K238" s="862"/>
      <c r="L238" s="872" t="str">
        <f t="shared" si="16"/>
        <v/>
      </c>
      <c r="M238" s="872" t="str">
        <f t="shared" si="17"/>
        <v/>
      </c>
      <c r="N238" s="872" t="str">
        <f t="shared" si="18"/>
        <v/>
      </c>
      <c r="O238" s="872" t="str">
        <f t="shared" si="19"/>
        <v/>
      </c>
      <c r="P238" s="872" t="str">
        <f t="shared" si="15"/>
        <v/>
      </c>
    </row>
    <row r="239" spans="3:16" ht="18" hidden="1" customHeight="1">
      <c r="C239" s="879"/>
      <c r="D239" s="850"/>
      <c r="E239" s="858"/>
      <c r="F239" s="847"/>
      <c r="G239" s="848"/>
      <c r="H239" s="849"/>
      <c r="I239" s="868"/>
      <c r="J239" s="642"/>
      <c r="K239" s="862"/>
      <c r="L239" s="872" t="str">
        <f t="shared" si="16"/>
        <v/>
      </c>
      <c r="M239" s="872" t="str">
        <f t="shared" si="17"/>
        <v/>
      </c>
      <c r="N239" s="872" t="str">
        <f t="shared" si="18"/>
        <v/>
      </c>
      <c r="O239" s="872" t="str">
        <f t="shared" si="19"/>
        <v/>
      </c>
      <c r="P239" s="872" t="str">
        <f t="shared" si="15"/>
        <v/>
      </c>
    </row>
    <row r="240" spans="3:16" ht="18" hidden="1" customHeight="1">
      <c r="C240" s="879"/>
      <c r="D240" s="850"/>
      <c r="E240" s="858"/>
      <c r="F240" s="847"/>
      <c r="G240" s="848"/>
      <c r="H240" s="849"/>
      <c r="I240" s="868"/>
      <c r="J240" s="642"/>
      <c r="K240" s="862"/>
      <c r="L240" s="872" t="str">
        <f t="shared" si="16"/>
        <v/>
      </c>
      <c r="M240" s="872" t="str">
        <f t="shared" si="17"/>
        <v/>
      </c>
      <c r="N240" s="872" t="str">
        <f t="shared" si="18"/>
        <v/>
      </c>
      <c r="O240" s="872" t="str">
        <f t="shared" si="19"/>
        <v/>
      </c>
      <c r="P240" s="872" t="str">
        <f t="shared" si="15"/>
        <v/>
      </c>
    </row>
    <row r="241" spans="3:16" ht="18" hidden="1" customHeight="1">
      <c r="C241" s="879"/>
      <c r="D241" s="850"/>
      <c r="E241" s="858"/>
      <c r="F241" s="847"/>
      <c r="G241" s="848"/>
      <c r="H241" s="849"/>
      <c r="I241" s="868"/>
      <c r="J241" s="642"/>
      <c r="K241" s="862"/>
      <c r="L241" s="872" t="str">
        <f t="shared" si="16"/>
        <v/>
      </c>
      <c r="M241" s="872" t="str">
        <f t="shared" si="17"/>
        <v/>
      </c>
      <c r="N241" s="872" t="str">
        <f t="shared" si="18"/>
        <v/>
      </c>
      <c r="O241" s="872" t="str">
        <f t="shared" si="19"/>
        <v/>
      </c>
      <c r="P241" s="872" t="str">
        <f t="shared" si="15"/>
        <v/>
      </c>
    </row>
    <row r="242" spans="3:16" ht="18" hidden="1" customHeight="1">
      <c r="C242" s="879"/>
      <c r="D242" s="850"/>
      <c r="E242" s="858"/>
      <c r="F242" s="847"/>
      <c r="G242" s="848"/>
      <c r="H242" s="849"/>
      <c r="I242" s="868"/>
      <c r="J242" s="642"/>
      <c r="K242" s="862"/>
      <c r="L242" s="872" t="str">
        <f t="shared" si="16"/>
        <v/>
      </c>
      <c r="M242" s="872" t="str">
        <f t="shared" si="17"/>
        <v/>
      </c>
      <c r="N242" s="872" t="str">
        <f t="shared" si="18"/>
        <v/>
      </c>
      <c r="O242" s="872" t="str">
        <f t="shared" si="19"/>
        <v/>
      </c>
      <c r="P242" s="872" t="str">
        <f t="shared" si="15"/>
        <v/>
      </c>
    </row>
    <row r="243" spans="3:16" ht="18" hidden="1" customHeight="1">
      <c r="C243" s="879"/>
      <c r="D243" s="850"/>
      <c r="E243" s="858"/>
      <c r="F243" s="847"/>
      <c r="G243" s="848"/>
      <c r="H243" s="849"/>
      <c r="I243" s="868"/>
      <c r="J243" s="642"/>
      <c r="K243" s="862"/>
      <c r="L243" s="872" t="str">
        <f t="shared" si="16"/>
        <v/>
      </c>
      <c r="M243" s="872" t="str">
        <f t="shared" si="17"/>
        <v/>
      </c>
      <c r="N243" s="872" t="str">
        <f t="shared" si="18"/>
        <v/>
      </c>
      <c r="O243" s="872" t="str">
        <f t="shared" si="19"/>
        <v/>
      </c>
      <c r="P243" s="872" t="str">
        <f t="shared" si="15"/>
        <v/>
      </c>
    </row>
    <row r="244" spans="3:16" ht="18" hidden="1" customHeight="1">
      <c r="C244" s="879"/>
      <c r="D244" s="850"/>
      <c r="E244" s="858"/>
      <c r="F244" s="847"/>
      <c r="G244" s="848"/>
      <c r="H244" s="849"/>
      <c r="I244" s="868"/>
      <c r="J244" s="642"/>
      <c r="K244" s="862"/>
      <c r="L244" s="872" t="str">
        <f t="shared" si="16"/>
        <v/>
      </c>
      <c r="M244" s="872" t="str">
        <f t="shared" si="17"/>
        <v/>
      </c>
      <c r="N244" s="872" t="str">
        <f t="shared" si="18"/>
        <v/>
      </c>
      <c r="O244" s="872" t="str">
        <f t="shared" si="19"/>
        <v/>
      </c>
      <c r="P244" s="872" t="str">
        <f t="shared" si="15"/>
        <v/>
      </c>
    </row>
    <row r="245" spans="3:16" ht="18" hidden="1" customHeight="1">
      <c r="C245" s="879"/>
      <c r="D245" s="850"/>
      <c r="E245" s="858"/>
      <c r="F245" s="847"/>
      <c r="G245" s="848"/>
      <c r="H245" s="849"/>
      <c r="I245" s="868"/>
      <c r="J245" s="642"/>
      <c r="K245" s="862"/>
      <c r="L245" s="872" t="str">
        <f t="shared" si="16"/>
        <v/>
      </c>
      <c r="M245" s="872" t="str">
        <f t="shared" si="17"/>
        <v/>
      </c>
      <c r="N245" s="872" t="str">
        <f t="shared" si="18"/>
        <v/>
      </c>
      <c r="O245" s="872" t="str">
        <f t="shared" si="19"/>
        <v/>
      </c>
      <c r="P245" s="872" t="str">
        <f t="shared" si="15"/>
        <v/>
      </c>
    </row>
    <row r="246" spans="3:16" ht="18" hidden="1" customHeight="1">
      <c r="C246" s="879"/>
      <c r="D246" s="850"/>
      <c r="E246" s="858"/>
      <c r="F246" s="847"/>
      <c r="G246" s="848"/>
      <c r="H246" s="849"/>
      <c r="I246" s="868"/>
      <c r="J246" s="642"/>
      <c r="K246" s="862"/>
      <c r="L246" s="872" t="str">
        <f t="shared" si="16"/>
        <v/>
      </c>
      <c r="M246" s="872" t="str">
        <f t="shared" si="17"/>
        <v/>
      </c>
      <c r="N246" s="872" t="str">
        <f t="shared" si="18"/>
        <v/>
      </c>
      <c r="O246" s="872" t="str">
        <f t="shared" si="19"/>
        <v/>
      </c>
      <c r="P246" s="872" t="str">
        <f t="shared" si="15"/>
        <v/>
      </c>
    </row>
    <row r="247" spans="3:16" ht="18" hidden="1" customHeight="1">
      <c r="C247" s="879"/>
      <c r="D247" s="850"/>
      <c r="E247" s="858"/>
      <c r="F247" s="847"/>
      <c r="G247" s="848"/>
      <c r="H247" s="849"/>
      <c r="I247" s="868"/>
      <c r="J247" s="642"/>
      <c r="K247" s="862"/>
      <c r="L247" s="872" t="str">
        <f t="shared" si="16"/>
        <v/>
      </c>
      <c r="M247" s="872" t="str">
        <f t="shared" si="17"/>
        <v/>
      </c>
      <c r="N247" s="872" t="str">
        <f t="shared" si="18"/>
        <v/>
      </c>
      <c r="O247" s="872" t="str">
        <f t="shared" si="19"/>
        <v/>
      </c>
      <c r="P247" s="872" t="str">
        <f t="shared" si="15"/>
        <v/>
      </c>
    </row>
    <row r="248" spans="3:16" ht="18" hidden="1" customHeight="1">
      <c r="C248" s="879"/>
      <c r="D248" s="850"/>
      <c r="E248" s="858"/>
      <c r="F248" s="847"/>
      <c r="G248" s="848"/>
      <c r="H248" s="849"/>
      <c r="I248" s="868"/>
      <c r="J248" s="642"/>
      <c r="K248" s="862"/>
      <c r="L248" s="872" t="str">
        <f t="shared" si="16"/>
        <v/>
      </c>
      <c r="M248" s="872" t="str">
        <f t="shared" si="17"/>
        <v/>
      </c>
      <c r="N248" s="872" t="str">
        <f t="shared" si="18"/>
        <v/>
      </c>
      <c r="O248" s="872" t="str">
        <f t="shared" si="19"/>
        <v/>
      </c>
      <c r="P248" s="872" t="str">
        <f t="shared" si="15"/>
        <v/>
      </c>
    </row>
    <row r="249" spans="3:16" ht="18" hidden="1" customHeight="1">
      <c r="C249" s="879"/>
      <c r="D249" s="850"/>
      <c r="E249" s="858"/>
      <c r="F249" s="847"/>
      <c r="G249" s="848"/>
      <c r="H249" s="849"/>
      <c r="I249" s="868"/>
      <c r="J249" s="642"/>
      <c r="K249" s="862"/>
      <c r="L249" s="872" t="str">
        <f t="shared" si="16"/>
        <v/>
      </c>
      <c r="M249" s="872" t="str">
        <f t="shared" si="17"/>
        <v/>
      </c>
      <c r="N249" s="872" t="str">
        <f t="shared" si="18"/>
        <v/>
      </c>
      <c r="O249" s="872" t="str">
        <f t="shared" si="19"/>
        <v/>
      </c>
      <c r="P249" s="872" t="str">
        <f t="shared" si="15"/>
        <v/>
      </c>
    </row>
    <row r="250" spans="3:16" ht="18" hidden="1" customHeight="1">
      <c r="C250" s="879"/>
      <c r="D250" s="850"/>
      <c r="E250" s="858"/>
      <c r="F250" s="847"/>
      <c r="G250" s="848"/>
      <c r="H250" s="849"/>
      <c r="I250" s="868"/>
      <c r="J250" s="642"/>
      <c r="K250" s="862"/>
      <c r="L250" s="872" t="str">
        <f t="shared" si="16"/>
        <v/>
      </c>
      <c r="M250" s="872" t="str">
        <f t="shared" si="17"/>
        <v/>
      </c>
      <c r="N250" s="872" t="str">
        <f t="shared" si="18"/>
        <v/>
      </c>
      <c r="O250" s="872" t="str">
        <f t="shared" si="19"/>
        <v/>
      </c>
      <c r="P250" s="872" t="str">
        <f t="shared" si="15"/>
        <v/>
      </c>
    </row>
    <row r="251" spans="3:16" ht="18" hidden="1" customHeight="1">
      <c r="C251" s="879"/>
      <c r="D251" s="850"/>
      <c r="E251" s="858"/>
      <c r="F251" s="847"/>
      <c r="G251" s="848"/>
      <c r="H251" s="849"/>
      <c r="I251" s="868"/>
      <c r="J251" s="642"/>
      <c r="K251" s="862"/>
      <c r="L251" s="872" t="str">
        <f t="shared" si="16"/>
        <v/>
      </c>
      <c r="M251" s="872" t="str">
        <f t="shared" si="17"/>
        <v/>
      </c>
      <c r="N251" s="872" t="str">
        <f t="shared" si="18"/>
        <v/>
      </c>
      <c r="O251" s="872" t="str">
        <f t="shared" si="19"/>
        <v/>
      </c>
      <c r="P251" s="872" t="str">
        <f t="shared" si="15"/>
        <v/>
      </c>
    </row>
    <row r="252" spans="3:16" ht="18" hidden="1" customHeight="1">
      <c r="C252" s="879"/>
      <c r="D252" s="850"/>
      <c r="E252" s="858"/>
      <c r="F252" s="847"/>
      <c r="G252" s="848"/>
      <c r="H252" s="849"/>
      <c r="I252" s="868"/>
      <c r="J252" s="642"/>
      <c r="K252" s="862"/>
      <c r="L252" s="872" t="str">
        <f t="shared" si="16"/>
        <v/>
      </c>
      <c r="M252" s="872" t="str">
        <f t="shared" si="17"/>
        <v/>
      </c>
      <c r="N252" s="872" t="str">
        <f t="shared" si="18"/>
        <v/>
      </c>
      <c r="O252" s="872" t="str">
        <f t="shared" si="19"/>
        <v/>
      </c>
      <c r="P252" s="872" t="str">
        <f t="shared" si="15"/>
        <v/>
      </c>
    </row>
    <row r="253" spans="3:16" ht="18" hidden="1" customHeight="1">
      <c r="C253" s="879"/>
      <c r="D253" s="850"/>
      <c r="E253" s="858"/>
      <c r="F253" s="847"/>
      <c r="G253" s="848"/>
      <c r="H253" s="849"/>
      <c r="I253" s="868"/>
      <c r="J253" s="642"/>
      <c r="K253" s="862"/>
      <c r="L253" s="872" t="str">
        <f t="shared" si="16"/>
        <v/>
      </c>
      <c r="M253" s="872" t="str">
        <f t="shared" si="17"/>
        <v/>
      </c>
      <c r="N253" s="872" t="str">
        <f t="shared" si="18"/>
        <v/>
      </c>
      <c r="O253" s="872" t="str">
        <f t="shared" si="19"/>
        <v/>
      </c>
      <c r="P253" s="872" t="str">
        <f t="shared" si="15"/>
        <v/>
      </c>
    </row>
    <row r="254" spans="3:16" ht="18" hidden="1" customHeight="1">
      <c r="C254" s="879"/>
      <c r="D254" s="850"/>
      <c r="E254" s="858"/>
      <c r="F254" s="847"/>
      <c r="G254" s="848"/>
      <c r="H254" s="849"/>
      <c r="I254" s="868"/>
      <c r="J254" s="642"/>
      <c r="K254" s="862"/>
      <c r="L254" s="872" t="str">
        <f t="shared" si="16"/>
        <v/>
      </c>
      <c r="M254" s="872" t="str">
        <f t="shared" si="17"/>
        <v/>
      </c>
      <c r="N254" s="872" t="str">
        <f t="shared" si="18"/>
        <v/>
      </c>
      <c r="O254" s="872" t="str">
        <f t="shared" si="19"/>
        <v/>
      </c>
      <c r="P254" s="872" t="str">
        <f t="shared" si="15"/>
        <v/>
      </c>
    </row>
    <row r="255" spans="3:16" ht="18" hidden="1" customHeight="1">
      <c r="C255" s="879"/>
      <c r="D255" s="850"/>
      <c r="E255" s="858"/>
      <c r="F255" s="847"/>
      <c r="G255" s="848"/>
      <c r="H255" s="849"/>
      <c r="I255" s="868"/>
      <c r="J255" s="642"/>
      <c r="K255" s="862"/>
      <c r="L255" s="872" t="str">
        <f t="shared" si="16"/>
        <v/>
      </c>
      <c r="M255" s="872" t="str">
        <f t="shared" si="17"/>
        <v/>
      </c>
      <c r="N255" s="872" t="str">
        <f t="shared" si="18"/>
        <v/>
      </c>
      <c r="O255" s="872" t="str">
        <f t="shared" si="19"/>
        <v/>
      </c>
      <c r="P255" s="872" t="str">
        <f t="shared" si="15"/>
        <v/>
      </c>
    </row>
    <row r="256" spans="3:16" ht="18" hidden="1" customHeight="1">
      <c r="C256" s="879"/>
      <c r="D256" s="850"/>
      <c r="E256" s="858"/>
      <c r="F256" s="847"/>
      <c r="G256" s="848"/>
      <c r="H256" s="849"/>
      <c r="I256" s="868"/>
      <c r="J256" s="642"/>
      <c r="K256" s="862"/>
      <c r="L256" s="872" t="str">
        <f t="shared" si="16"/>
        <v/>
      </c>
      <c r="M256" s="872" t="str">
        <f t="shared" si="17"/>
        <v/>
      </c>
      <c r="N256" s="872" t="str">
        <f t="shared" si="18"/>
        <v/>
      </c>
      <c r="O256" s="872" t="str">
        <f t="shared" si="19"/>
        <v/>
      </c>
      <c r="P256" s="872" t="str">
        <f t="shared" si="15"/>
        <v/>
      </c>
    </row>
    <row r="257" spans="3:16" ht="18" hidden="1" customHeight="1">
      <c r="C257" s="879"/>
      <c r="D257" s="850"/>
      <c r="E257" s="858"/>
      <c r="F257" s="847"/>
      <c r="G257" s="848"/>
      <c r="H257" s="849"/>
      <c r="I257" s="868"/>
      <c r="J257" s="642"/>
      <c r="K257" s="862"/>
      <c r="L257" s="872" t="str">
        <f t="shared" si="16"/>
        <v/>
      </c>
      <c r="M257" s="872" t="str">
        <f t="shared" si="17"/>
        <v/>
      </c>
      <c r="N257" s="872" t="str">
        <f t="shared" si="18"/>
        <v/>
      </c>
      <c r="O257" s="872" t="str">
        <f t="shared" si="19"/>
        <v/>
      </c>
      <c r="P257" s="872" t="str">
        <f t="shared" si="15"/>
        <v/>
      </c>
    </row>
    <row r="258" spans="3:16" ht="18" hidden="1" customHeight="1">
      <c r="C258" s="879"/>
      <c r="D258" s="850"/>
      <c r="E258" s="858"/>
      <c r="F258" s="847"/>
      <c r="G258" s="848"/>
      <c r="H258" s="849"/>
      <c r="I258" s="868"/>
      <c r="J258" s="642"/>
      <c r="K258" s="862"/>
      <c r="L258" s="872" t="str">
        <f t="shared" si="16"/>
        <v/>
      </c>
      <c r="M258" s="872" t="str">
        <f t="shared" si="17"/>
        <v/>
      </c>
      <c r="N258" s="872" t="str">
        <f t="shared" si="18"/>
        <v/>
      </c>
      <c r="O258" s="872" t="str">
        <f t="shared" si="19"/>
        <v/>
      </c>
      <c r="P258" s="872" t="str">
        <f t="shared" si="15"/>
        <v/>
      </c>
    </row>
    <row r="259" spans="3:16" ht="18" hidden="1" customHeight="1">
      <c r="C259" s="879"/>
      <c r="D259" s="850"/>
      <c r="E259" s="858"/>
      <c r="F259" s="847"/>
      <c r="G259" s="848"/>
      <c r="H259" s="849"/>
      <c r="I259" s="868"/>
      <c r="J259" s="642"/>
      <c r="K259" s="862"/>
      <c r="L259" s="872" t="str">
        <f t="shared" si="16"/>
        <v/>
      </c>
      <c r="M259" s="872" t="str">
        <f t="shared" si="17"/>
        <v/>
      </c>
      <c r="N259" s="872" t="str">
        <f t="shared" si="18"/>
        <v/>
      </c>
      <c r="O259" s="872" t="str">
        <f t="shared" si="19"/>
        <v/>
      </c>
      <c r="P259" s="872" t="str">
        <f t="shared" si="15"/>
        <v/>
      </c>
    </row>
    <row r="260" spans="3:16" ht="18" hidden="1" customHeight="1">
      <c r="C260" s="879"/>
      <c r="D260" s="850"/>
      <c r="E260" s="858"/>
      <c r="F260" s="847"/>
      <c r="G260" s="848"/>
      <c r="H260" s="849"/>
      <c r="I260" s="868"/>
      <c r="J260" s="642"/>
      <c r="K260" s="862"/>
      <c r="L260" s="872" t="str">
        <f t="shared" si="16"/>
        <v/>
      </c>
      <c r="M260" s="872" t="str">
        <f t="shared" si="17"/>
        <v/>
      </c>
      <c r="N260" s="872" t="str">
        <f t="shared" si="18"/>
        <v/>
      </c>
      <c r="O260" s="872" t="str">
        <f t="shared" si="19"/>
        <v/>
      </c>
      <c r="P260" s="872" t="str">
        <f t="shared" si="15"/>
        <v/>
      </c>
    </row>
    <row r="261" spans="3:16" ht="18" hidden="1" customHeight="1">
      <c r="C261" s="879"/>
      <c r="D261" s="850"/>
      <c r="E261" s="858"/>
      <c r="F261" s="847"/>
      <c r="G261" s="848"/>
      <c r="H261" s="849"/>
      <c r="I261" s="868"/>
      <c r="J261" s="642"/>
      <c r="K261" s="862"/>
      <c r="L261" s="872" t="str">
        <f t="shared" si="16"/>
        <v/>
      </c>
      <c r="M261" s="872" t="str">
        <f t="shared" si="17"/>
        <v/>
      </c>
      <c r="N261" s="872" t="str">
        <f t="shared" si="18"/>
        <v/>
      </c>
      <c r="O261" s="872" t="str">
        <f t="shared" si="19"/>
        <v/>
      </c>
      <c r="P261" s="872" t="str">
        <f t="shared" si="15"/>
        <v/>
      </c>
    </row>
    <row r="262" spans="3:16" ht="18" hidden="1" customHeight="1">
      <c r="C262" s="879"/>
      <c r="D262" s="850"/>
      <c r="E262" s="858"/>
      <c r="F262" s="847"/>
      <c r="G262" s="848"/>
      <c r="H262" s="849"/>
      <c r="I262" s="868"/>
      <c r="J262" s="642"/>
      <c r="K262" s="862"/>
      <c r="L262" s="872" t="str">
        <f t="shared" si="16"/>
        <v/>
      </c>
      <c r="M262" s="872" t="str">
        <f t="shared" si="17"/>
        <v/>
      </c>
      <c r="N262" s="872" t="str">
        <f t="shared" si="18"/>
        <v/>
      </c>
      <c r="O262" s="872" t="str">
        <f t="shared" si="19"/>
        <v/>
      </c>
      <c r="P262" s="872" t="str">
        <f t="shared" ref="P262:P325" si="20">IF(C262="","",IF(COUNTBLANK(C262:K262)&gt;1,"記入漏れがあります。記入例のとおりデータを入力してください。",""))</f>
        <v/>
      </c>
    </row>
    <row r="263" spans="3:16" ht="18" hidden="1" customHeight="1">
      <c r="C263" s="879"/>
      <c r="D263" s="850"/>
      <c r="E263" s="858"/>
      <c r="F263" s="847"/>
      <c r="G263" s="848"/>
      <c r="H263" s="849"/>
      <c r="I263" s="868"/>
      <c r="J263" s="642"/>
      <c r="K263" s="862"/>
      <c r="L263" s="872" t="str">
        <f t="shared" ref="L263:L326" si="21">IF(C263="","",IF(F263=H263,"エラー",""))</f>
        <v/>
      </c>
      <c r="M263" s="872" t="str">
        <f t="shared" ref="M263:M326" si="22">IF(C263="","",IF(COUNTIF($I$831:$I$854,I263),"","エラー"))</f>
        <v/>
      </c>
      <c r="N263" s="872" t="str">
        <f t="shared" ref="N263:N326" si="23">IF(I263="その他",IF(J263="","エラー",""),IF(I263="外国語(外国語会話も含む)",IF(J263="","エラー",""),""))</f>
        <v/>
      </c>
      <c r="O263" s="872" t="str">
        <f t="shared" ref="O263:O326" si="24">IF(COUNTIF($Y$6:$Y$19,K263),"要確認","")</f>
        <v/>
      </c>
      <c r="P263" s="872" t="str">
        <f t="shared" si="20"/>
        <v/>
      </c>
    </row>
    <row r="264" spans="3:16" ht="18" hidden="1" customHeight="1">
      <c r="C264" s="879"/>
      <c r="D264" s="850"/>
      <c r="E264" s="858"/>
      <c r="F264" s="847"/>
      <c r="G264" s="848"/>
      <c r="H264" s="849"/>
      <c r="I264" s="868"/>
      <c r="J264" s="642"/>
      <c r="K264" s="862"/>
      <c r="L264" s="872" t="str">
        <f t="shared" si="21"/>
        <v/>
      </c>
      <c r="M264" s="872" t="str">
        <f t="shared" si="22"/>
        <v/>
      </c>
      <c r="N264" s="872" t="str">
        <f t="shared" si="23"/>
        <v/>
      </c>
      <c r="O264" s="872" t="str">
        <f t="shared" si="24"/>
        <v/>
      </c>
      <c r="P264" s="872" t="str">
        <f t="shared" si="20"/>
        <v/>
      </c>
    </row>
    <row r="265" spans="3:16" ht="18" hidden="1" customHeight="1">
      <c r="C265" s="879"/>
      <c r="D265" s="850"/>
      <c r="E265" s="858"/>
      <c r="F265" s="847"/>
      <c r="G265" s="848"/>
      <c r="H265" s="849"/>
      <c r="I265" s="868"/>
      <c r="J265" s="642"/>
      <c r="K265" s="862"/>
      <c r="L265" s="872" t="str">
        <f t="shared" si="21"/>
        <v/>
      </c>
      <c r="M265" s="872" t="str">
        <f t="shared" si="22"/>
        <v/>
      </c>
      <c r="N265" s="872" t="str">
        <f t="shared" si="23"/>
        <v/>
      </c>
      <c r="O265" s="872" t="str">
        <f t="shared" si="24"/>
        <v/>
      </c>
      <c r="P265" s="872" t="str">
        <f t="shared" si="20"/>
        <v/>
      </c>
    </row>
    <row r="266" spans="3:16" ht="18" hidden="1" customHeight="1">
      <c r="C266" s="879"/>
      <c r="D266" s="850"/>
      <c r="E266" s="858"/>
      <c r="F266" s="847"/>
      <c r="G266" s="848"/>
      <c r="H266" s="849"/>
      <c r="I266" s="868"/>
      <c r="J266" s="642"/>
      <c r="K266" s="862"/>
      <c r="L266" s="872" t="str">
        <f t="shared" si="21"/>
        <v/>
      </c>
      <c r="M266" s="872" t="str">
        <f t="shared" si="22"/>
        <v/>
      </c>
      <c r="N266" s="872" t="str">
        <f t="shared" si="23"/>
        <v/>
      </c>
      <c r="O266" s="872" t="str">
        <f t="shared" si="24"/>
        <v/>
      </c>
      <c r="P266" s="872" t="str">
        <f t="shared" si="20"/>
        <v/>
      </c>
    </row>
    <row r="267" spans="3:16" ht="18" hidden="1" customHeight="1">
      <c r="C267" s="879"/>
      <c r="D267" s="850"/>
      <c r="E267" s="858"/>
      <c r="F267" s="847"/>
      <c r="G267" s="848"/>
      <c r="H267" s="849"/>
      <c r="I267" s="868"/>
      <c r="J267" s="642"/>
      <c r="K267" s="862"/>
      <c r="L267" s="872" t="str">
        <f t="shared" si="21"/>
        <v/>
      </c>
      <c r="M267" s="872" t="str">
        <f t="shared" si="22"/>
        <v/>
      </c>
      <c r="N267" s="872" t="str">
        <f t="shared" si="23"/>
        <v/>
      </c>
      <c r="O267" s="872" t="str">
        <f t="shared" si="24"/>
        <v/>
      </c>
      <c r="P267" s="872" t="str">
        <f t="shared" si="20"/>
        <v/>
      </c>
    </row>
    <row r="268" spans="3:16" ht="18" hidden="1" customHeight="1">
      <c r="C268" s="879"/>
      <c r="D268" s="850"/>
      <c r="E268" s="858"/>
      <c r="F268" s="847"/>
      <c r="G268" s="848"/>
      <c r="H268" s="849"/>
      <c r="I268" s="868"/>
      <c r="J268" s="642"/>
      <c r="K268" s="862"/>
      <c r="L268" s="872" t="str">
        <f t="shared" si="21"/>
        <v/>
      </c>
      <c r="M268" s="872" t="str">
        <f t="shared" si="22"/>
        <v/>
      </c>
      <c r="N268" s="872" t="str">
        <f t="shared" si="23"/>
        <v/>
      </c>
      <c r="O268" s="872" t="str">
        <f t="shared" si="24"/>
        <v/>
      </c>
      <c r="P268" s="872" t="str">
        <f t="shared" si="20"/>
        <v/>
      </c>
    </row>
    <row r="269" spans="3:16" ht="18" hidden="1" customHeight="1">
      <c r="C269" s="879"/>
      <c r="D269" s="850"/>
      <c r="E269" s="858"/>
      <c r="F269" s="847"/>
      <c r="G269" s="848"/>
      <c r="H269" s="849"/>
      <c r="I269" s="868"/>
      <c r="J269" s="642"/>
      <c r="K269" s="862"/>
      <c r="L269" s="872" t="str">
        <f t="shared" si="21"/>
        <v/>
      </c>
      <c r="M269" s="872" t="str">
        <f t="shared" si="22"/>
        <v/>
      </c>
      <c r="N269" s="872" t="str">
        <f t="shared" si="23"/>
        <v/>
      </c>
      <c r="O269" s="872" t="str">
        <f t="shared" si="24"/>
        <v/>
      </c>
      <c r="P269" s="872" t="str">
        <f t="shared" si="20"/>
        <v/>
      </c>
    </row>
    <row r="270" spans="3:16" ht="18" hidden="1" customHeight="1">
      <c r="C270" s="879"/>
      <c r="D270" s="850"/>
      <c r="E270" s="858"/>
      <c r="F270" s="847"/>
      <c r="G270" s="848"/>
      <c r="H270" s="849"/>
      <c r="I270" s="868"/>
      <c r="J270" s="642"/>
      <c r="K270" s="862"/>
      <c r="L270" s="872" t="str">
        <f t="shared" si="21"/>
        <v/>
      </c>
      <c r="M270" s="872" t="str">
        <f t="shared" si="22"/>
        <v/>
      </c>
      <c r="N270" s="872" t="str">
        <f t="shared" si="23"/>
        <v/>
      </c>
      <c r="O270" s="872" t="str">
        <f t="shared" si="24"/>
        <v/>
      </c>
      <c r="P270" s="872" t="str">
        <f t="shared" si="20"/>
        <v/>
      </c>
    </row>
    <row r="271" spans="3:16" ht="18" hidden="1" customHeight="1">
      <c r="C271" s="879"/>
      <c r="D271" s="850"/>
      <c r="E271" s="858"/>
      <c r="F271" s="847"/>
      <c r="G271" s="848"/>
      <c r="H271" s="849"/>
      <c r="I271" s="868"/>
      <c r="J271" s="642"/>
      <c r="K271" s="862"/>
      <c r="L271" s="872" t="str">
        <f t="shared" si="21"/>
        <v/>
      </c>
      <c r="M271" s="872" t="str">
        <f t="shared" si="22"/>
        <v/>
      </c>
      <c r="N271" s="872" t="str">
        <f t="shared" si="23"/>
        <v/>
      </c>
      <c r="O271" s="872" t="str">
        <f t="shared" si="24"/>
        <v/>
      </c>
      <c r="P271" s="872" t="str">
        <f t="shared" si="20"/>
        <v/>
      </c>
    </row>
    <row r="272" spans="3:16" ht="18" hidden="1" customHeight="1">
      <c r="C272" s="879"/>
      <c r="D272" s="850"/>
      <c r="E272" s="858"/>
      <c r="F272" s="847"/>
      <c r="G272" s="848"/>
      <c r="H272" s="849"/>
      <c r="I272" s="868"/>
      <c r="J272" s="642"/>
      <c r="K272" s="862"/>
      <c r="L272" s="872" t="str">
        <f t="shared" si="21"/>
        <v/>
      </c>
      <c r="M272" s="872" t="str">
        <f t="shared" si="22"/>
        <v/>
      </c>
      <c r="N272" s="872" t="str">
        <f t="shared" si="23"/>
        <v/>
      </c>
      <c r="O272" s="872" t="str">
        <f t="shared" si="24"/>
        <v/>
      </c>
      <c r="P272" s="872" t="str">
        <f t="shared" si="20"/>
        <v/>
      </c>
    </row>
    <row r="273" spans="3:16" ht="18" hidden="1" customHeight="1">
      <c r="C273" s="879"/>
      <c r="D273" s="850"/>
      <c r="E273" s="858"/>
      <c r="F273" s="847"/>
      <c r="G273" s="848"/>
      <c r="H273" s="849"/>
      <c r="I273" s="868"/>
      <c r="J273" s="642"/>
      <c r="K273" s="862"/>
      <c r="L273" s="872" t="str">
        <f t="shared" si="21"/>
        <v/>
      </c>
      <c r="M273" s="872" t="str">
        <f t="shared" si="22"/>
        <v/>
      </c>
      <c r="N273" s="872" t="str">
        <f t="shared" si="23"/>
        <v/>
      </c>
      <c r="O273" s="872" t="str">
        <f t="shared" si="24"/>
        <v/>
      </c>
      <c r="P273" s="872" t="str">
        <f t="shared" si="20"/>
        <v/>
      </c>
    </row>
    <row r="274" spans="3:16" ht="18" hidden="1" customHeight="1">
      <c r="C274" s="879"/>
      <c r="D274" s="850"/>
      <c r="E274" s="858"/>
      <c r="F274" s="847"/>
      <c r="G274" s="848"/>
      <c r="H274" s="849"/>
      <c r="I274" s="868"/>
      <c r="J274" s="642"/>
      <c r="K274" s="862"/>
      <c r="L274" s="872" t="str">
        <f t="shared" si="21"/>
        <v/>
      </c>
      <c r="M274" s="872" t="str">
        <f t="shared" si="22"/>
        <v/>
      </c>
      <c r="N274" s="872" t="str">
        <f t="shared" si="23"/>
        <v/>
      </c>
      <c r="O274" s="872" t="str">
        <f t="shared" si="24"/>
        <v/>
      </c>
      <c r="P274" s="872" t="str">
        <f t="shared" si="20"/>
        <v/>
      </c>
    </row>
    <row r="275" spans="3:16" ht="18" hidden="1" customHeight="1">
      <c r="C275" s="879"/>
      <c r="D275" s="850"/>
      <c r="E275" s="858"/>
      <c r="F275" s="847"/>
      <c r="G275" s="848"/>
      <c r="H275" s="849"/>
      <c r="I275" s="868"/>
      <c r="J275" s="642"/>
      <c r="K275" s="862"/>
      <c r="L275" s="872" t="str">
        <f t="shared" si="21"/>
        <v/>
      </c>
      <c r="M275" s="872" t="str">
        <f t="shared" si="22"/>
        <v/>
      </c>
      <c r="N275" s="872" t="str">
        <f t="shared" si="23"/>
        <v/>
      </c>
      <c r="O275" s="872" t="str">
        <f t="shared" si="24"/>
        <v/>
      </c>
      <c r="P275" s="872" t="str">
        <f t="shared" si="20"/>
        <v/>
      </c>
    </row>
    <row r="276" spans="3:16" ht="18" hidden="1" customHeight="1">
      <c r="C276" s="879"/>
      <c r="D276" s="850"/>
      <c r="E276" s="858"/>
      <c r="F276" s="847"/>
      <c r="G276" s="848"/>
      <c r="H276" s="849"/>
      <c r="I276" s="868"/>
      <c r="J276" s="642"/>
      <c r="K276" s="862"/>
      <c r="L276" s="872" t="str">
        <f t="shared" si="21"/>
        <v/>
      </c>
      <c r="M276" s="872" t="str">
        <f t="shared" si="22"/>
        <v/>
      </c>
      <c r="N276" s="872" t="str">
        <f t="shared" si="23"/>
        <v/>
      </c>
      <c r="O276" s="872" t="str">
        <f t="shared" si="24"/>
        <v/>
      </c>
      <c r="P276" s="872" t="str">
        <f t="shared" si="20"/>
        <v/>
      </c>
    </row>
    <row r="277" spans="3:16" ht="18" hidden="1" customHeight="1">
      <c r="C277" s="879"/>
      <c r="D277" s="850"/>
      <c r="E277" s="858"/>
      <c r="F277" s="847"/>
      <c r="G277" s="848"/>
      <c r="H277" s="849"/>
      <c r="I277" s="868"/>
      <c r="J277" s="642"/>
      <c r="K277" s="862"/>
      <c r="L277" s="872" t="str">
        <f t="shared" si="21"/>
        <v/>
      </c>
      <c r="M277" s="872" t="str">
        <f t="shared" si="22"/>
        <v/>
      </c>
      <c r="N277" s="872" t="str">
        <f t="shared" si="23"/>
        <v/>
      </c>
      <c r="O277" s="872" t="str">
        <f t="shared" si="24"/>
        <v/>
      </c>
      <c r="P277" s="872" t="str">
        <f t="shared" si="20"/>
        <v/>
      </c>
    </row>
    <row r="278" spans="3:16" ht="18" hidden="1" customHeight="1">
      <c r="C278" s="879"/>
      <c r="D278" s="850"/>
      <c r="E278" s="858"/>
      <c r="F278" s="847"/>
      <c r="G278" s="848"/>
      <c r="H278" s="849"/>
      <c r="I278" s="868"/>
      <c r="J278" s="642"/>
      <c r="K278" s="862"/>
      <c r="L278" s="872" t="str">
        <f t="shared" si="21"/>
        <v/>
      </c>
      <c r="M278" s="872" t="str">
        <f t="shared" si="22"/>
        <v/>
      </c>
      <c r="N278" s="872" t="str">
        <f t="shared" si="23"/>
        <v/>
      </c>
      <c r="O278" s="872" t="str">
        <f t="shared" si="24"/>
        <v/>
      </c>
      <c r="P278" s="872" t="str">
        <f t="shared" si="20"/>
        <v/>
      </c>
    </row>
    <row r="279" spans="3:16" ht="18" hidden="1" customHeight="1">
      <c r="C279" s="879"/>
      <c r="D279" s="850"/>
      <c r="E279" s="858"/>
      <c r="F279" s="847"/>
      <c r="G279" s="848"/>
      <c r="H279" s="849"/>
      <c r="I279" s="868"/>
      <c r="J279" s="642"/>
      <c r="K279" s="862"/>
      <c r="L279" s="872" t="str">
        <f t="shared" si="21"/>
        <v/>
      </c>
      <c r="M279" s="872" t="str">
        <f t="shared" si="22"/>
        <v/>
      </c>
      <c r="N279" s="872" t="str">
        <f t="shared" si="23"/>
        <v/>
      </c>
      <c r="O279" s="872" t="str">
        <f t="shared" si="24"/>
        <v/>
      </c>
      <c r="P279" s="872" t="str">
        <f t="shared" si="20"/>
        <v/>
      </c>
    </row>
    <row r="280" spans="3:16" ht="18" hidden="1" customHeight="1">
      <c r="C280" s="879"/>
      <c r="D280" s="850"/>
      <c r="E280" s="858"/>
      <c r="F280" s="847"/>
      <c r="G280" s="848"/>
      <c r="H280" s="849"/>
      <c r="I280" s="868"/>
      <c r="J280" s="642"/>
      <c r="K280" s="862"/>
      <c r="L280" s="872" t="str">
        <f t="shared" si="21"/>
        <v/>
      </c>
      <c r="M280" s="872" t="str">
        <f t="shared" si="22"/>
        <v/>
      </c>
      <c r="N280" s="872" t="str">
        <f t="shared" si="23"/>
        <v/>
      </c>
      <c r="O280" s="872" t="str">
        <f t="shared" si="24"/>
        <v/>
      </c>
      <c r="P280" s="872" t="str">
        <f t="shared" si="20"/>
        <v/>
      </c>
    </row>
    <row r="281" spans="3:16" ht="18" hidden="1" customHeight="1">
      <c r="C281" s="879"/>
      <c r="D281" s="850"/>
      <c r="E281" s="858"/>
      <c r="F281" s="847"/>
      <c r="G281" s="848"/>
      <c r="H281" s="849"/>
      <c r="I281" s="868"/>
      <c r="J281" s="642"/>
      <c r="K281" s="862"/>
      <c r="L281" s="872" t="str">
        <f t="shared" si="21"/>
        <v/>
      </c>
      <c r="M281" s="872" t="str">
        <f t="shared" si="22"/>
        <v/>
      </c>
      <c r="N281" s="872" t="str">
        <f t="shared" si="23"/>
        <v/>
      </c>
      <c r="O281" s="872" t="str">
        <f t="shared" si="24"/>
        <v/>
      </c>
      <c r="P281" s="872" t="str">
        <f t="shared" si="20"/>
        <v/>
      </c>
    </row>
    <row r="282" spans="3:16" ht="18" hidden="1" customHeight="1">
      <c r="C282" s="879"/>
      <c r="D282" s="850"/>
      <c r="E282" s="858"/>
      <c r="F282" s="847"/>
      <c r="G282" s="848"/>
      <c r="H282" s="849"/>
      <c r="I282" s="868"/>
      <c r="J282" s="642"/>
      <c r="K282" s="862"/>
      <c r="L282" s="872" t="str">
        <f t="shared" si="21"/>
        <v/>
      </c>
      <c r="M282" s="872" t="str">
        <f t="shared" si="22"/>
        <v/>
      </c>
      <c r="N282" s="872" t="str">
        <f t="shared" si="23"/>
        <v/>
      </c>
      <c r="O282" s="872" t="str">
        <f t="shared" si="24"/>
        <v/>
      </c>
      <c r="P282" s="872" t="str">
        <f t="shared" si="20"/>
        <v/>
      </c>
    </row>
    <row r="283" spans="3:16" ht="18" hidden="1" customHeight="1">
      <c r="C283" s="879"/>
      <c r="D283" s="850"/>
      <c r="E283" s="858"/>
      <c r="F283" s="847"/>
      <c r="G283" s="848"/>
      <c r="H283" s="849"/>
      <c r="I283" s="868"/>
      <c r="J283" s="642"/>
      <c r="K283" s="862"/>
      <c r="L283" s="872" t="str">
        <f t="shared" si="21"/>
        <v/>
      </c>
      <c r="M283" s="872" t="str">
        <f t="shared" si="22"/>
        <v/>
      </c>
      <c r="N283" s="872" t="str">
        <f t="shared" si="23"/>
        <v/>
      </c>
      <c r="O283" s="872" t="str">
        <f t="shared" si="24"/>
        <v/>
      </c>
      <c r="P283" s="872" t="str">
        <f t="shared" si="20"/>
        <v/>
      </c>
    </row>
    <row r="284" spans="3:16" ht="18" hidden="1" customHeight="1">
      <c r="C284" s="879"/>
      <c r="D284" s="850"/>
      <c r="E284" s="858"/>
      <c r="F284" s="847"/>
      <c r="G284" s="848"/>
      <c r="H284" s="849"/>
      <c r="I284" s="868"/>
      <c r="J284" s="642"/>
      <c r="K284" s="862"/>
      <c r="L284" s="872" t="str">
        <f t="shared" si="21"/>
        <v/>
      </c>
      <c r="M284" s="872" t="str">
        <f t="shared" si="22"/>
        <v/>
      </c>
      <c r="N284" s="872" t="str">
        <f t="shared" si="23"/>
        <v/>
      </c>
      <c r="O284" s="872" t="str">
        <f t="shared" si="24"/>
        <v/>
      </c>
      <c r="P284" s="872" t="str">
        <f t="shared" si="20"/>
        <v/>
      </c>
    </row>
    <row r="285" spans="3:16" ht="18" hidden="1" customHeight="1">
      <c r="C285" s="879"/>
      <c r="D285" s="850"/>
      <c r="E285" s="858"/>
      <c r="F285" s="847"/>
      <c r="G285" s="848"/>
      <c r="H285" s="849"/>
      <c r="I285" s="868"/>
      <c r="J285" s="642"/>
      <c r="K285" s="862"/>
      <c r="L285" s="872" t="str">
        <f t="shared" si="21"/>
        <v/>
      </c>
      <c r="M285" s="872" t="str">
        <f t="shared" si="22"/>
        <v/>
      </c>
      <c r="N285" s="872" t="str">
        <f t="shared" si="23"/>
        <v/>
      </c>
      <c r="O285" s="872" t="str">
        <f t="shared" si="24"/>
        <v/>
      </c>
      <c r="P285" s="872" t="str">
        <f t="shared" si="20"/>
        <v/>
      </c>
    </row>
    <row r="286" spans="3:16" ht="18" hidden="1" customHeight="1">
      <c r="C286" s="879"/>
      <c r="D286" s="850"/>
      <c r="E286" s="858"/>
      <c r="F286" s="847"/>
      <c r="G286" s="848"/>
      <c r="H286" s="849"/>
      <c r="I286" s="868"/>
      <c r="J286" s="642"/>
      <c r="K286" s="862"/>
      <c r="L286" s="872" t="str">
        <f t="shared" si="21"/>
        <v/>
      </c>
      <c r="M286" s="872" t="str">
        <f t="shared" si="22"/>
        <v/>
      </c>
      <c r="N286" s="872" t="str">
        <f t="shared" si="23"/>
        <v/>
      </c>
      <c r="O286" s="872" t="str">
        <f t="shared" si="24"/>
        <v/>
      </c>
      <c r="P286" s="872" t="str">
        <f t="shared" si="20"/>
        <v/>
      </c>
    </row>
    <row r="287" spans="3:16" ht="18" hidden="1" customHeight="1">
      <c r="C287" s="879"/>
      <c r="D287" s="850"/>
      <c r="E287" s="858"/>
      <c r="F287" s="847"/>
      <c r="G287" s="848"/>
      <c r="H287" s="849"/>
      <c r="I287" s="868"/>
      <c r="J287" s="642"/>
      <c r="K287" s="862"/>
      <c r="L287" s="872" t="str">
        <f t="shared" si="21"/>
        <v/>
      </c>
      <c r="M287" s="872" t="str">
        <f t="shared" si="22"/>
        <v/>
      </c>
      <c r="N287" s="872" t="str">
        <f t="shared" si="23"/>
        <v/>
      </c>
      <c r="O287" s="872" t="str">
        <f t="shared" si="24"/>
        <v/>
      </c>
      <c r="P287" s="872" t="str">
        <f t="shared" si="20"/>
        <v/>
      </c>
    </row>
    <row r="288" spans="3:16" ht="18" hidden="1" customHeight="1">
      <c r="C288" s="879"/>
      <c r="D288" s="850"/>
      <c r="E288" s="858"/>
      <c r="F288" s="847"/>
      <c r="G288" s="848"/>
      <c r="H288" s="849"/>
      <c r="I288" s="868"/>
      <c r="J288" s="642"/>
      <c r="K288" s="862"/>
      <c r="L288" s="872" t="str">
        <f t="shared" si="21"/>
        <v/>
      </c>
      <c r="M288" s="872" t="str">
        <f t="shared" si="22"/>
        <v/>
      </c>
      <c r="N288" s="872" t="str">
        <f t="shared" si="23"/>
        <v/>
      </c>
      <c r="O288" s="872" t="str">
        <f t="shared" si="24"/>
        <v/>
      </c>
      <c r="P288" s="872" t="str">
        <f t="shared" si="20"/>
        <v/>
      </c>
    </row>
    <row r="289" spans="3:16" ht="18" hidden="1" customHeight="1">
      <c r="C289" s="879"/>
      <c r="D289" s="850"/>
      <c r="E289" s="858"/>
      <c r="F289" s="847"/>
      <c r="G289" s="848"/>
      <c r="H289" s="849"/>
      <c r="I289" s="868"/>
      <c r="J289" s="642"/>
      <c r="K289" s="862"/>
      <c r="L289" s="872" t="str">
        <f t="shared" si="21"/>
        <v/>
      </c>
      <c r="M289" s="872" t="str">
        <f t="shared" si="22"/>
        <v/>
      </c>
      <c r="N289" s="872" t="str">
        <f t="shared" si="23"/>
        <v/>
      </c>
      <c r="O289" s="872" t="str">
        <f t="shared" si="24"/>
        <v/>
      </c>
      <c r="P289" s="872" t="str">
        <f t="shared" si="20"/>
        <v/>
      </c>
    </row>
    <row r="290" spans="3:16" ht="18" hidden="1" customHeight="1">
      <c r="C290" s="879"/>
      <c r="D290" s="850"/>
      <c r="E290" s="858"/>
      <c r="F290" s="847"/>
      <c r="G290" s="848"/>
      <c r="H290" s="849"/>
      <c r="I290" s="868"/>
      <c r="J290" s="642"/>
      <c r="K290" s="862"/>
      <c r="L290" s="872" t="str">
        <f t="shared" si="21"/>
        <v/>
      </c>
      <c r="M290" s="872" t="str">
        <f t="shared" si="22"/>
        <v/>
      </c>
      <c r="N290" s="872" t="str">
        <f t="shared" si="23"/>
        <v/>
      </c>
      <c r="O290" s="872" t="str">
        <f t="shared" si="24"/>
        <v/>
      </c>
      <c r="P290" s="872" t="str">
        <f t="shared" si="20"/>
        <v/>
      </c>
    </row>
    <row r="291" spans="3:16" ht="18" hidden="1" customHeight="1">
      <c r="C291" s="879"/>
      <c r="D291" s="850"/>
      <c r="E291" s="858"/>
      <c r="F291" s="847"/>
      <c r="G291" s="848"/>
      <c r="H291" s="849"/>
      <c r="I291" s="868"/>
      <c r="J291" s="642"/>
      <c r="K291" s="862"/>
      <c r="L291" s="872" t="str">
        <f t="shared" si="21"/>
        <v/>
      </c>
      <c r="M291" s="872" t="str">
        <f t="shared" si="22"/>
        <v/>
      </c>
      <c r="N291" s="872" t="str">
        <f t="shared" si="23"/>
        <v/>
      </c>
      <c r="O291" s="872" t="str">
        <f t="shared" si="24"/>
        <v/>
      </c>
      <c r="P291" s="872" t="str">
        <f t="shared" si="20"/>
        <v/>
      </c>
    </row>
    <row r="292" spans="3:16" ht="18" hidden="1" customHeight="1">
      <c r="C292" s="879"/>
      <c r="D292" s="850"/>
      <c r="E292" s="858"/>
      <c r="F292" s="847"/>
      <c r="G292" s="848"/>
      <c r="H292" s="849"/>
      <c r="I292" s="868"/>
      <c r="J292" s="642"/>
      <c r="K292" s="862"/>
      <c r="L292" s="872" t="str">
        <f t="shared" si="21"/>
        <v/>
      </c>
      <c r="M292" s="872" t="str">
        <f t="shared" si="22"/>
        <v/>
      </c>
      <c r="N292" s="872" t="str">
        <f t="shared" si="23"/>
        <v/>
      </c>
      <c r="O292" s="872" t="str">
        <f t="shared" si="24"/>
        <v/>
      </c>
      <c r="P292" s="872" t="str">
        <f t="shared" si="20"/>
        <v/>
      </c>
    </row>
    <row r="293" spans="3:16" ht="18" hidden="1" customHeight="1">
      <c r="C293" s="879"/>
      <c r="D293" s="850"/>
      <c r="E293" s="858"/>
      <c r="F293" s="847"/>
      <c r="G293" s="848"/>
      <c r="H293" s="849"/>
      <c r="I293" s="868"/>
      <c r="J293" s="642"/>
      <c r="K293" s="862"/>
      <c r="L293" s="872" t="str">
        <f t="shared" si="21"/>
        <v/>
      </c>
      <c r="M293" s="872" t="str">
        <f t="shared" si="22"/>
        <v/>
      </c>
      <c r="N293" s="872" t="str">
        <f t="shared" si="23"/>
        <v/>
      </c>
      <c r="O293" s="872" t="str">
        <f t="shared" si="24"/>
        <v/>
      </c>
      <c r="P293" s="872" t="str">
        <f t="shared" si="20"/>
        <v/>
      </c>
    </row>
    <row r="294" spans="3:16" ht="18" hidden="1" customHeight="1">
      <c r="C294" s="879"/>
      <c r="D294" s="850"/>
      <c r="E294" s="858"/>
      <c r="F294" s="847"/>
      <c r="G294" s="848"/>
      <c r="H294" s="849"/>
      <c r="I294" s="868"/>
      <c r="J294" s="642"/>
      <c r="K294" s="862"/>
      <c r="L294" s="872" t="str">
        <f t="shared" si="21"/>
        <v/>
      </c>
      <c r="M294" s="872" t="str">
        <f t="shared" si="22"/>
        <v/>
      </c>
      <c r="N294" s="872" t="str">
        <f t="shared" si="23"/>
        <v/>
      </c>
      <c r="O294" s="872" t="str">
        <f t="shared" si="24"/>
        <v/>
      </c>
      <c r="P294" s="872" t="str">
        <f t="shared" si="20"/>
        <v/>
      </c>
    </row>
    <row r="295" spans="3:16" ht="18" hidden="1" customHeight="1">
      <c r="C295" s="879"/>
      <c r="D295" s="850"/>
      <c r="E295" s="858"/>
      <c r="F295" s="847"/>
      <c r="G295" s="848"/>
      <c r="H295" s="849"/>
      <c r="I295" s="868"/>
      <c r="J295" s="642"/>
      <c r="K295" s="862"/>
      <c r="L295" s="872" t="str">
        <f t="shared" si="21"/>
        <v/>
      </c>
      <c r="M295" s="872" t="str">
        <f t="shared" si="22"/>
        <v/>
      </c>
      <c r="N295" s="872" t="str">
        <f t="shared" si="23"/>
        <v/>
      </c>
      <c r="O295" s="872" t="str">
        <f t="shared" si="24"/>
        <v/>
      </c>
      <c r="P295" s="872" t="str">
        <f t="shared" si="20"/>
        <v/>
      </c>
    </row>
    <row r="296" spans="3:16" ht="18" hidden="1" customHeight="1">
      <c r="C296" s="879"/>
      <c r="D296" s="850"/>
      <c r="E296" s="858"/>
      <c r="F296" s="847"/>
      <c r="G296" s="848"/>
      <c r="H296" s="849"/>
      <c r="I296" s="868"/>
      <c r="J296" s="642"/>
      <c r="K296" s="862"/>
      <c r="L296" s="872" t="str">
        <f t="shared" si="21"/>
        <v/>
      </c>
      <c r="M296" s="872" t="str">
        <f t="shared" si="22"/>
        <v/>
      </c>
      <c r="N296" s="872" t="str">
        <f t="shared" si="23"/>
        <v/>
      </c>
      <c r="O296" s="872" t="str">
        <f t="shared" si="24"/>
        <v/>
      </c>
      <c r="P296" s="872" t="str">
        <f t="shared" si="20"/>
        <v/>
      </c>
    </row>
    <row r="297" spans="3:16" ht="18" hidden="1" customHeight="1">
      <c r="C297" s="879"/>
      <c r="D297" s="850"/>
      <c r="E297" s="858"/>
      <c r="F297" s="847"/>
      <c r="G297" s="848"/>
      <c r="H297" s="849"/>
      <c r="I297" s="868"/>
      <c r="J297" s="642"/>
      <c r="K297" s="862"/>
      <c r="L297" s="872" t="str">
        <f t="shared" si="21"/>
        <v/>
      </c>
      <c r="M297" s="872" t="str">
        <f t="shared" si="22"/>
        <v/>
      </c>
      <c r="N297" s="872" t="str">
        <f t="shared" si="23"/>
        <v/>
      </c>
      <c r="O297" s="872" t="str">
        <f t="shared" si="24"/>
        <v/>
      </c>
      <c r="P297" s="872" t="str">
        <f t="shared" si="20"/>
        <v/>
      </c>
    </row>
    <row r="298" spans="3:16" ht="18" hidden="1" customHeight="1">
      <c r="C298" s="879"/>
      <c r="D298" s="850"/>
      <c r="E298" s="858"/>
      <c r="F298" s="847"/>
      <c r="G298" s="848"/>
      <c r="H298" s="849"/>
      <c r="I298" s="868"/>
      <c r="J298" s="642"/>
      <c r="K298" s="862"/>
      <c r="L298" s="872" t="str">
        <f t="shared" si="21"/>
        <v/>
      </c>
      <c r="M298" s="872" t="str">
        <f t="shared" si="22"/>
        <v/>
      </c>
      <c r="N298" s="872" t="str">
        <f t="shared" si="23"/>
        <v/>
      </c>
      <c r="O298" s="872" t="str">
        <f t="shared" si="24"/>
        <v/>
      </c>
      <c r="P298" s="872" t="str">
        <f t="shared" si="20"/>
        <v/>
      </c>
    </row>
    <row r="299" spans="3:16" ht="18" hidden="1" customHeight="1">
      <c r="C299" s="879"/>
      <c r="D299" s="850"/>
      <c r="E299" s="858"/>
      <c r="F299" s="847"/>
      <c r="G299" s="848"/>
      <c r="H299" s="849"/>
      <c r="I299" s="868"/>
      <c r="J299" s="642"/>
      <c r="K299" s="862"/>
      <c r="L299" s="872" t="str">
        <f t="shared" si="21"/>
        <v/>
      </c>
      <c r="M299" s="872" t="str">
        <f t="shared" si="22"/>
        <v/>
      </c>
      <c r="N299" s="872" t="str">
        <f t="shared" si="23"/>
        <v/>
      </c>
      <c r="O299" s="872" t="str">
        <f t="shared" si="24"/>
        <v/>
      </c>
      <c r="P299" s="872" t="str">
        <f t="shared" si="20"/>
        <v/>
      </c>
    </row>
    <row r="300" spans="3:16" ht="18" hidden="1" customHeight="1">
      <c r="C300" s="879"/>
      <c r="D300" s="850"/>
      <c r="E300" s="858"/>
      <c r="F300" s="847"/>
      <c r="G300" s="848"/>
      <c r="H300" s="849"/>
      <c r="I300" s="868"/>
      <c r="J300" s="642"/>
      <c r="K300" s="862"/>
      <c r="L300" s="872" t="str">
        <f t="shared" si="21"/>
        <v/>
      </c>
      <c r="M300" s="872" t="str">
        <f t="shared" si="22"/>
        <v/>
      </c>
      <c r="N300" s="872" t="str">
        <f t="shared" si="23"/>
        <v/>
      </c>
      <c r="O300" s="872" t="str">
        <f t="shared" si="24"/>
        <v/>
      </c>
      <c r="P300" s="872" t="str">
        <f t="shared" si="20"/>
        <v/>
      </c>
    </row>
    <row r="301" spans="3:16" ht="18" hidden="1" customHeight="1">
      <c r="C301" s="879"/>
      <c r="D301" s="850"/>
      <c r="E301" s="858"/>
      <c r="F301" s="847"/>
      <c r="G301" s="848"/>
      <c r="H301" s="849"/>
      <c r="I301" s="868"/>
      <c r="J301" s="642"/>
      <c r="K301" s="862"/>
      <c r="L301" s="872" t="str">
        <f t="shared" si="21"/>
        <v/>
      </c>
      <c r="M301" s="872" t="str">
        <f t="shared" si="22"/>
        <v/>
      </c>
      <c r="N301" s="872" t="str">
        <f t="shared" si="23"/>
        <v/>
      </c>
      <c r="O301" s="872" t="str">
        <f t="shared" si="24"/>
        <v/>
      </c>
      <c r="P301" s="872" t="str">
        <f t="shared" si="20"/>
        <v/>
      </c>
    </row>
    <row r="302" spans="3:16" ht="18" hidden="1" customHeight="1">
      <c r="C302" s="879"/>
      <c r="D302" s="850"/>
      <c r="E302" s="858"/>
      <c r="F302" s="847"/>
      <c r="G302" s="848"/>
      <c r="H302" s="849"/>
      <c r="I302" s="868"/>
      <c r="J302" s="642"/>
      <c r="K302" s="862"/>
      <c r="L302" s="872" t="str">
        <f t="shared" si="21"/>
        <v/>
      </c>
      <c r="M302" s="872" t="str">
        <f t="shared" si="22"/>
        <v/>
      </c>
      <c r="N302" s="872" t="str">
        <f t="shared" si="23"/>
        <v/>
      </c>
      <c r="O302" s="872" t="str">
        <f t="shared" si="24"/>
        <v/>
      </c>
      <c r="P302" s="872" t="str">
        <f t="shared" si="20"/>
        <v/>
      </c>
    </row>
    <row r="303" spans="3:16" ht="18" hidden="1" customHeight="1">
      <c r="C303" s="879"/>
      <c r="D303" s="850"/>
      <c r="E303" s="858"/>
      <c r="F303" s="847"/>
      <c r="G303" s="848"/>
      <c r="H303" s="849"/>
      <c r="I303" s="868"/>
      <c r="J303" s="642"/>
      <c r="K303" s="862"/>
      <c r="L303" s="872" t="str">
        <f t="shared" si="21"/>
        <v/>
      </c>
      <c r="M303" s="872" t="str">
        <f t="shared" si="22"/>
        <v/>
      </c>
      <c r="N303" s="872" t="str">
        <f t="shared" si="23"/>
        <v/>
      </c>
      <c r="O303" s="872" t="str">
        <f t="shared" si="24"/>
        <v/>
      </c>
      <c r="P303" s="872" t="str">
        <f t="shared" si="20"/>
        <v/>
      </c>
    </row>
    <row r="304" spans="3:16" ht="18" hidden="1" customHeight="1">
      <c r="C304" s="879"/>
      <c r="D304" s="850"/>
      <c r="E304" s="858"/>
      <c r="F304" s="847"/>
      <c r="G304" s="848"/>
      <c r="H304" s="849"/>
      <c r="I304" s="868"/>
      <c r="J304" s="642"/>
      <c r="K304" s="862"/>
      <c r="L304" s="872" t="str">
        <f t="shared" si="21"/>
        <v/>
      </c>
      <c r="M304" s="872" t="str">
        <f t="shared" si="22"/>
        <v/>
      </c>
      <c r="N304" s="872" t="str">
        <f t="shared" si="23"/>
        <v/>
      </c>
      <c r="O304" s="872" t="str">
        <f t="shared" si="24"/>
        <v/>
      </c>
      <c r="P304" s="872" t="str">
        <f t="shared" si="20"/>
        <v/>
      </c>
    </row>
    <row r="305" spans="3:16" ht="18" hidden="1" customHeight="1">
      <c r="C305" s="879"/>
      <c r="D305" s="850"/>
      <c r="E305" s="858"/>
      <c r="F305" s="847"/>
      <c r="G305" s="848"/>
      <c r="H305" s="849"/>
      <c r="I305" s="868"/>
      <c r="J305" s="642"/>
      <c r="K305" s="862"/>
      <c r="L305" s="872" t="str">
        <f t="shared" si="21"/>
        <v/>
      </c>
      <c r="M305" s="872" t="str">
        <f t="shared" si="22"/>
        <v/>
      </c>
      <c r="N305" s="872" t="str">
        <f t="shared" si="23"/>
        <v/>
      </c>
      <c r="O305" s="872" t="str">
        <f t="shared" si="24"/>
        <v/>
      </c>
      <c r="P305" s="872" t="str">
        <f t="shared" si="20"/>
        <v/>
      </c>
    </row>
    <row r="306" spans="3:16" ht="18" hidden="1" customHeight="1">
      <c r="C306" s="879"/>
      <c r="D306" s="850"/>
      <c r="E306" s="858"/>
      <c r="F306" s="847"/>
      <c r="G306" s="848"/>
      <c r="H306" s="849"/>
      <c r="I306" s="868"/>
      <c r="J306" s="642"/>
      <c r="K306" s="862"/>
      <c r="L306" s="872" t="str">
        <f t="shared" si="21"/>
        <v/>
      </c>
      <c r="M306" s="872" t="str">
        <f t="shared" si="22"/>
        <v/>
      </c>
      <c r="N306" s="872" t="str">
        <f t="shared" si="23"/>
        <v/>
      </c>
      <c r="O306" s="872" t="str">
        <f t="shared" si="24"/>
        <v/>
      </c>
      <c r="P306" s="872" t="str">
        <f t="shared" si="20"/>
        <v/>
      </c>
    </row>
    <row r="307" spans="3:16" ht="18" hidden="1" customHeight="1">
      <c r="C307" s="879"/>
      <c r="D307" s="850"/>
      <c r="E307" s="858"/>
      <c r="F307" s="847"/>
      <c r="G307" s="848"/>
      <c r="H307" s="849"/>
      <c r="I307" s="868"/>
      <c r="J307" s="642"/>
      <c r="K307" s="862"/>
      <c r="L307" s="872" t="str">
        <f t="shared" si="21"/>
        <v/>
      </c>
      <c r="M307" s="872" t="str">
        <f t="shared" si="22"/>
        <v/>
      </c>
      <c r="N307" s="872" t="str">
        <f t="shared" si="23"/>
        <v/>
      </c>
      <c r="O307" s="872" t="str">
        <f t="shared" si="24"/>
        <v/>
      </c>
      <c r="P307" s="872" t="str">
        <f t="shared" si="20"/>
        <v/>
      </c>
    </row>
    <row r="308" spans="3:16" ht="18" hidden="1" customHeight="1">
      <c r="C308" s="879"/>
      <c r="D308" s="850"/>
      <c r="E308" s="858"/>
      <c r="F308" s="847"/>
      <c r="G308" s="848"/>
      <c r="H308" s="849"/>
      <c r="I308" s="868"/>
      <c r="J308" s="642"/>
      <c r="K308" s="862"/>
      <c r="L308" s="872" t="str">
        <f t="shared" si="21"/>
        <v/>
      </c>
      <c r="M308" s="872" t="str">
        <f t="shared" si="22"/>
        <v/>
      </c>
      <c r="N308" s="872" t="str">
        <f t="shared" si="23"/>
        <v/>
      </c>
      <c r="O308" s="872" t="str">
        <f t="shared" si="24"/>
        <v/>
      </c>
      <c r="P308" s="872" t="str">
        <f t="shared" si="20"/>
        <v/>
      </c>
    </row>
    <row r="309" spans="3:16" ht="18" hidden="1" customHeight="1">
      <c r="C309" s="879"/>
      <c r="D309" s="850"/>
      <c r="E309" s="858"/>
      <c r="F309" s="847"/>
      <c r="G309" s="848"/>
      <c r="H309" s="849"/>
      <c r="I309" s="868"/>
      <c r="J309" s="642"/>
      <c r="K309" s="862"/>
      <c r="L309" s="872" t="str">
        <f t="shared" si="21"/>
        <v/>
      </c>
      <c r="M309" s="872" t="str">
        <f t="shared" si="22"/>
        <v/>
      </c>
      <c r="N309" s="872" t="str">
        <f t="shared" si="23"/>
        <v/>
      </c>
      <c r="O309" s="872" t="str">
        <f t="shared" si="24"/>
        <v/>
      </c>
      <c r="P309" s="872" t="str">
        <f t="shared" si="20"/>
        <v/>
      </c>
    </row>
    <row r="310" spans="3:16" ht="18" hidden="1" customHeight="1">
      <c r="C310" s="879"/>
      <c r="D310" s="850"/>
      <c r="E310" s="858"/>
      <c r="F310" s="847"/>
      <c r="G310" s="848"/>
      <c r="H310" s="849"/>
      <c r="I310" s="868"/>
      <c r="J310" s="642"/>
      <c r="K310" s="862"/>
      <c r="L310" s="872" t="str">
        <f t="shared" si="21"/>
        <v/>
      </c>
      <c r="M310" s="872" t="str">
        <f t="shared" si="22"/>
        <v/>
      </c>
      <c r="N310" s="872" t="str">
        <f t="shared" si="23"/>
        <v/>
      </c>
      <c r="O310" s="872" t="str">
        <f t="shared" si="24"/>
        <v/>
      </c>
      <c r="P310" s="872" t="str">
        <f t="shared" si="20"/>
        <v/>
      </c>
    </row>
    <row r="311" spans="3:16" ht="18" hidden="1" customHeight="1">
      <c r="C311" s="879"/>
      <c r="D311" s="850"/>
      <c r="E311" s="858"/>
      <c r="F311" s="847"/>
      <c r="G311" s="848"/>
      <c r="H311" s="849"/>
      <c r="I311" s="868"/>
      <c r="J311" s="642"/>
      <c r="K311" s="862"/>
      <c r="L311" s="872" t="str">
        <f t="shared" si="21"/>
        <v/>
      </c>
      <c r="M311" s="872" t="str">
        <f t="shared" si="22"/>
        <v/>
      </c>
      <c r="N311" s="872" t="str">
        <f t="shared" si="23"/>
        <v/>
      </c>
      <c r="O311" s="872" t="str">
        <f t="shared" si="24"/>
        <v/>
      </c>
      <c r="P311" s="872" t="str">
        <f t="shared" si="20"/>
        <v/>
      </c>
    </row>
    <row r="312" spans="3:16" ht="18" hidden="1" customHeight="1">
      <c r="C312" s="879"/>
      <c r="D312" s="850"/>
      <c r="E312" s="858"/>
      <c r="F312" s="847"/>
      <c r="G312" s="848"/>
      <c r="H312" s="849"/>
      <c r="I312" s="868"/>
      <c r="J312" s="642"/>
      <c r="K312" s="862"/>
      <c r="L312" s="872" t="str">
        <f t="shared" si="21"/>
        <v/>
      </c>
      <c r="M312" s="872" t="str">
        <f t="shared" si="22"/>
        <v/>
      </c>
      <c r="N312" s="872" t="str">
        <f t="shared" si="23"/>
        <v/>
      </c>
      <c r="O312" s="872" t="str">
        <f t="shared" si="24"/>
        <v/>
      </c>
      <c r="P312" s="872" t="str">
        <f t="shared" si="20"/>
        <v/>
      </c>
    </row>
    <row r="313" spans="3:16" ht="18" hidden="1" customHeight="1">
      <c r="C313" s="879"/>
      <c r="D313" s="850"/>
      <c r="E313" s="858"/>
      <c r="F313" s="847"/>
      <c r="G313" s="848"/>
      <c r="H313" s="849"/>
      <c r="I313" s="868"/>
      <c r="J313" s="642"/>
      <c r="K313" s="862"/>
      <c r="L313" s="872" t="str">
        <f t="shared" si="21"/>
        <v/>
      </c>
      <c r="M313" s="872" t="str">
        <f t="shared" si="22"/>
        <v/>
      </c>
      <c r="N313" s="872" t="str">
        <f t="shared" si="23"/>
        <v/>
      </c>
      <c r="O313" s="872" t="str">
        <f t="shared" si="24"/>
        <v/>
      </c>
      <c r="P313" s="872" t="str">
        <f t="shared" si="20"/>
        <v/>
      </c>
    </row>
    <row r="314" spans="3:16" ht="18" hidden="1" customHeight="1">
      <c r="C314" s="879"/>
      <c r="D314" s="850"/>
      <c r="E314" s="858"/>
      <c r="F314" s="847"/>
      <c r="G314" s="848"/>
      <c r="H314" s="849"/>
      <c r="I314" s="868"/>
      <c r="J314" s="642"/>
      <c r="K314" s="862"/>
      <c r="L314" s="872" t="str">
        <f t="shared" si="21"/>
        <v/>
      </c>
      <c r="M314" s="872" t="str">
        <f t="shared" si="22"/>
        <v/>
      </c>
      <c r="N314" s="872" t="str">
        <f t="shared" si="23"/>
        <v/>
      </c>
      <c r="O314" s="872" t="str">
        <f t="shared" si="24"/>
        <v/>
      </c>
      <c r="P314" s="872" t="str">
        <f t="shared" si="20"/>
        <v/>
      </c>
    </row>
    <row r="315" spans="3:16" ht="18" hidden="1" customHeight="1">
      <c r="C315" s="879"/>
      <c r="D315" s="850"/>
      <c r="E315" s="858"/>
      <c r="F315" s="847"/>
      <c r="G315" s="848"/>
      <c r="H315" s="849"/>
      <c r="I315" s="868"/>
      <c r="J315" s="642"/>
      <c r="K315" s="862"/>
      <c r="L315" s="872" t="str">
        <f t="shared" si="21"/>
        <v/>
      </c>
      <c r="M315" s="872" t="str">
        <f t="shared" si="22"/>
        <v/>
      </c>
      <c r="N315" s="872" t="str">
        <f t="shared" si="23"/>
        <v/>
      </c>
      <c r="O315" s="872" t="str">
        <f t="shared" si="24"/>
        <v/>
      </c>
      <c r="P315" s="872" t="str">
        <f t="shared" si="20"/>
        <v/>
      </c>
    </row>
    <row r="316" spans="3:16" ht="18" hidden="1" customHeight="1">
      <c r="C316" s="879"/>
      <c r="D316" s="850"/>
      <c r="E316" s="858"/>
      <c r="F316" s="847"/>
      <c r="G316" s="848"/>
      <c r="H316" s="849"/>
      <c r="I316" s="868"/>
      <c r="J316" s="642"/>
      <c r="K316" s="862"/>
      <c r="L316" s="872" t="str">
        <f t="shared" si="21"/>
        <v/>
      </c>
      <c r="M316" s="872" t="str">
        <f t="shared" si="22"/>
        <v/>
      </c>
      <c r="N316" s="872" t="str">
        <f t="shared" si="23"/>
        <v/>
      </c>
      <c r="O316" s="872" t="str">
        <f t="shared" si="24"/>
        <v/>
      </c>
      <c r="P316" s="872" t="str">
        <f t="shared" si="20"/>
        <v/>
      </c>
    </row>
    <row r="317" spans="3:16" ht="18" hidden="1" customHeight="1">
      <c r="C317" s="879"/>
      <c r="D317" s="850"/>
      <c r="E317" s="858"/>
      <c r="F317" s="847"/>
      <c r="G317" s="848"/>
      <c r="H317" s="849"/>
      <c r="I317" s="868"/>
      <c r="J317" s="642"/>
      <c r="K317" s="862"/>
      <c r="L317" s="872" t="str">
        <f t="shared" si="21"/>
        <v/>
      </c>
      <c r="M317" s="872" t="str">
        <f t="shared" si="22"/>
        <v/>
      </c>
      <c r="N317" s="872" t="str">
        <f t="shared" si="23"/>
        <v/>
      </c>
      <c r="O317" s="872" t="str">
        <f t="shared" si="24"/>
        <v/>
      </c>
      <c r="P317" s="872" t="str">
        <f t="shared" si="20"/>
        <v/>
      </c>
    </row>
    <row r="318" spans="3:16" ht="18" hidden="1" customHeight="1">
      <c r="C318" s="879"/>
      <c r="D318" s="850"/>
      <c r="E318" s="858"/>
      <c r="F318" s="847"/>
      <c r="G318" s="848"/>
      <c r="H318" s="849"/>
      <c r="I318" s="868"/>
      <c r="J318" s="642"/>
      <c r="K318" s="862"/>
      <c r="L318" s="872" t="str">
        <f t="shared" si="21"/>
        <v/>
      </c>
      <c r="M318" s="872" t="str">
        <f t="shared" si="22"/>
        <v/>
      </c>
      <c r="N318" s="872" t="str">
        <f t="shared" si="23"/>
        <v/>
      </c>
      <c r="O318" s="872" t="str">
        <f t="shared" si="24"/>
        <v/>
      </c>
      <c r="P318" s="872" t="str">
        <f t="shared" si="20"/>
        <v/>
      </c>
    </row>
    <row r="319" spans="3:16" ht="18" hidden="1" customHeight="1">
      <c r="C319" s="879"/>
      <c r="D319" s="850"/>
      <c r="E319" s="858"/>
      <c r="F319" s="847"/>
      <c r="G319" s="848"/>
      <c r="H319" s="849"/>
      <c r="I319" s="868"/>
      <c r="J319" s="642"/>
      <c r="K319" s="862"/>
      <c r="L319" s="872" t="str">
        <f t="shared" si="21"/>
        <v/>
      </c>
      <c r="M319" s="872" t="str">
        <f t="shared" si="22"/>
        <v/>
      </c>
      <c r="N319" s="872" t="str">
        <f t="shared" si="23"/>
        <v/>
      </c>
      <c r="O319" s="872" t="str">
        <f t="shared" si="24"/>
        <v/>
      </c>
      <c r="P319" s="872" t="str">
        <f t="shared" si="20"/>
        <v/>
      </c>
    </row>
    <row r="320" spans="3:16" ht="18" hidden="1" customHeight="1">
      <c r="C320" s="879"/>
      <c r="D320" s="850"/>
      <c r="E320" s="858"/>
      <c r="F320" s="847"/>
      <c r="G320" s="848"/>
      <c r="H320" s="849"/>
      <c r="I320" s="868"/>
      <c r="J320" s="642"/>
      <c r="K320" s="862"/>
      <c r="L320" s="872" t="str">
        <f t="shared" si="21"/>
        <v/>
      </c>
      <c r="M320" s="872" t="str">
        <f t="shared" si="22"/>
        <v/>
      </c>
      <c r="N320" s="872" t="str">
        <f t="shared" si="23"/>
        <v/>
      </c>
      <c r="O320" s="872" t="str">
        <f t="shared" si="24"/>
        <v/>
      </c>
      <c r="P320" s="872" t="str">
        <f t="shared" si="20"/>
        <v/>
      </c>
    </row>
    <row r="321" spans="3:16" ht="18" hidden="1" customHeight="1">
      <c r="C321" s="879"/>
      <c r="D321" s="850"/>
      <c r="E321" s="858"/>
      <c r="F321" s="847"/>
      <c r="G321" s="848"/>
      <c r="H321" s="849"/>
      <c r="I321" s="868"/>
      <c r="J321" s="642"/>
      <c r="K321" s="862"/>
      <c r="L321" s="872" t="str">
        <f t="shared" si="21"/>
        <v/>
      </c>
      <c r="M321" s="872" t="str">
        <f t="shared" si="22"/>
        <v/>
      </c>
      <c r="N321" s="872" t="str">
        <f t="shared" si="23"/>
        <v/>
      </c>
      <c r="O321" s="872" t="str">
        <f t="shared" si="24"/>
        <v/>
      </c>
      <c r="P321" s="872" t="str">
        <f t="shared" si="20"/>
        <v/>
      </c>
    </row>
    <row r="322" spans="3:16" ht="18" hidden="1" customHeight="1">
      <c r="C322" s="879"/>
      <c r="D322" s="850"/>
      <c r="E322" s="858"/>
      <c r="F322" s="847"/>
      <c r="G322" s="848"/>
      <c r="H322" s="849"/>
      <c r="I322" s="868"/>
      <c r="J322" s="642"/>
      <c r="K322" s="862"/>
      <c r="L322" s="872" t="str">
        <f t="shared" si="21"/>
        <v/>
      </c>
      <c r="M322" s="872" t="str">
        <f t="shared" si="22"/>
        <v/>
      </c>
      <c r="N322" s="872" t="str">
        <f t="shared" si="23"/>
        <v/>
      </c>
      <c r="O322" s="872" t="str">
        <f t="shared" si="24"/>
        <v/>
      </c>
      <c r="P322" s="872" t="str">
        <f t="shared" si="20"/>
        <v/>
      </c>
    </row>
    <row r="323" spans="3:16" ht="18" hidden="1" customHeight="1">
      <c r="C323" s="879"/>
      <c r="D323" s="850"/>
      <c r="E323" s="858"/>
      <c r="F323" s="847"/>
      <c r="G323" s="848"/>
      <c r="H323" s="849"/>
      <c r="I323" s="868"/>
      <c r="J323" s="642"/>
      <c r="K323" s="862"/>
      <c r="L323" s="872" t="str">
        <f t="shared" si="21"/>
        <v/>
      </c>
      <c r="M323" s="872" t="str">
        <f t="shared" si="22"/>
        <v/>
      </c>
      <c r="N323" s="872" t="str">
        <f t="shared" si="23"/>
        <v/>
      </c>
      <c r="O323" s="872" t="str">
        <f t="shared" si="24"/>
        <v/>
      </c>
      <c r="P323" s="872" t="str">
        <f t="shared" si="20"/>
        <v/>
      </c>
    </row>
    <row r="324" spans="3:16" ht="18" hidden="1" customHeight="1">
      <c r="C324" s="879"/>
      <c r="D324" s="850"/>
      <c r="E324" s="858"/>
      <c r="F324" s="847"/>
      <c r="G324" s="848"/>
      <c r="H324" s="849"/>
      <c r="I324" s="868"/>
      <c r="J324" s="642"/>
      <c r="K324" s="862"/>
      <c r="L324" s="872" t="str">
        <f t="shared" si="21"/>
        <v/>
      </c>
      <c r="M324" s="872" t="str">
        <f t="shared" si="22"/>
        <v/>
      </c>
      <c r="N324" s="872" t="str">
        <f t="shared" si="23"/>
        <v/>
      </c>
      <c r="O324" s="872" t="str">
        <f t="shared" si="24"/>
        <v/>
      </c>
      <c r="P324" s="872" t="str">
        <f t="shared" si="20"/>
        <v/>
      </c>
    </row>
    <row r="325" spans="3:16" ht="18" hidden="1" customHeight="1">
      <c r="C325" s="879"/>
      <c r="D325" s="850"/>
      <c r="E325" s="858"/>
      <c r="F325" s="847"/>
      <c r="G325" s="848"/>
      <c r="H325" s="849"/>
      <c r="I325" s="868"/>
      <c r="J325" s="642"/>
      <c r="K325" s="862"/>
      <c r="L325" s="872" t="str">
        <f t="shared" si="21"/>
        <v/>
      </c>
      <c r="M325" s="872" t="str">
        <f t="shared" si="22"/>
        <v/>
      </c>
      <c r="N325" s="872" t="str">
        <f t="shared" si="23"/>
        <v/>
      </c>
      <c r="O325" s="872" t="str">
        <f t="shared" si="24"/>
        <v/>
      </c>
      <c r="P325" s="872" t="str">
        <f t="shared" si="20"/>
        <v/>
      </c>
    </row>
    <row r="326" spans="3:16" ht="18" hidden="1" customHeight="1">
      <c r="C326" s="879"/>
      <c r="D326" s="850"/>
      <c r="E326" s="858"/>
      <c r="F326" s="847"/>
      <c r="G326" s="848"/>
      <c r="H326" s="849"/>
      <c r="I326" s="868"/>
      <c r="J326" s="642"/>
      <c r="K326" s="862"/>
      <c r="L326" s="872" t="str">
        <f t="shared" si="21"/>
        <v/>
      </c>
      <c r="M326" s="872" t="str">
        <f t="shared" si="22"/>
        <v/>
      </c>
      <c r="N326" s="872" t="str">
        <f t="shared" si="23"/>
        <v/>
      </c>
      <c r="O326" s="872" t="str">
        <f t="shared" si="24"/>
        <v/>
      </c>
      <c r="P326" s="872" t="str">
        <f t="shared" ref="P326:P389" si="25">IF(C326="","",IF(COUNTBLANK(C326:K326)&gt;1,"記入漏れがあります。記入例のとおりデータを入力してください。",""))</f>
        <v/>
      </c>
    </row>
    <row r="327" spans="3:16" ht="18" hidden="1" customHeight="1">
      <c r="C327" s="879"/>
      <c r="D327" s="850"/>
      <c r="E327" s="858"/>
      <c r="F327" s="847"/>
      <c r="G327" s="848"/>
      <c r="H327" s="849"/>
      <c r="I327" s="868"/>
      <c r="J327" s="642"/>
      <c r="K327" s="862"/>
      <c r="L327" s="872" t="str">
        <f t="shared" ref="L327:L390" si="26">IF(C327="","",IF(F327=H327,"エラー",""))</f>
        <v/>
      </c>
      <c r="M327" s="872" t="str">
        <f t="shared" ref="M327:M390" si="27">IF(C327="","",IF(COUNTIF($I$831:$I$854,I327),"","エラー"))</f>
        <v/>
      </c>
      <c r="N327" s="872" t="str">
        <f t="shared" ref="N327:N390" si="28">IF(I327="その他",IF(J327="","エラー",""),IF(I327="外国語(外国語会話も含む)",IF(J327="","エラー",""),""))</f>
        <v/>
      </c>
      <c r="O327" s="872" t="str">
        <f t="shared" ref="O327:O390" si="29">IF(COUNTIF($Y$6:$Y$19,K327),"要確認","")</f>
        <v/>
      </c>
      <c r="P327" s="872" t="str">
        <f t="shared" si="25"/>
        <v/>
      </c>
    </row>
    <row r="328" spans="3:16" ht="18" hidden="1" customHeight="1">
      <c r="C328" s="879"/>
      <c r="D328" s="850"/>
      <c r="E328" s="858"/>
      <c r="F328" s="847"/>
      <c r="G328" s="848"/>
      <c r="H328" s="849"/>
      <c r="I328" s="868"/>
      <c r="J328" s="642"/>
      <c r="K328" s="862"/>
      <c r="L328" s="872" t="str">
        <f t="shared" si="26"/>
        <v/>
      </c>
      <c r="M328" s="872" t="str">
        <f t="shared" si="27"/>
        <v/>
      </c>
      <c r="N328" s="872" t="str">
        <f t="shared" si="28"/>
        <v/>
      </c>
      <c r="O328" s="872" t="str">
        <f t="shared" si="29"/>
        <v/>
      </c>
      <c r="P328" s="872" t="str">
        <f t="shared" si="25"/>
        <v/>
      </c>
    </row>
    <row r="329" spans="3:16" ht="18" hidden="1" customHeight="1">
      <c r="C329" s="879"/>
      <c r="D329" s="850"/>
      <c r="E329" s="858"/>
      <c r="F329" s="847"/>
      <c r="G329" s="848"/>
      <c r="H329" s="849"/>
      <c r="I329" s="868"/>
      <c r="J329" s="642"/>
      <c r="K329" s="862"/>
      <c r="L329" s="872" t="str">
        <f t="shared" si="26"/>
        <v/>
      </c>
      <c r="M329" s="872" t="str">
        <f t="shared" si="27"/>
        <v/>
      </c>
      <c r="N329" s="872" t="str">
        <f t="shared" si="28"/>
        <v/>
      </c>
      <c r="O329" s="872" t="str">
        <f t="shared" si="29"/>
        <v/>
      </c>
      <c r="P329" s="872" t="str">
        <f t="shared" si="25"/>
        <v/>
      </c>
    </row>
    <row r="330" spans="3:16" ht="18" hidden="1" customHeight="1">
      <c r="C330" s="879"/>
      <c r="D330" s="850"/>
      <c r="E330" s="858"/>
      <c r="F330" s="847"/>
      <c r="G330" s="848"/>
      <c r="H330" s="849"/>
      <c r="I330" s="868"/>
      <c r="J330" s="642"/>
      <c r="K330" s="862"/>
      <c r="L330" s="872" t="str">
        <f t="shared" si="26"/>
        <v/>
      </c>
      <c r="M330" s="872" t="str">
        <f t="shared" si="27"/>
        <v/>
      </c>
      <c r="N330" s="872" t="str">
        <f t="shared" si="28"/>
        <v/>
      </c>
      <c r="O330" s="872" t="str">
        <f t="shared" si="29"/>
        <v/>
      </c>
      <c r="P330" s="872" t="str">
        <f t="shared" si="25"/>
        <v/>
      </c>
    </row>
    <row r="331" spans="3:16" ht="18" hidden="1" customHeight="1">
      <c r="C331" s="879"/>
      <c r="D331" s="850"/>
      <c r="E331" s="858"/>
      <c r="F331" s="847"/>
      <c r="G331" s="848"/>
      <c r="H331" s="849"/>
      <c r="I331" s="868"/>
      <c r="J331" s="642"/>
      <c r="K331" s="862"/>
      <c r="L331" s="872" t="str">
        <f t="shared" si="26"/>
        <v/>
      </c>
      <c r="M331" s="872" t="str">
        <f t="shared" si="27"/>
        <v/>
      </c>
      <c r="N331" s="872" t="str">
        <f t="shared" si="28"/>
        <v/>
      </c>
      <c r="O331" s="872" t="str">
        <f t="shared" si="29"/>
        <v/>
      </c>
      <c r="P331" s="872" t="str">
        <f t="shared" si="25"/>
        <v/>
      </c>
    </row>
    <row r="332" spans="3:16" ht="18" hidden="1" customHeight="1">
      <c r="C332" s="879"/>
      <c r="D332" s="850"/>
      <c r="E332" s="858"/>
      <c r="F332" s="847"/>
      <c r="G332" s="848"/>
      <c r="H332" s="849"/>
      <c r="I332" s="868"/>
      <c r="J332" s="642"/>
      <c r="K332" s="862"/>
      <c r="L332" s="872" t="str">
        <f t="shared" si="26"/>
        <v/>
      </c>
      <c r="M332" s="872" t="str">
        <f t="shared" si="27"/>
        <v/>
      </c>
      <c r="N332" s="872" t="str">
        <f t="shared" si="28"/>
        <v/>
      </c>
      <c r="O332" s="872" t="str">
        <f t="shared" si="29"/>
        <v/>
      </c>
      <c r="P332" s="872" t="str">
        <f t="shared" si="25"/>
        <v/>
      </c>
    </row>
    <row r="333" spans="3:16" ht="18" hidden="1" customHeight="1">
      <c r="C333" s="879"/>
      <c r="D333" s="850"/>
      <c r="E333" s="858"/>
      <c r="F333" s="847"/>
      <c r="G333" s="848"/>
      <c r="H333" s="849"/>
      <c r="I333" s="868"/>
      <c r="J333" s="642"/>
      <c r="K333" s="862"/>
      <c r="L333" s="872" t="str">
        <f t="shared" si="26"/>
        <v/>
      </c>
      <c r="M333" s="872" t="str">
        <f t="shared" si="27"/>
        <v/>
      </c>
      <c r="N333" s="872" t="str">
        <f t="shared" si="28"/>
        <v/>
      </c>
      <c r="O333" s="872" t="str">
        <f t="shared" si="29"/>
        <v/>
      </c>
      <c r="P333" s="872" t="str">
        <f t="shared" si="25"/>
        <v/>
      </c>
    </row>
    <row r="334" spans="3:16" ht="18" hidden="1" customHeight="1">
      <c r="C334" s="879"/>
      <c r="D334" s="850"/>
      <c r="E334" s="858"/>
      <c r="F334" s="847"/>
      <c r="G334" s="848"/>
      <c r="H334" s="849"/>
      <c r="I334" s="868"/>
      <c r="J334" s="642"/>
      <c r="K334" s="862"/>
      <c r="L334" s="872" t="str">
        <f t="shared" si="26"/>
        <v/>
      </c>
      <c r="M334" s="872" t="str">
        <f t="shared" si="27"/>
        <v/>
      </c>
      <c r="N334" s="872" t="str">
        <f t="shared" si="28"/>
        <v/>
      </c>
      <c r="O334" s="872" t="str">
        <f t="shared" si="29"/>
        <v/>
      </c>
      <c r="P334" s="872" t="str">
        <f t="shared" si="25"/>
        <v/>
      </c>
    </row>
    <row r="335" spans="3:16" ht="18" hidden="1" customHeight="1">
      <c r="C335" s="879"/>
      <c r="D335" s="850"/>
      <c r="E335" s="858"/>
      <c r="F335" s="847"/>
      <c r="G335" s="848"/>
      <c r="H335" s="849"/>
      <c r="I335" s="868"/>
      <c r="J335" s="642"/>
      <c r="K335" s="862"/>
      <c r="L335" s="872" t="str">
        <f t="shared" si="26"/>
        <v/>
      </c>
      <c r="M335" s="872" t="str">
        <f t="shared" si="27"/>
        <v/>
      </c>
      <c r="N335" s="872" t="str">
        <f t="shared" si="28"/>
        <v/>
      </c>
      <c r="O335" s="872" t="str">
        <f t="shared" si="29"/>
        <v/>
      </c>
      <c r="P335" s="872" t="str">
        <f t="shared" si="25"/>
        <v/>
      </c>
    </row>
    <row r="336" spans="3:16" ht="18" hidden="1" customHeight="1">
      <c r="C336" s="879"/>
      <c r="D336" s="850"/>
      <c r="E336" s="858"/>
      <c r="F336" s="847"/>
      <c r="G336" s="848"/>
      <c r="H336" s="849"/>
      <c r="I336" s="868"/>
      <c r="J336" s="642"/>
      <c r="K336" s="862"/>
      <c r="L336" s="872" t="str">
        <f t="shared" si="26"/>
        <v/>
      </c>
      <c r="M336" s="872" t="str">
        <f t="shared" si="27"/>
        <v/>
      </c>
      <c r="N336" s="872" t="str">
        <f t="shared" si="28"/>
        <v/>
      </c>
      <c r="O336" s="872" t="str">
        <f t="shared" si="29"/>
        <v/>
      </c>
      <c r="P336" s="872" t="str">
        <f t="shared" si="25"/>
        <v/>
      </c>
    </row>
    <row r="337" spans="3:16" ht="18" hidden="1" customHeight="1">
      <c r="C337" s="879"/>
      <c r="D337" s="850"/>
      <c r="E337" s="858"/>
      <c r="F337" s="847"/>
      <c r="G337" s="848"/>
      <c r="H337" s="849"/>
      <c r="I337" s="868"/>
      <c r="J337" s="642"/>
      <c r="K337" s="862"/>
      <c r="L337" s="872" t="str">
        <f t="shared" si="26"/>
        <v/>
      </c>
      <c r="M337" s="872" t="str">
        <f t="shared" si="27"/>
        <v/>
      </c>
      <c r="N337" s="872" t="str">
        <f t="shared" si="28"/>
        <v/>
      </c>
      <c r="O337" s="872" t="str">
        <f t="shared" si="29"/>
        <v/>
      </c>
      <c r="P337" s="872" t="str">
        <f t="shared" si="25"/>
        <v/>
      </c>
    </row>
    <row r="338" spans="3:16" ht="18" hidden="1" customHeight="1">
      <c r="C338" s="879"/>
      <c r="D338" s="850"/>
      <c r="E338" s="858"/>
      <c r="F338" s="847"/>
      <c r="G338" s="848"/>
      <c r="H338" s="849"/>
      <c r="I338" s="868"/>
      <c r="J338" s="642"/>
      <c r="K338" s="862"/>
      <c r="L338" s="872" t="str">
        <f t="shared" si="26"/>
        <v/>
      </c>
      <c r="M338" s="872" t="str">
        <f t="shared" si="27"/>
        <v/>
      </c>
      <c r="N338" s="872" t="str">
        <f t="shared" si="28"/>
        <v/>
      </c>
      <c r="O338" s="872" t="str">
        <f t="shared" si="29"/>
        <v/>
      </c>
      <c r="P338" s="872" t="str">
        <f t="shared" si="25"/>
        <v/>
      </c>
    </row>
    <row r="339" spans="3:16" ht="18" hidden="1" customHeight="1">
      <c r="C339" s="879"/>
      <c r="D339" s="850"/>
      <c r="E339" s="858"/>
      <c r="F339" s="847"/>
      <c r="G339" s="848"/>
      <c r="H339" s="849"/>
      <c r="I339" s="868"/>
      <c r="J339" s="642"/>
      <c r="K339" s="862"/>
      <c r="L339" s="872" t="str">
        <f t="shared" si="26"/>
        <v/>
      </c>
      <c r="M339" s="872" t="str">
        <f t="shared" si="27"/>
        <v/>
      </c>
      <c r="N339" s="872" t="str">
        <f t="shared" si="28"/>
        <v/>
      </c>
      <c r="O339" s="872" t="str">
        <f t="shared" si="29"/>
        <v/>
      </c>
      <c r="P339" s="872" t="str">
        <f t="shared" si="25"/>
        <v/>
      </c>
    </row>
    <row r="340" spans="3:16" ht="18" hidden="1" customHeight="1">
      <c r="C340" s="879"/>
      <c r="D340" s="850"/>
      <c r="E340" s="858"/>
      <c r="F340" s="847"/>
      <c r="G340" s="848"/>
      <c r="H340" s="849"/>
      <c r="I340" s="868"/>
      <c r="J340" s="642"/>
      <c r="K340" s="862"/>
      <c r="L340" s="872" t="str">
        <f t="shared" si="26"/>
        <v/>
      </c>
      <c r="M340" s="872" t="str">
        <f t="shared" si="27"/>
        <v/>
      </c>
      <c r="N340" s="872" t="str">
        <f t="shared" si="28"/>
        <v/>
      </c>
      <c r="O340" s="872" t="str">
        <f t="shared" si="29"/>
        <v/>
      </c>
      <c r="P340" s="872" t="str">
        <f t="shared" si="25"/>
        <v/>
      </c>
    </row>
    <row r="341" spans="3:16" ht="18" hidden="1" customHeight="1">
      <c r="C341" s="879"/>
      <c r="D341" s="850"/>
      <c r="E341" s="858"/>
      <c r="F341" s="847"/>
      <c r="G341" s="848"/>
      <c r="H341" s="849"/>
      <c r="I341" s="868"/>
      <c r="J341" s="642"/>
      <c r="K341" s="862"/>
      <c r="L341" s="872" t="str">
        <f t="shared" si="26"/>
        <v/>
      </c>
      <c r="M341" s="872" t="str">
        <f t="shared" si="27"/>
        <v/>
      </c>
      <c r="N341" s="872" t="str">
        <f t="shared" si="28"/>
        <v/>
      </c>
      <c r="O341" s="872" t="str">
        <f t="shared" si="29"/>
        <v/>
      </c>
      <c r="P341" s="872" t="str">
        <f t="shared" si="25"/>
        <v/>
      </c>
    </row>
    <row r="342" spans="3:16" ht="18" hidden="1" customHeight="1">
      <c r="C342" s="879"/>
      <c r="D342" s="850"/>
      <c r="E342" s="858"/>
      <c r="F342" s="847"/>
      <c r="G342" s="848"/>
      <c r="H342" s="849"/>
      <c r="I342" s="868"/>
      <c r="J342" s="642"/>
      <c r="K342" s="862"/>
      <c r="L342" s="872" t="str">
        <f t="shared" si="26"/>
        <v/>
      </c>
      <c r="M342" s="872" t="str">
        <f t="shared" si="27"/>
        <v/>
      </c>
      <c r="N342" s="872" t="str">
        <f t="shared" si="28"/>
        <v/>
      </c>
      <c r="O342" s="872" t="str">
        <f t="shared" si="29"/>
        <v/>
      </c>
      <c r="P342" s="872" t="str">
        <f t="shared" si="25"/>
        <v/>
      </c>
    </row>
    <row r="343" spans="3:16" ht="18" hidden="1" customHeight="1">
      <c r="C343" s="879"/>
      <c r="D343" s="850"/>
      <c r="E343" s="858"/>
      <c r="F343" s="847"/>
      <c r="G343" s="848"/>
      <c r="H343" s="849"/>
      <c r="I343" s="868"/>
      <c r="J343" s="642"/>
      <c r="K343" s="862"/>
      <c r="L343" s="872" t="str">
        <f t="shared" si="26"/>
        <v/>
      </c>
      <c r="M343" s="872" t="str">
        <f t="shared" si="27"/>
        <v/>
      </c>
      <c r="N343" s="872" t="str">
        <f t="shared" si="28"/>
        <v/>
      </c>
      <c r="O343" s="872" t="str">
        <f t="shared" si="29"/>
        <v/>
      </c>
      <c r="P343" s="872" t="str">
        <f t="shared" si="25"/>
        <v/>
      </c>
    </row>
    <row r="344" spans="3:16" ht="18" hidden="1" customHeight="1">
      <c r="C344" s="879"/>
      <c r="D344" s="850"/>
      <c r="E344" s="858"/>
      <c r="F344" s="847"/>
      <c r="G344" s="848"/>
      <c r="H344" s="849"/>
      <c r="I344" s="868"/>
      <c r="J344" s="642"/>
      <c r="K344" s="862"/>
      <c r="L344" s="872" t="str">
        <f t="shared" si="26"/>
        <v/>
      </c>
      <c r="M344" s="872" t="str">
        <f t="shared" si="27"/>
        <v/>
      </c>
      <c r="N344" s="872" t="str">
        <f t="shared" si="28"/>
        <v/>
      </c>
      <c r="O344" s="872" t="str">
        <f t="shared" si="29"/>
        <v/>
      </c>
      <c r="P344" s="872" t="str">
        <f t="shared" si="25"/>
        <v/>
      </c>
    </row>
    <row r="345" spans="3:16" ht="18" hidden="1" customHeight="1">
      <c r="C345" s="879"/>
      <c r="D345" s="850"/>
      <c r="E345" s="858"/>
      <c r="F345" s="847"/>
      <c r="G345" s="848"/>
      <c r="H345" s="849"/>
      <c r="I345" s="868"/>
      <c r="J345" s="642"/>
      <c r="K345" s="862"/>
      <c r="L345" s="872" t="str">
        <f t="shared" si="26"/>
        <v/>
      </c>
      <c r="M345" s="872" t="str">
        <f t="shared" si="27"/>
        <v/>
      </c>
      <c r="N345" s="872" t="str">
        <f t="shared" si="28"/>
        <v/>
      </c>
      <c r="O345" s="872" t="str">
        <f t="shared" si="29"/>
        <v/>
      </c>
      <c r="P345" s="872" t="str">
        <f t="shared" si="25"/>
        <v/>
      </c>
    </row>
    <row r="346" spans="3:16" ht="18" hidden="1" customHeight="1">
      <c r="C346" s="879"/>
      <c r="D346" s="850"/>
      <c r="E346" s="858"/>
      <c r="F346" s="847"/>
      <c r="G346" s="848"/>
      <c r="H346" s="849"/>
      <c r="I346" s="868"/>
      <c r="J346" s="642"/>
      <c r="K346" s="862"/>
      <c r="L346" s="872" t="str">
        <f t="shared" si="26"/>
        <v/>
      </c>
      <c r="M346" s="872" t="str">
        <f t="shared" si="27"/>
        <v/>
      </c>
      <c r="N346" s="872" t="str">
        <f t="shared" si="28"/>
        <v/>
      </c>
      <c r="O346" s="872" t="str">
        <f t="shared" si="29"/>
        <v/>
      </c>
      <c r="P346" s="872" t="str">
        <f t="shared" si="25"/>
        <v/>
      </c>
    </row>
    <row r="347" spans="3:16" ht="18" hidden="1" customHeight="1">
      <c r="C347" s="879"/>
      <c r="D347" s="850"/>
      <c r="E347" s="858"/>
      <c r="F347" s="847"/>
      <c r="G347" s="848"/>
      <c r="H347" s="849"/>
      <c r="I347" s="868"/>
      <c r="J347" s="642"/>
      <c r="K347" s="862"/>
      <c r="L347" s="872" t="str">
        <f t="shared" si="26"/>
        <v/>
      </c>
      <c r="M347" s="872" t="str">
        <f t="shared" si="27"/>
        <v/>
      </c>
      <c r="N347" s="872" t="str">
        <f t="shared" si="28"/>
        <v/>
      </c>
      <c r="O347" s="872" t="str">
        <f t="shared" si="29"/>
        <v/>
      </c>
      <c r="P347" s="872" t="str">
        <f t="shared" si="25"/>
        <v/>
      </c>
    </row>
    <row r="348" spans="3:16" ht="18" hidden="1" customHeight="1">
      <c r="C348" s="879"/>
      <c r="D348" s="850"/>
      <c r="E348" s="858"/>
      <c r="F348" s="847"/>
      <c r="G348" s="848"/>
      <c r="H348" s="849"/>
      <c r="I348" s="868"/>
      <c r="J348" s="642"/>
      <c r="K348" s="862"/>
      <c r="L348" s="872" t="str">
        <f t="shared" si="26"/>
        <v/>
      </c>
      <c r="M348" s="872" t="str">
        <f t="shared" si="27"/>
        <v/>
      </c>
      <c r="N348" s="872" t="str">
        <f t="shared" si="28"/>
        <v/>
      </c>
      <c r="O348" s="872" t="str">
        <f t="shared" si="29"/>
        <v/>
      </c>
      <c r="P348" s="872" t="str">
        <f t="shared" si="25"/>
        <v/>
      </c>
    </row>
    <row r="349" spans="3:16" ht="18" hidden="1" customHeight="1">
      <c r="C349" s="879"/>
      <c r="D349" s="850"/>
      <c r="E349" s="858"/>
      <c r="F349" s="847"/>
      <c r="G349" s="848"/>
      <c r="H349" s="849"/>
      <c r="I349" s="868"/>
      <c r="J349" s="642"/>
      <c r="K349" s="862"/>
      <c r="L349" s="872" t="str">
        <f t="shared" si="26"/>
        <v/>
      </c>
      <c r="M349" s="872" t="str">
        <f t="shared" si="27"/>
        <v/>
      </c>
      <c r="N349" s="872" t="str">
        <f t="shared" si="28"/>
        <v/>
      </c>
      <c r="O349" s="872" t="str">
        <f t="shared" si="29"/>
        <v/>
      </c>
      <c r="P349" s="872" t="str">
        <f t="shared" si="25"/>
        <v/>
      </c>
    </row>
    <row r="350" spans="3:16" ht="18" hidden="1" customHeight="1">
      <c r="C350" s="879"/>
      <c r="D350" s="850"/>
      <c r="E350" s="858"/>
      <c r="F350" s="847"/>
      <c r="G350" s="848"/>
      <c r="H350" s="849"/>
      <c r="I350" s="868"/>
      <c r="J350" s="642"/>
      <c r="K350" s="862"/>
      <c r="L350" s="872" t="str">
        <f t="shared" si="26"/>
        <v/>
      </c>
      <c r="M350" s="872" t="str">
        <f t="shared" si="27"/>
        <v/>
      </c>
      <c r="N350" s="872" t="str">
        <f t="shared" si="28"/>
        <v/>
      </c>
      <c r="O350" s="872" t="str">
        <f t="shared" si="29"/>
        <v/>
      </c>
      <c r="P350" s="872" t="str">
        <f t="shared" si="25"/>
        <v/>
      </c>
    </row>
    <row r="351" spans="3:16" ht="18" hidden="1" customHeight="1">
      <c r="C351" s="879"/>
      <c r="D351" s="850"/>
      <c r="E351" s="858"/>
      <c r="F351" s="847"/>
      <c r="G351" s="848"/>
      <c r="H351" s="849"/>
      <c r="I351" s="868"/>
      <c r="J351" s="642"/>
      <c r="K351" s="862"/>
      <c r="L351" s="872" t="str">
        <f t="shared" si="26"/>
        <v/>
      </c>
      <c r="M351" s="872" t="str">
        <f t="shared" si="27"/>
        <v/>
      </c>
      <c r="N351" s="872" t="str">
        <f t="shared" si="28"/>
        <v/>
      </c>
      <c r="O351" s="872" t="str">
        <f t="shared" si="29"/>
        <v/>
      </c>
      <c r="P351" s="872" t="str">
        <f t="shared" si="25"/>
        <v/>
      </c>
    </row>
    <row r="352" spans="3:16" ht="18" hidden="1" customHeight="1">
      <c r="C352" s="879"/>
      <c r="D352" s="850"/>
      <c r="E352" s="858"/>
      <c r="F352" s="847"/>
      <c r="G352" s="848"/>
      <c r="H352" s="849"/>
      <c r="I352" s="868"/>
      <c r="J352" s="642"/>
      <c r="K352" s="862"/>
      <c r="L352" s="872" t="str">
        <f t="shared" si="26"/>
        <v/>
      </c>
      <c r="M352" s="872" t="str">
        <f t="shared" si="27"/>
        <v/>
      </c>
      <c r="N352" s="872" t="str">
        <f t="shared" si="28"/>
        <v/>
      </c>
      <c r="O352" s="872" t="str">
        <f t="shared" si="29"/>
        <v/>
      </c>
      <c r="P352" s="872" t="str">
        <f t="shared" si="25"/>
        <v/>
      </c>
    </row>
    <row r="353" spans="3:16" ht="18" hidden="1" customHeight="1">
      <c r="C353" s="879"/>
      <c r="D353" s="850"/>
      <c r="E353" s="858"/>
      <c r="F353" s="847"/>
      <c r="G353" s="848"/>
      <c r="H353" s="849"/>
      <c r="I353" s="868"/>
      <c r="J353" s="642"/>
      <c r="K353" s="862"/>
      <c r="L353" s="872" t="str">
        <f t="shared" si="26"/>
        <v/>
      </c>
      <c r="M353" s="872" t="str">
        <f t="shared" si="27"/>
        <v/>
      </c>
      <c r="N353" s="872" t="str">
        <f t="shared" si="28"/>
        <v/>
      </c>
      <c r="O353" s="872" t="str">
        <f t="shared" si="29"/>
        <v/>
      </c>
      <c r="P353" s="872" t="str">
        <f t="shared" si="25"/>
        <v/>
      </c>
    </row>
    <row r="354" spans="3:16" ht="18" hidden="1" customHeight="1">
      <c r="C354" s="879"/>
      <c r="D354" s="850"/>
      <c r="E354" s="858"/>
      <c r="F354" s="847"/>
      <c r="G354" s="848"/>
      <c r="H354" s="849"/>
      <c r="I354" s="868"/>
      <c r="J354" s="642"/>
      <c r="K354" s="862"/>
      <c r="L354" s="872" t="str">
        <f t="shared" si="26"/>
        <v/>
      </c>
      <c r="M354" s="872" t="str">
        <f t="shared" si="27"/>
        <v/>
      </c>
      <c r="N354" s="872" t="str">
        <f t="shared" si="28"/>
        <v/>
      </c>
      <c r="O354" s="872" t="str">
        <f t="shared" si="29"/>
        <v/>
      </c>
      <c r="P354" s="872" t="str">
        <f t="shared" si="25"/>
        <v/>
      </c>
    </row>
    <row r="355" spans="3:16" ht="18" hidden="1" customHeight="1">
      <c r="C355" s="879"/>
      <c r="D355" s="850"/>
      <c r="E355" s="858"/>
      <c r="F355" s="847"/>
      <c r="G355" s="848"/>
      <c r="H355" s="849"/>
      <c r="I355" s="868"/>
      <c r="J355" s="642"/>
      <c r="K355" s="862"/>
      <c r="L355" s="872" t="str">
        <f t="shared" si="26"/>
        <v/>
      </c>
      <c r="M355" s="872" t="str">
        <f t="shared" si="27"/>
        <v/>
      </c>
      <c r="N355" s="872" t="str">
        <f t="shared" si="28"/>
        <v/>
      </c>
      <c r="O355" s="872" t="str">
        <f t="shared" si="29"/>
        <v/>
      </c>
      <c r="P355" s="872" t="str">
        <f t="shared" si="25"/>
        <v/>
      </c>
    </row>
    <row r="356" spans="3:16" ht="18" hidden="1" customHeight="1">
      <c r="C356" s="879"/>
      <c r="D356" s="850"/>
      <c r="E356" s="858"/>
      <c r="F356" s="847"/>
      <c r="G356" s="848"/>
      <c r="H356" s="849"/>
      <c r="I356" s="868"/>
      <c r="J356" s="642"/>
      <c r="K356" s="862"/>
      <c r="L356" s="872" t="str">
        <f t="shared" si="26"/>
        <v/>
      </c>
      <c r="M356" s="872" t="str">
        <f t="shared" si="27"/>
        <v/>
      </c>
      <c r="N356" s="872" t="str">
        <f t="shared" si="28"/>
        <v/>
      </c>
      <c r="O356" s="872" t="str">
        <f t="shared" si="29"/>
        <v/>
      </c>
      <c r="P356" s="872" t="str">
        <f t="shared" si="25"/>
        <v/>
      </c>
    </row>
    <row r="357" spans="3:16" ht="18" hidden="1" customHeight="1">
      <c r="C357" s="879"/>
      <c r="D357" s="850"/>
      <c r="E357" s="858"/>
      <c r="F357" s="847"/>
      <c r="G357" s="848"/>
      <c r="H357" s="849"/>
      <c r="I357" s="868"/>
      <c r="J357" s="642"/>
      <c r="K357" s="862"/>
      <c r="L357" s="872" t="str">
        <f t="shared" si="26"/>
        <v/>
      </c>
      <c r="M357" s="872" t="str">
        <f t="shared" si="27"/>
        <v/>
      </c>
      <c r="N357" s="872" t="str">
        <f t="shared" si="28"/>
        <v/>
      </c>
      <c r="O357" s="872" t="str">
        <f t="shared" si="29"/>
        <v/>
      </c>
      <c r="P357" s="872" t="str">
        <f t="shared" si="25"/>
        <v/>
      </c>
    </row>
    <row r="358" spans="3:16" ht="18" hidden="1" customHeight="1">
      <c r="C358" s="879"/>
      <c r="D358" s="850"/>
      <c r="E358" s="858"/>
      <c r="F358" s="847"/>
      <c r="G358" s="848"/>
      <c r="H358" s="849"/>
      <c r="I358" s="868"/>
      <c r="J358" s="642"/>
      <c r="K358" s="862"/>
      <c r="L358" s="872" t="str">
        <f t="shared" si="26"/>
        <v/>
      </c>
      <c r="M358" s="872" t="str">
        <f t="shared" si="27"/>
        <v/>
      </c>
      <c r="N358" s="872" t="str">
        <f t="shared" si="28"/>
        <v/>
      </c>
      <c r="O358" s="872" t="str">
        <f t="shared" si="29"/>
        <v/>
      </c>
      <c r="P358" s="872" t="str">
        <f t="shared" si="25"/>
        <v/>
      </c>
    </row>
    <row r="359" spans="3:16" ht="18" hidden="1" customHeight="1">
      <c r="C359" s="879"/>
      <c r="D359" s="850"/>
      <c r="E359" s="858"/>
      <c r="F359" s="847"/>
      <c r="G359" s="848"/>
      <c r="H359" s="849"/>
      <c r="I359" s="868"/>
      <c r="J359" s="642"/>
      <c r="K359" s="862"/>
      <c r="L359" s="872" t="str">
        <f t="shared" si="26"/>
        <v/>
      </c>
      <c r="M359" s="872" t="str">
        <f t="shared" si="27"/>
        <v/>
      </c>
      <c r="N359" s="872" t="str">
        <f t="shared" si="28"/>
        <v/>
      </c>
      <c r="O359" s="872" t="str">
        <f t="shared" si="29"/>
        <v/>
      </c>
      <c r="P359" s="872" t="str">
        <f t="shared" si="25"/>
        <v/>
      </c>
    </row>
    <row r="360" spans="3:16" ht="18" hidden="1" customHeight="1">
      <c r="C360" s="879"/>
      <c r="D360" s="850"/>
      <c r="E360" s="858"/>
      <c r="F360" s="847"/>
      <c r="G360" s="848"/>
      <c r="H360" s="849"/>
      <c r="I360" s="868"/>
      <c r="J360" s="642"/>
      <c r="K360" s="862"/>
      <c r="L360" s="872" t="str">
        <f t="shared" si="26"/>
        <v/>
      </c>
      <c r="M360" s="872" t="str">
        <f t="shared" si="27"/>
        <v/>
      </c>
      <c r="N360" s="872" t="str">
        <f t="shared" si="28"/>
        <v/>
      </c>
      <c r="O360" s="872" t="str">
        <f t="shared" si="29"/>
        <v/>
      </c>
      <c r="P360" s="872" t="str">
        <f t="shared" si="25"/>
        <v/>
      </c>
    </row>
    <row r="361" spans="3:16" ht="18" hidden="1" customHeight="1">
      <c r="C361" s="879"/>
      <c r="D361" s="850"/>
      <c r="E361" s="858"/>
      <c r="F361" s="847"/>
      <c r="G361" s="848"/>
      <c r="H361" s="849"/>
      <c r="I361" s="868"/>
      <c r="J361" s="642"/>
      <c r="K361" s="862"/>
      <c r="L361" s="872" t="str">
        <f t="shared" si="26"/>
        <v/>
      </c>
      <c r="M361" s="872" t="str">
        <f t="shared" si="27"/>
        <v/>
      </c>
      <c r="N361" s="872" t="str">
        <f t="shared" si="28"/>
        <v/>
      </c>
      <c r="O361" s="872" t="str">
        <f t="shared" si="29"/>
        <v/>
      </c>
      <c r="P361" s="872" t="str">
        <f t="shared" si="25"/>
        <v/>
      </c>
    </row>
    <row r="362" spans="3:16" ht="18" hidden="1" customHeight="1">
      <c r="C362" s="879"/>
      <c r="D362" s="850"/>
      <c r="E362" s="858"/>
      <c r="F362" s="847"/>
      <c r="G362" s="848"/>
      <c r="H362" s="849"/>
      <c r="I362" s="868"/>
      <c r="J362" s="642"/>
      <c r="K362" s="862"/>
      <c r="L362" s="872" t="str">
        <f t="shared" si="26"/>
        <v/>
      </c>
      <c r="M362" s="872" t="str">
        <f t="shared" si="27"/>
        <v/>
      </c>
      <c r="N362" s="872" t="str">
        <f t="shared" si="28"/>
        <v/>
      </c>
      <c r="O362" s="872" t="str">
        <f t="shared" si="29"/>
        <v/>
      </c>
      <c r="P362" s="872" t="str">
        <f t="shared" si="25"/>
        <v/>
      </c>
    </row>
    <row r="363" spans="3:16" ht="18" hidden="1" customHeight="1">
      <c r="C363" s="879"/>
      <c r="D363" s="850"/>
      <c r="E363" s="858"/>
      <c r="F363" s="847"/>
      <c r="G363" s="848"/>
      <c r="H363" s="849"/>
      <c r="I363" s="868"/>
      <c r="J363" s="642"/>
      <c r="K363" s="862"/>
      <c r="L363" s="872" t="str">
        <f t="shared" si="26"/>
        <v/>
      </c>
      <c r="M363" s="872" t="str">
        <f t="shared" si="27"/>
        <v/>
      </c>
      <c r="N363" s="872" t="str">
        <f t="shared" si="28"/>
        <v/>
      </c>
      <c r="O363" s="872" t="str">
        <f t="shared" si="29"/>
        <v/>
      </c>
      <c r="P363" s="872" t="str">
        <f t="shared" si="25"/>
        <v/>
      </c>
    </row>
    <row r="364" spans="3:16" ht="18" hidden="1" customHeight="1">
      <c r="C364" s="879"/>
      <c r="D364" s="850"/>
      <c r="E364" s="858"/>
      <c r="F364" s="847"/>
      <c r="G364" s="848"/>
      <c r="H364" s="849"/>
      <c r="I364" s="868"/>
      <c r="J364" s="642"/>
      <c r="K364" s="862"/>
      <c r="L364" s="872" t="str">
        <f t="shared" si="26"/>
        <v/>
      </c>
      <c r="M364" s="872" t="str">
        <f t="shared" si="27"/>
        <v/>
      </c>
      <c r="N364" s="872" t="str">
        <f t="shared" si="28"/>
        <v/>
      </c>
      <c r="O364" s="872" t="str">
        <f t="shared" si="29"/>
        <v/>
      </c>
      <c r="P364" s="872" t="str">
        <f t="shared" si="25"/>
        <v/>
      </c>
    </row>
    <row r="365" spans="3:16" ht="18" hidden="1" customHeight="1">
      <c r="C365" s="879"/>
      <c r="D365" s="850"/>
      <c r="E365" s="858"/>
      <c r="F365" s="847"/>
      <c r="G365" s="848"/>
      <c r="H365" s="849"/>
      <c r="I365" s="868"/>
      <c r="J365" s="642"/>
      <c r="K365" s="862"/>
      <c r="L365" s="872" t="str">
        <f t="shared" si="26"/>
        <v/>
      </c>
      <c r="M365" s="872" t="str">
        <f t="shared" si="27"/>
        <v/>
      </c>
      <c r="N365" s="872" t="str">
        <f t="shared" si="28"/>
        <v/>
      </c>
      <c r="O365" s="872" t="str">
        <f t="shared" si="29"/>
        <v/>
      </c>
      <c r="P365" s="872" t="str">
        <f t="shared" si="25"/>
        <v/>
      </c>
    </row>
    <row r="366" spans="3:16" ht="18" hidden="1" customHeight="1">
      <c r="C366" s="879"/>
      <c r="D366" s="850"/>
      <c r="E366" s="858"/>
      <c r="F366" s="847"/>
      <c r="G366" s="848"/>
      <c r="H366" s="849"/>
      <c r="I366" s="868"/>
      <c r="J366" s="642"/>
      <c r="K366" s="862"/>
      <c r="L366" s="872" t="str">
        <f t="shared" si="26"/>
        <v/>
      </c>
      <c r="M366" s="872" t="str">
        <f t="shared" si="27"/>
        <v/>
      </c>
      <c r="N366" s="872" t="str">
        <f t="shared" si="28"/>
        <v/>
      </c>
      <c r="O366" s="872" t="str">
        <f t="shared" si="29"/>
        <v/>
      </c>
      <c r="P366" s="872" t="str">
        <f t="shared" si="25"/>
        <v/>
      </c>
    </row>
    <row r="367" spans="3:16" ht="18" hidden="1" customHeight="1">
      <c r="C367" s="879"/>
      <c r="D367" s="850"/>
      <c r="E367" s="858"/>
      <c r="F367" s="847"/>
      <c r="G367" s="848"/>
      <c r="H367" s="849"/>
      <c r="I367" s="868"/>
      <c r="J367" s="642"/>
      <c r="K367" s="862"/>
      <c r="L367" s="872" t="str">
        <f t="shared" si="26"/>
        <v/>
      </c>
      <c r="M367" s="872" t="str">
        <f t="shared" si="27"/>
        <v/>
      </c>
      <c r="N367" s="872" t="str">
        <f t="shared" si="28"/>
        <v/>
      </c>
      <c r="O367" s="872" t="str">
        <f t="shared" si="29"/>
        <v/>
      </c>
      <c r="P367" s="872" t="str">
        <f t="shared" si="25"/>
        <v/>
      </c>
    </row>
    <row r="368" spans="3:16" ht="18" hidden="1" customHeight="1">
      <c r="C368" s="879"/>
      <c r="D368" s="850"/>
      <c r="E368" s="858"/>
      <c r="F368" s="847"/>
      <c r="G368" s="848"/>
      <c r="H368" s="849"/>
      <c r="I368" s="868"/>
      <c r="J368" s="642"/>
      <c r="K368" s="862"/>
      <c r="L368" s="872" t="str">
        <f t="shared" si="26"/>
        <v/>
      </c>
      <c r="M368" s="872" t="str">
        <f t="shared" si="27"/>
        <v/>
      </c>
      <c r="N368" s="872" t="str">
        <f t="shared" si="28"/>
        <v/>
      </c>
      <c r="O368" s="872" t="str">
        <f t="shared" si="29"/>
        <v/>
      </c>
      <c r="P368" s="872" t="str">
        <f t="shared" si="25"/>
        <v/>
      </c>
    </row>
    <row r="369" spans="3:16" ht="18" hidden="1" customHeight="1">
      <c r="C369" s="879"/>
      <c r="D369" s="850"/>
      <c r="E369" s="858"/>
      <c r="F369" s="847"/>
      <c r="G369" s="848"/>
      <c r="H369" s="849"/>
      <c r="I369" s="868"/>
      <c r="J369" s="642"/>
      <c r="K369" s="862"/>
      <c r="L369" s="872" t="str">
        <f t="shared" si="26"/>
        <v/>
      </c>
      <c r="M369" s="872" t="str">
        <f t="shared" si="27"/>
        <v/>
      </c>
      <c r="N369" s="872" t="str">
        <f t="shared" si="28"/>
        <v/>
      </c>
      <c r="O369" s="872" t="str">
        <f t="shared" si="29"/>
        <v/>
      </c>
      <c r="P369" s="872" t="str">
        <f t="shared" si="25"/>
        <v/>
      </c>
    </row>
    <row r="370" spans="3:16" ht="18" hidden="1" customHeight="1">
      <c r="C370" s="879"/>
      <c r="D370" s="850"/>
      <c r="E370" s="858"/>
      <c r="F370" s="847"/>
      <c r="G370" s="848"/>
      <c r="H370" s="849"/>
      <c r="I370" s="868"/>
      <c r="J370" s="642"/>
      <c r="K370" s="862"/>
      <c r="L370" s="872" t="str">
        <f t="shared" si="26"/>
        <v/>
      </c>
      <c r="M370" s="872" t="str">
        <f t="shared" si="27"/>
        <v/>
      </c>
      <c r="N370" s="872" t="str">
        <f t="shared" si="28"/>
        <v/>
      </c>
      <c r="O370" s="872" t="str">
        <f t="shared" si="29"/>
        <v/>
      </c>
      <c r="P370" s="872" t="str">
        <f t="shared" si="25"/>
        <v/>
      </c>
    </row>
    <row r="371" spans="3:16" ht="18" hidden="1" customHeight="1">
      <c r="C371" s="879"/>
      <c r="D371" s="850"/>
      <c r="E371" s="858"/>
      <c r="F371" s="847"/>
      <c r="G371" s="848"/>
      <c r="H371" s="849"/>
      <c r="I371" s="868"/>
      <c r="J371" s="642"/>
      <c r="K371" s="862"/>
      <c r="L371" s="872" t="str">
        <f t="shared" si="26"/>
        <v/>
      </c>
      <c r="M371" s="872" t="str">
        <f t="shared" si="27"/>
        <v/>
      </c>
      <c r="N371" s="872" t="str">
        <f t="shared" si="28"/>
        <v/>
      </c>
      <c r="O371" s="872" t="str">
        <f t="shared" si="29"/>
        <v/>
      </c>
      <c r="P371" s="872" t="str">
        <f t="shared" si="25"/>
        <v/>
      </c>
    </row>
    <row r="372" spans="3:16" ht="18" hidden="1" customHeight="1">
      <c r="C372" s="879"/>
      <c r="D372" s="850"/>
      <c r="E372" s="858"/>
      <c r="F372" s="847"/>
      <c r="G372" s="848"/>
      <c r="H372" s="849"/>
      <c r="I372" s="868"/>
      <c r="J372" s="642"/>
      <c r="K372" s="862"/>
      <c r="L372" s="872" t="str">
        <f t="shared" si="26"/>
        <v/>
      </c>
      <c r="M372" s="872" t="str">
        <f t="shared" si="27"/>
        <v/>
      </c>
      <c r="N372" s="872" t="str">
        <f t="shared" si="28"/>
        <v/>
      </c>
      <c r="O372" s="872" t="str">
        <f t="shared" si="29"/>
        <v/>
      </c>
      <c r="P372" s="872" t="str">
        <f t="shared" si="25"/>
        <v/>
      </c>
    </row>
    <row r="373" spans="3:16" ht="18" hidden="1" customHeight="1">
      <c r="C373" s="879"/>
      <c r="D373" s="850"/>
      <c r="E373" s="858"/>
      <c r="F373" s="847"/>
      <c r="G373" s="848"/>
      <c r="H373" s="849"/>
      <c r="I373" s="868"/>
      <c r="J373" s="642"/>
      <c r="K373" s="862"/>
      <c r="L373" s="872" t="str">
        <f t="shared" si="26"/>
        <v/>
      </c>
      <c r="M373" s="872" t="str">
        <f t="shared" si="27"/>
        <v/>
      </c>
      <c r="N373" s="872" t="str">
        <f t="shared" si="28"/>
        <v/>
      </c>
      <c r="O373" s="872" t="str">
        <f t="shared" si="29"/>
        <v/>
      </c>
      <c r="P373" s="872" t="str">
        <f t="shared" si="25"/>
        <v/>
      </c>
    </row>
    <row r="374" spans="3:16" ht="18" hidden="1" customHeight="1">
      <c r="C374" s="879"/>
      <c r="D374" s="850"/>
      <c r="E374" s="858"/>
      <c r="F374" s="847"/>
      <c r="G374" s="848"/>
      <c r="H374" s="849"/>
      <c r="I374" s="868"/>
      <c r="J374" s="642"/>
      <c r="K374" s="862"/>
      <c r="L374" s="872" t="str">
        <f t="shared" si="26"/>
        <v/>
      </c>
      <c r="M374" s="872" t="str">
        <f t="shared" si="27"/>
        <v/>
      </c>
      <c r="N374" s="872" t="str">
        <f t="shared" si="28"/>
        <v/>
      </c>
      <c r="O374" s="872" t="str">
        <f t="shared" si="29"/>
        <v/>
      </c>
      <c r="P374" s="872" t="str">
        <f t="shared" si="25"/>
        <v/>
      </c>
    </row>
    <row r="375" spans="3:16" ht="18" hidden="1" customHeight="1">
      <c r="C375" s="879"/>
      <c r="D375" s="850"/>
      <c r="E375" s="858"/>
      <c r="F375" s="847"/>
      <c r="G375" s="848"/>
      <c r="H375" s="849"/>
      <c r="I375" s="868"/>
      <c r="J375" s="642"/>
      <c r="K375" s="862"/>
      <c r="L375" s="872" t="str">
        <f t="shared" si="26"/>
        <v/>
      </c>
      <c r="M375" s="872" t="str">
        <f t="shared" si="27"/>
        <v/>
      </c>
      <c r="N375" s="872" t="str">
        <f t="shared" si="28"/>
        <v/>
      </c>
      <c r="O375" s="872" t="str">
        <f t="shared" si="29"/>
        <v/>
      </c>
      <c r="P375" s="872" t="str">
        <f t="shared" si="25"/>
        <v/>
      </c>
    </row>
    <row r="376" spans="3:16" ht="18" hidden="1" customHeight="1">
      <c r="C376" s="879"/>
      <c r="D376" s="850"/>
      <c r="E376" s="858"/>
      <c r="F376" s="847"/>
      <c r="G376" s="848"/>
      <c r="H376" s="849"/>
      <c r="I376" s="868"/>
      <c r="J376" s="642"/>
      <c r="K376" s="862"/>
      <c r="L376" s="872" t="str">
        <f t="shared" si="26"/>
        <v/>
      </c>
      <c r="M376" s="872" t="str">
        <f t="shared" si="27"/>
        <v/>
      </c>
      <c r="N376" s="872" t="str">
        <f t="shared" si="28"/>
        <v/>
      </c>
      <c r="O376" s="872" t="str">
        <f t="shared" si="29"/>
        <v/>
      </c>
      <c r="P376" s="872" t="str">
        <f t="shared" si="25"/>
        <v/>
      </c>
    </row>
    <row r="377" spans="3:16" ht="18" hidden="1" customHeight="1">
      <c r="C377" s="879"/>
      <c r="D377" s="850"/>
      <c r="E377" s="858"/>
      <c r="F377" s="847"/>
      <c r="G377" s="848"/>
      <c r="H377" s="849"/>
      <c r="I377" s="868"/>
      <c r="J377" s="642"/>
      <c r="K377" s="862"/>
      <c r="L377" s="872" t="str">
        <f t="shared" si="26"/>
        <v/>
      </c>
      <c r="M377" s="872" t="str">
        <f t="shared" si="27"/>
        <v/>
      </c>
      <c r="N377" s="872" t="str">
        <f t="shared" si="28"/>
        <v/>
      </c>
      <c r="O377" s="872" t="str">
        <f t="shared" si="29"/>
        <v/>
      </c>
      <c r="P377" s="872" t="str">
        <f t="shared" si="25"/>
        <v/>
      </c>
    </row>
    <row r="378" spans="3:16" ht="18" hidden="1" customHeight="1">
      <c r="C378" s="879"/>
      <c r="D378" s="850"/>
      <c r="E378" s="858"/>
      <c r="F378" s="847"/>
      <c r="G378" s="848"/>
      <c r="H378" s="849"/>
      <c r="I378" s="868"/>
      <c r="J378" s="642"/>
      <c r="K378" s="862"/>
      <c r="L378" s="872" t="str">
        <f t="shared" si="26"/>
        <v/>
      </c>
      <c r="M378" s="872" t="str">
        <f t="shared" si="27"/>
        <v/>
      </c>
      <c r="N378" s="872" t="str">
        <f t="shared" si="28"/>
        <v/>
      </c>
      <c r="O378" s="872" t="str">
        <f t="shared" si="29"/>
        <v/>
      </c>
      <c r="P378" s="872" t="str">
        <f t="shared" si="25"/>
        <v/>
      </c>
    </row>
    <row r="379" spans="3:16" ht="18" hidden="1" customHeight="1">
      <c r="C379" s="879"/>
      <c r="D379" s="850"/>
      <c r="E379" s="858"/>
      <c r="F379" s="847"/>
      <c r="G379" s="848"/>
      <c r="H379" s="849"/>
      <c r="I379" s="868"/>
      <c r="J379" s="642"/>
      <c r="K379" s="862"/>
      <c r="L379" s="872" t="str">
        <f t="shared" si="26"/>
        <v/>
      </c>
      <c r="M379" s="872" t="str">
        <f t="shared" si="27"/>
        <v/>
      </c>
      <c r="N379" s="872" t="str">
        <f t="shared" si="28"/>
        <v/>
      </c>
      <c r="O379" s="872" t="str">
        <f t="shared" si="29"/>
        <v/>
      </c>
      <c r="P379" s="872" t="str">
        <f t="shared" si="25"/>
        <v/>
      </c>
    </row>
    <row r="380" spans="3:16" ht="18" hidden="1" customHeight="1">
      <c r="C380" s="879"/>
      <c r="D380" s="850"/>
      <c r="E380" s="858"/>
      <c r="F380" s="847"/>
      <c r="G380" s="848"/>
      <c r="H380" s="849"/>
      <c r="I380" s="868"/>
      <c r="J380" s="642"/>
      <c r="K380" s="862"/>
      <c r="L380" s="872" t="str">
        <f t="shared" si="26"/>
        <v/>
      </c>
      <c r="M380" s="872" t="str">
        <f t="shared" si="27"/>
        <v/>
      </c>
      <c r="N380" s="872" t="str">
        <f t="shared" si="28"/>
        <v/>
      </c>
      <c r="O380" s="872" t="str">
        <f t="shared" si="29"/>
        <v/>
      </c>
      <c r="P380" s="872" t="str">
        <f t="shared" si="25"/>
        <v/>
      </c>
    </row>
    <row r="381" spans="3:16" ht="18" hidden="1" customHeight="1">
      <c r="C381" s="879"/>
      <c r="D381" s="850"/>
      <c r="E381" s="858"/>
      <c r="F381" s="847"/>
      <c r="G381" s="848"/>
      <c r="H381" s="849"/>
      <c r="I381" s="868"/>
      <c r="J381" s="642"/>
      <c r="K381" s="862"/>
      <c r="L381" s="872" t="str">
        <f t="shared" si="26"/>
        <v/>
      </c>
      <c r="M381" s="872" t="str">
        <f t="shared" si="27"/>
        <v/>
      </c>
      <c r="N381" s="872" t="str">
        <f t="shared" si="28"/>
        <v/>
      </c>
      <c r="O381" s="872" t="str">
        <f t="shared" si="29"/>
        <v/>
      </c>
      <c r="P381" s="872" t="str">
        <f t="shared" si="25"/>
        <v/>
      </c>
    </row>
    <row r="382" spans="3:16" ht="18" hidden="1" customHeight="1">
      <c r="C382" s="879"/>
      <c r="D382" s="850"/>
      <c r="E382" s="858"/>
      <c r="F382" s="847"/>
      <c r="G382" s="848"/>
      <c r="H382" s="849"/>
      <c r="I382" s="868"/>
      <c r="J382" s="642"/>
      <c r="K382" s="862"/>
      <c r="L382" s="872" t="str">
        <f t="shared" si="26"/>
        <v/>
      </c>
      <c r="M382" s="872" t="str">
        <f t="shared" si="27"/>
        <v/>
      </c>
      <c r="N382" s="872" t="str">
        <f t="shared" si="28"/>
        <v/>
      </c>
      <c r="O382" s="872" t="str">
        <f t="shared" si="29"/>
        <v/>
      </c>
      <c r="P382" s="872" t="str">
        <f t="shared" si="25"/>
        <v/>
      </c>
    </row>
    <row r="383" spans="3:16" ht="18" hidden="1" customHeight="1">
      <c r="C383" s="879"/>
      <c r="D383" s="850"/>
      <c r="E383" s="858"/>
      <c r="F383" s="847"/>
      <c r="G383" s="848"/>
      <c r="H383" s="849"/>
      <c r="I383" s="868"/>
      <c r="J383" s="642"/>
      <c r="K383" s="862"/>
      <c r="L383" s="872" t="str">
        <f t="shared" si="26"/>
        <v/>
      </c>
      <c r="M383" s="872" t="str">
        <f t="shared" si="27"/>
        <v/>
      </c>
      <c r="N383" s="872" t="str">
        <f t="shared" si="28"/>
        <v/>
      </c>
      <c r="O383" s="872" t="str">
        <f t="shared" si="29"/>
        <v/>
      </c>
      <c r="P383" s="872" t="str">
        <f t="shared" si="25"/>
        <v/>
      </c>
    </row>
    <row r="384" spans="3:16" ht="18" hidden="1" customHeight="1">
      <c r="C384" s="879"/>
      <c r="D384" s="850"/>
      <c r="E384" s="858"/>
      <c r="F384" s="847"/>
      <c r="G384" s="848"/>
      <c r="H384" s="849"/>
      <c r="I384" s="868"/>
      <c r="J384" s="642"/>
      <c r="K384" s="862"/>
      <c r="L384" s="872" t="str">
        <f t="shared" si="26"/>
        <v/>
      </c>
      <c r="M384" s="872" t="str">
        <f t="shared" si="27"/>
        <v/>
      </c>
      <c r="N384" s="872" t="str">
        <f t="shared" si="28"/>
        <v/>
      </c>
      <c r="O384" s="872" t="str">
        <f t="shared" si="29"/>
        <v/>
      </c>
      <c r="P384" s="872" t="str">
        <f t="shared" si="25"/>
        <v/>
      </c>
    </row>
    <row r="385" spans="3:16" ht="18" hidden="1" customHeight="1">
      <c r="C385" s="879"/>
      <c r="D385" s="850"/>
      <c r="E385" s="858"/>
      <c r="F385" s="847"/>
      <c r="G385" s="848"/>
      <c r="H385" s="849"/>
      <c r="I385" s="868"/>
      <c r="J385" s="642"/>
      <c r="K385" s="862"/>
      <c r="L385" s="872" t="str">
        <f t="shared" si="26"/>
        <v/>
      </c>
      <c r="M385" s="872" t="str">
        <f t="shared" si="27"/>
        <v/>
      </c>
      <c r="N385" s="872" t="str">
        <f t="shared" si="28"/>
        <v/>
      </c>
      <c r="O385" s="872" t="str">
        <f t="shared" si="29"/>
        <v/>
      </c>
      <c r="P385" s="872" t="str">
        <f t="shared" si="25"/>
        <v/>
      </c>
    </row>
    <row r="386" spans="3:16" ht="18" hidden="1" customHeight="1">
      <c r="C386" s="879"/>
      <c r="D386" s="850"/>
      <c r="E386" s="858"/>
      <c r="F386" s="847"/>
      <c r="G386" s="848"/>
      <c r="H386" s="849"/>
      <c r="I386" s="868"/>
      <c r="J386" s="642"/>
      <c r="K386" s="862"/>
      <c r="L386" s="872" t="str">
        <f t="shared" si="26"/>
        <v/>
      </c>
      <c r="M386" s="872" t="str">
        <f t="shared" si="27"/>
        <v/>
      </c>
      <c r="N386" s="872" t="str">
        <f t="shared" si="28"/>
        <v/>
      </c>
      <c r="O386" s="872" t="str">
        <f t="shared" si="29"/>
        <v/>
      </c>
      <c r="P386" s="872" t="str">
        <f t="shared" si="25"/>
        <v/>
      </c>
    </row>
    <row r="387" spans="3:16" ht="18" hidden="1" customHeight="1">
      <c r="C387" s="879"/>
      <c r="D387" s="850"/>
      <c r="E387" s="858"/>
      <c r="F387" s="847"/>
      <c r="G387" s="848"/>
      <c r="H387" s="849"/>
      <c r="I387" s="868"/>
      <c r="J387" s="642"/>
      <c r="K387" s="862"/>
      <c r="L387" s="872" t="str">
        <f t="shared" si="26"/>
        <v/>
      </c>
      <c r="M387" s="872" t="str">
        <f t="shared" si="27"/>
        <v/>
      </c>
      <c r="N387" s="872" t="str">
        <f t="shared" si="28"/>
        <v/>
      </c>
      <c r="O387" s="872" t="str">
        <f t="shared" si="29"/>
        <v/>
      </c>
      <c r="P387" s="872" t="str">
        <f t="shared" si="25"/>
        <v/>
      </c>
    </row>
    <row r="388" spans="3:16" ht="18" hidden="1" customHeight="1">
      <c r="C388" s="879"/>
      <c r="D388" s="850"/>
      <c r="E388" s="858"/>
      <c r="F388" s="847"/>
      <c r="G388" s="848"/>
      <c r="H388" s="849"/>
      <c r="I388" s="868"/>
      <c r="J388" s="642"/>
      <c r="K388" s="862"/>
      <c r="L388" s="872" t="str">
        <f t="shared" si="26"/>
        <v/>
      </c>
      <c r="M388" s="872" t="str">
        <f t="shared" si="27"/>
        <v/>
      </c>
      <c r="N388" s="872" t="str">
        <f t="shared" si="28"/>
        <v/>
      </c>
      <c r="O388" s="872" t="str">
        <f t="shared" si="29"/>
        <v/>
      </c>
      <c r="P388" s="872" t="str">
        <f t="shared" si="25"/>
        <v/>
      </c>
    </row>
    <row r="389" spans="3:16" ht="18" hidden="1" customHeight="1">
      <c r="C389" s="879"/>
      <c r="D389" s="850"/>
      <c r="E389" s="858"/>
      <c r="F389" s="847"/>
      <c r="G389" s="848"/>
      <c r="H389" s="849"/>
      <c r="I389" s="868"/>
      <c r="J389" s="642"/>
      <c r="K389" s="862"/>
      <c r="L389" s="872" t="str">
        <f t="shared" si="26"/>
        <v/>
      </c>
      <c r="M389" s="872" t="str">
        <f t="shared" si="27"/>
        <v/>
      </c>
      <c r="N389" s="872" t="str">
        <f t="shared" si="28"/>
        <v/>
      </c>
      <c r="O389" s="872" t="str">
        <f t="shared" si="29"/>
        <v/>
      </c>
      <c r="P389" s="872" t="str">
        <f t="shared" si="25"/>
        <v/>
      </c>
    </row>
    <row r="390" spans="3:16" ht="18" hidden="1" customHeight="1">
      <c r="C390" s="879"/>
      <c r="D390" s="850"/>
      <c r="E390" s="858"/>
      <c r="F390" s="847"/>
      <c r="G390" s="848"/>
      <c r="H390" s="849"/>
      <c r="I390" s="868"/>
      <c r="J390" s="642"/>
      <c r="K390" s="862"/>
      <c r="L390" s="872" t="str">
        <f t="shared" si="26"/>
        <v/>
      </c>
      <c r="M390" s="872" t="str">
        <f t="shared" si="27"/>
        <v/>
      </c>
      <c r="N390" s="872" t="str">
        <f t="shared" si="28"/>
        <v/>
      </c>
      <c r="O390" s="872" t="str">
        <f t="shared" si="29"/>
        <v/>
      </c>
      <c r="P390" s="872" t="str">
        <f t="shared" ref="P390:P453" si="30">IF(C390="","",IF(COUNTBLANK(C390:K390)&gt;1,"記入漏れがあります。記入例のとおりデータを入力してください。",""))</f>
        <v/>
      </c>
    </row>
    <row r="391" spans="3:16" ht="18" hidden="1" customHeight="1">
      <c r="C391" s="879"/>
      <c r="D391" s="850"/>
      <c r="E391" s="858"/>
      <c r="F391" s="847"/>
      <c r="G391" s="848"/>
      <c r="H391" s="849"/>
      <c r="I391" s="868"/>
      <c r="J391" s="642"/>
      <c r="K391" s="862"/>
      <c r="L391" s="872" t="str">
        <f t="shared" ref="L391:L454" si="31">IF(C391="","",IF(F391=H391,"エラー",""))</f>
        <v/>
      </c>
      <c r="M391" s="872" t="str">
        <f t="shared" ref="M391:M454" si="32">IF(C391="","",IF(COUNTIF($I$831:$I$854,I391),"","エラー"))</f>
        <v/>
      </c>
      <c r="N391" s="872" t="str">
        <f t="shared" ref="N391:N454" si="33">IF(I391="その他",IF(J391="","エラー",""),IF(I391="外国語(外国語会話も含む)",IF(J391="","エラー",""),""))</f>
        <v/>
      </c>
      <c r="O391" s="872" t="str">
        <f t="shared" ref="O391:O454" si="34">IF(COUNTIF($Y$6:$Y$19,K391),"要確認","")</f>
        <v/>
      </c>
      <c r="P391" s="872" t="str">
        <f t="shared" si="30"/>
        <v/>
      </c>
    </row>
    <row r="392" spans="3:16" ht="18" hidden="1" customHeight="1">
      <c r="C392" s="879"/>
      <c r="D392" s="850"/>
      <c r="E392" s="858"/>
      <c r="F392" s="847"/>
      <c r="G392" s="848"/>
      <c r="H392" s="849"/>
      <c r="I392" s="868"/>
      <c r="J392" s="642"/>
      <c r="K392" s="862"/>
      <c r="L392" s="872" t="str">
        <f t="shared" si="31"/>
        <v/>
      </c>
      <c r="M392" s="872" t="str">
        <f t="shared" si="32"/>
        <v/>
      </c>
      <c r="N392" s="872" t="str">
        <f t="shared" si="33"/>
        <v/>
      </c>
      <c r="O392" s="872" t="str">
        <f t="shared" si="34"/>
        <v/>
      </c>
      <c r="P392" s="872" t="str">
        <f t="shared" si="30"/>
        <v/>
      </c>
    </row>
    <row r="393" spans="3:16" ht="18" hidden="1" customHeight="1">
      <c r="C393" s="879"/>
      <c r="D393" s="850"/>
      <c r="E393" s="858"/>
      <c r="F393" s="847"/>
      <c r="G393" s="848"/>
      <c r="H393" s="849"/>
      <c r="I393" s="868"/>
      <c r="J393" s="642"/>
      <c r="K393" s="862"/>
      <c r="L393" s="872" t="str">
        <f t="shared" si="31"/>
        <v/>
      </c>
      <c r="M393" s="872" t="str">
        <f t="shared" si="32"/>
        <v/>
      </c>
      <c r="N393" s="872" t="str">
        <f t="shared" si="33"/>
        <v/>
      </c>
      <c r="O393" s="872" t="str">
        <f t="shared" si="34"/>
        <v/>
      </c>
      <c r="P393" s="872" t="str">
        <f t="shared" si="30"/>
        <v/>
      </c>
    </row>
    <row r="394" spans="3:16" ht="18" hidden="1" customHeight="1">
      <c r="C394" s="879"/>
      <c r="D394" s="850"/>
      <c r="E394" s="858"/>
      <c r="F394" s="847"/>
      <c r="G394" s="848"/>
      <c r="H394" s="849"/>
      <c r="I394" s="868"/>
      <c r="J394" s="642"/>
      <c r="K394" s="862"/>
      <c r="L394" s="872" t="str">
        <f t="shared" si="31"/>
        <v/>
      </c>
      <c r="M394" s="872" t="str">
        <f t="shared" si="32"/>
        <v/>
      </c>
      <c r="N394" s="872" t="str">
        <f t="shared" si="33"/>
        <v/>
      </c>
      <c r="O394" s="872" t="str">
        <f t="shared" si="34"/>
        <v/>
      </c>
      <c r="P394" s="872" t="str">
        <f t="shared" si="30"/>
        <v/>
      </c>
    </row>
    <row r="395" spans="3:16" ht="18" hidden="1" customHeight="1">
      <c r="C395" s="879"/>
      <c r="D395" s="850"/>
      <c r="E395" s="858"/>
      <c r="F395" s="847"/>
      <c r="G395" s="848"/>
      <c r="H395" s="849"/>
      <c r="I395" s="868"/>
      <c r="J395" s="642"/>
      <c r="K395" s="862"/>
      <c r="L395" s="872" t="str">
        <f t="shared" si="31"/>
        <v/>
      </c>
      <c r="M395" s="872" t="str">
        <f t="shared" si="32"/>
        <v/>
      </c>
      <c r="N395" s="872" t="str">
        <f t="shared" si="33"/>
        <v/>
      </c>
      <c r="O395" s="872" t="str">
        <f t="shared" si="34"/>
        <v/>
      </c>
      <c r="P395" s="872" t="str">
        <f t="shared" si="30"/>
        <v/>
      </c>
    </row>
    <row r="396" spans="3:16" ht="18" hidden="1" customHeight="1">
      <c r="C396" s="879"/>
      <c r="D396" s="850"/>
      <c r="E396" s="858"/>
      <c r="F396" s="847"/>
      <c r="G396" s="848"/>
      <c r="H396" s="849"/>
      <c r="I396" s="868"/>
      <c r="J396" s="642"/>
      <c r="K396" s="862"/>
      <c r="L396" s="872" t="str">
        <f t="shared" si="31"/>
        <v/>
      </c>
      <c r="M396" s="872" t="str">
        <f t="shared" si="32"/>
        <v/>
      </c>
      <c r="N396" s="872" t="str">
        <f t="shared" si="33"/>
        <v/>
      </c>
      <c r="O396" s="872" t="str">
        <f t="shared" si="34"/>
        <v/>
      </c>
      <c r="P396" s="872" t="str">
        <f t="shared" si="30"/>
        <v/>
      </c>
    </row>
    <row r="397" spans="3:16" ht="18" hidden="1" customHeight="1">
      <c r="C397" s="879"/>
      <c r="D397" s="850"/>
      <c r="E397" s="858"/>
      <c r="F397" s="847"/>
      <c r="G397" s="848"/>
      <c r="H397" s="849"/>
      <c r="I397" s="868"/>
      <c r="J397" s="642"/>
      <c r="K397" s="862"/>
      <c r="L397" s="872" t="str">
        <f t="shared" si="31"/>
        <v/>
      </c>
      <c r="M397" s="872" t="str">
        <f t="shared" si="32"/>
        <v/>
      </c>
      <c r="N397" s="872" t="str">
        <f t="shared" si="33"/>
        <v/>
      </c>
      <c r="O397" s="872" t="str">
        <f t="shared" si="34"/>
        <v/>
      </c>
      <c r="P397" s="872" t="str">
        <f t="shared" si="30"/>
        <v/>
      </c>
    </row>
    <row r="398" spans="3:16" ht="18" hidden="1" customHeight="1">
      <c r="C398" s="879"/>
      <c r="D398" s="850"/>
      <c r="E398" s="858"/>
      <c r="F398" s="847"/>
      <c r="G398" s="848"/>
      <c r="H398" s="849"/>
      <c r="I398" s="868"/>
      <c r="J398" s="642"/>
      <c r="K398" s="862"/>
      <c r="L398" s="872" t="str">
        <f t="shared" si="31"/>
        <v/>
      </c>
      <c r="M398" s="872" t="str">
        <f t="shared" si="32"/>
        <v/>
      </c>
      <c r="N398" s="872" t="str">
        <f t="shared" si="33"/>
        <v/>
      </c>
      <c r="O398" s="872" t="str">
        <f t="shared" si="34"/>
        <v/>
      </c>
      <c r="P398" s="872" t="str">
        <f t="shared" si="30"/>
        <v/>
      </c>
    </row>
    <row r="399" spans="3:16" ht="18" hidden="1" customHeight="1">
      <c r="C399" s="879"/>
      <c r="D399" s="850"/>
      <c r="E399" s="858"/>
      <c r="F399" s="847"/>
      <c r="G399" s="848"/>
      <c r="H399" s="849"/>
      <c r="I399" s="868"/>
      <c r="J399" s="642"/>
      <c r="K399" s="862"/>
      <c r="L399" s="872" t="str">
        <f t="shared" si="31"/>
        <v/>
      </c>
      <c r="M399" s="872" t="str">
        <f t="shared" si="32"/>
        <v/>
      </c>
      <c r="N399" s="872" t="str">
        <f t="shared" si="33"/>
        <v/>
      </c>
      <c r="O399" s="872" t="str">
        <f t="shared" si="34"/>
        <v/>
      </c>
      <c r="P399" s="872" t="str">
        <f t="shared" si="30"/>
        <v/>
      </c>
    </row>
    <row r="400" spans="3:16" ht="18" hidden="1" customHeight="1">
      <c r="C400" s="879"/>
      <c r="D400" s="850"/>
      <c r="E400" s="858"/>
      <c r="F400" s="847"/>
      <c r="G400" s="848"/>
      <c r="H400" s="849"/>
      <c r="I400" s="868"/>
      <c r="J400" s="642"/>
      <c r="K400" s="862"/>
      <c r="L400" s="872" t="str">
        <f t="shared" si="31"/>
        <v/>
      </c>
      <c r="M400" s="872" t="str">
        <f t="shared" si="32"/>
        <v/>
      </c>
      <c r="N400" s="872" t="str">
        <f t="shared" si="33"/>
        <v/>
      </c>
      <c r="O400" s="872" t="str">
        <f t="shared" si="34"/>
        <v/>
      </c>
      <c r="P400" s="872" t="str">
        <f t="shared" si="30"/>
        <v/>
      </c>
    </row>
    <row r="401" spans="3:16" ht="18" hidden="1" customHeight="1">
      <c r="C401" s="879"/>
      <c r="D401" s="850"/>
      <c r="E401" s="858"/>
      <c r="F401" s="847"/>
      <c r="G401" s="848"/>
      <c r="H401" s="849"/>
      <c r="I401" s="868"/>
      <c r="J401" s="642"/>
      <c r="K401" s="862"/>
      <c r="L401" s="872" t="str">
        <f t="shared" si="31"/>
        <v/>
      </c>
      <c r="M401" s="872" t="str">
        <f t="shared" si="32"/>
        <v/>
      </c>
      <c r="N401" s="872" t="str">
        <f t="shared" si="33"/>
        <v/>
      </c>
      <c r="O401" s="872" t="str">
        <f t="shared" si="34"/>
        <v/>
      </c>
      <c r="P401" s="872" t="str">
        <f t="shared" si="30"/>
        <v/>
      </c>
    </row>
    <row r="402" spans="3:16" ht="18" hidden="1" customHeight="1">
      <c r="C402" s="879"/>
      <c r="D402" s="850"/>
      <c r="E402" s="858"/>
      <c r="F402" s="847"/>
      <c r="G402" s="848"/>
      <c r="H402" s="849"/>
      <c r="I402" s="868"/>
      <c r="J402" s="642"/>
      <c r="K402" s="862"/>
      <c r="L402" s="872" t="str">
        <f t="shared" si="31"/>
        <v/>
      </c>
      <c r="M402" s="872" t="str">
        <f t="shared" si="32"/>
        <v/>
      </c>
      <c r="N402" s="872" t="str">
        <f t="shared" si="33"/>
        <v/>
      </c>
      <c r="O402" s="872" t="str">
        <f t="shared" si="34"/>
        <v/>
      </c>
      <c r="P402" s="872" t="str">
        <f t="shared" si="30"/>
        <v/>
      </c>
    </row>
    <row r="403" spans="3:16" ht="18" hidden="1" customHeight="1">
      <c r="C403" s="879"/>
      <c r="D403" s="850"/>
      <c r="E403" s="858"/>
      <c r="F403" s="847"/>
      <c r="G403" s="848"/>
      <c r="H403" s="849"/>
      <c r="I403" s="868"/>
      <c r="J403" s="642"/>
      <c r="K403" s="862"/>
      <c r="L403" s="872" t="str">
        <f t="shared" si="31"/>
        <v/>
      </c>
      <c r="M403" s="872" t="str">
        <f t="shared" si="32"/>
        <v/>
      </c>
      <c r="N403" s="872" t="str">
        <f t="shared" si="33"/>
        <v/>
      </c>
      <c r="O403" s="872" t="str">
        <f t="shared" si="34"/>
        <v/>
      </c>
      <c r="P403" s="872" t="str">
        <f t="shared" si="30"/>
        <v/>
      </c>
    </row>
    <row r="404" spans="3:16" ht="18" hidden="1" customHeight="1">
      <c r="C404" s="879"/>
      <c r="D404" s="850"/>
      <c r="E404" s="858"/>
      <c r="F404" s="847"/>
      <c r="G404" s="848"/>
      <c r="H404" s="849"/>
      <c r="I404" s="868"/>
      <c r="J404" s="642"/>
      <c r="K404" s="862"/>
      <c r="L404" s="872" t="str">
        <f t="shared" si="31"/>
        <v/>
      </c>
      <c r="M404" s="872" t="str">
        <f t="shared" si="32"/>
        <v/>
      </c>
      <c r="N404" s="872" t="str">
        <f t="shared" si="33"/>
        <v/>
      </c>
      <c r="O404" s="872" t="str">
        <f t="shared" si="34"/>
        <v/>
      </c>
      <c r="P404" s="872" t="str">
        <f t="shared" si="30"/>
        <v/>
      </c>
    </row>
    <row r="405" spans="3:16" ht="18" hidden="1" customHeight="1">
      <c r="C405" s="879"/>
      <c r="D405" s="850"/>
      <c r="E405" s="858"/>
      <c r="F405" s="847"/>
      <c r="G405" s="848"/>
      <c r="H405" s="849"/>
      <c r="I405" s="868"/>
      <c r="J405" s="642"/>
      <c r="K405" s="862"/>
      <c r="L405" s="872" t="str">
        <f t="shared" si="31"/>
        <v/>
      </c>
      <c r="M405" s="872" t="str">
        <f t="shared" si="32"/>
        <v/>
      </c>
      <c r="N405" s="872" t="str">
        <f t="shared" si="33"/>
        <v/>
      </c>
      <c r="O405" s="872" t="str">
        <f t="shared" si="34"/>
        <v/>
      </c>
      <c r="P405" s="872" t="str">
        <f t="shared" si="30"/>
        <v/>
      </c>
    </row>
    <row r="406" spans="3:16" ht="18" hidden="1" customHeight="1">
      <c r="C406" s="879"/>
      <c r="D406" s="850"/>
      <c r="E406" s="858"/>
      <c r="F406" s="847"/>
      <c r="G406" s="848"/>
      <c r="H406" s="849"/>
      <c r="I406" s="868"/>
      <c r="J406" s="642"/>
      <c r="K406" s="862"/>
      <c r="L406" s="872" t="str">
        <f t="shared" si="31"/>
        <v/>
      </c>
      <c r="M406" s="872" t="str">
        <f t="shared" si="32"/>
        <v/>
      </c>
      <c r="N406" s="872" t="str">
        <f t="shared" si="33"/>
        <v/>
      </c>
      <c r="O406" s="872" t="str">
        <f t="shared" si="34"/>
        <v/>
      </c>
      <c r="P406" s="872" t="str">
        <f t="shared" si="30"/>
        <v/>
      </c>
    </row>
    <row r="407" spans="3:16" ht="18" hidden="1" customHeight="1">
      <c r="C407" s="879"/>
      <c r="D407" s="850"/>
      <c r="E407" s="858"/>
      <c r="F407" s="847"/>
      <c r="G407" s="848"/>
      <c r="H407" s="849"/>
      <c r="I407" s="868"/>
      <c r="J407" s="642"/>
      <c r="K407" s="862"/>
      <c r="L407" s="872" t="str">
        <f t="shared" si="31"/>
        <v/>
      </c>
      <c r="M407" s="872" t="str">
        <f t="shared" si="32"/>
        <v/>
      </c>
      <c r="N407" s="872" t="str">
        <f t="shared" si="33"/>
        <v/>
      </c>
      <c r="O407" s="872" t="str">
        <f t="shared" si="34"/>
        <v/>
      </c>
      <c r="P407" s="872" t="str">
        <f t="shared" si="30"/>
        <v/>
      </c>
    </row>
    <row r="408" spans="3:16" ht="18" hidden="1" customHeight="1">
      <c r="C408" s="879"/>
      <c r="D408" s="850"/>
      <c r="E408" s="858"/>
      <c r="F408" s="847"/>
      <c r="G408" s="848"/>
      <c r="H408" s="849"/>
      <c r="I408" s="868"/>
      <c r="J408" s="642"/>
      <c r="K408" s="862"/>
      <c r="L408" s="872" t="str">
        <f t="shared" si="31"/>
        <v/>
      </c>
      <c r="M408" s="872" t="str">
        <f t="shared" si="32"/>
        <v/>
      </c>
      <c r="N408" s="872" t="str">
        <f t="shared" si="33"/>
        <v/>
      </c>
      <c r="O408" s="872" t="str">
        <f t="shared" si="34"/>
        <v/>
      </c>
      <c r="P408" s="872" t="str">
        <f t="shared" si="30"/>
        <v/>
      </c>
    </row>
    <row r="409" spans="3:16" ht="18" hidden="1" customHeight="1">
      <c r="C409" s="879"/>
      <c r="D409" s="850"/>
      <c r="E409" s="858"/>
      <c r="F409" s="847"/>
      <c r="G409" s="848"/>
      <c r="H409" s="849"/>
      <c r="I409" s="868"/>
      <c r="J409" s="642"/>
      <c r="K409" s="862"/>
      <c r="L409" s="872" t="str">
        <f t="shared" si="31"/>
        <v/>
      </c>
      <c r="M409" s="872" t="str">
        <f t="shared" si="32"/>
        <v/>
      </c>
      <c r="N409" s="872" t="str">
        <f t="shared" si="33"/>
        <v/>
      </c>
      <c r="O409" s="872" t="str">
        <f t="shared" si="34"/>
        <v/>
      </c>
      <c r="P409" s="872" t="str">
        <f t="shared" si="30"/>
        <v/>
      </c>
    </row>
    <row r="410" spans="3:16" ht="18" hidden="1" customHeight="1">
      <c r="C410" s="879"/>
      <c r="D410" s="850"/>
      <c r="E410" s="858"/>
      <c r="F410" s="847"/>
      <c r="G410" s="848"/>
      <c r="H410" s="849"/>
      <c r="I410" s="868"/>
      <c r="J410" s="642"/>
      <c r="K410" s="862"/>
      <c r="L410" s="872" t="str">
        <f t="shared" si="31"/>
        <v/>
      </c>
      <c r="M410" s="872" t="str">
        <f t="shared" si="32"/>
        <v/>
      </c>
      <c r="N410" s="872" t="str">
        <f t="shared" si="33"/>
        <v/>
      </c>
      <c r="O410" s="872" t="str">
        <f t="shared" si="34"/>
        <v/>
      </c>
      <c r="P410" s="872" t="str">
        <f t="shared" si="30"/>
        <v/>
      </c>
    </row>
    <row r="411" spans="3:16" ht="18" hidden="1" customHeight="1">
      <c r="C411" s="879"/>
      <c r="D411" s="850"/>
      <c r="E411" s="858"/>
      <c r="F411" s="847"/>
      <c r="G411" s="848"/>
      <c r="H411" s="849"/>
      <c r="I411" s="868"/>
      <c r="J411" s="642"/>
      <c r="K411" s="862"/>
      <c r="L411" s="872" t="str">
        <f t="shared" si="31"/>
        <v/>
      </c>
      <c r="M411" s="872" t="str">
        <f t="shared" si="32"/>
        <v/>
      </c>
      <c r="N411" s="872" t="str">
        <f t="shared" si="33"/>
        <v/>
      </c>
      <c r="O411" s="872" t="str">
        <f t="shared" si="34"/>
        <v/>
      </c>
      <c r="P411" s="872" t="str">
        <f t="shared" si="30"/>
        <v/>
      </c>
    </row>
    <row r="412" spans="3:16" ht="18" hidden="1" customHeight="1">
      <c r="C412" s="879"/>
      <c r="D412" s="850"/>
      <c r="E412" s="858"/>
      <c r="F412" s="847"/>
      <c r="G412" s="848"/>
      <c r="H412" s="849"/>
      <c r="I412" s="868"/>
      <c r="J412" s="642"/>
      <c r="K412" s="862"/>
      <c r="L412" s="872" t="str">
        <f t="shared" si="31"/>
        <v/>
      </c>
      <c r="M412" s="872" t="str">
        <f t="shared" si="32"/>
        <v/>
      </c>
      <c r="N412" s="872" t="str">
        <f t="shared" si="33"/>
        <v/>
      </c>
      <c r="O412" s="872" t="str">
        <f t="shared" si="34"/>
        <v/>
      </c>
      <c r="P412" s="872" t="str">
        <f t="shared" si="30"/>
        <v/>
      </c>
    </row>
    <row r="413" spans="3:16" ht="18" hidden="1" customHeight="1">
      <c r="C413" s="879"/>
      <c r="D413" s="850"/>
      <c r="E413" s="858"/>
      <c r="F413" s="847"/>
      <c r="G413" s="848"/>
      <c r="H413" s="849"/>
      <c r="I413" s="868"/>
      <c r="J413" s="642"/>
      <c r="K413" s="862"/>
      <c r="L413" s="872" t="str">
        <f t="shared" si="31"/>
        <v/>
      </c>
      <c r="M413" s="872" t="str">
        <f t="shared" si="32"/>
        <v/>
      </c>
      <c r="N413" s="872" t="str">
        <f t="shared" si="33"/>
        <v/>
      </c>
      <c r="O413" s="872" t="str">
        <f t="shared" si="34"/>
        <v/>
      </c>
      <c r="P413" s="872" t="str">
        <f t="shared" si="30"/>
        <v/>
      </c>
    </row>
    <row r="414" spans="3:16" ht="18" hidden="1" customHeight="1">
      <c r="C414" s="879"/>
      <c r="D414" s="850"/>
      <c r="E414" s="858"/>
      <c r="F414" s="847"/>
      <c r="G414" s="848"/>
      <c r="H414" s="849"/>
      <c r="I414" s="868"/>
      <c r="J414" s="642"/>
      <c r="K414" s="862"/>
      <c r="L414" s="872" t="str">
        <f t="shared" si="31"/>
        <v/>
      </c>
      <c r="M414" s="872" t="str">
        <f t="shared" si="32"/>
        <v/>
      </c>
      <c r="N414" s="872" t="str">
        <f t="shared" si="33"/>
        <v/>
      </c>
      <c r="O414" s="872" t="str">
        <f t="shared" si="34"/>
        <v/>
      </c>
      <c r="P414" s="872" t="str">
        <f t="shared" si="30"/>
        <v/>
      </c>
    </row>
    <row r="415" spans="3:16" ht="18" hidden="1" customHeight="1">
      <c r="C415" s="879"/>
      <c r="D415" s="850"/>
      <c r="E415" s="858"/>
      <c r="F415" s="847"/>
      <c r="G415" s="848"/>
      <c r="H415" s="849"/>
      <c r="I415" s="868"/>
      <c r="J415" s="642"/>
      <c r="K415" s="862"/>
      <c r="L415" s="872" t="str">
        <f t="shared" si="31"/>
        <v/>
      </c>
      <c r="M415" s="872" t="str">
        <f t="shared" si="32"/>
        <v/>
      </c>
      <c r="N415" s="872" t="str">
        <f t="shared" si="33"/>
        <v/>
      </c>
      <c r="O415" s="872" t="str">
        <f t="shared" si="34"/>
        <v/>
      </c>
      <c r="P415" s="872" t="str">
        <f t="shared" si="30"/>
        <v/>
      </c>
    </row>
    <row r="416" spans="3:16" ht="18" hidden="1" customHeight="1">
      <c r="C416" s="879"/>
      <c r="D416" s="850"/>
      <c r="E416" s="858"/>
      <c r="F416" s="847"/>
      <c r="G416" s="848"/>
      <c r="H416" s="849"/>
      <c r="I416" s="868"/>
      <c r="J416" s="642"/>
      <c r="K416" s="862"/>
      <c r="L416" s="872" t="str">
        <f t="shared" si="31"/>
        <v/>
      </c>
      <c r="M416" s="872" t="str">
        <f t="shared" si="32"/>
        <v/>
      </c>
      <c r="N416" s="872" t="str">
        <f t="shared" si="33"/>
        <v/>
      </c>
      <c r="O416" s="872" t="str">
        <f t="shared" si="34"/>
        <v/>
      </c>
      <c r="P416" s="872" t="str">
        <f t="shared" si="30"/>
        <v/>
      </c>
    </row>
    <row r="417" spans="3:16" ht="18" hidden="1" customHeight="1">
      <c r="C417" s="879"/>
      <c r="D417" s="850"/>
      <c r="E417" s="858"/>
      <c r="F417" s="847"/>
      <c r="G417" s="848"/>
      <c r="H417" s="849"/>
      <c r="I417" s="868"/>
      <c r="J417" s="642"/>
      <c r="K417" s="862"/>
      <c r="L417" s="872" t="str">
        <f t="shared" si="31"/>
        <v/>
      </c>
      <c r="M417" s="872" t="str">
        <f t="shared" si="32"/>
        <v/>
      </c>
      <c r="N417" s="872" t="str">
        <f t="shared" si="33"/>
        <v/>
      </c>
      <c r="O417" s="872" t="str">
        <f t="shared" si="34"/>
        <v/>
      </c>
      <c r="P417" s="872" t="str">
        <f t="shared" si="30"/>
        <v/>
      </c>
    </row>
    <row r="418" spans="3:16" ht="18" hidden="1" customHeight="1">
      <c r="C418" s="879"/>
      <c r="D418" s="850"/>
      <c r="E418" s="858"/>
      <c r="F418" s="847"/>
      <c r="G418" s="848"/>
      <c r="H418" s="849"/>
      <c r="I418" s="868"/>
      <c r="J418" s="642"/>
      <c r="K418" s="862"/>
      <c r="L418" s="872" t="str">
        <f t="shared" si="31"/>
        <v/>
      </c>
      <c r="M418" s="872" t="str">
        <f t="shared" si="32"/>
        <v/>
      </c>
      <c r="N418" s="872" t="str">
        <f t="shared" si="33"/>
        <v/>
      </c>
      <c r="O418" s="872" t="str">
        <f t="shared" si="34"/>
        <v/>
      </c>
      <c r="P418" s="872" t="str">
        <f t="shared" si="30"/>
        <v/>
      </c>
    </row>
    <row r="419" spans="3:16" ht="18" hidden="1" customHeight="1">
      <c r="C419" s="879"/>
      <c r="D419" s="850"/>
      <c r="E419" s="858"/>
      <c r="F419" s="847"/>
      <c r="G419" s="848"/>
      <c r="H419" s="849"/>
      <c r="I419" s="868"/>
      <c r="J419" s="642"/>
      <c r="K419" s="862"/>
      <c r="L419" s="872" t="str">
        <f t="shared" si="31"/>
        <v/>
      </c>
      <c r="M419" s="872" t="str">
        <f t="shared" si="32"/>
        <v/>
      </c>
      <c r="N419" s="872" t="str">
        <f t="shared" si="33"/>
        <v/>
      </c>
      <c r="O419" s="872" t="str">
        <f t="shared" si="34"/>
        <v/>
      </c>
      <c r="P419" s="872" t="str">
        <f t="shared" si="30"/>
        <v/>
      </c>
    </row>
    <row r="420" spans="3:16" ht="18" hidden="1" customHeight="1">
      <c r="C420" s="879"/>
      <c r="D420" s="850"/>
      <c r="E420" s="858"/>
      <c r="F420" s="847"/>
      <c r="G420" s="848"/>
      <c r="H420" s="849"/>
      <c r="I420" s="868"/>
      <c r="J420" s="642"/>
      <c r="K420" s="862"/>
      <c r="L420" s="872" t="str">
        <f t="shared" si="31"/>
        <v/>
      </c>
      <c r="M420" s="872" t="str">
        <f t="shared" si="32"/>
        <v/>
      </c>
      <c r="N420" s="872" t="str">
        <f t="shared" si="33"/>
        <v/>
      </c>
      <c r="O420" s="872" t="str">
        <f t="shared" si="34"/>
        <v/>
      </c>
      <c r="P420" s="872" t="str">
        <f t="shared" si="30"/>
        <v/>
      </c>
    </row>
    <row r="421" spans="3:16" ht="18" hidden="1" customHeight="1">
      <c r="C421" s="879"/>
      <c r="D421" s="850"/>
      <c r="E421" s="858"/>
      <c r="F421" s="847"/>
      <c r="G421" s="848"/>
      <c r="H421" s="849"/>
      <c r="I421" s="868"/>
      <c r="J421" s="642"/>
      <c r="K421" s="862"/>
      <c r="L421" s="872" t="str">
        <f t="shared" si="31"/>
        <v/>
      </c>
      <c r="M421" s="872" t="str">
        <f t="shared" si="32"/>
        <v/>
      </c>
      <c r="N421" s="872" t="str">
        <f t="shared" si="33"/>
        <v/>
      </c>
      <c r="O421" s="872" t="str">
        <f t="shared" si="34"/>
        <v/>
      </c>
      <c r="P421" s="872" t="str">
        <f t="shared" si="30"/>
        <v/>
      </c>
    </row>
    <row r="422" spans="3:16" ht="18" hidden="1" customHeight="1">
      <c r="C422" s="879"/>
      <c r="D422" s="850"/>
      <c r="E422" s="858"/>
      <c r="F422" s="847"/>
      <c r="G422" s="848"/>
      <c r="H422" s="849"/>
      <c r="I422" s="868"/>
      <c r="J422" s="642"/>
      <c r="K422" s="862"/>
      <c r="L422" s="872" t="str">
        <f t="shared" si="31"/>
        <v/>
      </c>
      <c r="M422" s="872" t="str">
        <f t="shared" si="32"/>
        <v/>
      </c>
      <c r="N422" s="872" t="str">
        <f t="shared" si="33"/>
        <v/>
      </c>
      <c r="O422" s="872" t="str">
        <f t="shared" si="34"/>
        <v/>
      </c>
      <c r="P422" s="872" t="str">
        <f t="shared" si="30"/>
        <v/>
      </c>
    </row>
    <row r="423" spans="3:16" ht="18" hidden="1" customHeight="1">
      <c r="C423" s="879"/>
      <c r="D423" s="850"/>
      <c r="E423" s="858"/>
      <c r="F423" s="847"/>
      <c r="G423" s="848"/>
      <c r="H423" s="849"/>
      <c r="I423" s="868"/>
      <c r="J423" s="642"/>
      <c r="K423" s="862"/>
      <c r="L423" s="872" t="str">
        <f t="shared" si="31"/>
        <v/>
      </c>
      <c r="M423" s="872" t="str">
        <f t="shared" si="32"/>
        <v/>
      </c>
      <c r="N423" s="872" t="str">
        <f t="shared" si="33"/>
        <v/>
      </c>
      <c r="O423" s="872" t="str">
        <f t="shared" si="34"/>
        <v/>
      </c>
      <c r="P423" s="872" t="str">
        <f t="shared" si="30"/>
        <v/>
      </c>
    </row>
    <row r="424" spans="3:16" ht="18" hidden="1" customHeight="1">
      <c r="C424" s="879"/>
      <c r="D424" s="850"/>
      <c r="E424" s="858"/>
      <c r="F424" s="847"/>
      <c r="G424" s="848"/>
      <c r="H424" s="849"/>
      <c r="I424" s="868"/>
      <c r="J424" s="642"/>
      <c r="K424" s="862"/>
      <c r="L424" s="872" t="str">
        <f t="shared" si="31"/>
        <v/>
      </c>
      <c r="M424" s="872" t="str">
        <f t="shared" si="32"/>
        <v/>
      </c>
      <c r="N424" s="872" t="str">
        <f t="shared" si="33"/>
        <v/>
      </c>
      <c r="O424" s="872" t="str">
        <f t="shared" si="34"/>
        <v/>
      </c>
      <c r="P424" s="872" t="str">
        <f t="shared" si="30"/>
        <v/>
      </c>
    </row>
    <row r="425" spans="3:16" ht="18" hidden="1" customHeight="1">
      <c r="C425" s="879"/>
      <c r="D425" s="850"/>
      <c r="E425" s="858"/>
      <c r="F425" s="847"/>
      <c r="G425" s="848"/>
      <c r="H425" s="849"/>
      <c r="I425" s="868"/>
      <c r="J425" s="642"/>
      <c r="K425" s="862"/>
      <c r="L425" s="872" t="str">
        <f t="shared" si="31"/>
        <v/>
      </c>
      <c r="M425" s="872" t="str">
        <f t="shared" si="32"/>
        <v/>
      </c>
      <c r="N425" s="872" t="str">
        <f t="shared" si="33"/>
        <v/>
      </c>
      <c r="O425" s="872" t="str">
        <f t="shared" si="34"/>
        <v/>
      </c>
      <c r="P425" s="872" t="str">
        <f t="shared" si="30"/>
        <v/>
      </c>
    </row>
    <row r="426" spans="3:16" ht="18" hidden="1" customHeight="1">
      <c r="C426" s="879"/>
      <c r="D426" s="850"/>
      <c r="E426" s="858"/>
      <c r="F426" s="847"/>
      <c r="G426" s="848"/>
      <c r="H426" s="849"/>
      <c r="I426" s="868"/>
      <c r="J426" s="642"/>
      <c r="K426" s="862"/>
      <c r="L426" s="872" t="str">
        <f t="shared" si="31"/>
        <v/>
      </c>
      <c r="M426" s="872" t="str">
        <f t="shared" si="32"/>
        <v/>
      </c>
      <c r="N426" s="872" t="str">
        <f t="shared" si="33"/>
        <v/>
      </c>
      <c r="O426" s="872" t="str">
        <f t="shared" si="34"/>
        <v/>
      </c>
      <c r="P426" s="872" t="str">
        <f t="shared" si="30"/>
        <v/>
      </c>
    </row>
    <row r="427" spans="3:16" ht="18" hidden="1" customHeight="1">
      <c r="C427" s="879"/>
      <c r="D427" s="850"/>
      <c r="E427" s="858"/>
      <c r="F427" s="847"/>
      <c r="G427" s="848"/>
      <c r="H427" s="849"/>
      <c r="I427" s="868"/>
      <c r="J427" s="642"/>
      <c r="K427" s="862"/>
      <c r="L427" s="872" t="str">
        <f t="shared" si="31"/>
        <v/>
      </c>
      <c r="M427" s="872" t="str">
        <f t="shared" si="32"/>
        <v/>
      </c>
      <c r="N427" s="872" t="str">
        <f t="shared" si="33"/>
        <v/>
      </c>
      <c r="O427" s="872" t="str">
        <f t="shared" si="34"/>
        <v/>
      </c>
      <c r="P427" s="872" t="str">
        <f t="shared" si="30"/>
        <v/>
      </c>
    </row>
    <row r="428" spans="3:16" ht="18" hidden="1" customHeight="1">
      <c r="C428" s="879"/>
      <c r="D428" s="850"/>
      <c r="E428" s="858"/>
      <c r="F428" s="847"/>
      <c r="G428" s="848"/>
      <c r="H428" s="849"/>
      <c r="I428" s="868"/>
      <c r="J428" s="642"/>
      <c r="K428" s="862"/>
      <c r="L428" s="872" t="str">
        <f t="shared" si="31"/>
        <v/>
      </c>
      <c r="M428" s="872" t="str">
        <f t="shared" si="32"/>
        <v/>
      </c>
      <c r="N428" s="872" t="str">
        <f t="shared" si="33"/>
        <v/>
      </c>
      <c r="O428" s="872" t="str">
        <f t="shared" si="34"/>
        <v/>
      </c>
      <c r="P428" s="872" t="str">
        <f t="shared" si="30"/>
        <v/>
      </c>
    </row>
    <row r="429" spans="3:16" ht="18" hidden="1" customHeight="1">
      <c r="C429" s="879"/>
      <c r="D429" s="850"/>
      <c r="E429" s="858"/>
      <c r="F429" s="847"/>
      <c r="G429" s="848"/>
      <c r="H429" s="849"/>
      <c r="I429" s="868"/>
      <c r="J429" s="642"/>
      <c r="K429" s="862"/>
      <c r="L429" s="872" t="str">
        <f t="shared" si="31"/>
        <v/>
      </c>
      <c r="M429" s="872" t="str">
        <f t="shared" si="32"/>
        <v/>
      </c>
      <c r="N429" s="872" t="str">
        <f t="shared" si="33"/>
        <v/>
      </c>
      <c r="O429" s="872" t="str">
        <f t="shared" si="34"/>
        <v/>
      </c>
      <c r="P429" s="872" t="str">
        <f t="shared" si="30"/>
        <v/>
      </c>
    </row>
    <row r="430" spans="3:16" ht="18" hidden="1" customHeight="1">
      <c r="C430" s="879"/>
      <c r="D430" s="850"/>
      <c r="E430" s="858"/>
      <c r="F430" s="847"/>
      <c r="G430" s="848"/>
      <c r="H430" s="849"/>
      <c r="I430" s="868"/>
      <c r="J430" s="642"/>
      <c r="K430" s="862"/>
      <c r="L430" s="872" t="str">
        <f t="shared" si="31"/>
        <v/>
      </c>
      <c r="M430" s="872" t="str">
        <f t="shared" si="32"/>
        <v/>
      </c>
      <c r="N430" s="872" t="str">
        <f t="shared" si="33"/>
        <v/>
      </c>
      <c r="O430" s="872" t="str">
        <f t="shared" si="34"/>
        <v/>
      </c>
      <c r="P430" s="872" t="str">
        <f t="shared" si="30"/>
        <v/>
      </c>
    </row>
    <row r="431" spans="3:16" ht="18" hidden="1" customHeight="1">
      <c r="C431" s="879"/>
      <c r="D431" s="850"/>
      <c r="E431" s="858"/>
      <c r="F431" s="847"/>
      <c r="G431" s="848"/>
      <c r="H431" s="849"/>
      <c r="I431" s="868"/>
      <c r="J431" s="642"/>
      <c r="K431" s="862"/>
      <c r="L431" s="872" t="str">
        <f t="shared" si="31"/>
        <v/>
      </c>
      <c r="M431" s="872" t="str">
        <f t="shared" si="32"/>
        <v/>
      </c>
      <c r="N431" s="872" t="str">
        <f t="shared" si="33"/>
        <v/>
      </c>
      <c r="O431" s="872" t="str">
        <f t="shared" si="34"/>
        <v/>
      </c>
      <c r="P431" s="872" t="str">
        <f t="shared" si="30"/>
        <v/>
      </c>
    </row>
    <row r="432" spans="3:16" ht="18" hidden="1" customHeight="1">
      <c r="C432" s="879"/>
      <c r="D432" s="850"/>
      <c r="E432" s="858"/>
      <c r="F432" s="847"/>
      <c r="G432" s="848"/>
      <c r="H432" s="849"/>
      <c r="I432" s="868"/>
      <c r="J432" s="642"/>
      <c r="K432" s="862"/>
      <c r="L432" s="872" t="str">
        <f t="shared" si="31"/>
        <v/>
      </c>
      <c r="M432" s="872" t="str">
        <f t="shared" si="32"/>
        <v/>
      </c>
      <c r="N432" s="872" t="str">
        <f t="shared" si="33"/>
        <v/>
      </c>
      <c r="O432" s="872" t="str">
        <f t="shared" si="34"/>
        <v/>
      </c>
      <c r="P432" s="872" t="str">
        <f t="shared" si="30"/>
        <v/>
      </c>
    </row>
    <row r="433" spans="3:16" ht="18" hidden="1" customHeight="1">
      <c r="C433" s="879"/>
      <c r="D433" s="850"/>
      <c r="E433" s="858"/>
      <c r="F433" s="847"/>
      <c r="G433" s="848"/>
      <c r="H433" s="849"/>
      <c r="I433" s="868"/>
      <c r="J433" s="642"/>
      <c r="K433" s="862"/>
      <c r="L433" s="872" t="str">
        <f t="shared" si="31"/>
        <v/>
      </c>
      <c r="M433" s="872" t="str">
        <f t="shared" si="32"/>
        <v/>
      </c>
      <c r="N433" s="872" t="str">
        <f t="shared" si="33"/>
        <v/>
      </c>
      <c r="O433" s="872" t="str">
        <f t="shared" si="34"/>
        <v/>
      </c>
      <c r="P433" s="872" t="str">
        <f t="shared" si="30"/>
        <v/>
      </c>
    </row>
    <row r="434" spans="3:16" ht="18" hidden="1" customHeight="1">
      <c r="C434" s="879"/>
      <c r="D434" s="850"/>
      <c r="E434" s="858"/>
      <c r="F434" s="847"/>
      <c r="G434" s="848"/>
      <c r="H434" s="849"/>
      <c r="I434" s="868"/>
      <c r="J434" s="642"/>
      <c r="K434" s="862"/>
      <c r="L434" s="872" t="str">
        <f t="shared" si="31"/>
        <v/>
      </c>
      <c r="M434" s="872" t="str">
        <f t="shared" si="32"/>
        <v/>
      </c>
      <c r="N434" s="872" t="str">
        <f t="shared" si="33"/>
        <v/>
      </c>
      <c r="O434" s="872" t="str">
        <f t="shared" si="34"/>
        <v/>
      </c>
      <c r="P434" s="872" t="str">
        <f t="shared" si="30"/>
        <v/>
      </c>
    </row>
    <row r="435" spans="3:16" ht="18" hidden="1" customHeight="1">
      <c r="C435" s="879"/>
      <c r="D435" s="850"/>
      <c r="E435" s="858"/>
      <c r="F435" s="847"/>
      <c r="G435" s="848"/>
      <c r="H435" s="849"/>
      <c r="I435" s="868"/>
      <c r="J435" s="642"/>
      <c r="K435" s="862"/>
      <c r="L435" s="872" t="str">
        <f t="shared" si="31"/>
        <v/>
      </c>
      <c r="M435" s="872" t="str">
        <f t="shared" si="32"/>
        <v/>
      </c>
      <c r="N435" s="872" t="str">
        <f t="shared" si="33"/>
        <v/>
      </c>
      <c r="O435" s="872" t="str">
        <f t="shared" si="34"/>
        <v/>
      </c>
      <c r="P435" s="872" t="str">
        <f t="shared" si="30"/>
        <v/>
      </c>
    </row>
    <row r="436" spans="3:16" ht="18" hidden="1" customHeight="1">
      <c r="C436" s="879"/>
      <c r="D436" s="850"/>
      <c r="E436" s="858"/>
      <c r="F436" s="847"/>
      <c r="G436" s="848"/>
      <c r="H436" s="849"/>
      <c r="I436" s="868"/>
      <c r="J436" s="642"/>
      <c r="K436" s="862"/>
      <c r="L436" s="872" t="str">
        <f t="shared" si="31"/>
        <v/>
      </c>
      <c r="M436" s="872" t="str">
        <f t="shared" si="32"/>
        <v/>
      </c>
      <c r="N436" s="872" t="str">
        <f t="shared" si="33"/>
        <v/>
      </c>
      <c r="O436" s="872" t="str">
        <f t="shared" si="34"/>
        <v/>
      </c>
      <c r="P436" s="872" t="str">
        <f t="shared" si="30"/>
        <v/>
      </c>
    </row>
    <row r="437" spans="3:16" ht="18" hidden="1" customHeight="1">
      <c r="C437" s="879"/>
      <c r="D437" s="850"/>
      <c r="E437" s="858"/>
      <c r="F437" s="847"/>
      <c r="G437" s="848"/>
      <c r="H437" s="849"/>
      <c r="I437" s="868"/>
      <c r="J437" s="642"/>
      <c r="K437" s="862"/>
      <c r="L437" s="872" t="str">
        <f t="shared" si="31"/>
        <v/>
      </c>
      <c r="M437" s="872" t="str">
        <f t="shared" si="32"/>
        <v/>
      </c>
      <c r="N437" s="872" t="str">
        <f t="shared" si="33"/>
        <v/>
      </c>
      <c r="O437" s="872" t="str">
        <f t="shared" si="34"/>
        <v/>
      </c>
      <c r="P437" s="872" t="str">
        <f t="shared" si="30"/>
        <v/>
      </c>
    </row>
    <row r="438" spans="3:16" ht="18" hidden="1" customHeight="1">
      <c r="C438" s="879"/>
      <c r="D438" s="850"/>
      <c r="E438" s="858"/>
      <c r="F438" s="847"/>
      <c r="G438" s="848"/>
      <c r="H438" s="849"/>
      <c r="I438" s="868"/>
      <c r="J438" s="642"/>
      <c r="K438" s="862"/>
      <c r="L438" s="872" t="str">
        <f t="shared" si="31"/>
        <v/>
      </c>
      <c r="M438" s="872" t="str">
        <f t="shared" si="32"/>
        <v/>
      </c>
      <c r="N438" s="872" t="str">
        <f t="shared" si="33"/>
        <v/>
      </c>
      <c r="O438" s="872" t="str">
        <f t="shared" si="34"/>
        <v/>
      </c>
      <c r="P438" s="872" t="str">
        <f t="shared" si="30"/>
        <v/>
      </c>
    </row>
    <row r="439" spans="3:16" ht="18" hidden="1" customHeight="1">
      <c r="C439" s="879"/>
      <c r="D439" s="850"/>
      <c r="E439" s="858"/>
      <c r="F439" s="847"/>
      <c r="G439" s="848"/>
      <c r="H439" s="849"/>
      <c r="I439" s="868"/>
      <c r="J439" s="642"/>
      <c r="K439" s="862"/>
      <c r="L439" s="872" t="str">
        <f t="shared" si="31"/>
        <v/>
      </c>
      <c r="M439" s="872" t="str">
        <f t="shared" si="32"/>
        <v/>
      </c>
      <c r="N439" s="872" t="str">
        <f t="shared" si="33"/>
        <v/>
      </c>
      <c r="O439" s="872" t="str">
        <f t="shared" si="34"/>
        <v/>
      </c>
      <c r="P439" s="872" t="str">
        <f t="shared" si="30"/>
        <v/>
      </c>
    </row>
    <row r="440" spans="3:16" ht="18" hidden="1" customHeight="1">
      <c r="C440" s="879"/>
      <c r="D440" s="850"/>
      <c r="E440" s="858"/>
      <c r="F440" s="847"/>
      <c r="G440" s="848"/>
      <c r="H440" s="849"/>
      <c r="I440" s="868"/>
      <c r="J440" s="642"/>
      <c r="K440" s="862"/>
      <c r="L440" s="872" t="str">
        <f t="shared" si="31"/>
        <v/>
      </c>
      <c r="M440" s="872" t="str">
        <f t="shared" si="32"/>
        <v/>
      </c>
      <c r="N440" s="872" t="str">
        <f t="shared" si="33"/>
        <v/>
      </c>
      <c r="O440" s="872" t="str">
        <f t="shared" si="34"/>
        <v/>
      </c>
      <c r="P440" s="872" t="str">
        <f t="shared" si="30"/>
        <v/>
      </c>
    </row>
    <row r="441" spans="3:16" ht="18" hidden="1" customHeight="1">
      <c r="C441" s="879"/>
      <c r="D441" s="850"/>
      <c r="E441" s="858"/>
      <c r="F441" s="847"/>
      <c r="G441" s="848"/>
      <c r="H441" s="849"/>
      <c r="I441" s="868"/>
      <c r="J441" s="642"/>
      <c r="K441" s="862"/>
      <c r="L441" s="872" t="str">
        <f t="shared" si="31"/>
        <v/>
      </c>
      <c r="M441" s="872" t="str">
        <f t="shared" si="32"/>
        <v/>
      </c>
      <c r="N441" s="872" t="str">
        <f t="shared" si="33"/>
        <v/>
      </c>
      <c r="O441" s="872" t="str">
        <f t="shared" si="34"/>
        <v/>
      </c>
      <c r="P441" s="872" t="str">
        <f t="shared" si="30"/>
        <v/>
      </c>
    </row>
    <row r="442" spans="3:16" ht="18" hidden="1" customHeight="1">
      <c r="C442" s="879"/>
      <c r="D442" s="850"/>
      <c r="E442" s="858"/>
      <c r="F442" s="847"/>
      <c r="G442" s="848"/>
      <c r="H442" s="849"/>
      <c r="I442" s="868"/>
      <c r="J442" s="642"/>
      <c r="K442" s="862"/>
      <c r="L442" s="872" t="str">
        <f t="shared" si="31"/>
        <v/>
      </c>
      <c r="M442" s="872" t="str">
        <f t="shared" si="32"/>
        <v/>
      </c>
      <c r="N442" s="872" t="str">
        <f t="shared" si="33"/>
        <v/>
      </c>
      <c r="O442" s="872" t="str">
        <f t="shared" si="34"/>
        <v/>
      </c>
      <c r="P442" s="872" t="str">
        <f t="shared" si="30"/>
        <v/>
      </c>
    </row>
    <row r="443" spans="3:16" ht="18" hidden="1" customHeight="1">
      <c r="C443" s="879"/>
      <c r="D443" s="850"/>
      <c r="E443" s="858"/>
      <c r="F443" s="847"/>
      <c r="G443" s="848"/>
      <c r="H443" s="849"/>
      <c r="I443" s="868"/>
      <c r="J443" s="642"/>
      <c r="K443" s="862"/>
      <c r="L443" s="872" t="str">
        <f t="shared" si="31"/>
        <v/>
      </c>
      <c r="M443" s="872" t="str">
        <f t="shared" si="32"/>
        <v/>
      </c>
      <c r="N443" s="872" t="str">
        <f t="shared" si="33"/>
        <v/>
      </c>
      <c r="O443" s="872" t="str">
        <f t="shared" si="34"/>
        <v/>
      </c>
      <c r="P443" s="872" t="str">
        <f t="shared" si="30"/>
        <v/>
      </c>
    </row>
    <row r="444" spans="3:16" ht="18" hidden="1" customHeight="1">
      <c r="C444" s="879"/>
      <c r="D444" s="850"/>
      <c r="E444" s="858"/>
      <c r="F444" s="847"/>
      <c r="G444" s="848"/>
      <c r="H444" s="849"/>
      <c r="I444" s="868"/>
      <c r="J444" s="642"/>
      <c r="K444" s="862"/>
      <c r="L444" s="872" t="str">
        <f t="shared" si="31"/>
        <v/>
      </c>
      <c r="M444" s="872" t="str">
        <f t="shared" si="32"/>
        <v/>
      </c>
      <c r="N444" s="872" t="str">
        <f t="shared" si="33"/>
        <v/>
      </c>
      <c r="O444" s="872" t="str">
        <f t="shared" si="34"/>
        <v/>
      </c>
      <c r="P444" s="872" t="str">
        <f t="shared" si="30"/>
        <v/>
      </c>
    </row>
    <row r="445" spans="3:16" ht="18" hidden="1" customHeight="1">
      <c r="C445" s="879"/>
      <c r="D445" s="850"/>
      <c r="E445" s="858"/>
      <c r="F445" s="847"/>
      <c r="G445" s="848"/>
      <c r="H445" s="849"/>
      <c r="I445" s="868"/>
      <c r="J445" s="642"/>
      <c r="K445" s="862"/>
      <c r="L445" s="872" t="str">
        <f t="shared" si="31"/>
        <v/>
      </c>
      <c r="M445" s="872" t="str">
        <f t="shared" si="32"/>
        <v/>
      </c>
      <c r="N445" s="872" t="str">
        <f t="shared" si="33"/>
        <v/>
      </c>
      <c r="O445" s="872" t="str">
        <f t="shared" si="34"/>
        <v/>
      </c>
      <c r="P445" s="872" t="str">
        <f t="shared" si="30"/>
        <v/>
      </c>
    </row>
    <row r="446" spans="3:16" ht="18" hidden="1" customHeight="1">
      <c r="C446" s="879"/>
      <c r="D446" s="850"/>
      <c r="E446" s="858"/>
      <c r="F446" s="847"/>
      <c r="G446" s="848"/>
      <c r="H446" s="849"/>
      <c r="I446" s="868"/>
      <c r="J446" s="642"/>
      <c r="K446" s="862"/>
      <c r="L446" s="872" t="str">
        <f t="shared" si="31"/>
        <v/>
      </c>
      <c r="M446" s="872" t="str">
        <f t="shared" si="32"/>
        <v/>
      </c>
      <c r="N446" s="872" t="str">
        <f t="shared" si="33"/>
        <v/>
      </c>
      <c r="O446" s="872" t="str">
        <f t="shared" si="34"/>
        <v/>
      </c>
      <c r="P446" s="872" t="str">
        <f t="shared" si="30"/>
        <v/>
      </c>
    </row>
    <row r="447" spans="3:16" ht="18" hidden="1" customHeight="1">
      <c r="C447" s="879"/>
      <c r="D447" s="850"/>
      <c r="E447" s="858"/>
      <c r="F447" s="847"/>
      <c r="G447" s="848"/>
      <c r="H447" s="849"/>
      <c r="I447" s="868"/>
      <c r="J447" s="642"/>
      <c r="K447" s="862"/>
      <c r="L447" s="872" t="str">
        <f t="shared" si="31"/>
        <v/>
      </c>
      <c r="M447" s="872" t="str">
        <f t="shared" si="32"/>
        <v/>
      </c>
      <c r="N447" s="872" t="str">
        <f t="shared" si="33"/>
        <v/>
      </c>
      <c r="O447" s="872" t="str">
        <f t="shared" si="34"/>
        <v/>
      </c>
      <c r="P447" s="872" t="str">
        <f t="shared" si="30"/>
        <v/>
      </c>
    </row>
    <row r="448" spans="3:16" ht="18" hidden="1" customHeight="1">
      <c r="C448" s="879"/>
      <c r="D448" s="850"/>
      <c r="E448" s="858"/>
      <c r="F448" s="847"/>
      <c r="G448" s="848"/>
      <c r="H448" s="849"/>
      <c r="I448" s="868"/>
      <c r="J448" s="642"/>
      <c r="K448" s="862"/>
      <c r="L448" s="872" t="str">
        <f t="shared" si="31"/>
        <v/>
      </c>
      <c r="M448" s="872" t="str">
        <f t="shared" si="32"/>
        <v/>
      </c>
      <c r="N448" s="872" t="str">
        <f t="shared" si="33"/>
        <v/>
      </c>
      <c r="O448" s="872" t="str">
        <f t="shared" si="34"/>
        <v/>
      </c>
      <c r="P448" s="872" t="str">
        <f t="shared" si="30"/>
        <v/>
      </c>
    </row>
    <row r="449" spans="3:16" ht="18" hidden="1" customHeight="1">
      <c r="C449" s="879"/>
      <c r="D449" s="850"/>
      <c r="E449" s="858"/>
      <c r="F449" s="847"/>
      <c r="G449" s="848"/>
      <c r="H449" s="849"/>
      <c r="I449" s="868"/>
      <c r="J449" s="642"/>
      <c r="K449" s="862"/>
      <c r="L449" s="872" t="str">
        <f t="shared" si="31"/>
        <v/>
      </c>
      <c r="M449" s="872" t="str">
        <f t="shared" si="32"/>
        <v/>
      </c>
      <c r="N449" s="872" t="str">
        <f t="shared" si="33"/>
        <v/>
      </c>
      <c r="O449" s="872" t="str">
        <f t="shared" si="34"/>
        <v/>
      </c>
      <c r="P449" s="872" t="str">
        <f t="shared" si="30"/>
        <v/>
      </c>
    </row>
    <row r="450" spans="3:16" ht="18" hidden="1" customHeight="1">
      <c r="C450" s="879"/>
      <c r="D450" s="850"/>
      <c r="E450" s="858"/>
      <c r="F450" s="847"/>
      <c r="G450" s="848"/>
      <c r="H450" s="849"/>
      <c r="I450" s="868"/>
      <c r="J450" s="642"/>
      <c r="K450" s="862"/>
      <c r="L450" s="872" t="str">
        <f t="shared" si="31"/>
        <v/>
      </c>
      <c r="M450" s="872" t="str">
        <f t="shared" si="32"/>
        <v/>
      </c>
      <c r="N450" s="872" t="str">
        <f t="shared" si="33"/>
        <v/>
      </c>
      <c r="O450" s="872" t="str">
        <f t="shared" si="34"/>
        <v/>
      </c>
      <c r="P450" s="872" t="str">
        <f t="shared" si="30"/>
        <v/>
      </c>
    </row>
    <row r="451" spans="3:16" ht="18" hidden="1" customHeight="1">
      <c r="C451" s="879"/>
      <c r="D451" s="850"/>
      <c r="E451" s="858"/>
      <c r="F451" s="847"/>
      <c r="G451" s="848"/>
      <c r="H451" s="849"/>
      <c r="I451" s="868"/>
      <c r="J451" s="642"/>
      <c r="K451" s="862"/>
      <c r="L451" s="872" t="str">
        <f t="shared" si="31"/>
        <v/>
      </c>
      <c r="M451" s="872" t="str">
        <f t="shared" si="32"/>
        <v/>
      </c>
      <c r="N451" s="872" t="str">
        <f t="shared" si="33"/>
        <v/>
      </c>
      <c r="O451" s="872" t="str">
        <f t="shared" si="34"/>
        <v/>
      </c>
      <c r="P451" s="872" t="str">
        <f t="shared" si="30"/>
        <v/>
      </c>
    </row>
    <row r="452" spans="3:16" ht="18" hidden="1" customHeight="1">
      <c r="C452" s="879"/>
      <c r="D452" s="850"/>
      <c r="E452" s="858"/>
      <c r="F452" s="847"/>
      <c r="G452" s="848"/>
      <c r="H452" s="849"/>
      <c r="I452" s="868"/>
      <c r="J452" s="642"/>
      <c r="K452" s="862"/>
      <c r="L452" s="872" t="str">
        <f t="shared" si="31"/>
        <v/>
      </c>
      <c r="M452" s="872" t="str">
        <f t="shared" si="32"/>
        <v/>
      </c>
      <c r="N452" s="872" t="str">
        <f t="shared" si="33"/>
        <v/>
      </c>
      <c r="O452" s="872" t="str">
        <f t="shared" si="34"/>
        <v/>
      </c>
      <c r="P452" s="872" t="str">
        <f t="shared" si="30"/>
        <v/>
      </c>
    </row>
    <row r="453" spans="3:16" ht="18" hidden="1" customHeight="1">
      <c r="C453" s="879"/>
      <c r="D453" s="850"/>
      <c r="E453" s="858"/>
      <c r="F453" s="847"/>
      <c r="G453" s="848"/>
      <c r="H453" s="849"/>
      <c r="I453" s="868"/>
      <c r="J453" s="642"/>
      <c r="K453" s="862"/>
      <c r="L453" s="872" t="str">
        <f t="shared" si="31"/>
        <v/>
      </c>
      <c r="M453" s="872" t="str">
        <f t="shared" si="32"/>
        <v/>
      </c>
      <c r="N453" s="872" t="str">
        <f t="shared" si="33"/>
        <v/>
      </c>
      <c r="O453" s="872" t="str">
        <f t="shared" si="34"/>
        <v/>
      </c>
      <c r="P453" s="872" t="str">
        <f t="shared" si="30"/>
        <v/>
      </c>
    </row>
    <row r="454" spans="3:16" ht="18" hidden="1" customHeight="1">
      <c r="C454" s="879"/>
      <c r="D454" s="850"/>
      <c r="E454" s="858"/>
      <c r="F454" s="847"/>
      <c r="G454" s="848"/>
      <c r="H454" s="849"/>
      <c r="I454" s="868"/>
      <c r="J454" s="642"/>
      <c r="K454" s="862"/>
      <c r="L454" s="872" t="str">
        <f t="shared" si="31"/>
        <v/>
      </c>
      <c r="M454" s="872" t="str">
        <f t="shared" si="32"/>
        <v/>
      </c>
      <c r="N454" s="872" t="str">
        <f t="shared" si="33"/>
        <v/>
      </c>
      <c r="O454" s="872" t="str">
        <f t="shared" si="34"/>
        <v/>
      </c>
      <c r="P454" s="872" t="str">
        <f t="shared" ref="P454:P517" si="35">IF(C454="","",IF(COUNTBLANK(C454:K454)&gt;1,"記入漏れがあります。記入例のとおりデータを入力してください。",""))</f>
        <v/>
      </c>
    </row>
    <row r="455" spans="3:16" ht="18" hidden="1" customHeight="1">
      <c r="C455" s="879"/>
      <c r="D455" s="850"/>
      <c r="E455" s="858"/>
      <c r="F455" s="847"/>
      <c r="G455" s="848"/>
      <c r="H455" s="849"/>
      <c r="I455" s="868"/>
      <c r="J455" s="642"/>
      <c r="K455" s="862"/>
      <c r="L455" s="872" t="str">
        <f t="shared" ref="L455:L518" si="36">IF(C455="","",IF(F455=H455,"エラー",""))</f>
        <v/>
      </c>
      <c r="M455" s="872" t="str">
        <f t="shared" ref="M455:M518" si="37">IF(C455="","",IF(COUNTIF($I$831:$I$854,I455),"","エラー"))</f>
        <v/>
      </c>
      <c r="N455" s="872" t="str">
        <f t="shared" ref="N455:N518" si="38">IF(I455="その他",IF(J455="","エラー",""),IF(I455="外国語(外国語会話も含む)",IF(J455="","エラー",""),""))</f>
        <v/>
      </c>
      <c r="O455" s="872" t="str">
        <f t="shared" ref="O455:O518" si="39">IF(COUNTIF($Y$6:$Y$19,K455),"要確認","")</f>
        <v/>
      </c>
      <c r="P455" s="872" t="str">
        <f t="shared" si="35"/>
        <v/>
      </c>
    </row>
    <row r="456" spans="3:16" ht="18" hidden="1" customHeight="1">
      <c r="C456" s="879"/>
      <c r="D456" s="850"/>
      <c r="E456" s="858"/>
      <c r="F456" s="847"/>
      <c r="G456" s="848"/>
      <c r="H456" s="849"/>
      <c r="I456" s="868"/>
      <c r="J456" s="642"/>
      <c r="K456" s="862"/>
      <c r="L456" s="872" t="str">
        <f t="shared" si="36"/>
        <v/>
      </c>
      <c r="M456" s="872" t="str">
        <f t="shared" si="37"/>
        <v/>
      </c>
      <c r="N456" s="872" t="str">
        <f t="shared" si="38"/>
        <v/>
      </c>
      <c r="O456" s="872" t="str">
        <f t="shared" si="39"/>
        <v/>
      </c>
      <c r="P456" s="872" t="str">
        <f t="shared" si="35"/>
        <v/>
      </c>
    </row>
    <row r="457" spans="3:16" ht="18" hidden="1" customHeight="1">
      <c r="C457" s="879"/>
      <c r="D457" s="850"/>
      <c r="E457" s="858"/>
      <c r="F457" s="847"/>
      <c r="G457" s="848"/>
      <c r="H457" s="849"/>
      <c r="I457" s="868"/>
      <c r="J457" s="642"/>
      <c r="K457" s="862"/>
      <c r="L457" s="872" t="str">
        <f t="shared" si="36"/>
        <v/>
      </c>
      <c r="M457" s="872" t="str">
        <f t="shared" si="37"/>
        <v/>
      </c>
      <c r="N457" s="872" t="str">
        <f t="shared" si="38"/>
        <v/>
      </c>
      <c r="O457" s="872" t="str">
        <f t="shared" si="39"/>
        <v/>
      </c>
      <c r="P457" s="872" t="str">
        <f t="shared" si="35"/>
        <v/>
      </c>
    </row>
    <row r="458" spans="3:16" ht="18" hidden="1" customHeight="1">
      <c r="C458" s="879"/>
      <c r="D458" s="850"/>
      <c r="E458" s="858"/>
      <c r="F458" s="847"/>
      <c r="G458" s="848"/>
      <c r="H458" s="849"/>
      <c r="I458" s="868"/>
      <c r="J458" s="642"/>
      <c r="K458" s="862"/>
      <c r="L458" s="872" t="str">
        <f t="shared" si="36"/>
        <v/>
      </c>
      <c r="M458" s="872" t="str">
        <f t="shared" si="37"/>
        <v/>
      </c>
      <c r="N458" s="872" t="str">
        <f t="shared" si="38"/>
        <v/>
      </c>
      <c r="O458" s="872" t="str">
        <f t="shared" si="39"/>
        <v/>
      </c>
      <c r="P458" s="872" t="str">
        <f t="shared" si="35"/>
        <v/>
      </c>
    </row>
    <row r="459" spans="3:16" ht="18" hidden="1" customHeight="1">
      <c r="C459" s="879"/>
      <c r="D459" s="850"/>
      <c r="E459" s="858"/>
      <c r="F459" s="847"/>
      <c r="G459" s="848"/>
      <c r="H459" s="849"/>
      <c r="I459" s="868"/>
      <c r="J459" s="642"/>
      <c r="K459" s="862"/>
      <c r="L459" s="872" t="str">
        <f t="shared" si="36"/>
        <v/>
      </c>
      <c r="M459" s="872" t="str">
        <f t="shared" si="37"/>
        <v/>
      </c>
      <c r="N459" s="872" t="str">
        <f t="shared" si="38"/>
        <v/>
      </c>
      <c r="O459" s="872" t="str">
        <f t="shared" si="39"/>
        <v/>
      </c>
      <c r="P459" s="872" t="str">
        <f t="shared" si="35"/>
        <v/>
      </c>
    </row>
    <row r="460" spans="3:16" ht="18" hidden="1" customHeight="1">
      <c r="C460" s="879"/>
      <c r="D460" s="850"/>
      <c r="E460" s="858"/>
      <c r="F460" s="847"/>
      <c r="G460" s="848"/>
      <c r="H460" s="849"/>
      <c r="I460" s="868"/>
      <c r="J460" s="642"/>
      <c r="K460" s="862"/>
      <c r="L460" s="872" t="str">
        <f t="shared" si="36"/>
        <v/>
      </c>
      <c r="M460" s="872" t="str">
        <f t="shared" si="37"/>
        <v/>
      </c>
      <c r="N460" s="872" t="str">
        <f t="shared" si="38"/>
        <v/>
      </c>
      <c r="O460" s="872" t="str">
        <f t="shared" si="39"/>
        <v/>
      </c>
      <c r="P460" s="872" t="str">
        <f t="shared" si="35"/>
        <v/>
      </c>
    </row>
    <row r="461" spans="3:16" ht="18" hidden="1" customHeight="1">
      <c r="C461" s="879"/>
      <c r="D461" s="850"/>
      <c r="E461" s="858"/>
      <c r="F461" s="847"/>
      <c r="G461" s="848"/>
      <c r="H461" s="849"/>
      <c r="I461" s="868"/>
      <c r="J461" s="642"/>
      <c r="K461" s="862"/>
      <c r="L461" s="872" t="str">
        <f t="shared" si="36"/>
        <v/>
      </c>
      <c r="M461" s="872" t="str">
        <f t="shared" si="37"/>
        <v/>
      </c>
      <c r="N461" s="872" t="str">
        <f t="shared" si="38"/>
        <v/>
      </c>
      <c r="O461" s="872" t="str">
        <f t="shared" si="39"/>
        <v/>
      </c>
      <c r="P461" s="872" t="str">
        <f t="shared" si="35"/>
        <v/>
      </c>
    </row>
    <row r="462" spans="3:16" ht="18" hidden="1" customHeight="1">
      <c r="C462" s="879"/>
      <c r="D462" s="850"/>
      <c r="E462" s="858"/>
      <c r="F462" s="847"/>
      <c r="G462" s="848"/>
      <c r="H462" s="849"/>
      <c r="I462" s="868"/>
      <c r="J462" s="642"/>
      <c r="K462" s="862"/>
      <c r="L462" s="872" t="str">
        <f t="shared" si="36"/>
        <v/>
      </c>
      <c r="M462" s="872" t="str">
        <f t="shared" si="37"/>
        <v/>
      </c>
      <c r="N462" s="872" t="str">
        <f t="shared" si="38"/>
        <v/>
      </c>
      <c r="O462" s="872" t="str">
        <f t="shared" si="39"/>
        <v/>
      </c>
      <c r="P462" s="872" t="str">
        <f t="shared" si="35"/>
        <v/>
      </c>
    </row>
    <row r="463" spans="3:16" ht="18" hidden="1" customHeight="1">
      <c r="C463" s="879"/>
      <c r="D463" s="850"/>
      <c r="E463" s="858"/>
      <c r="F463" s="847"/>
      <c r="G463" s="848"/>
      <c r="H463" s="849"/>
      <c r="I463" s="868"/>
      <c r="J463" s="642"/>
      <c r="K463" s="862"/>
      <c r="L463" s="872" t="str">
        <f t="shared" si="36"/>
        <v/>
      </c>
      <c r="M463" s="872" t="str">
        <f t="shared" si="37"/>
        <v/>
      </c>
      <c r="N463" s="872" t="str">
        <f t="shared" si="38"/>
        <v/>
      </c>
      <c r="O463" s="872" t="str">
        <f t="shared" si="39"/>
        <v/>
      </c>
      <c r="P463" s="872" t="str">
        <f t="shared" si="35"/>
        <v/>
      </c>
    </row>
    <row r="464" spans="3:16" ht="18" hidden="1" customHeight="1">
      <c r="C464" s="879"/>
      <c r="D464" s="850"/>
      <c r="E464" s="858"/>
      <c r="F464" s="847"/>
      <c r="G464" s="848"/>
      <c r="H464" s="849"/>
      <c r="I464" s="868"/>
      <c r="J464" s="642"/>
      <c r="K464" s="862"/>
      <c r="L464" s="872" t="str">
        <f t="shared" si="36"/>
        <v/>
      </c>
      <c r="M464" s="872" t="str">
        <f t="shared" si="37"/>
        <v/>
      </c>
      <c r="N464" s="872" t="str">
        <f t="shared" si="38"/>
        <v/>
      </c>
      <c r="O464" s="872" t="str">
        <f t="shared" si="39"/>
        <v/>
      </c>
      <c r="P464" s="872" t="str">
        <f t="shared" si="35"/>
        <v/>
      </c>
    </row>
    <row r="465" spans="3:16" ht="18" hidden="1" customHeight="1">
      <c r="C465" s="879"/>
      <c r="D465" s="850"/>
      <c r="E465" s="858"/>
      <c r="F465" s="847"/>
      <c r="G465" s="848"/>
      <c r="H465" s="849"/>
      <c r="I465" s="868"/>
      <c r="J465" s="642"/>
      <c r="K465" s="862"/>
      <c r="L465" s="872" t="str">
        <f t="shared" si="36"/>
        <v/>
      </c>
      <c r="M465" s="872" t="str">
        <f t="shared" si="37"/>
        <v/>
      </c>
      <c r="N465" s="872" t="str">
        <f t="shared" si="38"/>
        <v/>
      </c>
      <c r="O465" s="872" t="str">
        <f t="shared" si="39"/>
        <v/>
      </c>
      <c r="P465" s="872" t="str">
        <f t="shared" si="35"/>
        <v/>
      </c>
    </row>
    <row r="466" spans="3:16" ht="18" hidden="1" customHeight="1">
      <c r="C466" s="879"/>
      <c r="D466" s="850"/>
      <c r="E466" s="858"/>
      <c r="F466" s="847"/>
      <c r="G466" s="848"/>
      <c r="H466" s="849"/>
      <c r="I466" s="868"/>
      <c r="J466" s="642"/>
      <c r="K466" s="862"/>
      <c r="L466" s="872" t="str">
        <f t="shared" si="36"/>
        <v/>
      </c>
      <c r="M466" s="872" t="str">
        <f t="shared" si="37"/>
        <v/>
      </c>
      <c r="N466" s="872" t="str">
        <f t="shared" si="38"/>
        <v/>
      </c>
      <c r="O466" s="872" t="str">
        <f t="shared" si="39"/>
        <v/>
      </c>
      <c r="P466" s="872" t="str">
        <f t="shared" si="35"/>
        <v/>
      </c>
    </row>
    <row r="467" spans="3:16" ht="18" hidden="1" customHeight="1">
      <c r="C467" s="879"/>
      <c r="D467" s="850"/>
      <c r="E467" s="858"/>
      <c r="F467" s="847"/>
      <c r="G467" s="848"/>
      <c r="H467" s="849"/>
      <c r="I467" s="868"/>
      <c r="J467" s="642"/>
      <c r="K467" s="862"/>
      <c r="L467" s="872" t="str">
        <f t="shared" si="36"/>
        <v/>
      </c>
      <c r="M467" s="872" t="str">
        <f t="shared" si="37"/>
        <v/>
      </c>
      <c r="N467" s="872" t="str">
        <f t="shared" si="38"/>
        <v/>
      </c>
      <c r="O467" s="872" t="str">
        <f t="shared" si="39"/>
        <v/>
      </c>
      <c r="P467" s="872" t="str">
        <f t="shared" si="35"/>
        <v/>
      </c>
    </row>
    <row r="468" spans="3:16" ht="18" hidden="1" customHeight="1">
      <c r="C468" s="879"/>
      <c r="D468" s="850"/>
      <c r="E468" s="858"/>
      <c r="F468" s="847"/>
      <c r="G468" s="848"/>
      <c r="H468" s="849"/>
      <c r="I468" s="868"/>
      <c r="J468" s="642"/>
      <c r="K468" s="862"/>
      <c r="L468" s="872" t="str">
        <f t="shared" si="36"/>
        <v/>
      </c>
      <c r="M468" s="872" t="str">
        <f t="shared" si="37"/>
        <v/>
      </c>
      <c r="N468" s="872" t="str">
        <f t="shared" si="38"/>
        <v/>
      </c>
      <c r="O468" s="872" t="str">
        <f t="shared" si="39"/>
        <v/>
      </c>
      <c r="P468" s="872" t="str">
        <f t="shared" si="35"/>
        <v/>
      </c>
    </row>
    <row r="469" spans="3:16" ht="18" hidden="1" customHeight="1">
      <c r="C469" s="879"/>
      <c r="D469" s="850"/>
      <c r="E469" s="858"/>
      <c r="F469" s="847"/>
      <c r="G469" s="848"/>
      <c r="H469" s="849"/>
      <c r="I469" s="868"/>
      <c r="J469" s="642"/>
      <c r="K469" s="862"/>
      <c r="L469" s="872" t="str">
        <f t="shared" si="36"/>
        <v/>
      </c>
      <c r="M469" s="872" t="str">
        <f t="shared" si="37"/>
        <v/>
      </c>
      <c r="N469" s="872" t="str">
        <f t="shared" si="38"/>
        <v/>
      </c>
      <c r="O469" s="872" t="str">
        <f t="shared" si="39"/>
        <v/>
      </c>
      <c r="P469" s="872" t="str">
        <f t="shared" si="35"/>
        <v/>
      </c>
    </row>
    <row r="470" spans="3:16" ht="18" hidden="1" customHeight="1">
      <c r="C470" s="879"/>
      <c r="D470" s="850"/>
      <c r="E470" s="858"/>
      <c r="F470" s="847"/>
      <c r="G470" s="848"/>
      <c r="H470" s="849"/>
      <c r="I470" s="868"/>
      <c r="J470" s="642"/>
      <c r="K470" s="862"/>
      <c r="L470" s="872" t="str">
        <f t="shared" si="36"/>
        <v/>
      </c>
      <c r="M470" s="872" t="str">
        <f t="shared" si="37"/>
        <v/>
      </c>
      <c r="N470" s="872" t="str">
        <f t="shared" si="38"/>
        <v/>
      </c>
      <c r="O470" s="872" t="str">
        <f t="shared" si="39"/>
        <v/>
      </c>
      <c r="P470" s="872" t="str">
        <f t="shared" si="35"/>
        <v/>
      </c>
    </row>
    <row r="471" spans="3:16" ht="18" hidden="1" customHeight="1">
      <c r="C471" s="879"/>
      <c r="D471" s="850"/>
      <c r="E471" s="858"/>
      <c r="F471" s="847"/>
      <c r="G471" s="848"/>
      <c r="H471" s="849"/>
      <c r="I471" s="868"/>
      <c r="J471" s="642"/>
      <c r="K471" s="862"/>
      <c r="L471" s="872" t="str">
        <f t="shared" si="36"/>
        <v/>
      </c>
      <c r="M471" s="872" t="str">
        <f t="shared" si="37"/>
        <v/>
      </c>
      <c r="N471" s="872" t="str">
        <f t="shared" si="38"/>
        <v/>
      </c>
      <c r="O471" s="872" t="str">
        <f t="shared" si="39"/>
        <v/>
      </c>
      <c r="P471" s="872" t="str">
        <f t="shared" si="35"/>
        <v/>
      </c>
    </row>
    <row r="472" spans="3:16" ht="18" hidden="1" customHeight="1">
      <c r="C472" s="879"/>
      <c r="D472" s="850"/>
      <c r="E472" s="858"/>
      <c r="F472" s="847"/>
      <c r="G472" s="848"/>
      <c r="H472" s="849"/>
      <c r="I472" s="868"/>
      <c r="J472" s="642"/>
      <c r="K472" s="862"/>
      <c r="L472" s="872" t="str">
        <f t="shared" si="36"/>
        <v/>
      </c>
      <c r="M472" s="872" t="str">
        <f t="shared" si="37"/>
        <v/>
      </c>
      <c r="N472" s="872" t="str">
        <f t="shared" si="38"/>
        <v/>
      </c>
      <c r="O472" s="872" t="str">
        <f t="shared" si="39"/>
        <v/>
      </c>
      <c r="P472" s="872" t="str">
        <f t="shared" si="35"/>
        <v/>
      </c>
    </row>
    <row r="473" spans="3:16" ht="18" hidden="1" customHeight="1">
      <c r="C473" s="879"/>
      <c r="D473" s="850"/>
      <c r="E473" s="858"/>
      <c r="F473" s="847"/>
      <c r="G473" s="848"/>
      <c r="H473" s="849"/>
      <c r="I473" s="868"/>
      <c r="J473" s="642"/>
      <c r="K473" s="862"/>
      <c r="L473" s="872" t="str">
        <f t="shared" si="36"/>
        <v/>
      </c>
      <c r="M473" s="872" t="str">
        <f t="shared" si="37"/>
        <v/>
      </c>
      <c r="N473" s="872" t="str">
        <f t="shared" si="38"/>
        <v/>
      </c>
      <c r="O473" s="872" t="str">
        <f t="shared" si="39"/>
        <v/>
      </c>
      <c r="P473" s="872" t="str">
        <f t="shared" si="35"/>
        <v/>
      </c>
    </row>
    <row r="474" spans="3:16" ht="18" hidden="1" customHeight="1">
      <c r="C474" s="879"/>
      <c r="D474" s="850"/>
      <c r="E474" s="858"/>
      <c r="F474" s="847"/>
      <c r="G474" s="848"/>
      <c r="H474" s="849"/>
      <c r="I474" s="868"/>
      <c r="J474" s="642"/>
      <c r="K474" s="862"/>
      <c r="L474" s="872" t="str">
        <f t="shared" si="36"/>
        <v/>
      </c>
      <c r="M474" s="872" t="str">
        <f t="shared" si="37"/>
        <v/>
      </c>
      <c r="N474" s="872" t="str">
        <f t="shared" si="38"/>
        <v/>
      </c>
      <c r="O474" s="872" t="str">
        <f t="shared" si="39"/>
        <v/>
      </c>
      <c r="P474" s="872" t="str">
        <f t="shared" si="35"/>
        <v/>
      </c>
    </row>
    <row r="475" spans="3:16" ht="18" hidden="1" customHeight="1">
      <c r="C475" s="879"/>
      <c r="D475" s="850"/>
      <c r="E475" s="858"/>
      <c r="F475" s="847"/>
      <c r="G475" s="848"/>
      <c r="H475" s="849"/>
      <c r="I475" s="868"/>
      <c r="J475" s="642"/>
      <c r="K475" s="862"/>
      <c r="L475" s="872" t="str">
        <f t="shared" si="36"/>
        <v/>
      </c>
      <c r="M475" s="872" t="str">
        <f t="shared" si="37"/>
        <v/>
      </c>
      <c r="N475" s="872" t="str">
        <f t="shared" si="38"/>
        <v/>
      </c>
      <c r="O475" s="872" t="str">
        <f t="shared" si="39"/>
        <v/>
      </c>
      <c r="P475" s="872" t="str">
        <f t="shared" si="35"/>
        <v/>
      </c>
    </row>
    <row r="476" spans="3:16" ht="18" hidden="1" customHeight="1">
      <c r="C476" s="879"/>
      <c r="D476" s="850"/>
      <c r="E476" s="858"/>
      <c r="F476" s="847"/>
      <c r="G476" s="848"/>
      <c r="H476" s="849"/>
      <c r="I476" s="868"/>
      <c r="J476" s="642"/>
      <c r="K476" s="862"/>
      <c r="L476" s="872" t="str">
        <f t="shared" si="36"/>
        <v/>
      </c>
      <c r="M476" s="872" t="str">
        <f t="shared" si="37"/>
        <v/>
      </c>
      <c r="N476" s="872" t="str">
        <f t="shared" si="38"/>
        <v/>
      </c>
      <c r="O476" s="872" t="str">
        <f t="shared" si="39"/>
        <v/>
      </c>
      <c r="P476" s="872" t="str">
        <f t="shared" si="35"/>
        <v/>
      </c>
    </row>
    <row r="477" spans="3:16" ht="18" hidden="1" customHeight="1">
      <c r="C477" s="879"/>
      <c r="D477" s="850"/>
      <c r="E477" s="858"/>
      <c r="F477" s="847"/>
      <c r="G477" s="848"/>
      <c r="H477" s="849"/>
      <c r="I477" s="868"/>
      <c r="J477" s="642"/>
      <c r="K477" s="862"/>
      <c r="L477" s="872" t="str">
        <f t="shared" si="36"/>
        <v/>
      </c>
      <c r="M477" s="872" t="str">
        <f t="shared" si="37"/>
        <v/>
      </c>
      <c r="N477" s="872" t="str">
        <f t="shared" si="38"/>
        <v/>
      </c>
      <c r="O477" s="872" t="str">
        <f t="shared" si="39"/>
        <v/>
      </c>
      <c r="P477" s="872" t="str">
        <f t="shared" si="35"/>
        <v/>
      </c>
    </row>
    <row r="478" spans="3:16" ht="18" hidden="1" customHeight="1">
      <c r="C478" s="879"/>
      <c r="D478" s="850"/>
      <c r="E478" s="858"/>
      <c r="F478" s="847"/>
      <c r="G478" s="848"/>
      <c r="H478" s="849"/>
      <c r="I478" s="868"/>
      <c r="J478" s="642"/>
      <c r="K478" s="862"/>
      <c r="L478" s="872" t="str">
        <f t="shared" si="36"/>
        <v/>
      </c>
      <c r="M478" s="872" t="str">
        <f t="shared" si="37"/>
        <v/>
      </c>
      <c r="N478" s="872" t="str">
        <f t="shared" si="38"/>
        <v/>
      </c>
      <c r="O478" s="872" t="str">
        <f t="shared" si="39"/>
        <v/>
      </c>
      <c r="P478" s="872" t="str">
        <f t="shared" si="35"/>
        <v/>
      </c>
    </row>
    <row r="479" spans="3:16" ht="18" hidden="1" customHeight="1">
      <c r="C479" s="879"/>
      <c r="D479" s="850"/>
      <c r="E479" s="858"/>
      <c r="F479" s="847"/>
      <c r="G479" s="848"/>
      <c r="H479" s="849"/>
      <c r="I479" s="868"/>
      <c r="J479" s="642"/>
      <c r="K479" s="862"/>
      <c r="L479" s="872" t="str">
        <f t="shared" si="36"/>
        <v/>
      </c>
      <c r="M479" s="872" t="str">
        <f t="shared" si="37"/>
        <v/>
      </c>
      <c r="N479" s="872" t="str">
        <f t="shared" si="38"/>
        <v/>
      </c>
      <c r="O479" s="872" t="str">
        <f t="shared" si="39"/>
        <v/>
      </c>
      <c r="P479" s="872" t="str">
        <f t="shared" si="35"/>
        <v/>
      </c>
    </row>
    <row r="480" spans="3:16" ht="18" hidden="1" customHeight="1">
      <c r="C480" s="879"/>
      <c r="D480" s="850"/>
      <c r="E480" s="858"/>
      <c r="F480" s="847"/>
      <c r="G480" s="848"/>
      <c r="H480" s="849"/>
      <c r="I480" s="868"/>
      <c r="J480" s="642"/>
      <c r="K480" s="862"/>
      <c r="L480" s="872" t="str">
        <f t="shared" si="36"/>
        <v/>
      </c>
      <c r="M480" s="872" t="str">
        <f t="shared" si="37"/>
        <v/>
      </c>
      <c r="N480" s="872" t="str">
        <f t="shared" si="38"/>
        <v/>
      </c>
      <c r="O480" s="872" t="str">
        <f t="shared" si="39"/>
        <v/>
      </c>
      <c r="P480" s="872" t="str">
        <f t="shared" si="35"/>
        <v/>
      </c>
    </row>
    <row r="481" spans="3:16" ht="18" hidden="1" customHeight="1">
      <c r="C481" s="879"/>
      <c r="D481" s="850"/>
      <c r="E481" s="858"/>
      <c r="F481" s="847"/>
      <c r="G481" s="848"/>
      <c r="H481" s="849"/>
      <c r="I481" s="868"/>
      <c r="J481" s="642"/>
      <c r="K481" s="862"/>
      <c r="L481" s="872" t="str">
        <f t="shared" si="36"/>
        <v/>
      </c>
      <c r="M481" s="872" t="str">
        <f t="shared" si="37"/>
        <v/>
      </c>
      <c r="N481" s="872" t="str">
        <f t="shared" si="38"/>
        <v/>
      </c>
      <c r="O481" s="872" t="str">
        <f t="shared" si="39"/>
        <v/>
      </c>
      <c r="P481" s="872" t="str">
        <f t="shared" si="35"/>
        <v/>
      </c>
    </row>
    <row r="482" spans="3:16" ht="18" hidden="1" customHeight="1">
      <c r="C482" s="879"/>
      <c r="D482" s="850"/>
      <c r="E482" s="858"/>
      <c r="F482" s="847"/>
      <c r="G482" s="848"/>
      <c r="H482" s="849"/>
      <c r="I482" s="868"/>
      <c r="J482" s="642"/>
      <c r="K482" s="862"/>
      <c r="L482" s="872" t="str">
        <f t="shared" si="36"/>
        <v/>
      </c>
      <c r="M482" s="872" t="str">
        <f t="shared" si="37"/>
        <v/>
      </c>
      <c r="N482" s="872" t="str">
        <f t="shared" si="38"/>
        <v/>
      </c>
      <c r="O482" s="872" t="str">
        <f t="shared" si="39"/>
        <v/>
      </c>
      <c r="P482" s="872" t="str">
        <f t="shared" si="35"/>
        <v/>
      </c>
    </row>
    <row r="483" spans="3:16" ht="18" hidden="1" customHeight="1">
      <c r="C483" s="879"/>
      <c r="D483" s="850"/>
      <c r="E483" s="858"/>
      <c r="F483" s="847"/>
      <c r="G483" s="848"/>
      <c r="H483" s="849"/>
      <c r="I483" s="868"/>
      <c r="J483" s="642"/>
      <c r="K483" s="862"/>
      <c r="L483" s="872" t="str">
        <f t="shared" si="36"/>
        <v/>
      </c>
      <c r="M483" s="872" t="str">
        <f t="shared" si="37"/>
        <v/>
      </c>
      <c r="N483" s="872" t="str">
        <f t="shared" si="38"/>
        <v/>
      </c>
      <c r="O483" s="872" t="str">
        <f t="shared" si="39"/>
        <v/>
      </c>
      <c r="P483" s="872" t="str">
        <f t="shared" si="35"/>
        <v/>
      </c>
    </row>
    <row r="484" spans="3:16" ht="18" hidden="1" customHeight="1">
      <c r="C484" s="879"/>
      <c r="D484" s="850"/>
      <c r="E484" s="858"/>
      <c r="F484" s="847"/>
      <c r="G484" s="848"/>
      <c r="H484" s="849"/>
      <c r="I484" s="868"/>
      <c r="J484" s="642"/>
      <c r="K484" s="862"/>
      <c r="L484" s="872" t="str">
        <f t="shared" si="36"/>
        <v/>
      </c>
      <c r="M484" s="872" t="str">
        <f t="shared" si="37"/>
        <v/>
      </c>
      <c r="N484" s="872" t="str">
        <f t="shared" si="38"/>
        <v/>
      </c>
      <c r="O484" s="872" t="str">
        <f t="shared" si="39"/>
        <v/>
      </c>
      <c r="P484" s="872" t="str">
        <f t="shared" si="35"/>
        <v/>
      </c>
    </row>
    <row r="485" spans="3:16" ht="18" hidden="1" customHeight="1">
      <c r="C485" s="879"/>
      <c r="D485" s="850"/>
      <c r="E485" s="858"/>
      <c r="F485" s="847"/>
      <c r="G485" s="848"/>
      <c r="H485" s="849"/>
      <c r="I485" s="868"/>
      <c r="J485" s="642"/>
      <c r="K485" s="862"/>
      <c r="L485" s="872" t="str">
        <f t="shared" si="36"/>
        <v/>
      </c>
      <c r="M485" s="872" t="str">
        <f t="shared" si="37"/>
        <v/>
      </c>
      <c r="N485" s="872" t="str">
        <f t="shared" si="38"/>
        <v/>
      </c>
      <c r="O485" s="872" t="str">
        <f t="shared" si="39"/>
        <v/>
      </c>
      <c r="P485" s="872" t="str">
        <f t="shared" si="35"/>
        <v/>
      </c>
    </row>
    <row r="486" spans="3:16" ht="18" hidden="1" customHeight="1">
      <c r="C486" s="879"/>
      <c r="D486" s="850"/>
      <c r="E486" s="858"/>
      <c r="F486" s="847"/>
      <c r="G486" s="848"/>
      <c r="H486" s="849"/>
      <c r="I486" s="868"/>
      <c r="J486" s="642"/>
      <c r="K486" s="862"/>
      <c r="L486" s="872" t="str">
        <f t="shared" si="36"/>
        <v/>
      </c>
      <c r="M486" s="872" t="str">
        <f t="shared" si="37"/>
        <v/>
      </c>
      <c r="N486" s="872" t="str">
        <f t="shared" si="38"/>
        <v/>
      </c>
      <c r="O486" s="872" t="str">
        <f t="shared" si="39"/>
        <v/>
      </c>
      <c r="P486" s="872" t="str">
        <f t="shared" si="35"/>
        <v/>
      </c>
    </row>
    <row r="487" spans="3:16" ht="18" hidden="1" customHeight="1">
      <c r="C487" s="879"/>
      <c r="D487" s="850"/>
      <c r="E487" s="858"/>
      <c r="F487" s="847"/>
      <c r="G487" s="848"/>
      <c r="H487" s="849"/>
      <c r="I487" s="868"/>
      <c r="J487" s="642"/>
      <c r="K487" s="862"/>
      <c r="L487" s="872" t="str">
        <f t="shared" si="36"/>
        <v/>
      </c>
      <c r="M487" s="872" t="str">
        <f t="shared" si="37"/>
        <v/>
      </c>
      <c r="N487" s="872" t="str">
        <f t="shared" si="38"/>
        <v/>
      </c>
      <c r="O487" s="872" t="str">
        <f t="shared" si="39"/>
        <v/>
      </c>
      <c r="P487" s="872" t="str">
        <f t="shared" si="35"/>
        <v/>
      </c>
    </row>
    <row r="488" spans="3:16" ht="18" hidden="1" customHeight="1">
      <c r="C488" s="879"/>
      <c r="D488" s="850"/>
      <c r="E488" s="858"/>
      <c r="F488" s="847"/>
      <c r="G488" s="848"/>
      <c r="H488" s="849"/>
      <c r="I488" s="868"/>
      <c r="J488" s="642"/>
      <c r="K488" s="862"/>
      <c r="L488" s="872" t="str">
        <f t="shared" si="36"/>
        <v/>
      </c>
      <c r="M488" s="872" t="str">
        <f t="shared" si="37"/>
        <v/>
      </c>
      <c r="N488" s="872" t="str">
        <f t="shared" si="38"/>
        <v/>
      </c>
      <c r="O488" s="872" t="str">
        <f t="shared" si="39"/>
        <v/>
      </c>
      <c r="P488" s="872" t="str">
        <f t="shared" si="35"/>
        <v/>
      </c>
    </row>
    <row r="489" spans="3:16" ht="18" hidden="1" customHeight="1">
      <c r="C489" s="879"/>
      <c r="D489" s="850"/>
      <c r="E489" s="858"/>
      <c r="F489" s="847"/>
      <c r="G489" s="848"/>
      <c r="H489" s="849"/>
      <c r="I489" s="868"/>
      <c r="J489" s="642"/>
      <c r="K489" s="862"/>
      <c r="L489" s="872" t="str">
        <f t="shared" si="36"/>
        <v/>
      </c>
      <c r="M489" s="872" t="str">
        <f t="shared" si="37"/>
        <v/>
      </c>
      <c r="N489" s="872" t="str">
        <f t="shared" si="38"/>
        <v/>
      </c>
      <c r="O489" s="872" t="str">
        <f t="shared" si="39"/>
        <v/>
      </c>
      <c r="P489" s="872" t="str">
        <f t="shared" si="35"/>
        <v/>
      </c>
    </row>
    <row r="490" spans="3:16" ht="18" hidden="1" customHeight="1">
      <c r="C490" s="879"/>
      <c r="D490" s="850"/>
      <c r="E490" s="858"/>
      <c r="F490" s="847"/>
      <c r="G490" s="848"/>
      <c r="H490" s="849"/>
      <c r="I490" s="868"/>
      <c r="J490" s="642"/>
      <c r="K490" s="862"/>
      <c r="L490" s="872" t="str">
        <f t="shared" si="36"/>
        <v/>
      </c>
      <c r="M490" s="872" t="str">
        <f t="shared" si="37"/>
        <v/>
      </c>
      <c r="N490" s="872" t="str">
        <f t="shared" si="38"/>
        <v/>
      </c>
      <c r="O490" s="872" t="str">
        <f t="shared" si="39"/>
        <v/>
      </c>
      <c r="P490" s="872" t="str">
        <f t="shared" si="35"/>
        <v/>
      </c>
    </row>
    <row r="491" spans="3:16" ht="18" hidden="1" customHeight="1">
      <c r="C491" s="879"/>
      <c r="D491" s="850"/>
      <c r="E491" s="858"/>
      <c r="F491" s="847"/>
      <c r="G491" s="848"/>
      <c r="H491" s="849"/>
      <c r="I491" s="868"/>
      <c r="J491" s="642"/>
      <c r="K491" s="862"/>
      <c r="L491" s="872" t="str">
        <f t="shared" si="36"/>
        <v/>
      </c>
      <c r="M491" s="872" t="str">
        <f t="shared" si="37"/>
        <v/>
      </c>
      <c r="N491" s="872" t="str">
        <f t="shared" si="38"/>
        <v/>
      </c>
      <c r="O491" s="872" t="str">
        <f t="shared" si="39"/>
        <v/>
      </c>
      <c r="P491" s="872" t="str">
        <f t="shared" si="35"/>
        <v/>
      </c>
    </row>
    <row r="492" spans="3:16" ht="18" hidden="1" customHeight="1">
      <c r="C492" s="879"/>
      <c r="D492" s="850"/>
      <c r="E492" s="858"/>
      <c r="F492" s="847"/>
      <c r="G492" s="848"/>
      <c r="H492" s="849"/>
      <c r="I492" s="868"/>
      <c r="J492" s="642"/>
      <c r="K492" s="862"/>
      <c r="L492" s="872" t="str">
        <f t="shared" si="36"/>
        <v/>
      </c>
      <c r="M492" s="872" t="str">
        <f t="shared" si="37"/>
        <v/>
      </c>
      <c r="N492" s="872" t="str">
        <f t="shared" si="38"/>
        <v/>
      </c>
      <c r="O492" s="872" t="str">
        <f t="shared" si="39"/>
        <v/>
      </c>
      <c r="P492" s="872" t="str">
        <f t="shared" si="35"/>
        <v/>
      </c>
    </row>
    <row r="493" spans="3:16" ht="18" hidden="1" customHeight="1">
      <c r="C493" s="879"/>
      <c r="D493" s="850"/>
      <c r="E493" s="858"/>
      <c r="F493" s="847"/>
      <c r="G493" s="848"/>
      <c r="H493" s="849"/>
      <c r="I493" s="868"/>
      <c r="J493" s="642"/>
      <c r="K493" s="862"/>
      <c r="L493" s="872" t="str">
        <f t="shared" si="36"/>
        <v/>
      </c>
      <c r="M493" s="872" t="str">
        <f t="shared" si="37"/>
        <v/>
      </c>
      <c r="N493" s="872" t="str">
        <f t="shared" si="38"/>
        <v/>
      </c>
      <c r="O493" s="872" t="str">
        <f t="shared" si="39"/>
        <v/>
      </c>
      <c r="P493" s="872" t="str">
        <f t="shared" si="35"/>
        <v/>
      </c>
    </row>
    <row r="494" spans="3:16" ht="18" hidden="1" customHeight="1">
      <c r="C494" s="879"/>
      <c r="D494" s="850"/>
      <c r="E494" s="858"/>
      <c r="F494" s="847"/>
      <c r="G494" s="848"/>
      <c r="H494" s="849"/>
      <c r="I494" s="868"/>
      <c r="J494" s="642"/>
      <c r="K494" s="862"/>
      <c r="L494" s="872" t="str">
        <f t="shared" si="36"/>
        <v/>
      </c>
      <c r="M494" s="872" t="str">
        <f t="shared" si="37"/>
        <v/>
      </c>
      <c r="N494" s="872" t="str">
        <f t="shared" si="38"/>
        <v/>
      </c>
      <c r="O494" s="872" t="str">
        <f t="shared" si="39"/>
        <v/>
      </c>
      <c r="P494" s="872" t="str">
        <f t="shared" si="35"/>
        <v/>
      </c>
    </row>
    <row r="495" spans="3:16" ht="18" hidden="1" customHeight="1">
      <c r="C495" s="879"/>
      <c r="D495" s="850"/>
      <c r="E495" s="858"/>
      <c r="F495" s="847"/>
      <c r="G495" s="848"/>
      <c r="H495" s="849"/>
      <c r="I495" s="868"/>
      <c r="J495" s="642"/>
      <c r="K495" s="862"/>
      <c r="L495" s="872" t="str">
        <f t="shared" si="36"/>
        <v/>
      </c>
      <c r="M495" s="872" t="str">
        <f t="shared" si="37"/>
        <v/>
      </c>
      <c r="N495" s="872" t="str">
        <f t="shared" si="38"/>
        <v/>
      </c>
      <c r="O495" s="872" t="str">
        <f t="shared" si="39"/>
        <v/>
      </c>
      <c r="P495" s="872" t="str">
        <f t="shared" si="35"/>
        <v/>
      </c>
    </row>
    <row r="496" spans="3:16" ht="18" hidden="1" customHeight="1">
      <c r="C496" s="879"/>
      <c r="D496" s="850"/>
      <c r="E496" s="858"/>
      <c r="F496" s="847"/>
      <c r="G496" s="848"/>
      <c r="H496" s="849"/>
      <c r="I496" s="868"/>
      <c r="J496" s="642"/>
      <c r="K496" s="862"/>
      <c r="L496" s="872" t="str">
        <f t="shared" si="36"/>
        <v/>
      </c>
      <c r="M496" s="872" t="str">
        <f t="shared" si="37"/>
        <v/>
      </c>
      <c r="N496" s="872" t="str">
        <f t="shared" si="38"/>
        <v/>
      </c>
      <c r="O496" s="872" t="str">
        <f t="shared" si="39"/>
        <v/>
      </c>
      <c r="P496" s="872" t="str">
        <f t="shared" si="35"/>
        <v/>
      </c>
    </row>
    <row r="497" spans="3:16" ht="18" hidden="1" customHeight="1">
      <c r="C497" s="879"/>
      <c r="D497" s="850"/>
      <c r="E497" s="858"/>
      <c r="F497" s="847"/>
      <c r="G497" s="848"/>
      <c r="H497" s="849"/>
      <c r="I497" s="868"/>
      <c r="J497" s="642"/>
      <c r="K497" s="862"/>
      <c r="L497" s="872" t="str">
        <f t="shared" si="36"/>
        <v/>
      </c>
      <c r="M497" s="872" t="str">
        <f t="shared" si="37"/>
        <v/>
      </c>
      <c r="N497" s="872" t="str">
        <f t="shared" si="38"/>
        <v/>
      </c>
      <c r="O497" s="872" t="str">
        <f t="shared" si="39"/>
        <v/>
      </c>
      <c r="P497" s="872" t="str">
        <f t="shared" si="35"/>
        <v/>
      </c>
    </row>
    <row r="498" spans="3:16" ht="18" hidden="1" customHeight="1">
      <c r="C498" s="879"/>
      <c r="D498" s="850"/>
      <c r="E498" s="858"/>
      <c r="F498" s="847"/>
      <c r="G498" s="848"/>
      <c r="H498" s="849"/>
      <c r="I498" s="868"/>
      <c r="J498" s="642"/>
      <c r="K498" s="862"/>
      <c r="L498" s="872" t="str">
        <f t="shared" si="36"/>
        <v/>
      </c>
      <c r="M498" s="872" t="str">
        <f t="shared" si="37"/>
        <v/>
      </c>
      <c r="N498" s="872" t="str">
        <f t="shared" si="38"/>
        <v/>
      </c>
      <c r="O498" s="872" t="str">
        <f t="shared" si="39"/>
        <v/>
      </c>
      <c r="P498" s="872" t="str">
        <f t="shared" si="35"/>
        <v/>
      </c>
    </row>
    <row r="499" spans="3:16" ht="18" hidden="1" customHeight="1">
      <c r="C499" s="879"/>
      <c r="D499" s="850"/>
      <c r="E499" s="858"/>
      <c r="F499" s="847"/>
      <c r="G499" s="848"/>
      <c r="H499" s="849"/>
      <c r="I499" s="868"/>
      <c r="J499" s="642"/>
      <c r="K499" s="862"/>
      <c r="L499" s="872" t="str">
        <f t="shared" si="36"/>
        <v/>
      </c>
      <c r="M499" s="872" t="str">
        <f t="shared" si="37"/>
        <v/>
      </c>
      <c r="N499" s="872" t="str">
        <f t="shared" si="38"/>
        <v/>
      </c>
      <c r="O499" s="872" t="str">
        <f t="shared" si="39"/>
        <v/>
      </c>
      <c r="P499" s="872" t="str">
        <f t="shared" si="35"/>
        <v/>
      </c>
    </row>
    <row r="500" spans="3:16" ht="18" hidden="1" customHeight="1">
      <c r="C500" s="879"/>
      <c r="D500" s="850"/>
      <c r="E500" s="858"/>
      <c r="F500" s="847"/>
      <c r="G500" s="848"/>
      <c r="H500" s="849"/>
      <c r="I500" s="868"/>
      <c r="J500" s="642"/>
      <c r="K500" s="862"/>
      <c r="L500" s="872" t="str">
        <f t="shared" si="36"/>
        <v/>
      </c>
      <c r="M500" s="872" t="str">
        <f t="shared" si="37"/>
        <v/>
      </c>
      <c r="N500" s="872" t="str">
        <f t="shared" si="38"/>
        <v/>
      </c>
      <c r="O500" s="872" t="str">
        <f t="shared" si="39"/>
        <v/>
      </c>
      <c r="P500" s="872" t="str">
        <f t="shared" si="35"/>
        <v/>
      </c>
    </row>
    <row r="501" spans="3:16" ht="18" hidden="1" customHeight="1">
      <c r="C501" s="879"/>
      <c r="D501" s="850"/>
      <c r="E501" s="858"/>
      <c r="F501" s="847"/>
      <c r="G501" s="848"/>
      <c r="H501" s="849"/>
      <c r="I501" s="868"/>
      <c r="J501" s="642"/>
      <c r="K501" s="862"/>
      <c r="L501" s="872" t="str">
        <f t="shared" si="36"/>
        <v/>
      </c>
      <c r="M501" s="872" t="str">
        <f t="shared" si="37"/>
        <v/>
      </c>
      <c r="N501" s="872" t="str">
        <f t="shared" si="38"/>
        <v/>
      </c>
      <c r="O501" s="872" t="str">
        <f t="shared" si="39"/>
        <v/>
      </c>
      <c r="P501" s="872" t="str">
        <f t="shared" si="35"/>
        <v/>
      </c>
    </row>
    <row r="502" spans="3:16" ht="18" hidden="1" customHeight="1">
      <c r="C502" s="879"/>
      <c r="D502" s="850"/>
      <c r="E502" s="858"/>
      <c r="F502" s="847"/>
      <c r="G502" s="848"/>
      <c r="H502" s="849"/>
      <c r="I502" s="868"/>
      <c r="J502" s="642"/>
      <c r="K502" s="862"/>
      <c r="L502" s="872" t="str">
        <f t="shared" si="36"/>
        <v/>
      </c>
      <c r="M502" s="872" t="str">
        <f t="shared" si="37"/>
        <v/>
      </c>
      <c r="N502" s="872" t="str">
        <f t="shared" si="38"/>
        <v/>
      </c>
      <c r="O502" s="872" t="str">
        <f t="shared" si="39"/>
        <v/>
      </c>
      <c r="P502" s="872" t="str">
        <f t="shared" si="35"/>
        <v/>
      </c>
    </row>
    <row r="503" spans="3:16" ht="18" hidden="1" customHeight="1">
      <c r="C503" s="879"/>
      <c r="D503" s="850"/>
      <c r="E503" s="858"/>
      <c r="F503" s="847"/>
      <c r="G503" s="848"/>
      <c r="H503" s="849"/>
      <c r="I503" s="868"/>
      <c r="J503" s="642"/>
      <c r="K503" s="862"/>
      <c r="L503" s="872" t="str">
        <f t="shared" si="36"/>
        <v/>
      </c>
      <c r="M503" s="872" t="str">
        <f t="shared" si="37"/>
        <v/>
      </c>
      <c r="N503" s="872" t="str">
        <f t="shared" si="38"/>
        <v/>
      </c>
      <c r="O503" s="872" t="str">
        <f t="shared" si="39"/>
        <v/>
      </c>
      <c r="P503" s="872" t="str">
        <f t="shared" si="35"/>
        <v/>
      </c>
    </row>
    <row r="504" spans="3:16" ht="18" hidden="1" customHeight="1">
      <c r="C504" s="879"/>
      <c r="D504" s="850"/>
      <c r="E504" s="858"/>
      <c r="F504" s="847"/>
      <c r="G504" s="848"/>
      <c r="H504" s="849"/>
      <c r="I504" s="868"/>
      <c r="J504" s="642"/>
      <c r="K504" s="862"/>
      <c r="L504" s="872" t="str">
        <f t="shared" si="36"/>
        <v/>
      </c>
      <c r="M504" s="872" t="str">
        <f t="shared" si="37"/>
        <v/>
      </c>
      <c r="N504" s="872" t="str">
        <f t="shared" si="38"/>
        <v/>
      </c>
      <c r="O504" s="872" t="str">
        <f t="shared" si="39"/>
        <v/>
      </c>
      <c r="P504" s="872" t="str">
        <f t="shared" si="35"/>
        <v/>
      </c>
    </row>
    <row r="505" spans="3:16" ht="18" hidden="1" customHeight="1">
      <c r="C505" s="879"/>
      <c r="D505" s="850"/>
      <c r="E505" s="858"/>
      <c r="F505" s="847"/>
      <c r="G505" s="848"/>
      <c r="H505" s="849"/>
      <c r="I505" s="868"/>
      <c r="J505" s="642"/>
      <c r="K505" s="862"/>
      <c r="L505" s="872" t="str">
        <f t="shared" si="36"/>
        <v/>
      </c>
      <c r="M505" s="872" t="str">
        <f t="shared" si="37"/>
        <v/>
      </c>
      <c r="N505" s="872" t="str">
        <f t="shared" si="38"/>
        <v/>
      </c>
      <c r="O505" s="872" t="str">
        <f t="shared" si="39"/>
        <v/>
      </c>
      <c r="P505" s="872" t="str">
        <f t="shared" si="35"/>
        <v/>
      </c>
    </row>
    <row r="506" spans="3:16" ht="18" hidden="1" customHeight="1">
      <c r="C506" s="879"/>
      <c r="D506" s="850"/>
      <c r="E506" s="858"/>
      <c r="F506" s="847"/>
      <c r="G506" s="848"/>
      <c r="H506" s="849"/>
      <c r="I506" s="868"/>
      <c r="J506" s="642"/>
      <c r="K506" s="862"/>
      <c r="L506" s="872" t="str">
        <f t="shared" si="36"/>
        <v/>
      </c>
      <c r="M506" s="872" t="str">
        <f t="shared" si="37"/>
        <v/>
      </c>
      <c r="N506" s="872" t="str">
        <f t="shared" si="38"/>
        <v/>
      </c>
      <c r="O506" s="872" t="str">
        <f t="shared" si="39"/>
        <v/>
      </c>
      <c r="P506" s="872" t="str">
        <f t="shared" si="35"/>
        <v/>
      </c>
    </row>
    <row r="507" spans="3:16" ht="18" hidden="1" customHeight="1">
      <c r="C507" s="879"/>
      <c r="D507" s="850"/>
      <c r="E507" s="858"/>
      <c r="F507" s="847"/>
      <c r="G507" s="848"/>
      <c r="H507" s="849"/>
      <c r="I507" s="868"/>
      <c r="J507" s="642"/>
      <c r="K507" s="862"/>
      <c r="L507" s="872" t="str">
        <f t="shared" si="36"/>
        <v/>
      </c>
      <c r="M507" s="872" t="str">
        <f t="shared" si="37"/>
        <v/>
      </c>
      <c r="N507" s="872" t="str">
        <f t="shared" si="38"/>
        <v/>
      </c>
      <c r="O507" s="872" t="str">
        <f t="shared" si="39"/>
        <v/>
      </c>
      <c r="P507" s="872" t="str">
        <f t="shared" si="35"/>
        <v/>
      </c>
    </row>
    <row r="508" spans="3:16" ht="18" hidden="1" customHeight="1">
      <c r="C508" s="879"/>
      <c r="D508" s="850"/>
      <c r="E508" s="858"/>
      <c r="F508" s="847"/>
      <c r="G508" s="848"/>
      <c r="H508" s="849"/>
      <c r="I508" s="868"/>
      <c r="J508" s="642"/>
      <c r="K508" s="862"/>
      <c r="L508" s="872" t="str">
        <f t="shared" si="36"/>
        <v/>
      </c>
      <c r="M508" s="872" t="str">
        <f t="shared" si="37"/>
        <v/>
      </c>
      <c r="N508" s="872" t="str">
        <f t="shared" si="38"/>
        <v/>
      </c>
      <c r="O508" s="872" t="str">
        <f t="shared" si="39"/>
        <v/>
      </c>
      <c r="P508" s="872" t="str">
        <f t="shared" si="35"/>
        <v/>
      </c>
    </row>
    <row r="509" spans="3:16" ht="18" hidden="1" customHeight="1">
      <c r="C509" s="879"/>
      <c r="D509" s="850"/>
      <c r="E509" s="858"/>
      <c r="F509" s="847"/>
      <c r="G509" s="848"/>
      <c r="H509" s="849"/>
      <c r="I509" s="868"/>
      <c r="J509" s="642"/>
      <c r="K509" s="862"/>
      <c r="L509" s="872" t="str">
        <f t="shared" si="36"/>
        <v/>
      </c>
      <c r="M509" s="872" t="str">
        <f t="shared" si="37"/>
        <v/>
      </c>
      <c r="N509" s="872" t="str">
        <f t="shared" si="38"/>
        <v/>
      </c>
      <c r="O509" s="872" t="str">
        <f t="shared" si="39"/>
        <v/>
      </c>
      <c r="P509" s="872" t="str">
        <f t="shared" si="35"/>
        <v/>
      </c>
    </row>
    <row r="510" spans="3:16" ht="18" hidden="1" customHeight="1">
      <c r="C510" s="879"/>
      <c r="D510" s="850"/>
      <c r="E510" s="858"/>
      <c r="F510" s="847"/>
      <c r="G510" s="848"/>
      <c r="H510" s="849"/>
      <c r="I510" s="868"/>
      <c r="J510" s="642"/>
      <c r="K510" s="862"/>
      <c r="L510" s="872" t="str">
        <f t="shared" si="36"/>
        <v/>
      </c>
      <c r="M510" s="872" t="str">
        <f t="shared" si="37"/>
        <v/>
      </c>
      <c r="N510" s="872" t="str">
        <f t="shared" si="38"/>
        <v/>
      </c>
      <c r="O510" s="872" t="str">
        <f t="shared" si="39"/>
        <v/>
      </c>
      <c r="P510" s="872" t="str">
        <f t="shared" si="35"/>
        <v/>
      </c>
    </row>
    <row r="511" spans="3:16" ht="18" hidden="1" customHeight="1">
      <c r="C511" s="879"/>
      <c r="D511" s="850"/>
      <c r="E511" s="858"/>
      <c r="F511" s="847"/>
      <c r="G511" s="848"/>
      <c r="H511" s="849"/>
      <c r="I511" s="868"/>
      <c r="J511" s="642"/>
      <c r="K511" s="862"/>
      <c r="L511" s="872" t="str">
        <f t="shared" si="36"/>
        <v/>
      </c>
      <c r="M511" s="872" t="str">
        <f t="shared" si="37"/>
        <v/>
      </c>
      <c r="N511" s="872" t="str">
        <f t="shared" si="38"/>
        <v/>
      </c>
      <c r="O511" s="872" t="str">
        <f t="shared" si="39"/>
        <v/>
      </c>
      <c r="P511" s="872" t="str">
        <f t="shared" si="35"/>
        <v/>
      </c>
    </row>
    <row r="512" spans="3:16" ht="18" hidden="1" customHeight="1">
      <c r="C512" s="879"/>
      <c r="D512" s="850"/>
      <c r="E512" s="858"/>
      <c r="F512" s="847"/>
      <c r="G512" s="848"/>
      <c r="H512" s="849"/>
      <c r="I512" s="868"/>
      <c r="J512" s="642"/>
      <c r="K512" s="862"/>
      <c r="L512" s="872" t="str">
        <f t="shared" si="36"/>
        <v/>
      </c>
      <c r="M512" s="872" t="str">
        <f t="shared" si="37"/>
        <v/>
      </c>
      <c r="N512" s="872" t="str">
        <f t="shared" si="38"/>
        <v/>
      </c>
      <c r="O512" s="872" t="str">
        <f t="shared" si="39"/>
        <v/>
      </c>
      <c r="P512" s="872" t="str">
        <f t="shared" si="35"/>
        <v/>
      </c>
    </row>
    <row r="513" spans="3:16" ht="18" hidden="1" customHeight="1">
      <c r="C513" s="879"/>
      <c r="D513" s="850"/>
      <c r="E513" s="858"/>
      <c r="F513" s="847"/>
      <c r="G513" s="848"/>
      <c r="H513" s="849"/>
      <c r="I513" s="868"/>
      <c r="J513" s="642"/>
      <c r="K513" s="862"/>
      <c r="L513" s="872" t="str">
        <f t="shared" si="36"/>
        <v/>
      </c>
      <c r="M513" s="872" t="str">
        <f t="shared" si="37"/>
        <v/>
      </c>
      <c r="N513" s="872" t="str">
        <f t="shared" si="38"/>
        <v/>
      </c>
      <c r="O513" s="872" t="str">
        <f t="shared" si="39"/>
        <v/>
      </c>
      <c r="P513" s="872" t="str">
        <f t="shared" si="35"/>
        <v/>
      </c>
    </row>
    <row r="514" spans="3:16" ht="18" hidden="1" customHeight="1">
      <c r="C514" s="879"/>
      <c r="D514" s="850"/>
      <c r="E514" s="858"/>
      <c r="F514" s="847"/>
      <c r="G514" s="848"/>
      <c r="H514" s="849"/>
      <c r="I514" s="868"/>
      <c r="J514" s="642"/>
      <c r="K514" s="862"/>
      <c r="L514" s="872" t="str">
        <f t="shared" si="36"/>
        <v/>
      </c>
      <c r="M514" s="872" t="str">
        <f t="shared" si="37"/>
        <v/>
      </c>
      <c r="N514" s="872" t="str">
        <f t="shared" si="38"/>
        <v/>
      </c>
      <c r="O514" s="872" t="str">
        <f t="shared" si="39"/>
        <v/>
      </c>
      <c r="P514" s="872" t="str">
        <f t="shared" si="35"/>
        <v/>
      </c>
    </row>
    <row r="515" spans="3:16" ht="18" hidden="1" customHeight="1">
      <c r="C515" s="879"/>
      <c r="D515" s="850"/>
      <c r="E515" s="858"/>
      <c r="F515" s="847"/>
      <c r="G515" s="848"/>
      <c r="H515" s="849"/>
      <c r="I515" s="868"/>
      <c r="J515" s="642"/>
      <c r="K515" s="862"/>
      <c r="L515" s="872" t="str">
        <f t="shared" si="36"/>
        <v/>
      </c>
      <c r="M515" s="872" t="str">
        <f t="shared" si="37"/>
        <v/>
      </c>
      <c r="N515" s="872" t="str">
        <f t="shared" si="38"/>
        <v/>
      </c>
      <c r="O515" s="872" t="str">
        <f t="shared" si="39"/>
        <v/>
      </c>
      <c r="P515" s="872" t="str">
        <f t="shared" si="35"/>
        <v/>
      </c>
    </row>
    <row r="516" spans="3:16" ht="18" hidden="1" customHeight="1">
      <c r="C516" s="879"/>
      <c r="D516" s="850"/>
      <c r="E516" s="858"/>
      <c r="F516" s="847"/>
      <c r="G516" s="848"/>
      <c r="H516" s="849"/>
      <c r="I516" s="868"/>
      <c r="J516" s="642"/>
      <c r="K516" s="862"/>
      <c r="L516" s="872" t="str">
        <f t="shared" si="36"/>
        <v/>
      </c>
      <c r="M516" s="872" t="str">
        <f t="shared" si="37"/>
        <v/>
      </c>
      <c r="N516" s="872" t="str">
        <f t="shared" si="38"/>
        <v/>
      </c>
      <c r="O516" s="872" t="str">
        <f t="shared" si="39"/>
        <v/>
      </c>
      <c r="P516" s="872" t="str">
        <f t="shared" si="35"/>
        <v/>
      </c>
    </row>
    <row r="517" spans="3:16" ht="18" hidden="1" customHeight="1">
      <c r="C517" s="879"/>
      <c r="D517" s="850"/>
      <c r="E517" s="858"/>
      <c r="F517" s="847"/>
      <c r="G517" s="848"/>
      <c r="H517" s="849"/>
      <c r="I517" s="868"/>
      <c r="J517" s="642"/>
      <c r="K517" s="862"/>
      <c r="L517" s="872" t="str">
        <f t="shared" si="36"/>
        <v/>
      </c>
      <c r="M517" s="872" t="str">
        <f t="shared" si="37"/>
        <v/>
      </c>
      <c r="N517" s="872" t="str">
        <f t="shared" si="38"/>
        <v/>
      </c>
      <c r="O517" s="872" t="str">
        <f t="shared" si="39"/>
        <v/>
      </c>
      <c r="P517" s="872" t="str">
        <f t="shared" si="35"/>
        <v/>
      </c>
    </row>
    <row r="518" spans="3:16" ht="18" hidden="1" customHeight="1">
      <c r="C518" s="879"/>
      <c r="D518" s="850"/>
      <c r="E518" s="858"/>
      <c r="F518" s="847"/>
      <c r="G518" s="848"/>
      <c r="H518" s="849"/>
      <c r="I518" s="868"/>
      <c r="J518" s="642"/>
      <c r="K518" s="862"/>
      <c r="L518" s="872" t="str">
        <f t="shared" si="36"/>
        <v/>
      </c>
      <c r="M518" s="872" t="str">
        <f t="shared" si="37"/>
        <v/>
      </c>
      <c r="N518" s="872" t="str">
        <f t="shared" si="38"/>
        <v/>
      </c>
      <c r="O518" s="872" t="str">
        <f t="shared" si="39"/>
        <v/>
      </c>
      <c r="P518" s="872" t="str">
        <f t="shared" ref="P518:P581" si="40">IF(C518="","",IF(COUNTBLANK(C518:K518)&gt;1,"記入漏れがあります。記入例のとおりデータを入力してください。",""))</f>
        <v/>
      </c>
    </row>
    <row r="519" spans="3:16" ht="18" hidden="1" customHeight="1">
      <c r="C519" s="879"/>
      <c r="D519" s="850"/>
      <c r="E519" s="858"/>
      <c r="F519" s="847"/>
      <c r="G519" s="848"/>
      <c r="H519" s="849"/>
      <c r="I519" s="868"/>
      <c r="J519" s="642"/>
      <c r="K519" s="862"/>
      <c r="L519" s="872" t="str">
        <f t="shared" ref="L519:L582" si="41">IF(C519="","",IF(F519=H519,"エラー",""))</f>
        <v/>
      </c>
      <c r="M519" s="872" t="str">
        <f t="shared" ref="M519:M582" si="42">IF(C519="","",IF(COUNTIF($I$831:$I$854,I519),"","エラー"))</f>
        <v/>
      </c>
      <c r="N519" s="872" t="str">
        <f t="shared" ref="N519:N582" si="43">IF(I519="その他",IF(J519="","エラー",""),IF(I519="外国語(外国語会話も含む)",IF(J519="","エラー",""),""))</f>
        <v/>
      </c>
      <c r="O519" s="872" t="str">
        <f t="shared" ref="O519:O582" si="44">IF(COUNTIF($Y$6:$Y$19,K519),"要確認","")</f>
        <v/>
      </c>
      <c r="P519" s="872" t="str">
        <f t="shared" si="40"/>
        <v/>
      </c>
    </row>
    <row r="520" spans="3:16" ht="18" hidden="1" customHeight="1">
      <c r="C520" s="879"/>
      <c r="D520" s="850"/>
      <c r="E520" s="858"/>
      <c r="F520" s="847"/>
      <c r="G520" s="848"/>
      <c r="H520" s="849"/>
      <c r="I520" s="868"/>
      <c r="J520" s="642"/>
      <c r="K520" s="862"/>
      <c r="L520" s="872" t="str">
        <f t="shared" si="41"/>
        <v/>
      </c>
      <c r="M520" s="872" t="str">
        <f t="shared" si="42"/>
        <v/>
      </c>
      <c r="N520" s="872" t="str">
        <f t="shared" si="43"/>
        <v/>
      </c>
      <c r="O520" s="872" t="str">
        <f t="shared" si="44"/>
        <v/>
      </c>
      <c r="P520" s="872" t="str">
        <f t="shared" si="40"/>
        <v/>
      </c>
    </row>
    <row r="521" spans="3:16" ht="18" hidden="1" customHeight="1">
      <c r="C521" s="879"/>
      <c r="D521" s="850"/>
      <c r="E521" s="858"/>
      <c r="F521" s="847"/>
      <c r="G521" s="848"/>
      <c r="H521" s="849"/>
      <c r="I521" s="868"/>
      <c r="J521" s="642"/>
      <c r="K521" s="862"/>
      <c r="L521" s="872" t="str">
        <f t="shared" si="41"/>
        <v/>
      </c>
      <c r="M521" s="872" t="str">
        <f t="shared" si="42"/>
        <v/>
      </c>
      <c r="N521" s="872" t="str">
        <f t="shared" si="43"/>
        <v/>
      </c>
      <c r="O521" s="872" t="str">
        <f t="shared" si="44"/>
        <v/>
      </c>
      <c r="P521" s="872" t="str">
        <f t="shared" si="40"/>
        <v/>
      </c>
    </row>
    <row r="522" spans="3:16" ht="18" hidden="1" customHeight="1">
      <c r="C522" s="879"/>
      <c r="D522" s="850"/>
      <c r="E522" s="858"/>
      <c r="F522" s="847"/>
      <c r="G522" s="848"/>
      <c r="H522" s="849"/>
      <c r="I522" s="868"/>
      <c r="J522" s="642"/>
      <c r="K522" s="862"/>
      <c r="L522" s="872" t="str">
        <f t="shared" si="41"/>
        <v/>
      </c>
      <c r="M522" s="872" t="str">
        <f t="shared" si="42"/>
        <v/>
      </c>
      <c r="N522" s="872" t="str">
        <f t="shared" si="43"/>
        <v/>
      </c>
      <c r="O522" s="872" t="str">
        <f t="shared" si="44"/>
        <v/>
      </c>
      <c r="P522" s="872" t="str">
        <f t="shared" si="40"/>
        <v/>
      </c>
    </row>
    <row r="523" spans="3:16" ht="18" hidden="1" customHeight="1">
      <c r="C523" s="879"/>
      <c r="D523" s="850"/>
      <c r="E523" s="858"/>
      <c r="F523" s="847"/>
      <c r="G523" s="848"/>
      <c r="H523" s="849"/>
      <c r="I523" s="868"/>
      <c r="J523" s="642"/>
      <c r="K523" s="862"/>
      <c r="L523" s="872" t="str">
        <f t="shared" si="41"/>
        <v/>
      </c>
      <c r="M523" s="872" t="str">
        <f t="shared" si="42"/>
        <v/>
      </c>
      <c r="N523" s="872" t="str">
        <f t="shared" si="43"/>
        <v/>
      </c>
      <c r="O523" s="872" t="str">
        <f t="shared" si="44"/>
        <v/>
      </c>
      <c r="P523" s="872" t="str">
        <f t="shared" si="40"/>
        <v/>
      </c>
    </row>
    <row r="524" spans="3:16" ht="18" hidden="1" customHeight="1">
      <c r="C524" s="879"/>
      <c r="D524" s="850"/>
      <c r="E524" s="858"/>
      <c r="F524" s="847"/>
      <c r="G524" s="848"/>
      <c r="H524" s="849"/>
      <c r="I524" s="868"/>
      <c r="J524" s="642"/>
      <c r="K524" s="862"/>
      <c r="L524" s="872" t="str">
        <f t="shared" si="41"/>
        <v/>
      </c>
      <c r="M524" s="872" t="str">
        <f t="shared" si="42"/>
        <v/>
      </c>
      <c r="N524" s="872" t="str">
        <f t="shared" si="43"/>
        <v/>
      </c>
      <c r="O524" s="872" t="str">
        <f t="shared" si="44"/>
        <v/>
      </c>
      <c r="P524" s="872" t="str">
        <f t="shared" si="40"/>
        <v/>
      </c>
    </row>
    <row r="525" spans="3:16" ht="18" hidden="1" customHeight="1">
      <c r="C525" s="879"/>
      <c r="D525" s="850"/>
      <c r="E525" s="858"/>
      <c r="F525" s="847"/>
      <c r="G525" s="848"/>
      <c r="H525" s="849"/>
      <c r="I525" s="868"/>
      <c r="J525" s="642"/>
      <c r="K525" s="862"/>
      <c r="L525" s="872" t="str">
        <f t="shared" si="41"/>
        <v/>
      </c>
      <c r="M525" s="872" t="str">
        <f t="shared" si="42"/>
        <v/>
      </c>
      <c r="N525" s="872" t="str">
        <f t="shared" si="43"/>
        <v/>
      </c>
      <c r="O525" s="872" t="str">
        <f t="shared" si="44"/>
        <v/>
      </c>
      <c r="P525" s="872" t="str">
        <f t="shared" si="40"/>
        <v/>
      </c>
    </row>
    <row r="526" spans="3:16" ht="18" hidden="1" customHeight="1">
      <c r="C526" s="879"/>
      <c r="D526" s="850"/>
      <c r="E526" s="858"/>
      <c r="F526" s="847"/>
      <c r="G526" s="848"/>
      <c r="H526" s="849"/>
      <c r="I526" s="868"/>
      <c r="J526" s="642"/>
      <c r="K526" s="862"/>
      <c r="L526" s="872" t="str">
        <f t="shared" si="41"/>
        <v/>
      </c>
      <c r="M526" s="872" t="str">
        <f t="shared" si="42"/>
        <v/>
      </c>
      <c r="N526" s="872" t="str">
        <f t="shared" si="43"/>
        <v/>
      </c>
      <c r="O526" s="872" t="str">
        <f t="shared" si="44"/>
        <v/>
      </c>
      <c r="P526" s="872" t="str">
        <f t="shared" si="40"/>
        <v/>
      </c>
    </row>
    <row r="527" spans="3:16" ht="18" hidden="1" customHeight="1">
      <c r="C527" s="879"/>
      <c r="D527" s="850"/>
      <c r="E527" s="858"/>
      <c r="F527" s="847"/>
      <c r="G527" s="848"/>
      <c r="H527" s="849"/>
      <c r="I527" s="868"/>
      <c r="J527" s="642"/>
      <c r="K527" s="862"/>
      <c r="L527" s="872" t="str">
        <f t="shared" si="41"/>
        <v/>
      </c>
      <c r="M527" s="872" t="str">
        <f t="shared" si="42"/>
        <v/>
      </c>
      <c r="N527" s="872" t="str">
        <f t="shared" si="43"/>
        <v/>
      </c>
      <c r="O527" s="872" t="str">
        <f t="shared" si="44"/>
        <v/>
      </c>
      <c r="P527" s="872" t="str">
        <f t="shared" si="40"/>
        <v/>
      </c>
    </row>
    <row r="528" spans="3:16" ht="18" hidden="1" customHeight="1">
      <c r="C528" s="879"/>
      <c r="D528" s="850"/>
      <c r="E528" s="858"/>
      <c r="F528" s="847"/>
      <c r="G528" s="848"/>
      <c r="H528" s="849"/>
      <c r="I528" s="868"/>
      <c r="J528" s="642"/>
      <c r="K528" s="862"/>
      <c r="L528" s="872" t="str">
        <f t="shared" si="41"/>
        <v/>
      </c>
      <c r="M528" s="872" t="str">
        <f t="shared" si="42"/>
        <v/>
      </c>
      <c r="N528" s="872" t="str">
        <f t="shared" si="43"/>
        <v/>
      </c>
      <c r="O528" s="872" t="str">
        <f t="shared" si="44"/>
        <v/>
      </c>
      <c r="P528" s="872" t="str">
        <f t="shared" si="40"/>
        <v/>
      </c>
    </row>
    <row r="529" spans="3:16" ht="18" hidden="1" customHeight="1">
      <c r="C529" s="879"/>
      <c r="D529" s="850"/>
      <c r="E529" s="858"/>
      <c r="F529" s="847"/>
      <c r="G529" s="848"/>
      <c r="H529" s="849"/>
      <c r="I529" s="868"/>
      <c r="J529" s="642"/>
      <c r="K529" s="862"/>
      <c r="L529" s="872" t="str">
        <f t="shared" si="41"/>
        <v/>
      </c>
      <c r="M529" s="872" t="str">
        <f t="shared" si="42"/>
        <v/>
      </c>
      <c r="N529" s="872" t="str">
        <f t="shared" si="43"/>
        <v/>
      </c>
      <c r="O529" s="872" t="str">
        <f t="shared" si="44"/>
        <v/>
      </c>
      <c r="P529" s="872" t="str">
        <f t="shared" si="40"/>
        <v/>
      </c>
    </row>
    <row r="530" spans="3:16" ht="18" hidden="1" customHeight="1">
      <c r="C530" s="879"/>
      <c r="D530" s="850"/>
      <c r="E530" s="858"/>
      <c r="F530" s="847"/>
      <c r="G530" s="848"/>
      <c r="H530" s="849"/>
      <c r="I530" s="868"/>
      <c r="J530" s="642"/>
      <c r="K530" s="862"/>
      <c r="L530" s="872" t="str">
        <f t="shared" si="41"/>
        <v/>
      </c>
      <c r="M530" s="872" t="str">
        <f t="shared" si="42"/>
        <v/>
      </c>
      <c r="N530" s="872" t="str">
        <f t="shared" si="43"/>
        <v/>
      </c>
      <c r="O530" s="872" t="str">
        <f t="shared" si="44"/>
        <v/>
      </c>
      <c r="P530" s="872" t="str">
        <f t="shared" si="40"/>
        <v/>
      </c>
    </row>
    <row r="531" spans="3:16" ht="18" hidden="1" customHeight="1">
      <c r="C531" s="879"/>
      <c r="D531" s="850"/>
      <c r="E531" s="858"/>
      <c r="F531" s="847"/>
      <c r="G531" s="848"/>
      <c r="H531" s="849"/>
      <c r="I531" s="868"/>
      <c r="J531" s="642"/>
      <c r="K531" s="862"/>
      <c r="L531" s="872" t="str">
        <f t="shared" si="41"/>
        <v/>
      </c>
      <c r="M531" s="872" t="str">
        <f t="shared" si="42"/>
        <v/>
      </c>
      <c r="N531" s="872" t="str">
        <f t="shared" si="43"/>
        <v/>
      </c>
      <c r="O531" s="872" t="str">
        <f t="shared" si="44"/>
        <v/>
      </c>
      <c r="P531" s="872" t="str">
        <f t="shared" si="40"/>
        <v/>
      </c>
    </row>
    <row r="532" spans="3:16" ht="18" hidden="1" customHeight="1">
      <c r="C532" s="879"/>
      <c r="D532" s="850"/>
      <c r="E532" s="858"/>
      <c r="F532" s="847"/>
      <c r="G532" s="848"/>
      <c r="H532" s="849"/>
      <c r="I532" s="868"/>
      <c r="J532" s="642"/>
      <c r="K532" s="862"/>
      <c r="L532" s="872" t="str">
        <f t="shared" si="41"/>
        <v/>
      </c>
      <c r="M532" s="872" t="str">
        <f t="shared" si="42"/>
        <v/>
      </c>
      <c r="N532" s="872" t="str">
        <f t="shared" si="43"/>
        <v/>
      </c>
      <c r="O532" s="872" t="str">
        <f t="shared" si="44"/>
        <v/>
      </c>
      <c r="P532" s="872" t="str">
        <f t="shared" si="40"/>
        <v/>
      </c>
    </row>
    <row r="533" spans="3:16" ht="18" hidden="1" customHeight="1">
      <c r="C533" s="879"/>
      <c r="D533" s="850"/>
      <c r="E533" s="858"/>
      <c r="F533" s="847"/>
      <c r="G533" s="848"/>
      <c r="H533" s="849"/>
      <c r="I533" s="868"/>
      <c r="J533" s="642"/>
      <c r="K533" s="862"/>
      <c r="L533" s="872" t="str">
        <f t="shared" si="41"/>
        <v/>
      </c>
      <c r="M533" s="872" t="str">
        <f t="shared" si="42"/>
        <v/>
      </c>
      <c r="N533" s="872" t="str">
        <f t="shared" si="43"/>
        <v/>
      </c>
      <c r="O533" s="872" t="str">
        <f t="shared" si="44"/>
        <v/>
      </c>
      <c r="P533" s="872" t="str">
        <f t="shared" si="40"/>
        <v/>
      </c>
    </row>
    <row r="534" spans="3:16" ht="18" hidden="1" customHeight="1">
      <c r="C534" s="879"/>
      <c r="D534" s="850"/>
      <c r="E534" s="858"/>
      <c r="F534" s="847"/>
      <c r="G534" s="848"/>
      <c r="H534" s="849"/>
      <c r="I534" s="868"/>
      <c r="J534" s="642"/>
      <c r="K534" s="862"/>
      <c r="L534" s="872" t="str">
        <f t="shared" si="41"/>
        <v/>
      </c>
      <c r="M534" s="872" t="str">
        <f t="shared" si="42"/>
        <v/>
      </c>
      <c r="N534" s="872" t="str">
        <f t="shared" si="43"/>
        <v/>
      </c>
      <c r="O534" s="872" t="str">
        <f t="shared" si="44"/>
        <v/>
      </c>
      <c r="P534" s="872" t="str">
        <f t="shared" si="40"/>
        <v/>
      </c>
    </row>
    <row r="535" spans="3:16" ht="18" hidden="1" customHeight="1">
      <c r="C535" s="879"/>
      <c r="D535" s="850"/>
      <c r="E535" s="858"/>
      <c r="F535" s="847"/>
      <c r="G535" s="848"/>
      <c r="H535" s="849"/>
      <c r="I535" s="868"/>
      <c r="J535" s="642"/>
      <c r="K535" s="862"/>
      <c r="L535" s="872" t="str">
        <f t="shared" si="41"/>
        <v/>
      </c>
      <c r="M535" s="872" t="str">
        <f t="shared" si="42"/>
        <v/>
      </c>
      <c r="N535" s="872" t="str">
        <f t="shared" si="43"/>
        <v/>
      </c>
      <c r="O535" s="872" t="str">
        <f t="shared" si="44"/>
        <v/>
      </c>
      <c r="P535" s="872" t="str">
        <f t="shared" si="40"/>
        <v/>
      </c>
    </row>
    <row r="536" spans="3:16" ht="18" hidden="1" customHeight="1">
      <c r="C536" s="879"/>
      <c r="D536" s="850"/>
      <c r="E536" s="858"/>
      <c r="F536" s="847"/>
      <c r="G536" s="848"/>
      <c r="H536" s="849"/>
      <c r="I536" s="868"/>
      <c r="J536" s="642"/>
      <c r="K536" s="862"/>
      <c r="L536" s="872" t="str">
        <f t="shared" si="41"/>
        <v/>
      </c>
      <c r="M536" s="872" t="str">
        <f t="shared" si="42"/>
        <v/>
      </c>
      <c r="N536" s="872" t="str">
        <f t="shared" si="43"/>
        <v/>
      </c>
      <c r="O536" s="872" t="str">
        <f t="shared" si="44"/>
        <v/>
      </c>
      <c r="P536" s="872" t="str">
        <f t="shared" si="40"/>
        <v/>
      </c>
    </row>
    <row r="537" spans="3:16" ht="18" hidden="1" customHeight="1">
      <c r="C537" s="879"/>
      <c r="D537" s="850"/>
      <c r="E537" s="858"/>
      <c r="F537" s="847"/>
      <c r="G537" s="848"/>
      <c r="H537" s="849"/>
      <c r="I537" s="868"/>
      <c r="J537" s="642"/>
      <c r="K537" s="862"/>
      <c r="L537" s="872" t="str">
        <f t="shared" si="41"/>
        <v/>
      </c>
      <c r="M537" s="872" t="str">
        <f t="shared" si="42"/>
        <v/>
      </c>
      <c r="N537" s="872" t="str">
        <f t="shared" si="43"/>
        <v/>
      </c>
      <c r="O537" s="872" t="str">
        <f t="shared" si="44"/>
        <v/>
      </c>
      <c r="P537" s="872" t="str">
        <f t="shared" si="40"/>
        <v/>
      </c>
    </row>
    <row r="538" spans="3:16" ht="18" hidden="1" customHeight="1">
      <c r="C538" s="879"/>
      <c r="D538" s="850"/>
      <c r="E538" s="858"/>
      <c r="F538" s="847"/>
      <c r="G538" s="848"/>
      <c r="H538" s="849"/>
      <c r="I538" s="868"/>
      <c r="J538" s="642"/>
      <c r="K538" s="862"/>
      <c r="L538" s="872" t="str">
        <f t="shared" si="41"/>
        <v/>
      </c>
      <c r="M538" s="872" t="str">
        <f t="shared" si="42"/>
        <v/>
      </c>
      <c r="N538" s="872" t="str">
        <f t="shared" si="43"/>
        <v/>
      </c>
      <c r="O538" s="872" t="str">
        <f t="shared" si="44"/>
        <v/>
      </c>
      <c r="P538" s="872" t="str">
        <f t="shared" si="40"/>
        <v/>
      </c>
    </row>
    <row r="539" spans="3:16" ht="18" hidden="1" customHeight="1">
      <c r="C539" s="879"/>
      <c r="D539" s="850"/>
      <c r="E539" s="858"/>
      <c r="F539" s="847"/>
      <c r="G539" s="848"/>
      <c r="H539" s="849"/>
      <c r="I539" s="868"/>
      <c r="J539" s="642"/>
      <c r="K539" s="862"/>
      <c r="L539" s="872" t="str">
        <f t="shared" si="41"/>
        <v/>
      </c>
      <c r="M539" s="872" t="str">
        <f t="shared" si="42"/>
        <v/>
      </c>
      <c r="N539" s="872" t="str">
        <f t="shared" si="43"/>
        <v/>
      </c>
      <c r="O539" s="872" t="str">
        <f t="shared" si="44"/>
        <v/>
      </c>
      <c r="P539" s="872" t="str">
        <f t="shared" si="40"/>
        <v/>
      </c>
    </row>
    <row r="540" spans="3:16" ht="18" hidden="1" customHeight="1">
      <c r="C540" s="879"/>
      <c r="D540" s="850"/>
      <c r="E540" s="858"/>
      <c r="F540" s="847"/>
      <c r="G540" s="848"/>
      <c r="H540" s="849"/>
      <c r="I540" s="868"/>
      <c r="J540" s="642"/>
      <c r="K540" s="862"/>
      <c r="L540" s="872" t="str">
        <f t="shared" si="41"/>
        <v/>
      </c>
      <c r="M540" s="872" t="str">
        <f t="shared" si="42"/>
        <v/>
      </c>
      <c r="N540" s="872" t="str">
        <f t="shared" si="43"/>
        <v/>
      </c>
      <c r="O540" s="872" t="str">
        <f t="shared" si="44"/>
        <v/>
      </c>
      <c r="P540" s="872" t="str">
        <f t="shared" si="40"/>
        <v/>
      </c>
    </row>
    <row r="541" spans="3:16" ht="18" hidden="1" customHeight="1">
      <c r="C541" s="879"/>
      <c r="D541" s="850"/>
      <c r="E541" s="858"/>
      <c r="F541" s="847"/>
      <c r="G541" s="848"/>
      <c r="H541" s="849"/>
      <c r="I541" s="868"/>
      <c r="J541" s="642"/>
      <c r="K541" s="862"/>
      <c r="L541" s="872" t="str">
        <f t="shared" si="41"/>
        <v/>
      </c>
      <c r="M541" s="872" t="str">
        <f t="shared" si="42"/>
        <v/>
      </c>
      <c r="N541" s="872" t="str">
        <f t="shared" si="43"/>
        <v/>
      </c>
      <c r="O541" s="872" t="str">
        <f t="shared" si="44"/>
        <v/>
      </c>
      <c r="P541" s="872" t="str">
        <f t="shared" si="40"/>
        <v/>
      </c>
    </row>
    <row r="542" spans="3:16" ht="18" hidden="1" customHeight="1">
      <c r="C542" s="879"/>
      <c r="D542" s="850"/>
      <c r="E542" s="858"/>
      <c r="F542" s="847"/>
      <c r="G542" s="848"/>
      <c r="H542" s="849"/>
      <c r="I542" s="868"/>
      <c r="J542" s="642"/>
      <c r="K542" s="862"/>
      <c r="L542" s="872" t="str">
        <f t="shared" si="41"/>
        <v/>
      </c>
      <c r="M542" s="872" t="str">
        <f t="shared" si="42"/>
        <v/>
      </c>
      <c r="N542" s="872" t="str">
        <f t="shared" si="43"/>
        <v/>
      </c>
      <c r="O542" s="872" t="str">
        <f t="shared" si="44"/>
        <v/>
      </c>
      <c r="P542" s="872" t="str">
        <f t="shared" si="40"/>
        <v/>
      </c>
    </row>
    <row r="543" spans="3:16" ht="18" hidden="1" customHeight="1">
      <c r="C543" s="879"/>
      <c r="D543" s="850"/>
      <c r="E543" s="858"/>
      <c r="F543" s="847"/>
      <c r="G543" s="848"/>
      <c r="H543" s="849"/>
      <c r="I543" s="868"/>
      <c r="J543" s="642"/>
      <c r="K543" s="862"/>
      <c r="L543" s="872" t="str">
        <f t="shared" si="41"/>
        <v/>
      </c>
      <c r="M543" s="872" t="str">
        <f t="shared" si="42"/>
        <v/>
      </c>
      <c r="N543" s="872" t="str">
        <f t="shared" si="43"/>
        <v/>
      </c>
      <c r="O543" s="872" t="str">
        <f t="shared" si="44"/>
        <v/>
      </c>
      <c r="P543" s="872" t="str">
        <f t="shared" si="40"/>
        <v/>
      </c>
    </row>
    <row r="544" spans="3:16" ht="18" hidden="1" customHeight="1">
      <c r="C544" s="879"/>
      <c r="D544" s="850"/>
      <c r="E544" s="858"/>
      <c r="F544" s="847"/>
      <c r="G544" s="848"/>
      <c r="H544" s="849"/>
      <c r="I544" s="868"/>
      <c r="J544" s="642"/>
      <c r="K544" s="862"/>
      <c r="L544" s="872" t="str">
        <f t="shared" si="41"/>
        <v/>
      </c>
      <c r="M544" s="872" t="str">
        <f t="shared" si="42"/>
        <v/>
      </c>
      <c r="N544" s="872" t="str">
        <f t="shared" si="43"/>
        <v/>
      </c>
      <c r="O544" s="872" t="str">
        <f t="shared" si="44"/>
        <v/>
      </c>
      <c r="P544" s="872" t="str">
        <f t="shared" si="40"/>
        <v/>
      </c>
    </row>
    <row r="545" spans="3:16" ht="18" hidden="1" customHeight="1">
      <c r="C545" s="879"/>
      <c r="D545" s="850"/>
      <c r="E545" s="858"/>
      <c r="F545" s="847"/>
      <c r="G545" s="848"/>
      <c r="H545" s="849"/>
      <c r="I545" s="868"/>
      <c r="J545" s="642"/>
      <c r="K545" s="862"/>
      <c r="L545" s="872" t="str">
        <f t="shared" si="41"/>
        <v/>
      </c>
      <c r="M545" s="872" t="str">
        <f t="shared" si="42"/>
        <v/>
      </c>
      <c r="N545" s="872" t="str">
        <f t="shared" si="43"/>
        <v/>
      </c>
      <c r="O545" s="872" t="str">
        <f t="shared" si="44"/>
        <v/>
      </c>
      <c r="P545" s="872" t="str">
        <f t="shared" si="40"/>
        <v/>
      </c>
    </row>
    <row r="546" spans="3:16" ht="18" hidden="1" customHeight="1">
      <c r="C546" s="879"/>
      <c r="D546" s="850"/>
      <c r="E546" s="858"/>
      <c r="F546" s="847"/>
      <c r="G546" s="848"/>
      <c r="H546" s="849"/>
      <c r="I546" s="868"/>
      <c r="J546" s="642"/>
      <c r="K546" s="862"/>
      <c r="L546" s="872" t="str">
        <f t="shared" si="41"/>
        <v/>
      </c>
      <c r="M546" s="872" t="str">
        <f t="shared" si="42"/>
        <v/>
      </c>
      <c r="N546" s="872" t="str">
        <f t="shared" si="43"/>
        <v/>
      </c>
      <c r="O546" s="872" t="str">
        <f t="shared" si="44"/>
        <v/>
      </c>
      <c r="P546" s="872" t="str">
        <f t="shared" si="40"/>
        <v/>
      </c>
    </row>
    <row r="547" spans="3:16" ht="18" hidden="1" customHeight="1">
      <c r="C547" s="879"/>
      <c r="D547" s="850"/>
      <c r="E547" s="858"/>
      <c r="F547" s="847"/>
      <c r="G547" s="848"/>
      <c r="H547" s="849"/>
      <c r="I547" s="868"/>
      <c r="J547" s="642"/>
      <c r="K547" s="862"/>
      <c r="L547" s="872" t="str">
        <f t="shared" si="41"/>
        <v/>
      </c>
      <c r="M547" s="872" t="str">
        <f t="shared" si="42"/>
        <v/>
      </c>
      <c r="N547" s="872" t="str">
        <f t="shared" si="43"/>
        <v/>
      </c>
      <c r="O547" s="872" t="str">
        <f t="shared" si="44"/>
        <v/>
      </c>
      <c r="P547" s="872" t="str">
        <f t="shared" si="40"/>
        <v/>
      </c>
    </row>
    <row r="548" spans="3:16" ht="18" hidden="1" customHeight="1">
      <c r="C548" s="879"/>
      <c r="D548" s="850"/>
      <c r="E548" s="858"/>
      <c r="F548" s="847"/>
      <c r="G548" s="848"/>
      <c r="H548" s="849"/>
      <c r="I548" s="868"/>
      <c r="J548" s="642"/>
      <c r="K548" s="862"/>
      <c r="L548" s="872" t="str">
        <f t="shared" si="41"/>
        <v/>
      </c>
      <c r="M548" s="872" t="str">
        <f t="shared" si="42"/>
        <v/>
      </c>
      <c r="N548" s="872" t="str">
        <f t="shared" si="43"/>
        <v/>
      </c>
      <c r="O548" s="872" t="str">
        <f t="shared" si="44"/>
        <v/>
      </c>
      <c r="P548" s="872" t="str">
        <f t="shared" si="40"/>
        <v/>
      </c>
    </row>
    <row r="549" spans="3:16" ht="18" hidden="1" customHeight="1">
      <c r="C549" s="879"/>
      <c r="D549" s="850"/>
      <c r="E549" s="858"/>
      <c r="F549" s="847"/>
      <c r="G549" s="848"/>
      <c r="H549" s="849"/>
      <c r="I549" s="868"/>
      <c r="J549" s="642"/>
      <c r="K549" s="862"/>
      <c r="L549" s="872" t="str">
        <f t="shared" si="41"/>
        <v/>
      </c>
      <c r="M549" s="872" t="str">
        <f t="shared" si="42"/>
        <v/>
      </c>
      <c r="N549" s="872" t="str">
        <f t="shared" si="43"/>
        <v/>
      </c>
      <c r="O549" s="872" t="str">
        <f t="shared" si="44"/>
        <v/>
      </c>
      <c r="P549" s="872" t="str">
        <f t="shared" si="40"/>
        <v/>
      </c>
    </row>
    <row r="550" spans="3:16" ht="18" hidden="1" customHeight="1">
      <c r="C550" s="879"/>
      <c r="D550" s="850"/>
      <c r="E550" s="858"/>
      <c r="F550" s="847"/>
      <c r="G550" s="848"/>
      <c r="H550" s="849"/>
      <c r="I550" s="868"/>
      <c r="J550" s="642"/>
      <c r="K550" s="862"/>
      <c r="L550" s="872" t="str">
        <f t="shared" si="41"/>
        <v/>
      </c>
      <c r="M550" s="872" t="str">
        <f t="shared" si="42"/>
        <v/>
      </c>
      <c r="N550" s="872" t="str">
        <f t="shared" si="43"/>
        <v/>
      </c>
      <c r="O550" s="872" t="str">
        <f t="shared" si="44"/>
        <v/>
      </c>
      <c r="P550" s="872" t="str">
        <f t="shared" si="40"/>
        <v/>
      </c>
    </row>
    <row r="551" spans="3:16" ht="18" hidden="1" customHeight="1">
      <c r="C551" s="879"/>
      <c r="D551" s="850"/>
      <c r="E551" s="858"/>
      <c r="F551" s="847"/>
      <c r="G551" s="848"/>
      <c r="H551" s="849"/>
      <c r="I551" s="868"/>
      <c r="J551" s="642"/>
      <c r="K551" s="862"/>
      <c r="L551" s="872" t="str">
        <f t="shared" si="41"/>
        <v/>
      </c>
      <c r="M551" s="872" t="str">
        <f t="shared" si="42"/>
        <v/>
      </c>
      <c r="N551" s="872" t="str">
        <f t="shared" si="43"/>
        <v/>
      </c>
      <c r="O551" s="872" t="str">
        <f t="shared" si="44"/>
        <v/>
      </c>
      <c r="P551" s="872" t="str">
        <f t="shared" si="40"/>
        <v/>
      </c>
    </row>
    <row r="552" spans="3:16" ht="18" hidden="1" customHeight="1">
      <c r="C552" s="879"/>
      <c r="D552" s="850"/>
      <c r="E552" s="858"/>
      <c r="F552" s="847"/>
      <c r="G552" s="848"/>
      <c r="H552" s="849"/>
      <c r="I552" s="868"/>
      <c r="J552" s="642"/>
      <c r="K552" s="862"/>
      <c r="L552" s="872" t="str">
        <f t="shared" si="41"/>
        <v/>
      </c>
      <c r="M552" s="872" t="str">
        <f t="shared" si="42"/>
        <v/>
      </c>
      <c r="N552" s="872" t="str">
        <f t="shared" si="43"/>
        <v/>
      </c>
      <c r="O552" s="872" t="str">
        <f t="shared" si="44"/>
        <v/>
      </c>
      <c r="P552" s="872" t="str">
        <f t="shared" si="40"/>
        <v/>
      </c>
    </row>
    <row r="553" spans="3:16" ht="18" hidden="1" customHeight="1">
      <c r="C553" s="879"/>
      <c r="D553" s="850"/>
      <c r="E553" s="858"/>
      <c r="F553" s="847"/>
      <c r="G553" s="848"/>
      <c r="H553" s="849"/>
      <c r="I553" s="868"/>
      <c r="J553" s="642"/>
      <c r="K553" s="862"/>
      <c r="L553" s="872" t="str">
        <f t="shared" si="41"/>
        <v/>
      </c>
      <c r="M553" s="872" t="str">
        <f t="shared" si="42"/>
        <v/>
      </c>
      <c r="N553" s="872" t="str">
        <f t="shared" si="43"/>
        <v/>
      </c>
      <c r="O553" s="872" t="str">
        <f t="shared" si="44"/>
        <v/>
      </c>
      <c r="P553" s="872" t="str">
        <f t="shared" si="40"/>
        <v/>
      </c>
    </row>
    <row r="554" spans="3:16" ht="18" hidden="1" customHeight="1">
      <c r="C554" s="879"/>
      <c r="D554" s="850"/>
      <c r="E554" s="858"/>
      <c r="F554" s="847"/>
      <c r="G554" s="848"/>
      <c r="H554" s="849"/>
      <c r="I554" s="868"/>
      <c r="J554" s="642"/>
      <c r="K554" s="862"/>
      <c r="L554" s="872" t="str">
        <f t="shared" si="41"/>
        <v/>
      </c>
      <c r="M554" s="872" t="str">
        <f t="shared" si="42"/>
        <v/>
      </c>
      <c r="N554" s="872" t="str">
        <f t="shared" si="43"/>
        <v/>
      </c>
      <c r="O554" s="872" t="str">
        <f t="shared" si="44"/>
        <v/>
      </c>
      <c r="P554" s="872" t="str">
        <f t="shared" si="40"/>
        <v/>
      </c>
    </row>
    <row r="555" spans="3:16" ht="18" hidden="1" customHeight="1">
      <c r="C555" s="879"/>
      <c r="D555" s="850"/>
      <c r="E555" s="858"/>
      <c r="F555" s="847"/>
      <c r="G555" s="848"/>
      <c r="H555" s="849"/>
      <c r="I555" s="868"/>
      <c r="J555" s="642"/>
      <c r="K555" s="862"/>
      <c r="L555" s="872" t="str">
        <f t="shared" si="41"/>
        <v/>
      </c>
      <c r="M555" s="872" t="str">
        <f t="shared" si="42"/>
        <v/>
      </c>
      <c r="N555" s="872" t="str">
        <f t="shared" si="43"/>
        <v/>
      </c>
      <c r="O555" s="872" t="str">
        <f t="shared" si="44"/>
        <v/>
      </c>
      <c r="P555" s="872" t="str">
        <f t="shared" si="40"/>
        <v/>
      </c>
    </row>
    <row r="556" spans="3:16" ht="18" hidden="1" customHeight="1">
      <c r="C556" s="879"/>
      <c r="D556" s="850"/>
      <c r="E556" s="858"/>
      <c r="F556" s="847"/>
      <c r="G556" s="848"/>
      <c r="H556" s="849"/>
      <c r="I556" s="868"/>
      <c r="J556" s="642"/>
      <c r="K556" s="862"/>
      <c r="L556" s="872" t="str">
        <f t="shared" si="41"/>
        <v/>
      </c>
      <c r="M556" s="872" t="str">
        <f t="shared" si="42"/>
        <v/>
      </c>
      <c r="N556" s="872" t="str">
        <f t="shared" si="43"/>
        <v/>
      </c>
      <c r="O556" s="872" t="str">
        <f t="shared" si="44"/>
        <v/>
      </c>
      <c r="P556" s="872" t="str">
        <f t="shared" si="40"/>
        <v/>
      </c>
    </row>
    <row r="557" spans="3:16" ht="18" hidden="1" customHeight="1">
      <c r="C557" s="879"/>
      <c r="D557" s="850"/>
      <c r="E557" s="858"/>
      <c r="F557" s="847"/>
      <c r="G557" s="848"/>
      <c r="H557" s="849"/>
      <c r="I557" s="868"/>
      <c r="J557" s="642"/>
      <c r="K557" s="862"/>
      <c r="L557" s="872" t="str">
        <f t="shared" si="41"/>
        <v/>
      </c>
      <c r="M557" s="872" t="str">
        <f t="shared" si="42"/>
        <v/>
      </c>
      <c r="N557" s="872" t="str">
        <f t="shared" si="43"/>
        <v/>
      </c>
      <c r="O557" s="872" t="str">
        <f t="shared" si="44"/>
        <v/>
      </c>
      <c r="P557" s="872" t="str">
        <f t="shared" si="40"/>
        <v/>
      </c>
    </row>
    <row r="558" spans="3:16" ht="18" hidden="1" customHeight="1">
      <c r="C558" s="879"/>
      <c r="D558" s="850"/>
      <c r="E558" s="858"/>
      <c r="F558" s="847"/>
      <c r="G558" s="848"/>
      <c r="H558" s="849"/>
      <c r="I558" s="868"/>
      <c r="J558" s="642"/>
      <c r="K558" s="862"/>
      <c r="L558" s="872" t="str">
        <f t="shared" si="41"/>
        <v/>
      </c>
      <c r="M558" s="872" t="str">
        <f t="shared" si="42"/>
        <v/>
      </c>
      <c r="N558" s="872" t="str">
        <f t="shared" si="43"/>
        <v/>
      </c>
      <c r="O558" s="872" t="str">
        <f t="shared" si="44"/>
        <v/>
      </c>
      <c r="P558" s="872" t="str">
        <f t="shared" si="40"/>
        <v/>
      </c>
    </row>
    <row r="559" spans="3:16" ht="18" hidden="1" customHeight="1">
      <c r="C559" s="879"/>
      <c r="D559" s="850"/>
      <c r="E559" s="858"/>
      <c r="F559" s="847"/>
      <c r="G559" s="848"/>
      <c r="H559" s="849"/>
      <c r="I559" s="868"/>
      <c r="J559" s="642"/>
      <c r="K559" s="862"/>
      <c r="L559" s="872" t="str">
        <f t="shared" si="41"/>
        <v/>
      </c>
      <c r="M559" s="872" t="str">
        <f t="shared" si="42"/>
        <v/>
      </c>
      <c r="N559" s="872" t="str">
        <f t="shared" si="43"/>
        <v/>
      </c>
      <c r="O559" s="872" t="str">
        <f t="shared" si="44"/>
        <v/>
      </c>
      <c r="P559" s="872" t="str">
        <f t="shared" si="40"/>
        <v/>
      </c>
    </row>
    <row r="560" spans="3:16" ht="18" hidden="1" customHeight="1">
      <c r="C560" s="879"/>
      <c r="D560" s="850"/>
      <c r="E560" s="858"/>
      <c r="F560" s="847"/>
      <c r="G560" s="848"/>
      <c r="H560" s="849"/>
      <c r="I560" s="868"/>
      <c r="J560" s="642"/>
      <c r="K560" s="862"/>
      <c r="L560" s="872" t="str">
        <f t="shared" si="41"/>
        <v/>
      </c>
      <c r="M560" s="872" t="str">
        <f t="shared" si="42"/>
        <v/>
      </c>
      <c r="N560" s="872" t="str">
        <f t="shared" si="43"/>
        <v/>
      </c>
      <c r="O560" s="872" t="str">
        <f t="shared" si="44"/>
        <v/>
      </c>
      <c r="P560" s="872" t="str">
        <f t="shared" si="40"/>
        <v/>
      </c>
    </row>
    <row r="561" spans="3:16" ht="18" hidden="1" customHeight="1">
      <c r="C561" s="879"/>
      <c r="D561" s="850"/>
      <c r="E561" s="858"/>
      <c r="F561" s="847"/>
      <c r="G561" s="848"/>
      <c r="H561" s="849"/>
      <c r="I561" s="868"/>
      <c r="J561" s="642"/>
      <c r="K561" s="862"/>
      <c r="L561" s="872" t="str">
        <f t="shared" si="41"/>
        <v/>
      </c>
      <c r="M561" s="872" t="str">
        <f t="shared" si="42"/>
        <v/>
      </c>
      <c r="N561" s="872" t="str">
        <f t="shared" si="43"/>
        <v/>
      </c>
      <c r="O561" s="872" t="str">
        <f t="shared" si="44"/>
        <v/>
      </c>
      <c r="P561" s="872" t="str">
        <f t="shared" si="40"/>
        <v/>
      </c>
    </row>
    <row r="562" spans="3:16" ht="18" hidden="1" customHeight="1">
      <c r="C562" s="879"/>
      <c r="D562" s="850"/>
      <c r="E562" s="858"/>
      <c r="F562" s="847"/>
      <c r="G562" s="848"/>
      <c r="H562" s="849"/>
      <c r="I562" s="868"/>
      <c r="J562" s="642"/>
      <c r="K562" s="862"/>
      <c r="L562" s="872" t="str">
        <f t="shared" si="41"/>
        <v/>
      </c>
      <c r="M562" s="872" t="str">
        <f t="shared" si="42"/>
        <v/>
      </c>
      <c r="N562" s="872" t="str">
        <f t="shared" si="43"/>
        <v/>
      </c>
      <c r="O562" s="872" t="str">
        <f t="shared" si="44"/>
        <v/>
      </c>
      <c r="P562" s="872" t="str">
        <f t="shared" si="40"/>
        <v/>
      </c>
    </row>
    <row r="563" spans="3:16" ht="18" hidden="1" customHeight="1">
      <c r="C563" s="879"/>
      <c r="D563" s="850"/>
      <c r="E563" s="858"/>
      <c r="F563" s="847"/>
      <c r="G563" s="848"/>
      <c r="H563" s="849"/>
      <c r="I563" s="868"/>
      <c r="J563" s="642"/>
      <c r="K563" s="862"/>
      <c r="L563" s="872" t="str">
        <f t="shared" si="41"/>
        <v/>
      </c>
      <c r="M563" s="872" t="str">
        <f t="shared" si="42"/>
        <v/>
      </c>
      <c r="N563" s="872" t="str">
        <f t="shared" si="43"/>
        <v/>
      </c>
      <c r="O563" s="872" t="str">
        <f t="shared" si="44"/>
        <v/>
      </c>
      <c r="P563" s="872" t="str">
        <f t="shared" si="40"/>
        <v/>
      </c>
    </row>
    <row r="564" spans="3:16" ht="18" hidden="1" customHeight="1">
      <c r="C564" s="879"/>
      <c r="D564" s="850"/>
      <c r="E564" s="858"/>
      <c r="F564" s="847"/>
      <c r="G564" s="848"/>
      <c r="H564" s="849"/>
      <c r="I564" s="868"/>
      <c r="J564" s="642"/>
      <c r="K564" s="862"/>
      <c r="L564" s="872" t="str">
        <f t="shared" si="41"/>
        <v/>
      </c>
      <c r="M564" s="872" t="str">
        <f t="shared" si="42"/>
        <v/>
      </c>
      <c r="N564" s="872" t="str">
        <f t="shared" si="43"/>
        <v/>
      </c>
      <c r="O564" s="872" t="str">
        <f t="shared" si="44"/>
        <v/>
      </c>
      <c r="P564" s="872" t="str">
        <f t="shared" si="40"/>
        <v/>
      </c>
    </row>
    <row r="565" spans="3:16" ht="18" hidden="1" customHeight="1">
      <c r="C565" s="879"/>
      <c r="D565" s="850"/>
      <c r="E565" s="858"/>
      <c r="F565" s="847"/>
      <c r="G565" s="848"/>
      <c r="H565" s="849"/>
      <c r="I565" s="868"/>
      <c r="J565" s="642"/>
      <c r="K565" s="862"/>
      <c r="L565" s="872" t="str">
        <f t="shared" si="41"/>
        <v/>
      </c>
      <c r="M565" s="872" t="str">
        <f t="shared" si="42"/>
        <v/>
      </c>
      <c r="N565" s="872" t="str">
        <f t="shared" si="43"/>
        <v/>
      </c>
      <c r="O565" s="872" t="str">
        <f t="shared" si="44"/>
        <v/>
      </c>
      <c r="P565" s="872" t="str">
        <f t="shared" si="40"/>
        <v/>
      </c>
    </row>
    <row r="566" spans="3:16" ht="18" hidden="1" customHeight="1">
      <c r="C566" s="879"/>
      <c r="D566" s="850"/>
      <c r="E566" s="858"/>
      <c r="F566" s="847"/>
      <c r="G566" s="848"/>
      <c r="H566" s="849"/>
      <c r="I566" s="868"/>
      <c r="J566" s="642"/>
      <c r="K566" s="862"/>
      <c r="L566" s="872" t="str">
        <f t="shared" si="41"/>
        <v/>
      </c>
      <c r="M566" s="872" t="str">
        <f t="shared" si="42"/>
        <v/>
      </c>
      <c r="N566" s="872" t="str">
        <f t="shared" si="43"/>
        <v/>
      </c>
      <c r="O566" s="872" t="str">
        <f t="shared" si="44"/>
        <v/>
      </c>
      <c r="P566" s="872" t="str">
        <f t="shared" si="40"/>
        <v/>
      </c>
    </row>
    <row r="567" spans="3:16" ht="18" hidden="1" customHeight="1">
      <c r="C567" s="879"/>
      <c r="D567" s="850"/>
      <c r="E567" s="858"/>
      <c r="F567" s="847"/>
      <c r="G567" s="848"/>
      <c r="H567" s="849"/>
      <c r="I567" s="868"/>
      <c r="J567" s="642"/>
      <c r="K567" s="862"/>
      <c r="L567" s="872" t="str">
        <f t="shared" si="41"/>
        <v/>
      </c>
      <c r="M567" s="872" t="str">
        <f t="shared" si="42"/>
        <v/>
      </c>
      <c r="N567" s="872" t="str">
        <f t="shared" si="43"/>
        <v/>
      </c>
      <c r="O567" s="872" t="str">
        <f t="shared" si="44"/>
        <v/>
      </c>
      <c r="P567" s="872" t="str">
        <f t="shared" si="40"/>
        <v/>
      </c>
    </row>
    <row r="568" spans="3:16" ht="18" hidden="1" customHeight="1">
      <c r="C568" s="879"/>
      <c r="D568" s="850"/>
      <c r="E568" s="858"/>
      <c r="F568" s="847"/>
      <c r="G568" s="848"/>
      <c r="H568" s="849"/>
      <c r="I568" s="868"/>
      <c r="J568" s="642"/>
      <c r="K568" s="862"/>
      <c r="L568" s="872" t="str">
        <f t="shared" si="41"/>
        <v/>
      </c>
      <c r="M568" s="872" t="str">
        <f t="shared" si="42"/>
        <v/>
      </c>
      <c r="N568" s="872" t="str">
        <f t="shared" si="43"/>
        <v/>
      </c>
      <c r="O568" s="872" t="str">
        <f t="shared" si="44"/>
        <v/>
      </c>
      <c r="P568" s="872" t="str">
        <f t="shared" si="40"/>
        <v/>
      </c>
    </row>
    <row r="569" spans="3:16" ht="18" hidden="1" customHeight="1">
      <c r="C569" s="879"/>
      <c r="D569" s="850"/>
      <c r="E569" s="858"/>
      <c r="F569" s="847"/>
      <c r="G569" s="848"/>
      <c r="H569" s="849"/>
      <c r="I569" s="868"/>
      <c r="J569" s="642"/>
      <c r="K569" s="862"/>
      <c r="L569" s="872" t="str">
        <f t="shared" si="41"/>
        <v/>
      </c>
      <c r="M569" s="872" t="str">
        <f t="shared" si="42"/>
        <v/>
      </c>
      <c r="N569" s="872" t="str">
        <f t="shared" si="43"/>
        <v/>
      </c>
      <c r="O569" s="872" t="str">
        <f t="shared" si="44"/>
        <v/>
      </c>
      <c r="P569" s="872" t="str">
        <f t="shared" si="40"/>
        <v/>
      </c>
    </row>
    <row r="570" spans="3:16" ht="18" hidden="1" customHeight="1">
      <c r="C570" s="879"/>
      <c r="D570" s="850"/>
      <c r="E570" s="858"/>
      <c r="F570" s="847"/>
      <c r="G570" s="848"/>
      <c r="H570" s="849"/>
      <c r="I570" s="868"/>
      <c r="J570" s="642"/>
      <c r="K570" s="862"/>
      <c r="L570" s="872" t="str">
        <f t="shared" si="41"/>
        <v/>
      </c>
      <c r="M570" s="872" t="str">
        <f t="shared" si="42"/>
        <v/>
      </c>
      <c r="N570" s="872" t="str">
        <f t="shared" si="43"/>
        <v/>
      </c>
      <c r="O570" s="872" t="str">
        <f t="shared" si="44"/>
        <v/>
      </c>
      <c r="P570" s="872" t="str">
        <f t="shared" si="40"/>
        <v/>
      </c>
    </row>
    <row r="571" spans="3:16" ht="18" hidden="1" customHeight="1">
      <c r="C571" s="879"/>
      <c r="D571" s="850"/>
      <c r="E571" s="858"/>
      <c r="F571" s="847"/>
      <c r="G571" s="848"/>
      <c r="H571" s="849"/>
      <c r="I571" s="868"/>
      <c r="J571" s="642"/>
      <c r="K571" s="862"/>
      <c r="L571" s="872" t="str">
        <f t="shared" si="41"/>
        <v/>
      </c>
      <c r="M571" s="872" t="str">
        <f t="shared" si="42"/>
        <v/>
      </c>
      <c r="N571" s="872" t="str">
        <f t="shared" si="43"/>
        <v/>
      </c>
      <c r="O571" s="872" t="str">
        <f t="shared" si="44"/>
        <v/>
      </c>
      <c r="P571" s="872" t="str">
        <f t="shared" si="40"/>
        <v/>
      </c>
    </row>
    <row r="572" spans="3:16" ht="18" hidden="1" customHeight="1">
      <c r="C572" s="879"/>
      <c r="D572" s="850"/>
      <c r="E572" s="858"/>
      <c r="F572" s="847"/>
      <c r="G572" s="848"/>
      <c r="H572" s="849"/>
      <c r="I572" s="868"/>
      <c r="J572" s="642"/>
      <c r="K572" s="862"/>
      <c r="L572" s="872" t="str">
        <f t="shared" si="41"/>
        <v/>
      </c>
      <c r="M572" s="872" t="str">
        <f t="shared" si="42"/>
        <v/>
      </c>
      <c r="N572" s="872" t="str">
        <f t="shared" si="43"/>
        <v/>
      </c>
      <c r="O572" s="872" t="str">
        <f t="shared" si="44"/>
        <v/>
      </c>
      <c r="P572" s="872" t="str">
        <f t="shared" si="40"/>
        <v/>
      </c>
    </row>
    <row r="573" spans="3:16" ht="18" hidden="1" customHeight="1">
      <c r="C573" s="879"/>
      <c r="D573" s="850"/>
      <c r="E573" s="858"/>
      <c r="F573" s="847"/>
      <c r="G573" s="848"/>
      <c r="H573" s="849"/>
      <c r="I573" s="868"/>
      <c r="J573" s="642"/>
      <c r="K573" s="862"/>
      <c r="L573" s="872" t="str">
        <f t="shared" si="41"/>
        <v/>
      </c>
      <c r="M573" s="872" t="str">
        <f t="shared" si="42"/>
        <v/>
      </c>
      <c r="N573" s="872" t="str">
        <f t="shared" si="43"/>
        <v/>
      </c>
      <c r="O573" s="872" t="str">
        <f t="shared" si="44"/>
        <v/>
      </c>
      <c r="P573" s="872" t="str">
        <f t="shared" si="40"/>
        <v/>
      </c>
    </row>
    <row r="574" spans="3:16" ht="18" hidden="1" customHeight="1">
      <c r="C574" s="879"/>
      <c r="D574" s="850"/>
      <c r="E574" s="858"/>
      <c r="F574" s="847"/>
      <c r="G574" s="848"/>
      <c r="H574" s="849"/>
      <c r="I574" s="868"/>
      <c r="J574" s="642"/>
      <c r="K574" s="862"/>
      <c r="L574" s="872" t="str">
        <f t="shared" si="41"/>
        <v/>
      </c>
      <c r="M574" s="872" t="str">
        <f t="shared" si="42"/>
        <v/>
      </c>
      <c r="N574" s="872" t="str">
        <f t="shared" si="43"/>
        <v/>
      </c>
      <c r="O574" s="872" t="str">
        <f t="shared" si="44"/>
        <v/>
      </c>
      <c r="P574" s="872" t="str">
        <f t="shared" si="40"/>
        <v/>
      </c>
    </row>
    <row r="575" spans="3:16" ht="18" hidden="1" customHeight="1">
      <c r="C575" s="879"/>
      <c r="D575" s="850"/>
      <c r="E575" s="858"/>
      <c r="F575" s="847"/>
      <c r="G575" s="848"/>
      <c r="H575" s="849"/>
      <c r="I575" s="868"/>
      <c r="J575" s="642"/>
      <c r="K575" s="862"/>
      <c r="L575" s="872" t="str">
        <f t="shared" si="41"/>
        <v/>
      </c>
      <c r="M575" s="872" t="str">
        <f t="shared" si="42"/>
        <v/>
      </c>
      <c r="N575" s="872" t="str">
        <f t="shared" si="43"/>
        <v/>
      </c>
      <c r="O575" s="872" t="str">
        <f t="shared" si="44"/>
        <v/>
      </c>
      <c r="P575" s="872" t="str">
        <f t="shared" si="40"/>
        <v/>
      </c>
    </row>
    <row r="576" spans="3:16" ht="18" hidden="1" customHeight="1">
      <c r="C576" s="879"/>
      <c r="D576" s="850"/>
      <c r="E576" s="858"/>
      <c r="F576" s="847"/>
      <c r="G576" s="848"/>
      <c r="H576" s="849"/>
      <c r="I576" s="868"/>
      <c r="J576" s="642"/>
      <c r="K576" s="862"/>
      <c r="L576" s="872" t="str">
        <f t="shared" si="41"/>
        <v/>
      </c>
      <c r="M576" s="872" t="str">
        <f t="shared" si="42"/>
        <v/>
      </c>
      <c r="N576" s="872" t="str">
        <f t="shared" si="43"/>
        <v/>
      </c>
      <c r="O576" s="872" t="str">
        <f t="shared" si="44"/>
        <v/>
      </c>
      <c r="P576" s="872" t="str">
        <f t="shared" si="40"/>
        <v/>
      </c>
    </row>
    <row r="577" spans="3:16" ht="18" hidden="1" customHeight="1">
      <c r="C577" s="879"/>
      <c r="D577" s="850"/>
      <c r="E577" s="858"/>
      <c r="F577" s="847"/>
      <c r="G577" s="848"/>
      <c r="H577" s="849"/>
      <c r="I577" s="868"/>
      <c r="J577" s="642"/>
      <c r="K577" s="862"/>
      <c r="L577" s="872" t="str">
        <f t="shared" si="41"/>
        <v/>
      </c>
      <c r="M577" s="872" t="str">
        <f t="shared" si="42"/>
        <v/>
      </c>
      <c r="N577" s="872" t="str">
        <f t="shared" si="43"/>
        <v/>
      </c>
      <c r="O577" s="872" t="str">
        <f t="shared" si="44"/>
        <v/>
      </c>
      <c r="P577" s="872" t="str">
        <f t="shared" si="40"/>
        <v/>
      </c>
    </row>
    <row r="578" spans="3:16" ht="18" hidden="1" customHeight="1">
      <c r="C578" s="879"/>
      <c r="D578" s="850"/>
      <c r="E578" s="858"/>
      <c r="F578" s="847"/>
      <c r="G578" s="848"/>
      <c r="H578" s="849"/>
      <c r="I578" s="868"/>
      <c r="J578" s="642"/>
      <c r="K578" s="862"/>
      <c r="L578" s="872" t="str">
        <f t="shared" si="41"/>
        <v/>
      </c>
      <c r="M578" s="872" t="str">
        <f t="shared" si="42"/>
        <v/>
      </c>
      <c r="N578" s="872" t="str">
        <f t="shared" si="43"/>
        <v/>
      </c>
      <c r="O578" s="872" t="str">
        <f t="shared" si="44"/>
        <v/>
      </c>
      <c r="P578" s="872" t="str">
        <f t="shared" si="40"/>
        <v/>
      </c>
    </row>
    <row r="579" spans="3:16" ht="18" hidden="1" customHeight="1">
      <c r="C579" s="879"/>
      <c r="D579" s="850"/>
      <c r="E579" s="858"/>
      <c r="F579" s="847"/>
      <c r="G579" s="848"/>
      <c r="H579" s="849"/>
      <c r="I579" s="868"/>
      <c r="J579" s="642"/>
      <c r="K579" s="862"/>
      <c r="L579" s="872" t="str">
        <f t="shared" si="41"/>
        <v/>
      </c>
      <c r="M579" s="872" t="str">
        <f t="shared" si="42"/>
        <v/>
      </c>
      <c r="N579" s="872" t="str">
        <f t="shared" si="43"/>
        <v/>
      </c>
      <c r="O579" s="872" t="str">
        <f t="shared" si="44"/>
        <v/>
      </c>
      <c r="P579" s="872" t="str">
        <f t="shared" si="40"/>
        <v/>
      </c>
    </row>
    <row r="580" spans="3:16" ht="18" hidden="1" customHeight="1">
      <c r="C580" s="879"/>
      <c r="D580" s="850"/>
      <c r="E580" s="858"/>
      <c r="F580" s="847"/>
      <c r="G580" s="848"/>
      <c r="H580" s="849"/>
      <c r="I580" s="868"/>
      <c r="J580" s="642"/>
      <c r="K580" s="862"/>
      <c r="L580" s="872" t="str">
        <f t="shared" si="41"/>
        <v/>
      </c>
      <c r="M580" s="872" t="str">
        <f t="shared" si="42"/>
        <v/>
      </c>
      <c r="N580" s="872" t="str">
        <f t="shared" si="43"/>
        <v/>
      </c>
      <c r="O580" s="872" t="str">
        <f t="shared" si="44"/>
        <v/>
      </c>
      <c r="P580" s="872" t="str">
        <f t="shared" si="40"/>
        <v/>
      </c>
    </row>
    <row r="581" spans="3:16" ht="18" hidden="1" customHeight="1">
      <c r="C581" s="879"/>
      <c r="D581" s="850"/>
      <c r="E581" s="858"/>
      <c r="F581" s="847"/>
      <c r="G581" s="848"/>
      <c r="H581" s="849"/>
      <c r="I581" s="868"/>
      <c r="J581" s="642"/>
      <c r="K581" s="862"/>
      <c r="L581" s="872" t="str">
        <f t="shared" si="41"/>
        <v/>
      </c>
      <c r="M581" s="872" t="str">
        <f t="shared" si="42"/>
        <v/>
      </c>
      <c r="N581" s="872" t="str">
        <f t="shared" si="43"/>
        <v/>
      </c>
      <c r="O581" s="872" t="str">
        <f t="shared" si="44"/>
        <v/>
      </c>
      <c r="P581" s="872" t="str">
        <f t="shared" si="40"/>
        <v/>
      </c>
    </row>
    <row r="582" spans="3:16" ht="18" hidden="1" customHeight="1">
      <c r="C582" s="879"/>
      <c r="D582" s="850"/>
      <c r="E582" s="858"/>
      <c r="F582" s="847"/>
      <c r="G582" s="848"/>
      <c r="H582" s="849"/>
      <c r="I582" s="868"/>
      <c r="J582" s="642"/>
      <c r="K582" s="862"/>
      <c r="L582" s="872" t="str">
        <f t="shared" si="41"/>
        <v/>
      </c>
      <c r="M582" s="872" t="str">
        <f t="shared" si="42"/>
        <v/>
      </c>
      <c r="N582" s="872" t="str">
        <f t="shared" si="43"/>
        <v/>
      </c>
      <c r="O582" s="872" t="str">
        <f t="shared" si="44"/>
        <v/>
      </c>
      <c r="P582" s="872" t="str">
        <f t="shared" ref="P582:P645" si="45">IF(C582="","",IF(COUNTBLANK(C582:K582)&gt;1,"記入漏れがあります。記入例のとおりデータを入力してください。",""))</f>
        <v/>
      </c>
    </row>
    <row r="583" spans="3:16" ht="18" hidden="1" customHeight="1">
      <c r="C583" s="879"/>
      <c r="D583" s="850"/>
      <c r="E583" s="858"/>
      <c r="F583" s="847"/>
      <c r="G583" s="848"/>
      <c r="H583" s="849"/>
      <c r="I583" s="868"/>
      <c r="J583" s="642"/>
      <c r="K583" s="862"/>
      <c r="L583" s="872" t="str">
        <f t="shared" ref="L583:L646" si="46">IF(C583="","",IF(F583=H583,"エラー",""))</f>
        <v/>
      </c>
      <c r="M583" s="872" t="str">
        <f t="shared" ref="M583:M646" si="47">IF(C583="","",IF(COUNTIF($I$831:$I$854,I583),"","エラー"))</f>
        <v/>
      </c>
      <c r="N583" s="872" t="str">
        <f t="shared" ref="N583:N646" si="48">IF(I583="その他",IF(J583="","エラー",""),IF(I583="外国語(外国語会話も含む)",IF(J583="","エラー",""),""))</f>
        <v/>
      </c>
      <c r="O583" s="872" t="str">
        <f t="shared" ref="O583:O646" si="49">IF(COUNTIF($Y$6:$Y$19,K583),"要確認","")</f>
        <v/>
      </c>
      <c r="P583" s="872" t="str">
        <f t="shared" si="45"/>
        <v/>
      </c>
    </row>
    <row r="584" spans="3:16" ht="18" hidden="1" customHeight="1">
      <c r="C584" s="879"/>
      <c r="D584" s="850"/>
      <c r="E584" s="858"/>
      <c r="F584" s="847"/>
      <c r="G584" s="848"/>
      <c r="H584" s="849"/>
      <c r="I584" s="868"/>
      <c r="J584" s="642"/>
      <c r="K584" s="862"/>
      <c r="L584" s="872" t="str">
        <f t="shared" si="46"/>
        <v/>
      </c>
      <c r="M584" s="872" t="str">
        <f t="shared" si="47"/>
        <v/>
      </c>
      <c r="N584" s="872" t="str">
        <f t="shared" si="48"/>
        <v/>
      </c>
      <c r="O584" s="872" t="str">
        <f t="shared" si="49"/>
        <v/>
      </c>
      <c r="P584" s="872" t="str">
        <f t="shared" si="45"/>
        <v/>
      </c>
    </row>
    <row r="585" spans="3:16" ht="18" hidden="1" customHeight="1">
      <c r="C585" s="879"/>
      <c r="D585" s="850"/>
      <c r="E585" s="858"/>
      <c r="F585" s="847"/>
      <c r="G585" s="848"/>
      <c r="H585" s="849"/>
      <c r="I585" s="868"/>
      <c r="J585" s="642"/>
      <c r="K585" s="862"/>
      <c r="L585" s="872" t="str">
        <f t="shared" si="46"/>
        <v/>
      </c>
      <c r="M585" s="872" t="str">
        <f t="shared" si="47"/>
        <v/>
      </c>
      <c r="N585" s="872" t="str">
        <f t="shared" si="48"/>
        <v/>
      </c>
      <c r="O585" s="872" t="str">
        <f t="shared" si="49"/>
        <v/>
      </c>
      <c r="P585" s="872" t="str">
        <f t="shared" si="45"/>
        <v/>
      </c>
    </row>
    <row r="586" spans="3:16" ht="18" hidden="1" customHeight="1">
      <c r="C586" s="879"/>
      <c r="D586" s="850"/>
      <c r="E586" s="858"/>
      <c r="F586" s="847"/>
      <c r="G586" s="848"/>
      <c r="H586" s="849"/>
      <c r="I586" s="868"/>
      <c r="J586" s="642"/>
      <c r="K586" s="862"/>
      <c r="L586" s="872" t="str">
        <f t="shared" si="46"/>
        <v/>
      </c>
      <c r="M586" s="872" t="str">
        <f t="shared" si="47"/>
        <v/>
      </c>
      <c r="N586" s="872" t="str">
        <f t="shared" si="48"/>
        <v/>
      </c>
      <c r="O586" s="872" t="str">
        <f t="shared" si="49"/>
        <v/>
      </c>
      <c r="P586" s="872" t="str">
        <f t="shared" si="45"/>
        <v/>
      </c>
    </row>
    <row r="587" spans="3:16" ht="18" hidden="1" customHeight="1">
      <c r="C587" s="879"/>
      <c r="D587" s="850"/>
      <c r="E587" s="858"/>
      <c r="F587" s="847"/>
      <c r="G587" s="848"/>
      <c r="H587" s="849"/>
      <c r="I587" s="868"/>
      <c r="J587" s="642"/>
      <c r="K587" s="862"/>
      <c r="L587" s="872" t="str">
        <f t="shared" si="46"/>
        <v/>
      </c>
      <c r="M587" s="872" t="str">
        <f t="shared" si="47"/>
        <v/>
      </c>
      <c r="N587" s="872" t="str">
        <f t="shared" si="48"/>
        <v/>
      </c>
      <c r="O587" s="872" t="str">
        <f t="shared" si="49"/>
        <v/>
      </c>
      <c r="P587" s="872" t="str">
        <f t="shared" si="45"/>
        <v/>
      </c>
    </row>
    <row r="588" spans="3:16" ht="18" hidden="1" customHeight="1">
      <c r="C588" s="879"/>
      <c r="D588" s="850"/>
      <c r="E588" s="858"/>
      <c r="F588" s="847"/>
      <c r="G588" s="848"/>
      <c r="H588" s="849"/>
      <c r="I588" s="868"/>
      <c r="J588" s="642"/>
      <c r="K588" s="862"/>
      <c r="L588" s="872" t="str">
        <f t="shared" si="46"/>
        <v/>
      </c>
      <c r="M588" s="872" t="str">
        <f t="shared" si="47"/>
        <v/>
      </c>
      <c r="N588" s="872" t="str">
        <f t="shared" si="48"/>
        <v/>
      </c>
      <c r="O588" s="872" t="str">
        <f t="shared" si="49"/>
        <v/>
      </c>
      <c r="P588" s="872" t="str">
        <f t="shared" si="45"/>
        <v/>
      </c>
    </row>
    <row r="589" spans="3:16" ht="18" hidden="1" customHeight="1">
      <c r="C589" s="879"/>
      <c r="D589" s="850"/>
      <c r="E589" s="858"/>
      <c r="F589" s="847"/>
      <c r="G589" s="848"/>
      <c r="H589" s="849"/>
      <c r="I589" s="868"/>
      <c r="J589" s="642"/>
      <c r="K589" s="862"/>
      <c r="L589" s="872" t="str">
        <f t="shared" si="46"/>
        <v/>
      </c>
      <c r="M589" s="872" t="str">
        <f t="shared" si="47"/>
        <v/>
      </c>
      <c r="N589" s="872" t="str">
        <f t="shared" si="48"/>
        <v/>
      </c>
      <c r="O589" s="872" t="str">
        <f t="shared" si="49"/>
        <v/>
      </c>
      <c r="P589" s="872" t="str">
        <f t="shared" si="45"/>
        <v/>
      </c>
    </row>
    <row r="590" spans="3:16" ht="18" hidden="1" customHeight="1">
      <c r="C590" s="879"/>
      <c r="D590" s="850"/>
      <c r="E590" s="858"/>
      <c r="F590" s="847"/>
      <c r="G590" s="848"/>
      <c r="H590" s="849"/>
      <c r="I590" s="868"/>
      <c r="J590" s="642"/>
      <c r="K590" s="862"/>
      <c r="L590" s="872" t="str">
        <f t="shared" si="46"/>
        <v/>
      </c>
      <c r="M590" s="872" t="str">
        <f t="shared" si="47"/>
        <v/>
      </c>
      <c r="N590" s="872" t="str">
        <f t="shared" si="48"/>
        <v/>
      </c>
      <c r="O590" s="872" t="str">
        <f t="shared" si="49"/>
        <v/>
      </c>
      <c r="P590" s="872" t="str">
        <f t="shared" si="45"/>
        <v/>
      </c>
    </row>
    <row r="591" spans="3:16" ht="18" hidden="1" customHeight="1">
      <c r="C591" s="879"/>
      <c r="D591" s="850"/>
      <c r="E591" s="858"/>
      <c r="F591" s="847"/>
      <c r="G591" s="848"/>
      <c r="H591" s="849"/>
      <c r="I591" s="868"/>
      <c r="J591" s="642"/>
      <c r="K591" s="862"/>
      <c r="L591" s="872" t="str">
        <f t="shared" si="46"/>
        <v/>
      </c>
      <c r="M591" s="872" t="str">
        <f t="shared" si="47"/>
        <v/>
      </c>
      <c r="N591" s="872" t="str">
        <f t="shared" si="48"/>
        <v/>
      </c>
      <c r="O591" s="872" t="str">
        <f t="shared" si="49"/>
        <v/>
      </c>
      <c r="P591" s="872" t="str">
        <f t="shared" si="45"/>
        <v/>
      </c>
    </row>
    <row r="592" spans="3:16" ht="18" hidden="1" customHeight="1">
      <c r="C592" s="879"/>
      <c r="D592" s="850"/>
      <c r="E592" s="858"/>
      <c r="F592" s="847"/>
      <c r="G592" s="848"/>
      <c r="H592" s="849"/>
      <c r="I592" s="868"/>
      <c r="J592" s="642"/>
      <c r="K592" s="862"/>
      <c r="L592" s="872" t="str">
        <f t="shared" si="46"/>
        <v/>
      </c>
      <c r="M592" s="872" t="str">
        <f t="shared" si="47"/>
        <v/>
      </c>
      <c r="N592" s="872" t="str">
        <f t="shared" si="48"/>
        <v/>
      </c>
      <c r="O592" s="872" t="str">
        <f t="shared" si="49"/>
        <v/>
      </c>
      <c r="P592" s="872" t="str">
        <f t="shared" si="45"/>
        <v/>
      </c>
    </row>
    <row r="593" spans="3:16" ht="18" hidden="1" customHeight="1">
      <c r="C593" s="879"/>
      <c r="D593" s="850"/>
      <c r="E593" s="858"/>
      <c r="F593" s="847"/>
      <c r="G593" s="848"/>
      <c r="H593" s="849"/>
      <c r="I593" s="868"/>
      <c r="J593" s="642"/>
      <c r="K593" s="862"/>
      <c r="L593" s="872" t="str">
        <f t="shared" si="46"/>
        <v/>
      </c>
      <c r="M593" s="872" t="str">
        <f t="shared" si="47"/>
        <v/>
      </c>
      <c r="N593" s="872" t="str">
        <f t="shared" si="48"/>
        <v/>
      </c>
      <c r="O593" s="872" t="str">
        <f t="shared" si="49"/>
        <v/>
      </c>
      <c r="P593" s="872" t="str">
        <f t="shared" si="45"/>
        <v/>
      </c>
    </row>
    <row r="594" spans="3:16" ht="18" hidden="1" customHeight="1">
      <c r="C594" s="879"/>
      <c r="D594" s="850"/>
      <c r="E594" s="858"/>
      <c r="F594" s="847"/>
      <c r="G594" s="848"/>
      <c r="H594" s="849"/>
      <c r="I594" s="868"/>
      <c r="J594" s="642"/>
      <c r="K594" s="862"/>
      <c r="L594" s="872" t="str">
        <f t="shared" si="46"/>
        <v/>
      </c>
      <c r="M594" s="872" t="str">
        <f t="shared" si="47"/>
        <v/>
      </c>
      <c r="N594" s="872" t="str">
        <f t="shared" si="48"/>
        <v/>
      </c>
      <c r="O594" s="872" t="str">
        <f t="shared" si="49"/>
        <v/>
      </c>
      <c r="P594" s="872" t="str">
        <f t="shared" si="45"/>
        <v/>
      </c>
    </row>
    <row r="595" spans="3:16" ht="18" hidden="1" customHeight="1">
      <c r="C595" s="879"/>
      <c r="D595" s="850"/>
      <c r="E595" s="858"/>
      <c r="F595" s="847"/>
      <c r="G595" s="848"/>
      <c r="H595" s="849"/>
      <c r="I595" s="868"/>
      <c r="J595" s="642"/>
      <c r="K595" s="862"/>
      <c r="L595" s="872" t="str">
        <f t="shared" si="46"/>
        <v/>
      </c>
      <c r="M595" s="872" t="str">
        <f t="shared" si="47"/>
        <v/>
      </c>
      <c r="N595" s="872" t="str">
        <f t="shared" si="48"/>
        <v/>
      </c>
      <c r="O595" s="872" t="str">
        <f t="shared" si="49"/>
        <v/>
      </c>
      <c r="P595" s="872" t="str">
        <f t="shared" si="45"/>
        <v/>
      </c>
    </row>
    <row r="596" spans="3:16" ht="18" hidden="1" customHeight="1">
      <c r="C596" s="879"/>
      <c r="D596" s="850"/>
      <c r="E596" s="858"/>
      <c r="F596" s="847"/>
      <c r="G596" s="848"/>
      <c r="H596" s="849"/>
      <c r="I596" s="868"/>
      <c r="J596" s="642"/>
      <c r="K596" s="862"/>
      <c r="L596" s="872" t="str">
        <f t="shared" si="46"/>
        <v/>
      </c>
      <c r="M596" s="872" t="str">
        <f t="shared" si="47"/>
        <v/>
      </c>
      <c r="N596" s="872" t="str">
        <f t="shared" si="48"/>
        <v/>
      </c>
      <c r="O596" s="872" t="str">
        <f t="shared" si="49"/>
        <v/>
      </c>
      <c r="P596" s="872" t="str">
        <f t="shared" si="45"/>
        <v/>
      </c>
    </row>
    <row r="597" spans="3:16" ht="18" hidden="1" customHeight="1">
      <c r="C597" s="879"/>
      <c r="D597" s="850"/>
      <c r="E597" s="858"/>
      <c r="F597" s="847"/>
      <c r="G597" s="848"/>
      <c r="H597" s="849"/>
      <c r="I597" s="868"/>
      <c r="J597" s="642"/>
      <c r="K597" s="862"/>
      <c r="L597" s="872" t="str">
        <f t="shared" si="46"/>
        <v/>
      </c>
      <c r="M597" s="872" t="str">
        <f t="shared" si="47"/>
        <v/>
      </c>
      <c r="N597" s="872" t="str">
        <f t="shared" si="48"/>
        <v/>
      </c>
      <c r="O597" s="872" t="str">
        <f t="shared" si="49"/>
        <v/>
      </c>
      <c r="P597" s="872" t="str">
        <f t="shared" si="45"/>
        <v/>
      </c>
    </row>
    <row r="598" spans="3:16" ht="18" hidden="1" customHeight="1">
      <c r="C598" s="879"/>
      <c r="D598" s="850"/>
      <c r="E598" s="858"/>
      <c r="F598" s="847"/>
      <c r="G598" s="848"/>
      <c r="H598" s="849"/>
      <c r="I598" s="868"/>
      <c r="J598" s="642"/>
      <c r="K598" s="862"/>
      <c r="L598" s="872" t="str">
        <f t="shared" si="46"/>
        <v/>
      </c>
      <c r="M598" s="872" t="str">
        <f t="shared" si="47"/>
        <v/>
      </c>
      <c r="N598" s="872" t="str">
        <f t="shared" si="48"/>
        <v/>
      </c>
      <c r="O598" s="872" t="str">
        <f t="shared" si="49"/>
        <v/>
      </c>
      <c r="P598" s="872" t="str">
        <f t="shared" si="45"/>
        <v/>
      </c>
    </row>
    <row r="599" spans="3:16" ht="18" hidden="1" customHeight="1">
      <c r="C599" s="879"/>
      <c r="D599" s="850"/>
      <c r="E599" s="858"/>
      <c r="F599" s="847"/>
      <c r="G599" s="848"/>
      <c r="H599" s="849"/>
      <c r="I599" s="868"/>
      <c r="J599" s="642"/>
      <c r="K599" s="862"/>
      <c r="L599" s="872" t="str">
        <f t="shared" si="46"/>
        <v/>
      </c>
      <c r="M599" s="872" t="str">
        <f t="shared" si="47"/>
        <v/>
      </c>
      <c r="N599" s="872" t="str">
        <f t="shared" si="48"/>
        <v/>
      </c>
      <c r="O599" s="872" t="str">
        <f t="shared" si="49"/>
        <v/>
      </c>
      <c r="P599" s="872" t="str">
        <f t="shared" si="45"/>
        <v/>
      </c>
    </row>
    <row r="600" spans="3:16" ht="18" hidden="1" customHeight="1">
      <c r="C600" s="879"/>
      <c r="D600" s="850"/>
      <c r="E600" s="858"/>
      <c r="F600" s="847"/>
      <c r="G600" s="848"/>
      <c r="H600" s="849"/>
      <c r="I600" s="868"/>
      <c r="J600" s="642"/>
      <c r="K600" s="862"/>
      <c r="L600" s="872" t="str">
        <f t="shared" si="46"/>
        <v/>
      </c>
      <c r="M600" s="872" t="str">
        <f t="shared" si="47"/>
        <v/>
      </c>
      <c r="N600" s="872" t="str">
        <f t="shared" si="48"/>
        <v/>
      </c>
      <c r="O600" s="872" t="str">
        <f t="shared" si="49"/>
        <v/>
      </c>
      <c r="P600" s="872" t="str">
        <f t="shared" si="45"/>
        <v/>
      </c>
    </row>
    <row r="601" spans="3:16" ht="18" hidden="1" customHeight="1">
      <c r="C601" s="879"/>
      <c r="D601" s="850"/>
      <c r="E601" s="858"/>
      <c r="F601" s="847"/>
      <c r="G601" s="848"/>
      <c r="H601" s="849"/>
      <c r="I601" s="868"/>
      <c r="J601" s="642"/>
      <c r="K601" s="862"/>
      <c r="L601" s="872" t="str">
        <f t="shared" si="46"/>
        <v/>
      </c>
      <c r="M601" s="872" t="str">
        <f t="shared" si="47"/>
        <v/>
      </c>
      <c r="N601" s="872" t="str">
        <f t="shared" si="48"/>
        <v/>
      </c>
      <c r="O601" s="872" t="str">
        <f t="shared" si="49"/>
        <v/>
      </c>
      <c r="P601" s="872" t="str">
        <f t="shared" si="45"/>
        <v/>
      </c>
    </row>
    <row r="602" spans="3:16" ht="18" hidden="1" customHeight="1">
      <c r="C602" s="879"/>
      <c r="D602" s="850"/>
      <c r="E602" s="858"/>
      <c r="F602" s="847"/>
      <c r="G602" s="848"/>
      <c r="H602" s="849"/>
      <c r="I602" s="868"/>
      <c r="J602" s="642"/>
      <c r="K602" s="862"/>
      <c r="L602" s="872" t="str">
        <f t="shared" si="46"/>
        <v/>
      </c>
      <c r="M602" s="872" t="str">
        <f t="shared" si="47"/>
        <v/>
      </c>
      <c r="N602" s="872" t="str">
        <f t="shared" si="48"/>
        <v/>
      </c>
      <c r="O602" s="872" t="str">
        <f t="shared" si="49"/>
        <v/>
      </c>
      <c r="P602" s="872" t="str">
        <f t="shared" si="45"/>
        <v/>
      </c>
    </row>
    <row r="603" spans="3:16" ht="18" hidden="1" customHeight="1">
      <c r="C603" s="879"/>
      <c r="D603" s="850"/>
      <c r="E603" s="858"/>
      <c r="F603" s="847"/>
      <c r="G603" s="848"/>
      <c r="H603" s="849"/>
      <c r="I603" s="868"/>
      <c r="J603" s="642"/>
      <c r="K603" s="862"/>
      <c r="L603" s="872" t="str">
        <f t="shared" si="46"/>
        <v/>
      </c>
      <c r="M603" s="872" t="str">
        <f t="shared" si="47"/>
        <v/>
      </c>
      <c r="N603" s="872" t="str">
        <f t="shared" si="48"/>
        <v/>
      </c>
      <c r="O603" s="872" t="str">
        <f t="shared" si="49"/>
        <v/>
      </c>
      <c r="P603" s="872" t="str">
        <f t="shared" si="45"/>
        <v/>
      </c>
    </row>
    <row r="604" spans="3:16" ht="18" hidden="1" customHeight="1">
      <c r="C604" s="879"/>
      <c r="D604" s="850"/>
      <c r="E604" s="858"/>
      <c r="F604" s="847"/>
      <c r="G604" s="848"/>
      <c r="H604" s="849"/>
      <c r="I604" s="868"/>
      <c r="J604" s="642"/>
      <c r="K604" s="862"/>
      <c r="L604" s="872" t="str">
        <f t="shared" si="46"/>
        <v/>
      </c>
      <c r="M604" s="872" t="str">
        <f t="shared" si="47"/>
        <v/>
      </c>
      <c r="N604" s="872" t="str">
        <f t="shared" si="48"/>
        <v/>
      </c>
      <c r="O604" s="872" t="str">
        <f t="shared" si="49"/>
        <v/>
      </c>
      <c r="P604" s="872" t="str">
        <f t="shared" si="45"/>
        <v/>
      </c>
    </row>
    <row r="605" spans="3:16" ht="18" hidden="1" customHeight="1">
      <c r="C605" s="879"/>
      <c r="D605" s="850"/>
      <c r="E605" s="858"/>
      <c r="F605" s="847"/>
      <c r="G605" s="848"/>
      <c r="H605" s="849"/>
      <c r="I605" s="868"/>
      <c r="J605" s="642"/>
      <c r="K605" s="862"/>
      <c r="L605" s="872" t="str">
        <f t="shared" si="46"/>
        <v/>
      </c>
      <c r="M605" s="872" t="str">
        <f t="shared" si="47"/>
        <v/>
      </c>
      <c r="N605" s="872" t="str">
        <f t="shared" si="48"/>
        <v/>
      </c>
      <c r="O605" s="872" t="str">
        <f t="shared" si="49"/>
        <v/>
      </c>
      <c r="P605" s="872" t="str">
        <f t="shared" si="45"/>
        <v/>
      </c>
    </row>
    <row r="606" spans="3:16" ht="18" hidden="1" customHeight="1">
      <c r="C606" s="879"/>
      <c r="D606" s="850"/>
      <c r="E606" s="858"/>
      <c r="F606" s="847"/>
      <c r="G606" s="848"/>
      <c r="H606" s="849"/>
      <c r="I606" s="868"/>
      <c r="J606" s="642"/>
      <c r="K606" s="862"/>
      <c r="L606" s="872" t="str">
        <f t="shared" si="46"/>
        <v/>
      </c>
      <c r="M606" s="872" t="str">
        <f t="shared" si="47"/>
        <v/>
      </c>
      <c r="N606" s="872" t="str">
        <f t="shared" si="48"/>
        <v/>
      </c>
      <c r="O606" s="872" t="str">
        <f t="shared" si="49"/>
        <v/>
      </c>
      <c r="P606" s="872" t="str">
        <f t="shared" si="45"/>
        <v/>
      </c>
    </row>
    <row r="607" spans="3:16" ht="18" hidden="1" customHeight="1">
      <c r="C607" s="879"/>
      <c r="D607" s="850"/>
      <c r="E607" s="858"/>
      <c r="F607" s="847"/>
      <c r="G607" s="848"/>
      <c r="H607" s="849"/>
      <c r="I607" s="868"/>
      <c r="J607" s="642"/>
      <c r="K607" s="862"/>
      <c r="L607" s="872" t="str">
        <f t="shared" si="46"/>
        <v/>
      </c>
      <c r="M607" s="872" t="str">
        <f t="shared" si="47"/>
        <v/>
      </c>
      <c r="N607" s="872" t="str">
        <f t="shared" si="48"/>
        <v/>
      </c>
      <c r="O607" s="872" t="str">
        <f t="shared" si="49"/>
        <v/>
      </c>
      <c r="P607" s="872" t="str">
        <f t="shared" si="45"/>
        <v/>
      </c>
    </row>
    <row r="608" spans="3:16" ht="18" hidden="1" customHeight="1">
      <c r="C608" s="879"/>
      <c r="D608" s="850"/>
      <c r="E608" s="858"/>
      <c r="F608" s="847"/>
      <c r="G608" s="848"/>
      <c r="H608" s="849"/>
      <c r="I608" s="868"/>
      <c r="J608" s="642"/>
      <c r="K608" s="862"/>
      <c r="L608" s="872" t="str">
        <f t="shared" si="46"/>
        <v/>
      </c>
      <c r="M608" s="872" t="str">
        <f t="shared" si="47"/>
        <v/>
      </c>
      <c r="N608" s="872" t="str">
        <f t="shared" si="48"/>
        <v/>
      </c>
      <c r="O608" s="872" t="str">
        <f t="shared" si="49"/>
        <v/>
      </c>
      <c r="P608" s="872" t="str">
        <f t="shared" si="45"/>
        <v/>
      </c>
    </row>
    <row r="609" spans="3:16" ht="18" hidden="1" customHeight="1">
      <c r="C609" s="879"/>
      <c r="D609" s="850"/>
      <c r="E609" s="858"/>
      <c r="F609" s="847"/>
      <c r="G609" s="848"/>
      <c r="H609" s="849"/>
      <c r="I609" s="868"/>
      <c r="J609" s="642"/>
      <c r="K609" s="862"/>
      <c r="L609" s="872" t="str">
        <f t="shared" si="46"/>
        <v/>
      </c>
      <c r="M609" s="872" t="str">
        <f t="shared" si="47"/>
        <v/>
      </c>
      <c r="N609" s="872" t="str">
        <f t="shared" si="48"/>
        <v/>
      </c>
      <c r="O609" s="872" t="str">
        <f t="shared" si="49"/>
        <v/>
      </c>
      <c r="P609" s="872" t="str">
        <f t="shared" si="45"/>
        <v/>
      </c>
    </row>
    <row r="610" spans="3:16" ht="18" hidden="1" customHeight="1">
      <c r="C610" s="879"/>
      <c r="D610" s="850"/>
      <c r="E610" s="858"/>
      <c r="F610" s="847"/>
      <c r="G610" s="848"/>
      <c r="H610" s="849"/>
      <c r="I610" s="868"/>
      <c r="J610" s="642"/>
      <c r="K610" s="862"/>
      <c r="L610" s="872" t="str">
        <f t="shared" si="46"/>
        <v/>
      </c>
      <c r="M610" s="872" t="str">
        <f t="shared" si="47"/>
        <v/>
      </c>
      <c r="N610" s="872" t="str">
        <f t="shared" si="48"/>
        <v/>
      </c>
      <c r="O610" s="872" t="str">
        <f t="shared" si="49"/>
        <v/>
      </c>
      <c r="P610" s="872" t="str">
        <f t="shared" si="45"/>
        <v/>
      </c>
    </row>
    <row r="611" spans="3:16" ht="18" hidden="1" customHeight="1">
      <c r="C611" s="879"/>
      <c r="D611" s="850"/>
      <c r="E611" s="858"/>
      <c r="F611" s="847"/>
      <c r="G611" s="848"/>
      <c r="H611" s="849"/>
      <c r="I611" s="868"/>
      <c r="J611" s="642"/>
      <c r="K611" s="862"/>
      <c r="L611" s="872" t="str">
        <f t="shared" si="46"/>
        <v/>
      </c>
      <c r="M611" s="872" t="str">
        <f t="shared" si="47"/>
        <v/>
      </c>
      <c r="N611" s="872" t="str">
        <f t="shared" si="48"/>
        <v/>
      </c>
      <c r="O611" s="872" t="str">
        <f t="shared" si="49"/>
        <v/>
      </c>
      <c r="P611" s="872" t="str">
        <f t="shared" si="45"/>
        <v/>
      </c>
    </row>
    <row r="612" spans="3:16" ht="18" hidden="1" customHeight="1">
      <c r="C612" s="879"/>
      <c r="D612" s="850"/>
      <c r="E612" s="858"/>
      <c r="F612" s="847"/>
      <c r="G612" s="848"/>
      <c r="H612" s="849"/>
      <c r="I612" s="868"/>
      <c r="J612" s="642"/>
      <c r="K612" s="862"/>
      <c r="L612" s="872" t="str">
        <f t="shared" si="46"/>
        <v/>
      </c>
      <c r="M612" s="872" t="str">
        <f t="shared" si="47"/>
        <v/>
      </c>
      <c r="N612" s="872" t="str">
        <f t="shared" si="48"/>
        <v/>
      </c>
      <c r="O612" s="872" t="str">
        <f t="shared" si="49"/>
        <v/>
      </c>
      <c r="P612" s="872" t="str">
        <f t="shared" si="45"/>
        <v/>
      </c>
    </row>
    <row r="613" spans="3:16" ht="18" hidden="1" customHeight="1">
      <c r="C613" s="879"/>
      <c r="D613" s="850"/>
      <c r="E613" s="858"/>
      <c r="F613" s="847"/>
      <c r="G613" s="848"/>
      <c r="H613" s="849"/>
      <c r="I613" s="868"/>
      <c r="J613" s="642"/>
      <c r="K613" s="862"/>
      <c r="L613" s="872" t="str">
        <f t="shared" si="46"/>
        <v/>
      </c>
      <c r="M613" s="872" t="str">
        <f t="shared" si="47"/>
        <v/>
      </c>
      <c r="N613" s="872" t="str">
        <f t="shared" si="48"/>
        <v/>
      </c>
      <c r="O613" s="872" t="str">
        <f t="shared" si="49"/>
        <v/>
      </c>
      <c r="P613" s="872" t="str">
        <f t="shared" si="45"/>
        <v/>
      </c>
    </row>
    <row r="614" spans="3:16" ht="18" hidden="1" customHeight="1">
      <c r="C614" s="879"/>
      <c r="D614" s="850"/>
      <c r="E614" s="858"/>
      <c r="F614" s="847"/>
      <c r="G614" s="848"/>
      <c r="H614" s="849"/>
      <c r="I614" s="868"/>
      <c r="J614" s="642"/>
      <c r="K614" s="862"/>
      <c r="L614" s="872" t="str">
        <f t="shared" si="46"/>
        <v/>
      </c>
      <c r="M614" s="872" t="str">
        <f t="shared" si="47"/>
        <v/>
      </c>
      <c r="N614" s="872" t="str">
        <f t="shared" si="48"/>
        <v/>
      </c>
      <c r="O614" s="872" t="str">
        <f t="shared" si="49"/>
        <v/>
      </c>
      <c r="P614" s="872" t="str">
        <f t="shared" si="45"/>
        <v/>
      </c>
    </row>
    <row r="615" spans="3:16" ht="18" hidden="1" customHeight="1">
      <c r="C615" s="879"/>
      <c r="D615" s="850"/>
      <c r="E615" s="858"/>
      <c r="F615" s="847"/>
      <c r="G615" s="848"/>
      <c r="H615" s="849"/>
      <c r="I615" s="868"/>
      <c r="J615" s="642"/>
      <c r="K615" s="862"/>
      <c r="L615" s="872" t="str">
        <f t="shared" si="46"/>
        <v/>
      </c>
      <c r="M615" s="872" t="str">
        <f t="shared" si="47"/>
        <v/>
      </c>
      <c r="N615" s="872" t="str">
        <f t="shared" si="48"/>
        <v/>
      </c>
      <c r="O615" s="872" t="str">
        <f t="shared" si="49"/>
        <v/>
      </c>
      <c r="P615" s="872" t="str">
        <f t="shared" si="45"/>
        <v/>
      </c>
    </row>
    <row r="616" spans="3:16" ht="18" hidden="1" customHeight="1">
      <c r="C616" s="879"/>
      <c r="D616" s="850"/>
      <c r="E616" s="858"/>
      <c r="F616" s="847"/>
      <c r="G616" s="848"/>
      <c r="H616" s="849"/>
      <c r="I616" s="868"/>
      <c r="J616" s="642"/>
      <c r="K616" s="862"/>
      <c r="L616" s="872" t="str">
        <f t="shared" si="46"/>
        <v/>
      </c>
      <c r="M616" s="872" t="str">
        <f t="shared" si="47"/>
        <v/>
      </c>
      <c r="N616" s="872" t="str">
        <f t="shared" si="48"/>
        <v/>
      </c>
      <c r="O616" s="872" t="str">
        <f t="shared" si="49"/>
        <v/>
      </c>
      <c r="P616" s="872" t="str">
        <f t="shared" si="45"/>
        <v/>
      </c>
    </row>
    <row r="617" spans="3:16" ht="18" hidden="1" customHeight="1">
      <c r="C617" s="879"/>
      <c r="D617" s="850"/>
      <c r="E617" s="858"/>
      <c r="F617" s="847"/>
      <c r="G617" s="848"/>
      <c r="H617" s="849"/>
      <c r="I617" s="868"/>
      <c r="J617" s="642"/>
      <c r="K617" s="862"/>
      <c r="L617" s="872" t="str">
        <f t="shared" si="46"/>
        <v/>
      </c>
      <c r="M617" s="872" t="str">
        <f t="shared" si="47"/>
        <v/>
      </c>
      <c r="N617" s="872" t="str">
        <f t="shared" si="48"/>
        <v/>
      </c>
      <c r="O617" s="872" t="str">
        <f t="shared" si="49"/>
        <v/>
      </c>
      <c r="P617" s="872" t="str">
        <f t="shared" si="45"/>
        <v/>
      </c>
    </row>
    <row r="618" spans="3:16" ht="18" hidden="1" customHeight="1">
      <c r="C618" s="879"/>
      <c r="D618" s="850"/>
      <c r="E618" s="858"/>
      <c r="F618" s="847"/>
      <c r="G618" s="848"/>
      <c r="H618" s="849"/>
      <c r="I618" s="868"/>
      <c r="J618" s="642"/>
      <c r="K618" s="862"/>
      <c r="L618" s="872" t="str">
        <f t="shared" si="46"/>
        <v/>
      </c>
      <c r="M618" s="872" t="str">
        <f t="shared" si="47"/>
        <v/>
      </c>
      <c r="N618" s="872" t="str">
        <f t="shared" si="48"/>
        <v/>
      </c>
      <c r="O618" s="872" t="str">
        <f t="shared" si="49"/>
        <v/>
      </c>
      <c r="P618" s="872" t="str">
        <f t="shared" si="45"/>
        <v/>
      </c>
    </row>
    <row r="619" spans="3:16" ht="18" hidden="1" customHeight="1">
      <c r="C619" s="879"/>
      <c r="D619" s="850"/>
      <c r="E619" s="858"/>
      <c r="F619" s="847"/>
      <c r="G619" s="848"/>
      <c r="H619" s="849"/>
      <c r="I619" s="868"/>
      <c r="J619" s="642"/>
      <c r="K619" s="862"/>
      <c r="L619" s="872" t="str">
        <f t="shared" si="46"/>
        <v/>
      </c>
      <c r="M619" s="872" t="str">
        <f t="shared" si="47"/>
        <v/>
      </c>
      <c r="N619" s="872" t="str">
        <f t="shared" si="48"/>
        <v/>
      </c>
      <c r="O619" s="872" t="str">
        <f t="shared" si="49"/>
        <v/>
      </c>
      <c r="P619" s="872" t="str">
        <f t="shared" si="45"/>
        <v/>
      </c>
    </row>
    <row r="620" spans="3:16" ht="18" hidden="1" customHeight="1">
      <c r="C620" s="879"/>
      <c r="D620" s="850"/>
      <c r="E620" s="858"/>
      <c r="F620" s="847"/>
      <c r="G620" s="848"/>
      <c r="H620" s="849"/>
      <c r="I620" s="868"/>
      <c r="J620" s="642"/>
      <c r="K620" s="862"/>
      <c r="L620" s="872" t="str">
        <f t="shared" si="46"/>
        <v/>
      </c>
      <c r="M620" s="872" t="str">
        <f t="shared" si="47"/>
        <v/>
      </c>
      <c r="N620" s="872" t="str">
        <f t="shared" si="48"/>
        <v/>
      </c>
      <c r="O620" s="872" t="str">
        <f t="shared" si="49"/>
        <v/>
      </c>
      <c r="P620" s="872" t="str">
        <f t="shared" si="45"/>
        <v/>
      </c>
    </row>
    <row r="621" spans="3:16" ht="18" hidden="1" customHeight="1">
      <c r="C621" s="879"/>
      <c r="D621" s="850"/>
      <c r="E621" s="858"/>
      <c r="F621" s="847"/>
      <c r="G621" s="848"/>
      <c r="H621" s="849"/>
      <c r="I621" s="868"/>
      <c r="J621" s="642"/>
      <c r="K621" s="862"/>
      <c r="L621" s="872" t="str">
        <f t="shared" si="46"/>
        <v/>
      </c>
      <c r="M621" s="872" t="str">
        <f t="shared" si="47"/>
        <v/>
      </c>
      <c r="N621" s="872" t="str">
        <f t="shared" si="48"/>
        <v/>
      </c>
      <c r="O621" s="872" t="str">
        <f t="shared" si="49"/>
        <v/>
      </c>
      <c r="P621" s="872" t="str">
        <f t="shared" si="45"/>
        <v/>
      </c>
    </row>
    <row r="622" spans="3:16" ht="18" hidden="1" customHeight="1">
      <c r="C622" s="879"/>
      <c r="D622" s="850"/>
      <c r="E622" s="858"/>
      <c r="F622" s="847"/>
      <c r="G622" s="848"/>
      <c r="H622" s="849"/>
      <c r="I622" s="868"/>
      <c r="J622" s="642"/>
      <c r="K622" s="862"/>
      <c r="L622" s="872" t="str">
        <f t="shared" si="46"/>
        <v/>
      </c>
      <c r="M622" s="872" t="str">
        <f t="shared" si="47"/>
        <v/>
      </c>
      <c r="N622" s="872" t="str">
        <f t="shared" si="48"/>
        <v/>
      </c>
      <c r="O622" s="872" t="str">
        <f t="shared" si="49"/>
        <v/>
      </c>
      <c r="P622" s="872" t="str">
        <f t="shared" si="45"/>
        <v/>
      </c>
    </row>
    <row r="623" spans="3:16" ht="18" hidden="1" customHeight="1">
      <c r="C623" s="879"/>
      <c r="D623" s="850"/>
      <c r="E623" s="858"/>
      <c r="F623" s="847"/>
      <c r="G623" s="848"/>
      <c r="H623" s="849"/>
      <c r="I623" s="868"/>
      <c r="J623" s="642"/>
      <c r="K623" s="862"/>
      <c r="L623" s="872" t="str">
        <f t="shared" si="46"/>
        <v/>
      </c>
      <c r="M623" s="872" t="str">
        <f t="shared" si="47"/>
        <v/>
      </c>
      <c r="N623" s="872" t="str">
        <f t="shared" si="48"/>
        <v/>
      </c>
      <c r="O623" s="872" t="str">
        <f t="shared" si="49"/>
        <v/>
      </c>
      <c r="P623" s="872" t="str">
        <f t="shared" si="45"/>
        <v/>
      </c>
    </row>
    <row r="624" spans="3:16" ht="18" hidden="1" customHeight="1">
      <c r="C624" s="879"/>
      <c r="D624" s="850"/>
      <c r="E624" s="858"/>
      <c r="F624" s="847"/>
      <c r="G624" s="848"/>
      <c r="H624" s="849"/>
      <c r="I624" s="868"/>
      <c r="J624" s="642"/>
      <c r="K624" s="862"/>
      <c r="L624" s="872" t="str">
        <f t="shared" si="46"/>
        <v/>
      </c>
      <c r="M624" s="872" t="str">
        <f t="shared" si="47"/>
        <v/>
      </c>
      <c r="N624" s="872" t="str">
        <f t="shared" si="48"/>
        <v/>
      </c>
      <c r="O624" s="872" t="str">
        <f t="shared" si="49"/>
        <v/>
      </c>
      <c r="P624" s="872" t="str">
        <f t="shared" si="45"/>
        <v/>
      </c>
    </row>
    <row r="625" spans="3:16" ht="18" hidden="1" customHeight="1">
      <c r="C625" s="879"/>
      <c r="D625" s="850"/>
      <c r="E625" s="858"/>
      <c r="F625" s="847"/>
      <c r="G625" s="848"/>
      <c r="H625" s="849"/>
      <c r="I625" s="868"/>
      <c r="J625" s="642"/>
      <c r="K625" s="862"/>
      <c r="L625" s="872" t="str">
        <f t="shared" si="46"/>
        <v/>
      </c>
      <c r="M625" s="872" t="str">
        <f t="shared" si="47"/>
        <v/>
      </c>
      <c r="N625" s="872" t="str">
        <f t="shared" si="48"/>
        <v/>
      </c>
      <c r="O625" s="872" t="str">
        <f t="shared" si="49"/>
        <v/>
      </c>
      <c r="P625" s="872" t="str">
        <f t="shared" si="45"/>
        <v/>
      </c>
    </row>
    <row r="626" spans="3:16" ht="18" hidden="1" customHeight="1">
      <c r="C626" s="879"/>
      <c r="D626" s="850"/>
      <c r="E626" s="858"/>
      <c r="F626" s="847"/>
      <c r="G626" s="848"/>
      <c r="H626" s="849"/>
      <c r="I626" s="868"/>
      <c r="J626" s="642"/>
      <c r="K626" s="862"/>
      <c r="L626" s="872" t="str">
        <f t="shared" si="46"/>
        <v/>
      </c>
      <c r="M626" s="872" t="str">
        <f t="shared" si="47"/>
        <v/>
      </c>
      <c r="N626" s="872" t="str">
        <f t="shared" si="48"/>
        <v/>
      </c>
      <c r="O626" s="872" t="str">
        <f t="shared" si="49"/>
        <v/>
      </c>
      <c r="P626" s="872" t="str">
        <f t="shared" si="45"/>
        <v/>
      </c>
    </row>
    <row r="627" spans="3:16" ht="18" hidden="1" customHeight="1">
      <c r="C627" s="879"/>
      <c r="D627" s="850"/>
      <c r="E627" s="858"/>
      <c r="F627" s="847"/>
      <c r="G627" s="848"/>
      <c r="H627" s="849"/>
      <c r="I627" s="868"/>
      <c r="J627" s="642"/>
      <c r="K627" s="862"/>
      <c r="L627" s="872" t="str">
        <f t="shared" si="46"/>
        <v/>
      </c>
      <c r="M627" s="872" t="str">
        <f t="shared" si="47"/>
        <v/>
      </c>
      <c r="N627" s="872" t="str">
        <f t="shared" si="48"/>
        <v/>
      </c>
      <c r="O627" s="872" t="str">
        <f t="shared" si="49"/>
        <v/>
      </c>
      <c r="P627" s="872" t="str">
        <f t="shared" si="45"/>
        <v/>
      </c>
    </row>
    <row r="628" spans="3:16" ht="18" hidden="1" customHeight="1">
      <c r="C628" s="879"/>
      <c r="D628" s="850"/>
      <c r="E628" s="858"/>
      <c r="F628" s="847"/>
      <c r="G628" s="848"/>
      <c r="H628" s="849"/>
      <c r="I628" s="868"/>
      <c r="J628" s="642"/>
      <c r="K628" s="862"/>
      <c r="L628" s="872" t="str">
        <f t="shared" si="46"/>
        <v/>
      </c>
      <c r="M628" s="872" t="str">
        <f t="shared" si="47"/>
        <v/>
      </c>
      <c r="N628" s="872" t="str">
        <f t="shared" si="48"/>
        <v/>
      </c>
      <c r="O628" s="872" t="str">
        <f t="shared" si="49"/>
        <v/>
      </c>
      <c r="P628" s="872" t="str">
        <f t="shared" si="45"/>
        <v/>
      </c>
    </row>
    <row r="629" spans="3:16" ht="18" hidden="1" customHeight="1">
      <c r="C629" s="879"/>
      <c r="D629" s="850"/>
      <c r="E629" s="858"/>
      <c r="F629" s="847"/>
      <c r="G629" s="848"/>
      <c r="H629" s="849"/>
      <c r="I629" s="868"/>
      <c r="J629" s="642"/>
      <c r="K629" s="862"/>
      <c r="L629" s="872" t="str">
        <f t="shared" si="46"/>
        <v/>
      </c>
      <c r="M629" s="872" t="str">
        <f t="shared" si="47"/>
        <v/>
      </c>
      <c r="N629" s="872" t="str">
        <f t="shared" si="48"/>
        <v/>
      </c>
      <c r="O629" s="872" t="str">
        <f t="shared" si="49"/>
        <v/>
      </c>
      <c r="P629" s="872" t="str">
        <f t="shared" si="45"/>
        <v/>
      </c>
    </row>
    <row r="630" spans="3:16" ht="18" hidden="1" customHeight="1">
      <c r="C630" s="879"/>
      <c r="D630" s="850"/>
      <c r="E630" s="858"/>
      <c r="F630" s="847"/>
      <c r="G630" s="848"/>
      <c r="H630" s="849"/>
      <c r="I630" s="868"/>
      <c r="J630" s="642"/>
      <c r="K630" s="862"/>
      <c r="L630" s="872" t="str">
        <f t="shared" si="46"/>
        <v/>
      </c>
      <c r="M630" s="872" t="str">
        <f t="shared" si="47"/>
        <v/>
      </c>
      <c r="N630" s="872" t="str">
        <f t="shared" si="48"/>
        <v/>
      </c>
      <c r="O630" s="872" t="str">
        <f t="shared" si="49"/>
        <v/>
      </c>
      <c r="P630" s="872" t="str">
        <f t="shared" si="45"/>
        <v/>
      </c>
    </row>
    <row r="631" spans="3:16" ht="18" hidden="1" customHeight="1">
      <c r="C631" s="879"/>
      <c r="D631" s="850"/>
      <c r="E631" s="858"/>
      <c r="F631" s="847"/>
      <c r="G631" s="848"/>
      <c r="H631" s="849"/>
      <c r="I631" s="868"/>
      <c r="J631" s="642"/>
      <c r="K631" s="862"/>
      <c r="L631" s="872" t="str">
        <f t="shared" si="46"/>
        <v/>
      </c>
      <c r="M631" s="872" t="str">
        <f t="shared" si="47"/>
        <v/>
      </c>
      <c r="N631" s="872" t="str">
        <f t="shared" si="48"/>
        <v/>
      </c>
      <c r="O631" s="872" t="str">
        <f t="shared" si="49"/>
        <v/>
      </c>
      <c r="P631" s="872" t="str">
        <f t="shared" si="45"/>
        <v/>
      </c>
    </row>
    <row r="632" spans="3:16" ht="18" hidden="1" customHeight="1">
      <c r="C632" s="879"/>
      <c r="D632" s="850"/>
      <c r="E632" s="858"/>
      <c r="F632" s="847"/>
      <c r="G632" s="848"/>
      <c r="H632" s="849"/>
      <c r="I632" s="868"/>
      <c r="J632" s="642"/>
      <c r="K632" s="862"/>
      <c r="L632" s="872" t="str">
        <f t="shared" si="46"/>
        <v/>
      </c>
      <c r="M632" s="872" t="str">
        <f t="shared" si="47"/>
        <v/>
      </c>
      <c r="N632" s="872" t="str">
        <f t="shared" si="48"/>
        <v/>
      </c>
      <c r="O632" s="872" t="str">
        <f t="shared" si="49"/>
        <v/>
      </c>
      <c r="P632" s="872" t="str">
        <f t="shared" si="45"/>
        <v/>
      </c>
    </row>
    <row r="633" spans="3:16" ht="18" hidden="1" customHeight="1">
      <c r="C633" s="879"/>
      <c r="D633" s="850"/>
      <c r="E633" s="858"/>
      <c r="F633" s="847"/>
      <c r="G633" s="848"/>
      <c r="H633" s="849"/>
      <c r="I633" s="868"/>
      <c r="J633" s="642"/>
      <c r="K633" s="862"/>
      <c r="L633" s="872" t="str">
        <f t="shared" si="46"/>
        <v/>
      </c>
      <c r="M633" s="872" t="str">
        <f t="shared" si="47"/>
        <v/>
      </c>
      <c r="N633" s="872" t="str">
        <f t="shared" si="48"/>
        <v/>
      </c>
      <c r="O633" s="872" t="str">
        <f t="shared" si="49"/>
        <v/>
      </c>
      <c r="P633" s="872" t="str">
        <f t="shared" si="45"/>
        <v/>
      </c>
    </row>
    <row r="634" spans="3:16" ht="18" hidden="1" customHeight="1">
      <c r="C634" s="879"/>
      <c r="D634" s="850"/>
      <c r="E634" s="858"/>
      <c r="F634" s="847"/>
      <c r="G634" s="848"/>
      <c r="H634" s="849"/>
      <c r="I634" s="868"/>
      <c r="J634" s="642"/>
      <c r="K634" s="862"/>
      <c r="L634" s="872" t="str">
        <f t="shared" si="46"/>
        <v/>
      </c>
      <c r="M634" s="872" t="str">
        <f t="shared" si="47"/>
        <v/>
      </c>
      <c r="N634" s="872" t="str">
        <f t="shared" si="48"/>
        <v/>
      </c>
      <c r="O634" s="872" t="str">
        <f t="shared" si="49"/>
        <v/>
      </c>
      <c r="P634" s="872" t="str">
        <f t="shared" si="45"/>
        <v/>
      </c>
    </row>
    <row r="635" spans="3:16" ht="18" hidden="1" customHeight="1">
      <c r="C635" s="879"/>
      <c r="D635" s="850"/>
      <c r="E635" s="858"/>
      <c r="F635" s="847"/>
      <c r="G635" s="848"/>
      <c r="H635" s="849"/>
      <c r="I635" s="868"/>
      <c r="J635" s="642"/>
      <c r="K635" s="862"/>
      <c r="L635" s="872" t="str">
        <f t="shared" si="46"/>
        <v/>
      </c>
      <c r="M635" s="872" t="str">
        <f t="shared" si="47"/>
        <v/>
      </c>
      <c r="N635" s="872" t="str">
        <f t="shared" si="48"/>
        <v/>
      </c>
      <c r="O635" s="872" t="str">
        <f t="shared" si="49"/>
        <v/>
      </c>
      <c r="P635" s="872" t="str">
        <f t="shared" si="45"/>
        <v/>
      </c>
    </row>
    <row r="636" spans="3:16" ht="18" hidden="1" customHeight="1">
      <c r="C636" s="879"/>
      <c r="D636" s="850"/>
      <c r="E636" s="858"/>
      <c r="F636" s="847"/>
      <c r="G636" s="848"/>
      <c r="H636" s="849"/>
      <c r="I636" s="868"/>
      <c r="J636" s="642"/>
      <c r="K636" s="862"/>
      <c r="L636" s="872" t="str">
        <f t="shared" si="46"/>
        <v/>
      </c>
      <c r="M636" s="872" t="str">
        <f t="shared" si="47"/>
        <v/>
      </c>
      <c r="N636" s="872" t="str">
        <f t="shared" si="48"/>
        <v/>
      </c>
      <c r="O636" s="872" t="str">
        <f t="shared" si="49"/>
        <v/>
      </c>
      <c r="P636" s="872" t="str">
        <f t="shared" si="45"/>
        <v/>
      </c>
    </row>
    <row r="637" spans="3:16" ht="18" hidden="1" customHeight="1">
      <c r="C637" s="879"/>
      <c r="D637" s="850"/>
      <c r="E637" s="858"/>
      <c r="F637" s="847"/>
      <c r="G637" s="848"/>
      <c r="H637" s="849"/>
      <c r="I637" s="868"/>
      <c r="J637" s="642"/>
      <c r="K637" s="862"/>
      <c r="L637" s="872" t="str">
        <f t="shared" si="46"/>
        <v/>
      </c>
      <c r="M637" s="872" t="str">
        <f t="shared" si="47"/>
        <v/>
      </c>
      <c r="N637" s="872" t="str">
        <f t="shared" si="48"/>
        <v/>
      </c>
      <c r="O637" s="872" t="str">
        <f t="shared" si="49"/>
        <v/>
      </c>
      <c r="P637" s="872" t="str">
        <f t="shared" si="45"/>
        <v/>
      </c>
    </row>
    <row r="638" spans="3:16" ht="18" hidden="1" customHeight="1">
      <c r="C638" s="879"/>
      <c r="D638" s="850"/>
      <c r="E638" s="858"/>
      <c r="F638" s="847"/>
      <c r="G638" s="848"/>
      <c r="H638" s="849"/>
      <c r="I638" s="868"/>
      <c r="J638" s="642"/>
      <c r="K638" s="862"/>
      <c r="L638" s="872" t="str">
        <f t="shared" si="46"/>
        <v/>
      </c>
      <c r="M638" s="872" t="str">
        <f t="shared" si="47"/>
        <v/>
      </c>
      <c r="N638" s="872" t="str">
        <f t="shared" si="48"/>
        <v/>
      </c>
      <c r="O638" s="872" t="str">
        <f t="shared" si="49"/>
        <v/>
      </c>
      <c r="P638" s="872" t="str">
        <f t="shared" si="45"/>
        <v/>
      </c>
    </row>
    <row r="639" spans="3:16" ht="18" hidden="1" customHeight="1">
      <c r="C639" s="879"/>
      <c r="D639" s="850"/>
      <c r="E639" s="858"/>
      <c r="F639" s="847"/>
      <c r="G639" s="848"/>
      <c r="H639" s="849"/>
      <c r="I639" s="868"/>
      <c r="J639" s="642"/>
      <c r="K639" s="862"/>
      <c r="L639" s="872" t="str">
        <f t="shared" si="46"/>
        <v/>
      </c>
      <c r="M639" s="872" t="str">
        <f t="shared" si="47"/>
        <v/>
      </c>
      <c r="N639" s="872" t="str">
        <f t="shared" si="48"/>
        <v/>
      </c>
      <c r="O639" s="872" t="str">
        <f t="shared" si="49"/>
        <v/>
      </c>
      <c r="P639" s="872" t="str">
        <f t="shared" si="45"/>
        <v/>
      </c>
    </row>
    <row r="640" spans="3:16" ht="18" hidden="1" customHeight="1">
      <c r="C640" s="879"/>
      <c r="D640" s="850"/>
      <c r="E640" s="858"/>
      <c r="F640" s="847"/>
      <c r="G640" s="848"/>
      <c r="H640" s="849"/>
      <c r="I640" s="868"/>
      <c r="J640" s="642"/>
      <c r="K640" s="862"/>
      <c r="L640" s="872" t="str">
        <f t="shared" si="46"/>
        <v/>
      </c>
      <c r="M640" s="872" t="str">
        <f t="shared" si="47"/>
        <v/>
      </c>
      <c r="N640" s="872" t="str">
        <f t="shared" si="48"/>
        <v/>
      </c>
      <c r="O640" s="872" t="str">
        <f t="shared" si="49"/>
        <v/>
      </c>
      <c r="P640" s="872" t="str">
        <f t="shared" si="45"/>
        <v/>
      </c>
    </row>
    <row r="641" spans="3:16" ht="18" hidden="1" customHeight="1">
      <c r="C641" s="879"/>
      <c r="D641" s="850"/>
      <c r="E641" s="858"/>
      <c r="F641" s="847"/>
      <c r="G641" s="848"/>
      <c r="H641" s="849"/>
      <c r="I641" s="868"/>
      <c r="J641" s="642"/>
      <c r="K641" s="862"/>
      <c r="L641" s="872" t="str">
        <f t="shared" si="46"/>
        <v/>
      </c>
      <c r="M641" s="872" t="str">
        <f t="shared" si="47"/>
        <v/>
      </c>
      <c r="N641" s="872" t="str">
        <f t="shared" si="48"/>
        <v/>
      </c>
      <c r="O641" s="872" t="str">
        <f t="shared" si="49"/>
        <v/>
      </c>
      <c r="P641" s="872" t="str">
        <f t="shared" si="45"/>
        <v/>
      </c>
    </row>
    <row r="642" spans="3:16" ht="18" hidden="1" customHeight="1">
      <c r="C642" s="879"/>
      <c r="D642" s="850"/>
      <c r="E642" s="858"/>
      <c r="F642" s="847"/>
      <c r="G642" s="848"/>
      <c r="H642" s="849"/>
      <c r="I642" s="868"/>
      <c r="J642" s="642"/>
      <c r="K642" s="862"/>
      <c r="L642" s="872" t="str">
        <f t="shared" si="46"/>
        <v/>
      </c>
      <c r="M642" s="872" t="str">
        <f t="shared" si="47"/>
        <v/>
      </c>
      <c r="N642" s="872" t="str">
        <f t="shared" si="48"/>
        <v/>
      </c>
      <c r="O642" s="872" t="str">
        <f t="shared" si="49"/>
        <v/>
      </c>
      <c r="P642" s="872" t="str">
        <f t="shared" si="45"/>
        <v/>
      </c>
    </row>
    <row r="643" spans="3:16" ht="18" hidden="1" customHeight="1">
      <c r="C643" s="879"/>
      <c r="D643" s="850"/>
      <c r="E643" s="858"/>
      <c r="F643" s="847"/>
      <c r="G643" s="848"/>
      <c r="H643" s="849"/>
      <c r="I643" s="868"/>
      <c r="J643" s="642"/>
      <c r="K643" s="862"/>
      <c r="L643" s="872" t="str">
        <f t="shared" si="46"/>
        <v/>
      </c>
      <c r="M643" s="872" t="str">
        <f t="shared" si="47"/>
        <v/>
      </c>
      <c r="N643" s="872" t="str">
        <f t="shared" si="48"/>
        <v/>
      </c>
      <c r="O643" s="872" t="str">
        <f t="shared" si="49"/>
        <v/>
      </c>
      <c r="P643" s="872" t="str">
        <f t="shared" si="45"/>
        <v/>
      </c>
    </row>
    <row r="644" spans="3:16" ht="18" hidden="1" customHeight="1">
      <c r="C644" s="879"/>
      <c r="D644" s="850"/>
      <c r="E644" s="858"/>
      <c r="F644" s="847"/>
      <c r="G644" s="848"/>
      <c r="H644" s="849"/>
      <c r="I644" s="868"/>
      <c r="J644" s="642"/>
      <c r="K644" s="862"/>
      <c r="L644" s="872" t="str">
        <f t="shared" si="46"/>
        <v/>
      </c>
      <c r="M644" s="872" t="str">
        <f t="shared" si="47"/>
        <v/>
      </c>
      <c r="N644" s="872" t="str">
        <f t="shared" si="48"/>
        <v/>
      </c>
      <c r="O644" s="872" t="str">
        <f t="shared" si="49"/>
        <v/>
      </c>
      <c r="P644" s="872" t="str">
        <f t="shared" si="45"/>
        <v/>
      </c>
    </row>
    <row r="645" spans="3:16" ht="18" hidden="1" customHeight="1">
      <c r="C645" s="879"/>
      <c r="D645" s="850"/>
      <c r="E645" s="858"/>
      <c r="F645" s="847"/>
      <c r="G645" s="848"/>
      <c r="H645" s="849"/>
      <c r="I645" s="868"/>
      <c r="J645" s="642"/>
      <c r="K645" s="862"/>
      <c r="L645" s="872" t="str">
        <f t="shared" si="46"/>
        <v/>
      </c>
      <c r="M645" s="872" t="str">
        <f t="shared" si="47"/>
        <v/>
      </c>
      <c r="N645" s="872" t="str">
        <f t="shared" si="48"/>
        <v/>
      </c>
      <c r="O645" s="872" t="str">
        <f t="shared" si="49"/>
        <v/>
      </c>
      <c r="P645" s="872" t="str">
        <f t="shared" si="45"/>
        <v/>
      </c>
    </row>
    <row r="646" spans="3:16" ht="18" hidden="1" customHeight="1">
      <c r="C646" s="879"/>
      <c r="D646" s="850"/>
      <c r="E646" s="858"/>
      <c r="F646" s="847"/>
      <c r="G646" s="848"/>
      <c r="H646" s="849"/>
      <c r="I646" s="868"/>
      <c r="J646" s="642"/>
      <c r="K646" s="862"/>
      <c r="L646" s="872" t="str">
        <f t="shared" si="46"/>
        <v/>
      </c>
      <c r="M646" s="872" t="str">
        <f t="shared" si="47"/>
        <v/>
      </c>
      <c r="N646" s="872" t="str">
        <f t="shared" si="48"/>
        <v/>
      </c>
      <c r="O646" s="872" t="str">
        <f t="shared" si="49"/>
        <v/>
      </c>
      <c r="P646" s="872" t="str">
        <f t="shared" ref="P646:P709" si="50">IF(C646="","",IF(COUNTBLANK(C646:K646)&gt;1,"記入漏れがあります。記入例のとおりデータを入力してください。",""))</f>
        <v/>
      </c>
    </row>
    <row r="647" spans="3:16" ht="18" hidden="1" customHeight="1">
      <c r="C647" s="879"/>
      <c r="D647" s="850"/>
      <c r="E647" s="858"/>
      <c r="F647" s="847"/>
      <c r="G647" s="848"/>
      <c r="H647" s="849"/>
      <c r="I647" s="868"/>
      <c r="J647" s="642"/>
      <c r="K647" s="862"/>
      <c r="L647" s="872" t="str">
        <f t="shared" ref="L647:L710" si="51">IF(C647="","",IF(F647=H647,"エラー",""))</f>
        <v/>
      </c>
      <c r="M647" s="872" t="str">
        <f t="shared" ref="M647:M710" si="52">IF(C647="","",IF(COUNTIF($I$831:$I$854,I647),"","エラー"))</f>
        <v/>
      </c>
      <c r="N647" s="872" t="str">
        <f t="shared" ref="N647:N710" si="53">IF(I647="その他",IF(J647="","エラー",""),IF(I647="外国語(外国語会話も含む)",IF(J647="","エラー",""),""))</f>
        <v/>
      </c>
      <c r="O647" s="872" t="str">
        <f t="shared" ref="O647:O710" si="54">IF(COUNTIF($Y$6:$Y$19,K647),"要確認","")</f>
        <v/>
      </c>
      <c r="P647" s="872" t="str">
        <f t="shared" si="50"/>
        <v/>
      </c>
    </row>
    <row r="648" spans="3:16" ht="18" hidden="1" customHeight="1">
      <c r="C648" s="879"/>
      <c r="D648" s="850"/>
      <c r="E648" s="858"/>
      <c r="F648" s="847"/>
      <c r="G648" s="848"/>
      <c r="H648" s="849"/>
      <c r="I648" s="868"/>
      <c r="J648" s="642"/>
      <c r="K648" s="862"/>
      <c r="L648" s="872" t="str">
        <f t="shared" si="51"/>
        <v/>
      </c>
      <c r="M648" s="872" t="str">
        <f t="shared" si="52"/>
        <v/>
      </c>
      <c r="N648" s="872" t="str">
        <f t="shared" si="53"/>
        <v/>
      </c>
      <c r="O648" s="872" t="str">
        <f t="shared" si="54"/>
        <v/>
      </c>
      <c r="P648" s="872" t="str">
        <f t="shared" si="50"/>
        <v/>
      </c>
    </row>
    <row r="649" spans="3:16" ht="18" hidden="1" customHeight="1">
      <c r="C649" s="879"/>
      <c r="D649" s="850"/>
      <c r="E649" s="858"/>
      <c r="F649" s="847"/>
      <c r="G649" s="848"/>
      <c r="H649" s="849"/>
      <c r="I649" s="868"/>
      <c r="J649" s="642"/>
      <c r="K649" s="862"/>
      <c r="L649" s="872" t="str">
        <f t="shared" si="51"/>
        <v/>
      </c>
      <c r="M649" s="872" t="str">
        <f t="shared" si="52"/>
        <v/>
      </c>
      <c r="N649" s="872" t="str">
        <f t="shared" si="53"/>
        <v/>
      </c>
      <c r="O649" s="872" t="str">
        <f t="shared" si="54"/>
        <v/>
      </c>
      <c r="P649" s="872" t="str">
        <f t="shared" si="50"/>
        <v/>
      </c>
    </row>
    <row r="650" spans="3:16" ht="18" hidden="1" customHeight="1">
      <c r="C650" s="879"/>
      <c r="D650" s="850"/>
      <c r="E650" s="858"/>
      <c r="F650" s="847"/>
      <c r="G650" s="848"/>
      <c r="H650" s="849"/>
      <c r="I650" s="868"/>
      <c r="J650" s="642"/>
      <c r="K650" s="862"/>
      <c r="L650" s="872" t="str">
        <f t="shared" si="51"/>
        <v/>
      </c>
      <c r="M650" s="872" t="str">
        <f t="shared" si="52"/>
        <v/>
      </c>
      <c r="N650" s="872" t="str">
        <f t="shared" si="53"/>
        <v/>
      </c>
      <c r="O650" s="872" t="str">
        <f t="shared" si="54"/>
        <v/>
      </c>
      <c r="P650" s="872" t="str">
        <f t="shared" si="50"/>
        <v/>
      </c>
    </row>
    <row r="651" spans="3:16" ht="18" hidden="1" customHeight="1">
      <c r="C651" s="879"/>
      <c r="D651" s="850"/>
      <c r="E651" s="858"/>
      <c r="F651" s="847"/>
      <c r="G651" s="848"/>
      <c r="H651" s="849"/>
      <c r="I651" s="868"/>
      <c r="J651" s="642"/>
      <c r="K651" s="862"/>
      <c r="L651" s="872" t="str">
        <f t="shared" si="51"/>
        <v/>
      </c>
      <c r="M651" s="872" t="str">
        <f t="shared" si="52"/>
        <v/>
      </c>
      <c r="N651" s="872" t="str">
        <f t="shared" si="53"/>
        <v/>
      </c>
      <c r="O651" s="872" t="str">
        <f t="shared" si="54"/>
        <v/>
      </c>
      <c r="P651" s="872" t="str">
        <f t="shared" si="50"/>
        <v/>
      </c>
    </row>
    <row r="652" spans="3:16" ht="18" hidden="1" customHeight="1">
      <c r="C652" s="879"/>
      <c r="D652" s="850"/>
      <c r="E652" s="858"/>
      <c r="F652" s="847"/>
      <c r="G652" s="848"/>
      <c r="H652" s="849"/>
      <c r="I652" s="868"/>
      <c r="J652" s="642"/>
      <c r="K652" s="862"/>
      <c r="L652" s="872" t="str">
        <f t="shared" si="51"/>
        <v/>
      </c>
      <c r="M652" s="872" t="str">
        <f t="shared" si="52"/>
        <v/>
      </c>
      <c r="N652" s="872" t="str">
        <f t="shared" si="53"/>
        <v/>
      </c>
      <c r="O652" s="872" t="str">
        <f t="shared" si="54"/>
        <v/>
      </c>
      <c r="P652" s="872" t="str">
        <f t="shared" si="50"/>
        <v/>
      </c>
    </row>
    <row r="653" spans="3:16" ht="18" hidden="1" customHeight="1">
      <c r="C653" s="879"/>
      <c r="D653" s="850"/>
      <c r="E653" s="858"/>
      <c r="F653" s="847"/>
      <c r="G653" s="848"/>
      <c r="H653" s="849"/>
      <c r="I653" s="868"/>
      <c r="J653" s="642"/>
      <c r="K653" s="862"/>
      <c r="L653" s="872" t="str">
        <f t="shared" si="51"/>
        <v/>
      </c>
      <c r="M653" s="872" t="str">
        <f t="shared" si="52"/>
        <v/>
      </c>
      <c r="N653" s="872" t="str">
        <f t="shared" si="53"/>
        <v/>
      </c>
      <c r="O653" s="872" t="str">
        <f t="shared" si="54"/>
        <v/>
      </c>
      <c r="P653" s="872" t="str">
        <f t="shared" si="50"/>
        <v/>
      </c>
    </row>
    <row r="654" spans="3:16" ht="18" hidden="1" customHeight="1">
      <c r="C654" s="879"/>
      <c r="D654" s="850"/>
      <c r="E654" s="858"/>
      <c r="F654" s="847"/>
      <c r="G654" s="848"/>
      <c r="H654" s="849"/>
      <c r="I654" s="868"/>
      <c r="J654" s="642"/>
      <c r="K654" s="862"/>
      <c r="L654" s="872" t="str">
        <f t="shared" si="51"/>
        <v/>
      </c>
      <c r="M654" s="872" t="str">
        <f t="shared" si="52"/>
        <v/>
      </c>
      <c r="N654" s="872" t="str">
        <f t="shared" si="53"/>
        <v/>
      </c>
      <c r="O654" s="872" t="str">
        <f t="shared" si="54"/>
        <v/>
      </c>
      <c r="P654" s="872" t="str">
        <f t="shared" si="50"/>
        <v/>
      </c>
    </row>
    <row r="655" spans="3:16" ht="18" hidden="1" customHeight="1">
      <c r="C655" s="879"/>
      <c r="D655" s="850"/>
      <c r="E655" s="858"/>
      <c r="F655" s="847"/>
      <c r="G655" s="848"/>
      <c r="H655" s="849"/>
      <c r="I655" s="868"/>
      <c r="J655" s="642"/>
      <c r="K655" s="862"/>
      <c r="L655" s="872" t="str">
        <f t="shared" si="51"/>
        <v/>
      </c>
      <c r="M655" s="872" t="str">
        <f t="shared" si="52"/>
        <v/>
      </c>
      <c r="N655" s="872" t="str">
        <f t="shared" si="53"/>
        <v/>
      </c>
      <c r="O655" s="872" t="str">
        <f t="shared" si="54"/>
        <v/>
      </c>
      <c r="P655" s="872" t="str">
        <f t="shared" si="50"/>
        <v/>
      </c>
    </row>
    <row r="656" spans="3:16" ht="18" hidden="1" customHeight="1">
      <c r="C656" s="879"/>
      <c r="D656" s="850"/>
      <c r="E656" s="858"/>
      <c r="F656" s="847"/>
      <c r="G656" s="848"/>
      <c r="H656" s="849"/>
      <c r="I656" s="868"/>
      <c r="J656" s="642"/>
      <c r="K656" s="862"/>
      <c r="L656" s="872" t="str">
        <f t="shared" si="51"/>
        <v/>
      </c>
      <c r="M656" s="872" t="str">
        <f t="shared" si="52"/>
        <v/>
      </c>
      <c r="N656" s="872" t="str">
        <f t="shared" si="53"/>
        <v/>
      </c>
      <c r="O656" s="872" t="str">
        <f t="shared" si="54"/>
        <v/>
      </c>
      <c r="P656" s="872" t="str">
        <f t="shared" si="50"/>
        <v/>
      </c>
    </row>
    <row r="657" spans="3:16" ht="18" hidden="1" customHeight="1">
      <c r="C657" s="879"/>
      <c r="D657" s="850"/>
      <c r="E657" s="858"/>
      <c r="F657" s="847"/>
      <c r="G657" s="848"/>
      <c r="H657" s="849"/>
      <c r="I657" s="868"/>
      <c r="J657" s="642"/>
      <c r="K657" s="862"/>
      <c r="L657" s="872" t="str">
        <f t="shared" si="51"/>
        <v/>
      </c>
      <c r="M657" s="872" t="str">
        <f t="shared" si="52"/>
        <v/>
      </c>
      <c r="N657" s="872" t="str">
        <f t="shared" si="53"/>
        <v/>
      </c>
      <c r="O657" s="872" t="str">
        <f t="shared" si="54"/>
        <v/>
      </c>
      <c r="P657" s="872" t="str">
        <f t="shared" si="50"/>
        <v/>
      </c>
    </row>
    <row r="658" spans="3:16" ht="18" hidden="1" customHeight="1">
      <c r="C658" s="879"/>
      <c r="D658" s="850"/>
      <c r="E658" s="858"/>
      <c r="F658" s="847"/>
      <c r="G658" s="848"/>
      <c r="H658" s="849"/>
      <c r="I658" s="868"/>
      <c r="J658" s="642"/>
      <c r="K658" s="862"/>
      <c r="L658" s="872" t="str">
        <f t="shared" si="51"/>
        <v/>
      </c>
      <c r="M658" s="872" t="str">
        <f t="shared" si="52"/>
        <v/>
      </c>
      <c r="N658" s="872" t="str">
        <f t="shared" si="53"/>
        <v/>
      </c>
      <c r="O658" s="872" t="str">
        <f t="shared" si="54"/>
        <v/>
      </c>
      <c r="P658" s="872" t="str">
        <f t="shared" si="50"/>
        <v/>
      </c>
    </row>
    <row r="659" spans="3:16" ht="18" hidden="1" customHeight="1">
      <c r="C659" s="879"/>
      <c r="D659" s="850"/>
      <c r="E659" s="858"/>
      <c r="F659" s="847"/>
      <c r="G659" s="848"/>
      <c r="H659" s="849"/>
      <c r="I659" s="868"/>
      <c r="J659" s="642"/>
      <c r="K659" s="862"/>
      <c r="L659" s="872" t="str">
        <f t="shared" si="51"/>
        <v/>
      </c>
      <c r="M659" s="872" t="str">
        <f t="shared" si="52"/>
        <v/>
      </c>
      <c r="N659" s="872" t="str">
        <f t="shared" si="53"/>
        <v/>
      </c>
      <c r="O659" s="872" t="str">
        <f t="shared" si="54"/>
        <v/>
      </c>
      <c r="P659" s="872" t="str">
        <f t="shared" si="50"/>
        <v/>
      </c>
    </row>
    <row r="660" spans="3:16" ht="18" hidden="1" customHeight="1">
      <c r="C660" s="879"/>
      <c r="D660" s="850"/>
      <c r="E660" s="858"/>
      <c r="F660" s="847"/>
      <c r="G660" s="848"/>
      <c r="H660" s="849"/>
      <c r="I660" s="868"/>
      <c r="J660" s="642"/>
      <c r="K660" s="862"/>
      <c r="L660" s="872" t="str">
        <f t="shared" si="51"/>
        <v/>
      </c>
      <c r="M660" s="872" t="str">
        <f t="shared" si="52"/>
        <v/>
      </c>
      <c r="N660" s="872" t="str">
        <f t="shared" si="53"/>
        <v/>
      </c>
      <c r="O660" s="872" t="str">
        <f t="shared" si="54"/>
        <v/>
      </c>
      <c r="P660" s="872" t="str">
        <f t="shared" si="50"/>
        <v/>
      </c>
    </row>
    <row r="661" spans="3:16" ht="18" hidden="1" customHeight="1">
      <c r="C661" s="879"/>
      <c r="D661" s="850"/>
      <c r="E661" s="858"/>
      <c r="F661" s="847"/>
      <c r="G661" s="848"/>
      <c r="H661" s="849"/>
      <c r="I661" s="868"/>
      <c r="J661" s="642"/>
      <c r="K661" s="862"/>
      <c r="L661" s="872" t="str">
        <f t="shared" si="51"/>
        <v/>
      </c>
      <c r="M661" s="872" t="str">
        <f t="shared" si="52"/>
        <v/>
      </c>
      <c r="N661" s="872" t="str">
        <f t="shared" si="53"/>
        <v/>
      </c>
      <c r="O661" s="872" t="str">
        <f t="shared" si="54"/>
        <v/>
      </c>
      <c r="P661" s="872" t="str">
        <f t="shared" si="50"/>
        <v/>
      </c>
    </row>
    <row r="662" spans="3:16" ht="18" hidden="1" customHeight="1">
      <c r="C662" s="879"/>
      <c r="D662" s="850"/>
      <c r="E662" s="858"/>
      <c r="F662" s="847"/>
      <c r="G662" s="848"/>
      <c r="H662" s="849"/>
      <c r="I662" s="868"/>
      <c r="J662" s="642"/>
      <c r="K662" s="862"/>
      <c r="L662" s="872" t="str">
        <f t="shared" si="51"/>
        <v/>
      </c>
      <c r="M662" s="872" t="str">
        <f t="shared" si="52"/>
        <v/>
      </c>
      <c r="N662" s="872" t="str">
        <f t="shared" si="53"/>
        <v/>
      </c>
      <c r="O662" s="872" t="str">
        <f t="shared" si="54"/>
        <v/>
      </c>
      <c r="P662" s="872" t="str">
        <f t="shared" si="50"/>
        <v/>
      </c>
    </row>
    <row r="663" spans="3:16" ht="18" hidden="1" customHeight="1">
      <c r="C663" s="879"/>
      <c r="D663" s="850"/>
      <c r="E663" s="858"/>
      <c r="F663" s="847"/>
      <c r="G663" s="848"/>
      <c r="H663" s="849"/>
      <c r="I663" s="868"/>
      <c r="J663" s="642"/>
      <c r="K663" s="862"/>
      <c r="L663" s="872" t="str">
        <f t="shared" si="51"/>
        <v/>
      </c>
      <c r="M663" s="872" t="str">
        <f t="shared" si="52"/>
        <v/>
      </c>
      <c r="N663" s="872" t="str">
        <f t="shared" si="53"/>
        <v/>
      </c>
      <c r="O663" s="872" t="str">
        <f t="shared" si="54"/>
        <v/>
      </c>
      <c r="P663" s="872" t="str">
        <f t="shared" si="50"/>
        <v/>
      </c>
    </row>
    <row r="664" spans="3:16" ht="18" hidden="1" customHeight="1">
      <c r="C664" s="879"/>
      <c r="D664" s="850"/>
      <c r="E664" s="858"/>
      <c r="F664" s="847"/>
      <c r="G664" s="848"/>
      <c r="H664" s="849"/>
      <c r="I664" s="868"/>
      <c r="J664" s="642"/>
      <c r="K664" s="862"/>
      <c r="L664" s="872" t="str">
        <f t="shared" si="51"/>
        <v/>
      </c>
      <c r="M664" s="872" t="str">
        <f t="shared" si="52"/>
        <v/>
      </c>
      <c r="N664" s="872" t="str">
        <f t="shared" si="53"/>
        <v/>
      </c>
      <c r="O664" s="872" t="str">
        <f t="shared" si="54"/>
        <v/>
      </c>
      <c r="P664" s="872" t="str">
        <f t="shared" si="50"/>
        <v/>
      </c>
    </row>
    <row r="665" spans="3:16" ht="18" hidden="1" customHeight="1">
      <c r="C665" s="879"/>
      <c r="D665" s="850"/>
      <c r="E665" s="858"/>
      <c r="F665" s="847"/>
      <c r="G665" s="848"/>
      <c r="H665" s="849"/>
      <c r="I665" s="868"/>
      <c r="J665" s="642"/>
      <c r="K665" s="862"/>
      <c r="L665" s="872" t="str">
        <f t="shared" si="51"/>
        <v/>
      </c>
      <c r="M665" s="872" t="str">
        <f t="shared" si="52"/>
        <v/>
      </c>
      <c r="N665" s="872" t="str">
        <f t="shared" si="53"/>
        <v/>
      </c>
      <c r="O665" s="872" t="str">
        <f t="shared" si="54"/>
        <v/>
      </c>
      <c r="P665" s="872" t="str">
        <f t="shared" si="50"/>
        <v/>
      </c>
    </row>
    <row r="666" spans="3:16" ht="18" hidden="1" customHeight="1">
      <c r="C666" s="879"/>
      <c r="D666" s="850"/>
      <c r="E666" s="858"/>
      <c r="F666" s="847"/>
      <c r="G666" s="848"/>
      <c r="H666" s="849"/>
      <c r="I666" s="868"/>
      <c r="J666" s="642"/>
      <c r="K666" s="862"/>
      <c r="L666" s="872" t="str">
        <f t="shared" si="51"/>
        <v/>
      </c>
      <c r="M666" s="872" t="str">
        <f t="shared" si="52"/>
        <v/>
      </c>
      <c r="N666" s="872" t="str">
        <f t="shared" si="53"/>
        <v/>
      </c>
      <c r="O666" s="872" t="str">
        <f t="shared" si="54"/>
        <v/>
      </c>
      <c r="P666" s="872" t="str">
        <f t="shared" si="50"/>
        <v/>
      </c>
    </row>
    <row r="667" spans="3:16" ht="18" hidden="1" customHeight="1">
      <c r="C667" s="879"/>
      <c r="D667" s="850"/>
      <c r="E667" s="858"/>
      <c r="F667" s="847"/>
      <c r="G667" s="848"/>
      <c r="H667" s="849"/>
      <c r="I667" s="868"/>
      <c r="J667" s="642"/>
      <c r="K667" s="862"/>
      <c r="L667" s="872" t="str">
        <f t="shared" si="51"/>
        <v/>
      </c>
      <c r="M667" s="872" t="str">
        <f t="shared" si="52"/>
        <v/>
      </c>
      <c r="N667" s="872" t="str">
        <f t="shared" si="53"/>
        <v/>
      </c>
      <c r="O667" s="872" t="str">
        <f t="shared" si="54"/>
        <v/>
      </c>
      <c r="P667" s="872" t="str">
        <f t="shared" si="50"/>
        <v/>
      </c>
    </row>
    <row r="668" spans="3:16" ht="18" hidden="1" customHeight="1">
      <c r="C668" s="879"/>
      <c r="D668" s="850"/>
      <c r="E668" s="858"/>
      <c r="F668" s="847"/>
      <c r="G668" s="848"/>
      <c r="H668" s="849"/>
      <c r="I668" s="868"/>
      <c r="J668" s="642"/>
      <c r="K668" s="862"/>
      <c r="L668" s="872" t="str">
        <f t="shared" si="51"/>
        <v/>
      </c>
      <c r="M668" s="872" t="str">
        <f t="shared" si="52"/>
        <v/>
      </c>
      <c r="N668" s="872" t="str">
        <f t="shared" si="53"/>
        <v/>
      </c>
      <c r="O668" s="872" t="str">
        <f t="shared" si="54"/>
        <v/>
      </c>
      <c r="P668" s="872" t="str">
        <f t="shared" si="50"/>
        <v/>
      </c>
    </row>
    <row r="669" spans="3:16" ht="18" hidden="1" customHeight="1">
      <c r="C669" s="879"/>
      <c r="D669" s="850"/>
      <c r="E669" s="858"/>
      <c r="F669" s="847"/>
      <c r="G669" s="848"/>
      <c r="H669" s="849"/>
      <c r="I669" s="868"/>
      <c r="J669" s="642"/>
      <c r="K669" s="862"/>
      <c r="L669" s="872" t="str">
        <f t="shared" si="51"/>
        <v/>
      </c>
      <c r="M669" s="872" t="str">
        <f t="shared" si="52"/>
        <v/>
      </c>
      <c r="N669" s="872" t="str">
        <f t="shared" si="53"/>
        <v/>
      </c>
      <c r="O669" s="872" t="str">
        <f t="shared" si="54"/>
        <v/>
      </c>
      <c r="P669" s="872" t="str">
        <f t="shared" si="50"/>
        <v/>
      </c>
    </row>
    <row r="670" spans="3:16" ht="18" hidden="1" customHeight="1">
      <c r="C670" s="879"/>
      <c r="D670" s="850"/>
      <c r="E670" s="858"/>
      <c r="F670" s="847"/>
      <c r="G670" s="848"/>
      <c r="H670" s="849"/>
      <c r="I670" s="868"/>
      <c r="J670" s="642"/>
      <c r="K670" s="862"/>
      <c r="L670" s="872" t="str">
        <f t="shared" si="51"/>
        <v/>
      </c>
      <c r="M670" s="872" t="str">
        <f t="shared" si="52"/>
        <v/>
      </c>
      <c r="N670" s="872" t="str">
        <f t="shared" si="53"/>
        <v/>
      </c>
      <c r="O670" s="872" t="str">
        <f t="shared" si="54"/>
        <v/>
      </c>
      <c r="P670" s="872" t="str">
        <f t="shared" si="50"/>
        <v/>
      </c>
    </row>
    <row r="671" spans="3:16" ht="18" hidden="1" customHeight="1">
      <c r="C671" s="879"/>
      <c r="D671" s="850"/>
      <c r="E671" s="858"/>
      <c r="F671" s="847"/>
      <c r="G671" s="848"/>
      <c r="H671" s="849"/>
      <c r="I671" s="868"/>
      <c r="J671" s="642"/>
      <c r="K671" s="862"/>
      <c r="L671" s="872" t="str">
        <f t="shared" si="51"/>
        <v/>
      </c>
      <c r="M671" s="872" t="str">
        <f t="shared" si="52"/>
        <v/>
      </c>
      <c r="N671" s="872" t="str">
        <f t="shared" si="53"/>
        <v/>
      </c>
      <c r="O671" s="872" t="str">
        <f t="shared" si="54"/>
        <v/>
      </c>
      <c r="P671" s="872" t="str">
        <f t="shared" si="50"/>
        <v/>
      </c>
    </row>
    <row r="672" spans="3:16" ht="18" hidden="1" customHeight="1">
      <c r="C672" s="879"/>
      <c r="D672" s="850"/>
      <c r="E672" s="858"/>
      <c r="F672" s="847"/>
      <c r="G672" s="848"/>
      <c r="H672" s="849"/>
      <c r="I672" s="868"/>
      <c r="J672" s="642"/>
      <c r="K672" s="862"/>
      <c r="L672" s="872" t="str">
        <f t="shared" si="51"/>
        <v/>
      </c>
      <c r="M672" s="872" t="str">
        <f t="shared" si="52"/>
        <v/>
      </c>
      <c r="N672" s="872" t="str">
        <f t="shared" si="53"/>
        <v/>
      </c>
      <c r="O672" s="872" t="str">
        <f t="shared" si="54"/>
        <v/>
      </c>
      <c r="P672" s="872" t="str">
        <f t="shared" si="50"/>
        <v/>
      </c>
    </row>
    <row r="673" spans="3:16" ht="18" hidden="1" customHeight="1">
      <c r="C673" s="879"/>
      <c r="D673" s="850"/>
      <c r="E673" s="858"/>
      <c r="F673" s="847"/>
      <c r="G673" s="848"/>
      <c r="H673" s="849"/>
      <c r="I673" s="868"/>
      <c r="J673" s="642"/>
      <c r="K673" s="862"/>
      <c r="L673" s="872" t="str">
        <f t="shared" si="51"/>
        <v/>
      </c>
      <c r="M673" s="872" t="str">
        <f t="shared" si="52"/>
        <v/>
      </c>
      <c r="N673" s="872" t="str">
        <f t="shared" si="53"/>
        <v/>
      </c>
      <c r="O673" s="872" t="str">
        <f t="shared" si="54"/>
        <v/>
      </c>
      <c r="P673" s="872" t="str">
        <f t="shared" si="50"/>
        <v/>
      </c>
    </row>
    <row r="674" spans="3:16" ht="18" hidden="1" customHeight="1">
      <c r="C674" s="879"/>
      <c r="D674" s="850"/>
      <c r="E674" s="858"/>
      <c r="F674" s="847"/>
      <c r="G674" s="848"/>
      <c r="H674" s="849"/>
      <c r="I674" s="868"/>
      <c r="J674" s="642"/>
      <c r="K674" s="862"/>
      <c r="L674" s="872" t="str">
        <f t="shared" si="51"/>
        <v/>
      </c>
      <c r="M674" s="872" t="str">
        <f t="shared" si="52"/>
        <v/>
      </c>
      <c r="N674" s="872" t="str">
        <f t="shared" si="53"/>
        <v/>
      </c>
      <c r="O674" s="872" t="str">
        <f t="shared" si="54"/>
        <v/>
      </c>
      <c r="P674" s="872" t="str">
        <f t="shared" si="50"/>
        <v/>
      </c>
    </row>
    <row r="675" spans="3:16" ht="18" hidden="1" customHeight="1">
      <c r="C675" s="879"/>
      <c r="D675" s="850"/>
      <c r="E675" s="858"/>
      <c r="F675" s="847"/>
      <c r="G675" s="848"/>
      <c r="H675" s="849"/>
      <c r="I675" s="868"/>
      <c r="J675" s="642"/>
      <c r="K675" s="862"/>
      <c r="L675" s="872" t="str">
        <f t="shared" si="51"/>
        <v/>
      </c>
      <c r="M675" s="872" t="str">
        <f t="shared" si="52"/>
        <v/>
      </c>
      <c r="N675" s="872" t="str">
        <f t="shared" si="53"/>
        <v/>
      </c>
      <c r="O675" s="872" t="str">
        <f t="shared" si="54"/>
        <v/>
      </c>
      <c r="P675" s="872" t="str">
        <f t="shared" si="50"/>
        <v/>
      </c>
    </row>
    <row r="676" spans="3:16" ht="18" hidden="1" customHeight="1">
      <c r="C676" s="879"/>
      <c r="D676" s="850"/>
      <c r="E676" s="858"/>
      <c r="F676" s="847"/>
      <c r="G676" s="848"/>
      <c r="H676" s="849"/>
      <c r="I676" s="868"/>
      <c r="J676" s="642"/>
      <c r="K676" s="862"/>
      <c r="L676" s="872" t="str">
        <f t="shared" si="51"/>
        <v/>
      </c>
      <c r="M676" s="872" t="str">
        <f t="shared" si="52"/>
        <v/>
      </c>
      <c r="N676" s="872" t="str">
        <f t="shared" si="53"/>
        <v/>
      </c>
      <c r="O676" s="872" t="str">
        <f t="shared" si="54"/>
        <v/>
      </c>
      <c r="P676" s="872" t="str">
        <f t="shared" si="50"/>
        <v/>
      </c>
    </row>
    <row r="677" spans="3:16" ht="18" hidden="1" customHeight="1">
      <c r="C677" s="879"/>
      <c r="D677" s="850"/>
      <c r="E677" s="858"/>
      <c r="F677" s="847"/>
      <c r="G677" s="848"/>
      <c r="H677" s="849"/>
      <c r="I677" s="868"/>
      <c r="J677" s="642"/>
      <c r="K677" s="862"/>
      <c r="L677" s="872" t="str">
        <f t="shared" si="51"/>
        <v/>
      </c>
      <c r="M677" s="872" t="str">
        <f t="shared" si="52"/>
        <v/>
      </c>
      <c r="N677" s="872" t="str">
        <f t="shared" si="53"/>
        <v/>
      </c>
      <c r="O677" s="872" t="str">
        <f t="shared" si="54"/>
        <v/>
      </c>
      <c r="P677" s="872" t="str">
        <f t="shared" si="50"/>
        <v/>
      </c>
    </row>
    <row r="678" spans="3:16" ht="18" hidden="1" customHeight="1">
      <c r="C678" s="879"/>
      <c r="D678" s="850"/>
      <c r="E678" s="858"/>
      <c r="F678" s="847"/>
      <c r="G678" s="848"/>
      <c r="H678" s="849"/>
      <c r="I678" s="868"/>
      <c r="J678" s="642"/>
      <c r="K678" s="862"/>
      <c r="L678" s="872" t="str">
        <f t="shared" si="51"/>
        <v/>
      </c>
      <c r="M678" s="872" t="str">
        <f t="shared" si="52"/>
        <v/>
      </c>
      <c r="N678" s="872" t="str">
        <f t="shared" si="53"/>
        <v/>
      </c>
      <c r="O678" s="872" t="str">
        <f t="shared" si="54"/>
        <v/>
      </c>
      <c r="P678" s="872" t="str">
        <f t="shared" si="50"/>
        <v/>
      </c>
    </row>
    <row r="679" spans="3:16" ht="18" hidden="1" customHeight="1">
      <c r="C679" s="879"/>
      <c r="D679" s="850"/>
      <c r="E679" s="858"/>
      <c r="F679" s="847"/>
      <c r="G679" s="848"/>
      <c r="H679" s="849"/>
      <c r="I679" s="868"/>
      <c r="J679" s="642"/>
      <c r="K679" s="862"/>
      <c r="L679" s="872" t="str">
        <f t="shared" si="51"/>
        <v/>
      </c>
      <c r="M679" s="872" t="str">
        <f t="shared" si="52"/>
        <v/>
      </c>
      <c r="N679" s="872" t="str">
        <f t="shared" si="53"/>
        <v/>
      </c>
      <c r="O679" s="872" t="str">
        <f t="shared" si="54"/>
        <v/>
      </c>
      <c r="P679" s="872" t="str">
        <f t="shared" si="50"/>
        <v/>
      </c>
    </row>
    <row r="680" spans="3:16" ht="18" hidden="1" customHeight="1">
      <c r="C680" s="879"/>
      <c r="D680" s="850"/>
      <c r="E680" s="858"/>
      <c r="F680" s="847"/>
      <c r="G680" s="848"/>
      <c r="H680" s="849"/>
      <c r="I680" s="868"/>
      <c r="J680" s="642"/>
      <c r="K680" s="862"/>
      <c r="L680" s="872" t="str">
        <f t="shared" si="51"/>
        <v/>
      </c>
      <c r="M680" s="872" t="str">
        <f t="shared" si="52"/>
        <v/>
      </c>
      <c r="N680" s="872" t="str">
        <f t="shared" si="53"/>
        <v/>
      </c>
      <c r="O680" s="872" t="str">
        <f t="shared" si="54"/>
        <v/>
      </c>
      <c r="P680" s="872" t="str">
        <f t="shared" si="50"/>
        <v/>
      </c>
    </row>
    <row r="681" spans="3:16" ht="18" hidden="1" customHeight="1">
      <c r="C681" s="879"/>
      <c r="D681" s="850"/>
      <c r="E681" s="858"/>
      <c r="F681" s="847"/>
      <c r="G681" s="848"/>
      <c r="H681" s="849"/>
      <c r="I681" s="868"/>
      <c r="J681" s="642"/>
      <c r="K681" s="862"/>
      <c r="L681" s="872" t="str">
        <f t="shared" si="51"/>
        <v/>
      </c>
      <c r="M681" s="872" t="str">
        <f t="shared" si="52"/>
        <v/>
      </c>
      <c r="N681" s="872" t="str">
        <f t="shared" si="53"/>
        <v/>
      </c>
      <c r="O681" s="872" t="str">
        <f t="shared" si="54"/>
        <v/>
      </c>
      <c r="P681" s="872" t="str">
        <f t="shared" si="50"/>
        <v/>
      </c>
    </row>
    <row r="682" spans="3:16" ht="18" hidden="1" customHeight="1">
      <c r="C682" s="879"/>
      <c r="D682" s="850"/>
      <c r="E682" s="858"/>
      <c r="F682" s="847"/>
      <c r="G682" s="848"/>
      <c r="H682" s="849"/>
      <c r="I682" s="868"/>
      <c r="J682" s="642"/>
      <c r="K682" s="862"/>
      <c r="L682" s="872" t="str">
        <f t="shared" si="51"/>
        <v/>
      </c>
      <c r="M682" s="872" t="str">
        <f t="shared" si="52"/>
        <v/>
      </c>
      <c r="N682" s="872" t="str">
        <f t="shared" si="53"/>
        <v/>
      </c>
      <c r="O682" s="872" t="str">
        <f t="shared" si="54"/>
        <v/>
      </c>
      <c r="P682" s="872" t="str">
        <f t="shared" si="50"/>
        <v/>
      </c>
    </row>
    <row r="683" spans="3:16" ht="18" hidden="1" customHeight="1">
      <c r="C683" s="879"/>
      <c r="D683" s="850"/>
      <c r="E683" s="858"/>
      <c r="F683" s="847"/>
      <c r="G683" s="848"/>
      <c r="H683" s="849"/>
      <c r="I683" s="868"/>
      <c r="J683" s="642"/>
      <c r="K683" s="862"/>
      <c r="L683" s="872" t="str">
        <f t="shared" si="51"/>
        <v/>
      </c>
      <c r="M683" s="872" t="str">
        <f t="shared" si="52"/>
        <v/>
      </c>
      <c r="N683" s="872" t="str">
        <f t="shared" si="53"/>
        <v/>
      </c>
      <c r="O683" s="872" t="str">
        <f t="shared" si="54"/>
        <v/>
      </c>
      <c r="P683" s="872" t="str">
        <f t="shared" si="50"/>
        <v/>
      </c>
    </row>
    <row r="684" spans="3:16" ht="18" hidden="1" customHeight="1">
      <c r="C684" s="879"/>
      <c r="D684" s="850"/>
      <c r="E684" s="858"/>
      <c r="F684" s="847"/>
      <c r="G684" s="848"/>
      <c r="H684" s="849"/>
      <c r="I684" s="868"/>
      <c r="J684" s="642"/>
      <c r="K684" s="862"/>
      <c r="L684" s="872" t="str">
        <f t="shared" si="51"/>
        <v/>
      </c>
      <c r="M684" s="872" t="str">
        <f t="shared" si="52"/>
        <v/>
      </c>
      <c r="N684" s="872" t="str">
        <f t="shared" si="53"/>
        <v/>
      </c>
      <c r="O684" s="872" t="str">
        <f t="shared" si="54"/>
        <v/>
      </c>
      <c r="P684" s="872" t="str">
        <f t="shared" si="50"/>
        <v/>
      </c>
    </row>
    <row r="685" spans="3:16" ht="18" hidden="1" customHeight="1">
      <c r="C685" s="879"/>
      <c r="D685" s="850"/>
      <c r="E685" s="858"/>
      <c r="F685" s="847"/>
      <c r="G685" s="848"/>
      <c r="H685" s="849"/>
      <c r="I685" s="868"/>
      <c r="J685" s="642"/>
      <c r="K685" s="862"/>
      <c r="L685" s="872" t="str">
        <f t="shared" si="51"/>
        <v/>
      </c>
      <c r="M685" s="872" t="str">
        <f t="shared" si="52"/>
        <v/>
      </c>
      <c r="N685" s="872" t="str">
        <f t="shared" si="53"/>
        <v/>
      </c>
      <c r="O685" s="872" t="str">
        <f t="shared" si="54"/>
        <v/>
      </c>
      <c r="P685" s="872" t="str">
        <f t="shared" si="50"/>
        <v/>
      </c>
    </row>
    <row r="686" spans="3:16" ht="18" hidden="1" customHeight="1">
      <c r="C686" s="879"/>
      <c r="D686" s="850"/>
      <c r="E686" s="858"/>
      <c r="F686" s="847"/>
      <c r="G686" s="848"/>
      <c r="H686" s="849"/>
      <c r="I686" s="868"/>
      <c r="J686" s="642"/>
      <c r="K686" s="862"/>
      <c r="L686" s="872" t="str">
        <f t="shared" si="51"/>
        <v/>
      </c>
      <c r="M686" s="872" t="str">
        <f t="shared" si="52"/>
        <v/>
      </c>
      <c r="N686" s="872" t="str">
        <f t="shared" si="53"/>
        <v/>
      </c>
      <c r="O686" s="872" t="str">
        <f t="shared" si="54"/>
        <v/>
      </c>
      <c r="P686" s="872" t="str">
        <f t="shared" si="50"/>
        <v/>
      </c>
    </row>
    <row r="687" spans="3:16" ht="18" hidden="1" customHeight="1">
      <c r="C687" s="879"/>
      <c r="D687" s="850"/>
      <c r="E687" s="858"/>
      <c r="F687" s="847"/>
      <c r="G687" s="848"/>
      <c r="H687" s="849"/>
      <c r="I687" s="868"/>
      <c r="J687" s="642"/>
      <c r="K687" s="862"/>
      <c r="L687" s="872" t="str">
        <f t="shared" si="51"/>
        <v/>
      </c>
      <c r="M687" s="872" t="str">
        <f t="shared" si="52"/>
        <v/>
      </c>
      <c r="N687" s="872" t="str">
        <f t="shared" si="53"/>
        <v/>
      </c>
      <c r="O687" s="872" t="str">
        <f t="shared" si="54"/>
        <v/>
      </c>
      <c r="P687" s="872" t="str">
        <f t="shared" si="50"/>
        <v/>
      </c>
    </row>
    <row r="688" spans="3:16" ht="18" hidden="1" customHeight="1">
      <c r="C688" s="879"/>
      <c r="D688" s="850"/>
      <c r="E688" s="858"/>
      <c r="F688" s="847"/>
      <c r="G688" s="848"/>
      <c r="H688" s="849"/>
      <c r="I688" s="868"/>
      <c r="J688" s="642"/>
      <c r="K688" s="862"/>
      <c r="L688" s="872" t="str">
        <f t="shared" si="51"/>
        <v/>
      </c>
      <c r="M688" s="872" t="str">
        <f t="shared" si="52"/>
        <v/>
      </c>
      <c r="N688" s="872" t="str">
        <f t="shared" si="53"/>
        <v/>
      </c>
      <c r="O688" s="872" t="str">
        <f t="shared" si="54"/>
        <v/>
      </c>
      <c r="P688" s="872" t="str">
        <f t="shared" si="50"/>
        <v/>
      </c>
    </row>
    <row r="689" spans="3:16" ht="18" hidden="1" customHeight="1">
      <c r="C689" s="879"/>
      <c r="D689" s="850"/>
      <c r="E689" s="858"/>
      <c r="F689" s="847"/>
      <c r="G689" s="848"/>
      <c r="H689" s="849"/>
      <c r="I689" s="868"/>
      <c r="J689" s="642"/>
      <c r="K689" s="862"/>
      <c r="L689" s="872" t="str">
        <f t="shared" si="51"/>
        <v/>
      </c>
      <c r="M689" s="872" t="str">
        <f t="shared" si="52"/>
        <v/>
      </c>
      <c r="N689" s="872" t="str">
        <f t="shared" si="53"/>
        <v/>
      </c>
      <c r="O689" s="872" t="str">
        <f t="shared" si="54"/>
        <v/>
      </c>
      <c r="P689" s="872" t="str">
        <f t="shared" si="50"/>
        <v/>
      </c>
    </row>
    <row r="690" spans="3:16" ht="18" hidden="1" customHeight="1">
      <c r="C690" s="879"/>
      <c r="D690" s="850"/>
      <c r="E690" s="858"/>
      <c r="F690" s="847"/>
      <c r="G690" s="848"/>
      <c r="H690" s="849"/>
      <c r="I690" s="868"/>
      <c r="J690" s="642"/>
      <c r="K690" s="862"/>
      <c r="L690" s="872" t="str">
        <f t="shared" si="51"/>
        <v/>
      </c>
      <c r="M690" s="872" t="str">
        <f t="shared" si="52"/>
        <v/>
      </c>
      <c r="N690" s="872" t="str">
        <f t="shared" si="53"/>
        <v/>
      </c>
      <c r="O690" s="872" t="str">
        <f t="shared" si="54"/>
        <v/>
      </c>
      <c r="P690" s="872" t="str">
        <f t="shared" si="50"/>
        <v/>
      </c>
    </row>
    <row r="691" spans="3:16" ht="18" hidden="1" customHeight="1">
      <c r="C691" s="879"/>
      <c r="D691" s="850"/>
      <c r="E691" s="858"/>
      <c r="F691" s="847"/>
      <c r="G691" s="848"/>
      <c r="H691" s="849"/>
      <c r="I691" s="868"/>
      <c r="J691" s="642"/>
      <c r="K691" s="862"/>
      <c r="L691" s="872" t="str">
        <f t="shared" si="51"/>
        <v/>
      </c>
      <c r="M691" s="872" t="str">
        <f t="shared" si="52"/>
        <v/>
      </c>
      <c r="N691" s="872" t="str">
        <f t="shared" si="53"/>
        <v/>
      </c>
      <c r="O691" s="872" t="str">
        <f t="shared" si="54"/>
        <v/>
      </c>
      <c r="P691" s="872" t="str">
        <f t="shared" si="50"/>
        <v/>
      </c>
    </row>
    <row r="692" spans="3:16" ht="18" hidden="1" customHeight="1">
      <c r="C692" s="879"/>
      <c r="D692" s="850"/>
      <c r="E692" s="858"/>
      <c r="F692" s="847"/>
      <c r="G692" s="848"/>
      <c r="H692" s="849"/>
      <c r="I692" s="868"/>
      <c r="J692" s="642"/>
      <c r="K692" s="862"/>
      <c r="L692" s="872" t="str">
        <f t="shared" si="51"/>
        <v/>
      </c>
      <c r="M692" s="872" t="str">
        <f t="shared" si="52"/>
        <v/>
      </c>
      <c r="N692" s="872" t="str">
        <f t="shared" si="53"/>
        <v/>
      </c>
      <c r="O692" s="872" t="str">
        <f t="shared" si="54"/>
        <v/>
      </c>
      <c r="P692" s="872" t="str">
        <f t="shared" si="50"/>
        <v/>
      </c>
    </row>
    <row r="693" spans="3:16" ht="18" hidden="1" customHeight="1">
      <c r="C693" s="879"/>
      <c r="D693" s="850"/>
      <c r="E693" s="858"/>
      <c r="F693" s="847"/>
      <c r="G693" s="848"/>
      <c r="H693" s="849"/>
      <c r="I693" s="868"/>
      <c r="J693" s="642"/>
      <c r="K693" s="862"/>
      <c r="L693" s="872" t="str">
        <f t="shared" si="51"/>
        <v/>
      </c>
      <c r="M693" s="872" t="str">
        <f t="shared" si="52"/>
        <v/>
      </c>
      <c r="N693" s="872" t="str">
        <f t="shared" si="53"/>
        <v/>
      </c>
      <c r="O693" s="872" t="str">
        <f t="shared" si="54"/>
        <v/>
      </c>
      <c r="P693" s="872" t="str">
        <f t="shared" si="50"/>
        <v/>
      </c>
    </row>
    <row r="694" spans="3:16" ht="18" hidden="1" customHeight="1">
      <c r="C694" s="879"/>
      <c r="D694" s="850"/>
      <c r="E694" s="858"/>
      <c r="F694" s="847"/>
      <c r="G694" s="848"/>
      <c r="H694" s="849"/>
      <c r="I694" s="868"/>
      <c r="J694" s="642"/>
      <c r="K694" s="862"/>
      <c r="L694" s="872" t="str">
        <f t="shared" si="51"/>
        <v/>
      </c>
      <c r="M694" s="872" t="str">
        <f t="shared" si="52"/>
        <v/>
      </c>
      <c r="N694" s="872" t="str">
        <f t="shared" si="53"/>
        <v/>
      </c>
      <c r="O694" s="872" t="str">
        <f t="shared" si="54"/>
        <v/>
      </c>
      <c r="P694" s="872" t="str">
        <f t="shared" si="50"/>
        <v/>
      </c>
    </row>
    <row r="695" spans="3:16" ht="18" hidden="1" customHeight="1">
      <c r="C695" s="879"/>
      <c r="D695" s="850"/>
      <c r="E695" s="858"/>
      <c r="F695" s="847"/>
      <c r="G695" s="848"/>
      <c r="H695" s="849"/>
      <c r="I695" s="868"/>
      <c r="J695" s="642"/>
      <c r="K695" s="862"/>
      <c r="L695" s="872" t="str">
        <f t="shared" si="51"/>
        <v/>
      </c>
      <c r="M695" s="872" t="str">
        <f t="shared" si="52"/>
        <v/>
      </c>
      <c r="N695" s="872" t="str">
        <f t="shared" si="53"/>
        <v/>
      </c>
      <c r="O695" s="872" t="str">
        <f t="shared" si="54"/>
        <v/>
      </c>
      <c r="P695" s="872" t="str">
        <f t="shared" si="50"/>
        <v/>
      </c>
    </row>
    <row r="696" spans="3:16" ht="18" hidden="1" customHeight="1">
      <c r="C696" s="879"/>
      <c r="D696" s="850"/>
      <c r="E696" s="858"/>
      <c r="F696" s="847"/>
      <c r="G696" s="848"/>
      <c r="H696" s="849"/>
      <c r="I696" s="868"/>
      <c r="J696" s="642"/>
      <c r="K696" s="862"/>
      <c r="L696" s="872" t="str">
        <f t="shared" si="51"/>
        <v/>
      </c>
      <c r="M696" s="872" t="str">
        <f t="shared" si="52"/>
        <v/>
      </c>
      <c r="N696" s="872" t="str">
        <f t="shared" si="53"/>
        <v/>
      </c>
      <c r="O696" s="872" t="str">
        <f t="shared" si="54"/>
        <v/>
      </c>
      <c r="P696" s="872" t="str">
        <f t="shared" si="50"/>
        <v/>
      </c>
    </row>
    <row r="697" spans="3:16" ht="18" hidden="1" customHeight="1">
      <c r="C697" s="879"/>
      <c r="D697" s="850"/>
      <c r="E697" s="858"/>
      <c r="F697" s="847"/>
      <c r="G697" s="848"/>
      <c r="H697" s="849"/>
      <c r="I697" s="868"/>
      <c r="J697" s="642"/>
      <c r="K697" s="862"/>
      <c r="L697" s="872" t="str">
        <f t="shared" si="51"/>
        <v/>
      </c>
      <c r="M697" s="872" t="str">
        <f t="shared" si="52"/>
        <v/>
      </c>
      <c r="N697" s="872" t="str">
        <f t="shared" si="53"/>
        <v/>
      </c>
      <c r="O697" s="872" t="str">
        <f t="shared" si="54"/>
        <v/>
      </c>
      <c r="P697" s="872" t="str">
        <f t="shared" si="50"/>
        <v/>
      </c>
    </row>
    <row r="698" spans="3:16" ht="18" hidden="1" customHeight="1">
      <c r="C698" s="879"/>
      <c r="D698" s="850"/>
      <c r="E698" s="858"/>
      <c r="F698" s="847"/>
      <c r="G698" s="848"/>
      <c r="H698" s="849"/>
      <c r="I698" s="868"/>
      <c r="J698" s="642"/>
      <c r="K698" s="862"/>
      <c r="L698" s="872" t="str">
        <f t="shared" si="51"/>
        <v/>
      </c>
      <c r="M698" s="872" t="str">
        <f t="shared" si="52"/>
        <v/>
      </c>
      <c r="N698" s="872" t="str">
        <f t="shared" si="53"/>
        <v/>
      </c>
      <c r="O698" s="872" t="str">
        <f t="shared" si="54"/>
        <v/>
      </c>
      <c r="P698" s="872" t="str">
        <f t="shared" si="50"/>
        <v/>
      </c>
    </row>
    <row r="699" spans="3:16" ht="18" hidden="1" customHeight="1">
      <c r="C699" s="879"/>
      <c r="D699" s="850"/>
      <c r="E699" s="858"/>
      <c r="F699" s="847"/>
      <c r="G699" s="848"/>
      <c r="H699" s="849"/>
      <c r="I699" s="868"/>
      <c r="J699" s="642"/>
      <c r="K699" s="862"/>
      <c r="L699" s="872" t="str">
        <f t="shared" si="51"/>
        <v/>
      </c>
      <c r="M699" s="872" t="str">
        <f t="shared" si="52"/>
        <v/>
      </c>
      <c r="N699" s="872" t="str">
        <f t="shared" si="53"/>
        <v/>
      </c>
      <c r="O699" s="872" t="str">
        <f t="shared" si="54"/>
        <v/>
      </c>
      <c r="P699" s="872" t="str">
        <f t="shared" si="50"/>
        <v/>
      </c>
    </row>
    <row r="700" spans="3:16" ht="18" hidden="1" customHeight="1">
      <c r="C700" s="879"/>
      <c r="D700" s="850"/>
      <c r="E700" s="858"/>
      <c r="F700" s="847"/>
      <c r="G700" s="848"/>
      <c r="H700" s="849"/>
      <c r="I700" s="868"/>
      <c r="J700" s="642"/>
      <c r="K700" s="862"/>
      <c r="L700" s="872" t="str">
        <f t="shared" si="51"/>
        <v/>
      </c>
      <c r="M700" s="872" t="str">
        <f t="shared" si="52"/>
        <v/>
      </c>
      <c r="N700" s="872" t="str">
        <f t="shared" si="53"/>
        <v/>
      </c>
      <c r="O700" s="872" t="str">
        <f t="shared" si="54"/>
        <v/>
      </c>
      <c r="P700" s="872" t="str">
        <f t="shared" si="50"/>
        <v/>
      </c>
    </row>
    <row r="701" spans="3:16" ht="18" hidden="1" customHeight="1">
      <c r="C701" s="879"/>
      <c r="D701" s="850"/>
      <c r="E701" s="858"/>
      <c r="F701" s="847"/>
      <c r="G701" s="848"/>
      <c r="H701" s="849"/>
      <c r="I701" s="868"/>
      <c r="J701" s="642"/>
      <c r="K701" s="862"/>
      <c r="L701" s="872" t="str">
        <f t="shared" si="51"/>
        <v/>
      </c>
      <c r="M701" s="872" t="str">
        <f t="shared" si="52"/>
        <v/>
      </c>
      <c r="N701" s="872" t="str">
        <f t="shared" si="53"/>
        <v/>
      </c>
      <c r="O701" s="872" t="str">
        <f t="shared" si="54"/>
        <v/>
      </c>
      <c r="P701" s="872" t="str">
        <f t="shared" si="50"/>
        <v/>
      </c>
    </row>
    <row r="702" spans="3:16" ht="18" hidden="1" customHeight="1">
      <c r="C702" s="879"/>
      <c r="D702" s="850"/>
      <c r="E702" s="858"/>
      <c r="F702" s="847"/>
      <c r="G702" s="848"/>
      <c r="H702" s="849"/>
      <c r="I702" s="868"/>
      <c r="J702" s="642"/>
      <c r="K702" s="862"/>
      <c r="L702" s="872" t="str">
        <f t="shared" si="51"/>
        <v/>
      </c>
      <c r="M702" s="872" t="str">
        <f t="shared" si="52"/>
        <v/>
      </c>
      <c r="N702" s="872" t="str">
        <f t="shared" si="53"/>
        <v/>
      </c>
      <c r="O702" s="872" t="str">
        <f t="shared" si="54"/>
        <v/>
      </c>
      <c r="P702" s="872" t="str">
        <f t="shared" si="50"/>
        <v/>
      </c>
    </row>
    <row r="703" spans="3:16" ht="18" hidden="1" customHeight="1">
      <c r="C703" s="879"/>
      <c r="D703" s="850"/>
      <c r="E703" s="858"/>
      <c r="F703" s="847"/>
      <c r="G703" s="848"/>
      <c r="H703" s="849"/>
      <c r="I703" s="868"/>
      <c r="J703" s="642"/>
      <c r="K703" s="862"/>
      <c r="L703" s="872" t="str">
        <f t="shared" si="51"/>
        <v/>
      </c>
      <c r="M703" s="872" t="str">
        <f t="shared" si="52"/>
        <v/>
      </c>
      <c r="N703" s="872" t="str">
        <f t="shared" si="53"/>
        <v/>
      </c>
      <c r="O703" s="872" t="str">
        <f t="shared" si="54"/>
        <v/>
      </c>
      <c r="P703" s="872" t="str">
        <f t="shared" si="50"/>
        <v/>
      </c>
    </row>
    <row r="704" spans="3:16" ht="18" hidden="1" customHeight="1">
      <c r="C704" s="879"/>
      <c r="D704" s="850"/>
      <c r="E704" s="858"/>
      <c r="F704" s="847"/>
      <c r="G704" s="848"/>
      <c r="H704" s="849"/>
      <c r="I704" s="868"/>
      <c r="J704" s="642"/>
      <c r="K704" s="862"/>
      <c r="L704" s="872" t="str">
        <f t="shared" si="51"/>
        <v/>
      </c>
      <c r="M704" s="872" t="str">
        <f t="shared" si="52"/>
        <v/>
      </c>
      <c r="N704" s="872" t="str">
        <f t="shared" si="53"/>
        <v/>
      </c>
      <c r="O704" s="872" t="str">
        <f t="shared" si="54"/>
        <v/>
      </c>
      <c r="P704" s="872" t="str">
        <f t="shared" si="50"/>
        <v/>
      </c>
    </row>
    <row r="705" spans="3:16" ht="18" hidden="1" customHeight="1">
      <c r="C705" s="879"/>
      <c r="D705" s="850"/>
      <c r="E705" s="858"/>
      <c r="F705" s="847"/>
      <c r="G705" s="848"/>
      <c r="H705" s="849"/>
      <c r="I705" s="868"/>
      <c r="J705" s="642"/>
      <c r="K705" s="862"/>
      <c r="L705" s="872" t="str">
        <f t="shared" si="51"/>
        <v/>
      </c>
      <c r="M705" s="872" t="str">
        <f t="shared" si="52"/>
        <v/>
      </c>
      <c r="N705" s="872" t="str">
        <f t="shared" si="53"/>
        <v/>
      </c>
      <c r="O705" s="872" t="str">
        <f t="shared" si="54"/>
        <v/>
      </c>
      <c r="P705" s="872" t="str">
        <f t="shared" si="50"/>
        <v/>
      </c>
    </row>
    <row r="706" spans="3:16" ht="18" hidden="1" customHeight="1">
      <c r="C706" s="879"/>
      <c r="D706" s="850"/>
      <c r="E706" s="858"/>
      <c r="F706" s="847"/>
      <c r="G706" s="848"/>
      <c r="H706" s="849"/>
      <c r="I706" s="868"/>
      <c r="J706" s="642"/>
      <c r="K706" s="862"/>
      <c r="L706" s="872" t="str">
        <f t="shared" si="51"/>
        <v/>
      </c>
      <c r="M706" s="872" t="str">
        <f t="shared" si="52"/>
        <v/>
      </c>
      <c r="N706" s="872" t="str">
        <f t="shared" si="53"/>
        <v/>
      </c>
      <c r="O706" s="872" t="str">
        <f t="shared" si="54"/>
        <v/>
      </c>
      <c r="P706" s="872" t="str">
        <f t="shared" si="50"/>
        <v/>
      </c>
    </row>
    <row r="707" spans="3:16" ht="18" hidden="1" customHeight="1">
      <c r="C707" s="879"/>
      <c r="D707" s="850"/>
      <c r="E707" s="858"/>
      <c r="F707" s="847"/>
      <c r="G707" s="848"/>
      <c r="H707" s="849"/>
      <c r="I707" s="868"/>
      <c r="J707" s="642"/>
      <c r="K707" s="862"/>
      <c r="L707" s="872" t="str">
        <f t="shared" si="51"/>
        <v/>
      </c>
      <c r="M707" s="872" t="str">
        <f t="shared" si="52"/>
        <v/>
      </c>
      <c r="N707" s="872" t="str">
        <f t="shared" si="53"/>
        <v/>
      </c>
      <c r="O707" s="872" t="str">
        <f t="shared" si="54"/>
        <v/>
      </c>
      <c r="P707" s="872" t="str">
        <f t="shared" si="50"/>
        <v/>
      </c>
    </row>
    <row r="708" spans="3:16" ht="18" hidden="1" customHeight="1">
      <c r="C708" s="879"/>
      <c r="D708" s="850"/>
      <c r="E708" s="858"/>
      <c r="F708" s="847"/>
      <c r="G708" s="848"/>
      <c r="H708" s="849"/>
      <c r="I708" s="868"/>
      <c r="J708" s="642"/>
      <c r="K708" s="862"/>
      <c r="L708" s="872" t="str">
        <f t="shared" si="51"/>
        <v/>
      </c>
      <c r="M708" s="872" t="str">
        <f t="shared" si="52"/>
        <v/>
      </c>
      <c r="N708" s="872" t="str">
        <f t="shared" si="53"/>
        <v/>
      </c>
      <c r="O708" s="872" t="str">
        <f t="shared" si="54"/>
        <v/>
      </c>
      <c r="P708" s="872" t="str">
        <f t="shared" si="50"/>
        <v/>
      </c>
    </row>
    <row r="709" spans="3:16" ht="18" hidden="1" customHeight="1">
      <c r="C709" s="879"/>
      <c r="D709" s="850"/>
      <c r="E709" s="858"/>
      <c r="F709" s="847"/>
      <c r="G709" s="848"/>
      <c r="H709" s="849"/>
      <c r="I709" s="868"/>
      <c r="J709" s="642"/>
      <c r="K709" s="862"/>
      <c r="L709" s="872" t="str">
        <f t="shared" si="51"/>
        <v/>
      </c>
      <c r="M709" s="872" t="str">
        <f t="shared" si="52"/>
        <v/>
      </c>
      <c r="N709" s="872" t="str">
        <f t="shared" si="53"/>
        <v/>
      </c>
      <c r="O709" s="872" t="str">
        <f t="shared" si="54"/>
        <v/>
      </c>
      <c r="P709" s="872" t="str">
        <f t="shared" si="50"/>
        <v/>
      </c>
    </row>
    <row r="710" spans="3:16" ht="18" hidden="1" customHeight="1">
      <c r="C710" s="879"/>
      <c r="D710" s="850"/>
      <c r="E710" s="858"/>
      <c r="F710" s="847"/>
      <c r="G710" s="848"/>
      <c r="H710" s="849"/>
      <c r="I710" s="868"/>
      <c r="J710" s="642"/>
      <c r="K710" s="862"/>
      <c r="L710" s="872" t="str">
        <f t="shared" si="51"/>
        <v/>
      </c>
      <c r="M710" s="872" t="str">
        <f t="shared" si="52"/>
        <v/>
      </c>
      <c r="N710" s="872" t="str">
        <f t="shared" si="53"/>
        <v/>
      </c>
      <c r="O710" s="872" t="str">
        <f t="shared" si="54"/>
        <v/>
      </c>
      <c r="P710" s="872" t="str">
        <f t="shared" ref="P710:P773" si="55">IF(C710="","",IF(COUNTBLANK(C710:K710)&gt;1,"記入漏れがあります。記入例のとおりデータを入力してください。",""))</f>
        <v/>
      </c>
    </row>
    <row r="711" spans="3:16" ht="18" hidden="1" customHeight="1">
      <c r="C711" s="879"/>
      <c r="D711" s="850"/>
      <c r="E711" s="858"/>
      <c r="F711" s="847"/>
      <c r="G711" s="848"/>
      <c r="H711" s="849"/>
      <c r="I711" s="868"/>
      <c r="J711" s="642"/>
      <c r="K711" s="862"/>
      <c r="L711" s="872" t="str">
        <f t="shared" ref="L711:L774" si="56">IF(C711="","",IF(F711=H711,"エラー",""))</f>
        <v/>
      </c>
      <c r="M711" s="872" t="str">
        <f t="shared" ref="M711:M774" si="57">IF(C711="","",IF(COUNTIF($I$831:$I$854,I711),"","エラー"))</f>
        <v/>
      </c>
      <c r="N711" s="872" t="str">
        <f t="shared" ref="N711:N774" si="58">IF(I711="その他",IF(J711="","エラー",""),IF(I711="外国語(外国語会話も含む)",IF(J711="","エラー",""),""))</f>
        <v/>
      </c>
      <c r="O711" s="872" t="str">
        <f t="shared" ref="O711:O774" si="59">IF(COUNTIF($Y$6:$Y$19,K711),"要確認","")</f>
        <v/>
      </c>
      <c r="P711" s="872" t="str">
        <f t="shared" si="55"/>
        <v/>
      </c>
    </row>
    <row r="712" spans="3:16" ht="18" hidden="1" customHeight="1">
      <c r="C712" s="879"/>
      <c r="D712" s="850"/>
      <c r="E712" s="858"/>
      <c r="F712" s="847"/>
      <c r="G712" s="848"/>
      <c r="H712" s="849"/>
      <c r="I712" s="868"/>
      <c r="J712" s="642"/>
      <c r="K712" s="862"/>
      <c r="L712" s="872" t="str">
        <f t="shared" si="56"/>
        <v/>
      </c>
      <c r="M712" s="872" t="str">
        <f t="shared" si="57"/>
        <v/>
      </c>
      <c r="N712" s="872" t="str">
        <f t="shared" si="58"/>
        <v/>
      </c>
      <c r="O712" s="872" t="str">
        <f t="shared" si="59"/>
        <v/>
      </c>
      <c r="P712" s="872" t="str">
        <f t="shared" si="55"/>
        <v/>
      </c>
    </row>
    <row r="713" spans="3:16" ht="18" hidden="1" customHeight="1">
      <c r="C713" s="879"/>
      <c r="D713" s="850"/>
      <c r="E713" s="858"/>
      <c r="F713" s="847"/>
      <c r="G713" s="848"/>
      <c r="H713" s="849"/>
      <c r="I713" s="868"/>
      <c r="J713" s="642"/>
      <c r="K713" s="862"/>
      <c r="L713" s="872" t="str">
        <f t="shared" si="56"/>
        <v/>
      </c>
      <c r="M713" s="872" t="str">
        <f t="shared" si="57"/>
        <v/>
      </c>
      <c r="N713" s="872" t="str">
        <f t="shared" si="58"/>
        <v/>
      </c>
      <c r="O713" s="872" t="str">
        <f t="shared" si="59"/>
        <v/>
      </c>
      <c r="P713" s="872" t="str">
        <f t="shared" si="55"/>
        <v/>
      </c>
    </row>
    <row r="714" spans="3:16" ht="18" hidden="1" customHeight="1">
      <c r="C714" s="879"/>
      <c r="D714" s="850"/>
      <c r="E714" s="858"/>
      <c r="F714" s="847"/>
      <c r="G714" s="848"/>
      <c r="H714" s="849"/>
      <c r="I714" s="868"/>
      <c r="J714" s="642"/>
      <c r="K714" s="862"/>
      <c r="L714" s="872" t="str">
        <f t="shared" si="56"/>
        <v/>
      </c>
      <c r="M714" s="872" t="str">
        <f t="shared" si="57"/>
        <v/>
      </c>
      <c r="N714" s="872" t="str">
        <f t="shared" si="58"/>
        <v/>
      </c>
      <c r="O714" s="872" t="str">
        <f t="shared" si="59"/>
        <v/>
      </c>
      <c r="P714" s="872" t="str">
        <f t="shared" si="55"/>
        <v/>
      </c>
    </row>
    <row r="715" spans="3:16" ht="18" hidden="1" customHeight="1">
      <c r="C715" s="879"/>
      <c r="D715" s="850"/>
      <c r="E715" s="858"/>
      <c r="F715" s="847"/>
      <c r="G715" s="848"/>
      <c r="H715" s="849"/>
      <c r="I715" s="868"/>
      <c r="J715" s="642"/>
      <c r="K715" s="862"/>
      <c r="L715" s="872" t="str">
        <f t="shared" si="56"/>
        <v/>
      </c>
      <c r="M715" s="872" t="str">
        <f t="shared" si="57"/>
        <v/>
      </c>
      <c r="N715" s="872" t="str">
        <f t="shared" si="58"/>
        <v/>
      </c>
      <c r="O715" s="872" t="str">
        <f t="shared" si="59"/>
        <v/>
      </c>
      <c r="P715" s="872" t="str">
        <f t="shared" si="55"/>
        <v/>
      </c>
    </row>
    <row r="716" spans="3:16" ht="18" hidden="1" customHeight="1">
      <c r="C716" s="879"/>
      <c r="D716" s="850"/>
      <c r="E716" s="858"/>
      <c r="F716" s="847"/>
      <c r="G716" s="848"/>
      <c r="H716" s="849"/>
      <c r="I716" s="868"/>
      <c r="J716" s="642"/>
      <c r="K716" s="862"/>
      <c r="L716" s="872" t="str">
        <f t="shared" si="56"/>
        <v/>
      </c>
      <c r="M716" s="872" t="str">
        <f t="shared" si="57"/>
        <v/>
      </c>
      <c r="N716" s="872" t="str">
        <f t="shared" si="58"/>
        <v/>
      </c>
      <c r="O716" s="872" t="str">
        <f t="shared" si="59"/>
        <v/>
      </c>
      <c r="P716" s="872" t="str">
        <f t="shared" si="55"/>
        <v/>
      </c>
    </row>
    <row r="717" spans="3:16" ht="18" hidden="1" customHeight="1">
      <c r="C717" s="879"/>
      <c r="D717" s="850"/>
      <c r="E717" s="858"/>
      <c r="F717" s="847"/>
      <c r="G717" s="848"/>
      <c r="H717" s="849"/>
      <c r="I717" s="868"/>
      <c r="J717" s="642"/>
      <c r="K717" s="862"/>
      <c r="L717" s="872" t="str">
        <f t="shared" si="56"/>
        <v/>
      </c>
      <c r="M717" s="872" t="str">
        <f t="shared" si="57"/>
        <v/>
      </c>
      <c r="N717" s="872" t="str">
        <f t="shared" si="58"/>
        <v/>
      </c>
      <c r="O717" s="872" t="str">
        <f t="shared" si="59"/>
        <v/>
      </c>
      <c r="P717" s="872" t="str">
        <f t="shared" si="55"/>
        <v/>
      </c>
    </row>
    <row r="718" spans="3:16" ht="18" hidden="1" customHeight="1">
      <c r="C718" s="879"/>
      <c r="D718" s="850"/>
      <c r="E718" s="858"/>
      <c r="F718" s="847"/>
      <c r="G718" s="848"/>
      <c r="H718" s="849"/>
      <c r="I718" s="868"/>
      <c r="J718" s="642"/>
      <c r="K718" s="862"/>
      <c r="L718" s="872" t="str">
        <f t="shared" si="56"/>
        <v/>
      </c>
      <c r="M718" s="872" t="str">
        <f t="shared" si="57"/>
        <v/>
      </c>
      <c r="N718" s="872" t="str">
        <f t="shared" si="58"/>
        <v/>
      </c>
      <c r="O718" s="872" t="str">
        <f t="shared" si="59"/>
        <v/>
      </c>
      <c r="P718" s="872" t="str">
        <f t="shared" si="55"/>
        <v/>
      </c>
    </row>
    <row r="719" spans="3:16" ht="18" hidden="1" customHeight="1">
      <c r="C719" s="879"/>
      <c r="D719" s="850"/>
      <c r="E719" s="858"/>
      <c r="F719" s="847"/>
      <c r="G719" s="848"/>
      <c r="H719" s="849"/>
      <c r="I719" s="868"/>
      <c r="J719" s="642"/>
      <c r="K719" s="862"/>
      <c r="L719" s="872" t="str">
        <f t="shared" si="56"/>
        <v/>
      </c>
      <c r="M719" s="872" t="str">
        <f t="shared" si="57"/>
        <v/>
      </c>
      <c r="N719" s="872" t="str">
        <f t="shared" si="58"/>
        <v/>
      </c>
      <c r="O719" s="872" t="str">
        <f t="shared" si="59"/>
        <v/>
      </c>
      <c r="P719" s="872" t="str">
        <f t="shared" si="55"/>
        <v/>
      </c>
    </row>
    <row r="720" spans="3:16" ht="18" hidden="1" customHeight="1">
      <c r="C720" s="879"/>
      <c r="D720" s="850"/>
      <c r="E720" s="858"/>
      <c r="F720" s="847"/>
      <c r="G720" s="848"/>
      <c r="H720" s="849"/>
      <c r="I720" s="868"/>
      <c r="J720" s="642"/>
      <c r="K720" s="862"/>
      <c r="L720" s="872" t="str">
        <f t="shared" si="56"/>
        <v/>
      </c>
      <c r="M720" s="872" t="str">
        <f t="shared" si="57"/>
        <v/>
      </c>
      <c r="N720" s="872" t="str">
        <f t="shared" si="58"/>
        <v/>
      </c>
      <c r="O720" s="872" t="str">
        <f t="shared" si="59"/>
        <v/>
      </c>
      <c r="P720" s="872" t="str">
        <f t="shared" si="55"/>
        <v/>
      </c>
    </row>
    <row r="721" spans="3:16" ht="18" hidden="1" customHeight="1">
      <c r="C721" s="879"/>
      <c r="D721" s="850"/>
      <c r="E721" s="858"/>
      <c r="F721" s="847"/>
      <c r="G721" s="848"/>
      <c r="H721" s="849"/>
      <c r="I721" s="868"/>
      <c r="J721" s="642"/>
      <c r="K721" s="862"/>
      <c r="L721" s="872" t="str">
        <f t="shared" si="56"/>
        <v/>
      </c>
      <c r="M721" s="872" t="str">
        <f t="shared" si="57"/>
        <v/>
      </c>
      <c r="N721" s="872" t="str">
        <f t="shared" si="58"/>
        <v/>
      </c>
      <c r="O721" s="872" t="str">
        <f t="shared" si="59"/>
        <v/>
      </c>
      <c r="P721" s="872" t="str">
        <f t="shared" si="55"/>
        <v/>
      </c>
    </row>
    <row r="722" spans="3:16" ht="18" hidden="1" customHeight="1">
      <c r="C722" s="879"/>
      <c r="D722" s="850"/>
      <c r="E722" s="858"/>
      <c r="F722" s="847"/>
      <c r="G722" s="848"/>
      <c r="H722" s="849"/>
      <c r="I722" s="868"/>
      <c r="J722" s="642"/>
      <c r="K722" s="862"/>
      <c r="L722" s="872" t="str">
        <f t="shared" si="56"/>
        <v/>
      </c>
      <c r="M722" s="872" t="str">
        <f t="shared" si="57"/>
        <v/>
      </c>
      <c r="N722" s="872" t="str">
        <f t="shared" si="58"/>
        <v/>
      </c>
      <c r="O722" s="872" t="str">
        <f t="shared" si="59"/>
        <v/>
      </c>
      <c r="P722" s="872" t="str">
        <f t="shared" si="55"/>
        <v/>
      </c>
    </row>
    <row r="723" spans="3:16" ht="18" hidden="1" customHeight="1">
      <c r="C723" s="879"/>
      <c r="D723" s="850"/>
      <c r="E723" s="858"/>
      <c r="F723" s="847"/>
      <c r="G723" s="848"/>
      <c r="H723" s="849"/>
      <c r="I723" s="868"/>
      <c r="J723" s="642"/>
      <c r="K723" s="862"/>
      <c r="L723" s="872" t="str">
        <f t="shared" si="56"/>
        <v/>
      </c>
      <c r="M723" s="872" t="str">
        <f t="shared" si="57"/>
        <v/>
      </c>
      <c r="N723" s="872" t="str">
        <f t="shared" si="58"/>
        <v/>
      </c>
      <c r="O723" s="872" t="str">
        <f t="shared" si="59"/>
        <v/>
      </c>
      <c r="P723" s="872" t="str">
        <f t="shared" si="55"/>
        <v/>
      </c>
    </row>
    <row r="724" spans="3:16" ht="18" hidden="1" customHeight="1">
      <c r="C724" s="879"/>
      <c r="D724" s="850"/>
      <c r="E724" s="858"/>
      <c r="F724" s="847"/>
      <c r="G724" s="848"/>
      <c r="H724" s="849"/>
      <c r="I724" s="868"/>
      <c r="J724" s="642"/>
      <c r="K724" s="862"/>
      <c r="L724" s="872" t="str">
        <f t="shared" si="56"/>
        <v/>
      </c>
      <c r="M724" s="872" t="str">
        <f t="shared" si="57"/>
        <v/>
      </c>
      <c r="N724" s="872" t="str">
        <f t="shared" si="58"/>
        <v/>
      </c>
      <c r="O724" s="872" t="str">
        <f t="shared" si="59"/>
        <v/>
      </c>
      <c r="P724" s="872" t="str">
        <f t="shared" si="55"/>
        <v/>
      </c>
    </row>
    <row r="725" spans="3:16" ht="18" hidden="1" customHeight="1">
      <c r="C725" s="879"/>
      <c r="D725" s="850"/>
      <c r="E725" s="858"/>
      <c r="F725" s="847"/>
      <c r="G725" s="848"/>
      <c r="H725" s="849"/>
      <c r="I725" s="868"/>
      <c r="J725" s="642"/>
      <c r="K725" s="862"/>
      <c r="L725" s="872" t="str">
        <f t="shared" si="56"/>
        <v/>
      </c>
      <c r="M725" s="872" t="str">
        <f t="shared" si="57"/>
        <v/>
      </c>
      <c r="N725" s="872" t="str">
        <f t="shared" si="58"/>
        <v/>
      </c>
      <c r="O725" s="872" t="str">
        <f t="shared" si="59"/>
        <v/>
      </c>
      <c r="P725" s="872" t="str">
        <f t="shared" si="55"/>
        <v/>
      </c>
    </row>
    <row r="726" spans="3:16" ht="18" hidden="1" customHeight="1">
      <c r="C726" s="879"/>
      <c r="D726" s="850"/>
      <c r="E726" s="858"/>
      <c r="F726" s="847"/>
      <c r="G726" s="848"/>
      <c r="H726" s="849"/>
      <c r="I726" s="868"/>
      <c r="J726" s="642"/>
      <c r="K726" s="862"/>
      <c r="L726" s="872" t="str">
        <f t="shared" si="56"/>
        <v/>
      </c>
      <c r="M726" s="872" t="str">
        <f t="shared" si="57"/>
        <v/>
      </c>
      <c r="N726" s="872" t="str">
        <f t="shared" si="58"/>
        <v/>
      </c>
      <c r="O726" s="872" t="str">
        <f t="shared" si="59"/>
        <v/>
      </c>
      <c r="P726" s="872" t="str">
        <f t="shared" si="55"/>
        <v/>
      </c>
    </row>
    <row r="727" spans="3:16" ht="18" hidden="1" customHeight="1">
      <c r="C727" s="879"/>
      <c r="D727" s="850"/>
      <c r="E727" s="858"/>
      <c r="F727" s="847"/>
      <c r="G727" s="848"/>
      <c r="H727" s="849"/>
      <c r="I727" s="868"/>
      <c r="J727" s="642"/>
      <c r="K727" s="862"/>
      <c r="L727" s="872" t="str">
        <f t="shared" si="56"/>
        <v/>
      </c>
      <c r="M727" s="872" t="str">
        <f t="shared" si="57"/>
        <v/>
      </c>
      <c r="N727" s="872" t="str">
        <f t="shared" si="58"/>
        <v/>
      </c>
      <c r="O727" s="872" t="str">
        <f t="shared" si="59"/>
        <v/>
      </c>
      <c r="P727" s="872" t="str">
        <f t="shared" si="55"/>
        <v/>
      </c>
    </row>
    <row r="728" spans="3:16" ht="18" hidden="1" customHeight="1">
      <c r="C728" s="879"/>
      <c r="D728" s="850"/>
      <c r="E728" s="858"/>
      <c r="F728" s="847"/>
      <c r="G728" s="848"/>
      <c r="H728" s="849"/>
      <c r="I728" s="868"/>
      <c r="J728" s="642"/>
      <c r="K728" s="862"/>
      <c r="L728" s="872" t="str">
        <f t="shared" si="56"/>
        <v/>
      </c>
      <c r="M728" s="872" t="str">
        <f t="shared" si="57"/>
        <v/>
      </c>
      <c r="N728" s="872" t="str">
        <f t="shared" si="58"/>
        <v/>
      </c>
      <c r="O728" s="872" t="str">
        <f t="shared" si="59"/>
        <v/>
      </c>
      <c r="P728" s="872" t="str">
        <f t="shared" si="55"/>
        <v/>
      </c>
    </row>
    <row r="729" spans="3:16" ht="18" hidden="1" customHeight="1">
      <c r="C729" s="879"/>
      <c r="D729" s="850"/>
      <c r="E729" s="858"/>
      <c r="F729" s="847"/>
      <c r="G729" s="848"/>
      <c r="H729" s="849"/>
      <c r="I729" s="868"/>
      <c r="J729" s="642"/>
      <c r="K729" s="862"/>
      <c r="L729" s="872" t="str">
        <f t="shared" si="56"/>
        <v/>
      </c>
      <c r="M729" s="872" t="str">
        <f t="shared" si="57"/>
        <v/>
      </c>
      <c r="N729" s="872" t="str">
        <f t="shared" si="58"/>
        <v/>
      </c>
      <c r="O729" s="872" t="str">
        <f t="shared" si="59"/>
        <v/>
      </c>
      <c r="P729" s="872" t="str">
        <f t="shared" si="55"/>
        <v/>
      </c>
    </row>
    <row r="730" spans="3:16" ht="18" hidden="1" customHeight="1">
      <c r="C730" s="879"/>
      <c r="D730" s="850"/>
      <c r="E730" s="858"/>
      <c r="F730" s="847"/>
      <c r="G730" s="848"/>
      <c r="H730" s="849"/>
      <c r="I730" s="868"/>
      <c r="J730" s="642"/>
      <c r="K730" s="862"/>
      <c r="L730" s="872" t="str">
        <f t="shared" si="56"/>
        <v/>
      </c>
      <c r="M730" s="872" t="str">
        <f t="shared" si="57"/>
        <v/>
      </c>
      <c r="N730" s="872" t="str">
        <f t="shared" si="58"/>
        <v/>
      </c>
      <c r="O730" s="872" t="str">
        <f t="shared" si="59"/>
        <v/>
      </c>
      <c r="P730" s="872" t="str">
        <f t="shared" si="55"/>
        <v/>
      </c>
    </row>
    <row r="731" spans="3:16" ht="18" hidden="1" customHeight="1">
      <c r="C731" s="879"/>
      <c r="D731" s="850"/>
      <c r="E731" s="858"/>
      <c r="F731" s="847"/>
      <c r="G731" s="848"/>
      <c r="H731" s="849"/>
      <c r="I731" s="868"/>
      <c r="J731" s="642"/>
      <c r="K731" s="862"/>
      <c r="L731" s="872" t="str">
        <f t="shared" si="56"/>
        <v/>
      </c>
      <c r="M731" s="872" t="str">
        <f t="shared" si="57"/>
        <v/>
      </c>
      <c r="N731" s="872" t="str">
        <f t="shared" si="58"/>
        <v/>
      </c>
      <c r="O731" s="872" t="str">
        <f t="shared" si="59"/>
        <v/>
      </c>
      <c r="P731" s="872" t="str">
        <f t="shared" si="55"/>
        <v/>
      </c>
    </row>
    <row r="732" spans="3:16" ht="18" hidden="1" customHeight="1">
      <c r="C732" s="879"/>
      <c r="D732" s="850"/>
      <c r="E732" s="858"/>
      <c r="F732" s="847"/>
      <c r="G732" s="848"/>
      <c r="H732" s="849"/>
      <c r="I732" s="868"/>
      <c r="J732" s="642"/>
      <c r="K732" s="862"/>
      <c r="L732" s="872" t="str">
        <f t="shared" si="56"/>
        <v/>
      </c>
      <c r="M732" s="872" t="str">
        <f t="shared" si="57"/>
        <v/>
      </c>
      <c r="N732" s="872" t="str">
        <f t="shared" si="58"/>
        <v/>
      </c>
      <c r="O732" s="872" t="str">
        <f t="shared" si="59"/>
        <v/>
      </c>
      <c r="P732" s="872" t="str">
        <f t="shared" si="55"/>
        <v/>
      </c>
    </row>
    <row r="733" spans="3:16" ht="18" hidden="1" customHeight="1">
      <c r="C733" s="879"/>
      <c r="D733" s="850"/>
      <c r="E733" s="858"/>
      <c r="F733" s="847"/>
      <c r="G733" s="848"/>
      <c r="H733" s="849"/>
      <c r="I733" s="868"/>
      <c r="J733" s="642"/>
      <c r="K733" s="862"/>
      <c r="L733" s="872" t="str">
        <f t="shared" si="56"/>
        <v/>
      </c>
      <c r="M733" s="872" t="str">
        <f t="shared" si="57"/>
        <v/>
      </c>
      <c r="N733" s="872" t="str">
        <f t="shared" si="58"/>
        <v/>
      </c>
      <c r="O733" s="872" t="str">
        <f t="shared" si="59"/>
        <v/>
      </c>
      <c r="P733" s="872" t="str">
        <f t="shared" si="55"/>
        <v/>
      </c>
    </row>
    <row r="734" spans="3:16" ht="18" hidden="1" customHeight="1">
      <c r="C734" s="879"/>
      <c r="D734" s="850"/>
      <c r="E734" s="858"/>
      <c r="F734" s="847"/>
      <c r="G734" s="848"/>
      <c r="H734" s="849"/>
      <c r="I734" s="868"/>
      <c r="J734" s="642"/>
      <c r="K734" s="862"/>
      <c r="L734" s="872" t="str">
        <f t="shared" si="56"/>
        <v/>
      </c>
      <c r="M734" s="872" t="str">
        <f t="shared" si="57"/>
        <v/>
      </c>
      <c r="N734" s="872" t="str">
        <f t="shared" si="58"/>
        <v/>
      </c>
      <c r="O734" s="872" t="str">
        <f t="shared" si="59"/>
        <v/>
      </c>
      <c r="P734" s="872" t="str">
        <f t="shared" si="55"/>
        <v/>
      </c>
    </row>
    <row r="735" spans="3:16" ht="18" hidden="1" customHeight="1">
      <c r="C735" s="879"/>
      <c r="D735" s="850"/>
      <c r="E735" s="858"/>
      <c r="F735" s="847"/>
      <c r="G735" s="848"/>
      <c r="H735" s="849"/>
      <c r="I735" s="868"/>
      <c r="J735" s="642"/>
      <c r="K735" s="862"/>
      <c r="L735" s="872" t="str">
        <f t="shared" si="56"/>
        <v/>
      </c>
      <c r="M735" s="872" t="str">
        <f t="shared" si="57"/>
        <v/>
      </c>
      <c r="N735" s="872" t="str">
        <f t="shared" si="58"/>
        <v/>
      </c>
      <c r="O735" s="872" t="str">
        <f t="shared" si="59"/>
        <v/>
      </c>
      <c r="P735" s="872" t="str">
        <f t="shared" si="55"/>
        <v/>
      </c>
    </row>
    <row r="736" spans="3:16" ht="18" hidden="1" customHeight="1">
      <c r="C736" s="879"/>
      <c r="D736" s="850"/>
      <c r="E736" s="858"/>
      <c r="F736" s="847"/>
      <c r="G736" s="848"/>
      <c r="H736" s="849"/>
      <c r="I736" s="868"/>
      <c r="J736" s="642"/>
      <c r="K736" s="862"/>
      <c r="L736" s="872" t="str">
        <f t="shared" si="56"/>
        <v/>
      </c>
      <c r="M736" s="872" t="str">
        <f t="shared" si="57"/>
        <v/>
      </c>
      <c r="N736" s="872" t="str">
        <f t="shared" si="58"/>
        <v/>
      </c>
      <c r="O736" s="872" t="str">
        <f t="shared" si="59"/>
        <v/>
      </c>
      <c r="P736" s="872" t="str">
        <f t="shared" si="55"/>
        <v/>
      </c>
    </row>
    <row r="737" spans="3:16" ht="18" hidden="1" customHeight="1">
      <c r="C737" s="879"/>
      <c r="D737" s="850"/>
      <c r="E737" s="858"/>
      <c r="F737" s="847"/>
      <c r="G737" s="848"/>
      <c r="H737" s="849"/>
      <c r="I737" s="868"/>
      <c r="J737" s="642"/>
      <c r="K737" s="862"/>
      <c r="L737" s="872" t="str">
        <f t="shared" si="56"/>
        <v/>
      </c>
      <c r="M737" s="872" t="str">
        <f t="shared" si="57"/>
        <v/>
      </c>
      <c r="N737" s="872" t="str">
        <f t="shared" si="58"/>
        <v/>
      </c>
      <c r="O737" s="872" t="str">
        <f t="shared" si="59"/>
        <v/>
      </c>
      <c r="P737" s="872" t="str">
        <f t="shared" si="55"/>
        <v/>
      </c>
    </row>
    <row r="738" spans="3:16" ht="18" hidden="1" customHeight="1">
      <c r="C738" s="879"/>
      <c r="D738" s="850"/>
      <c r="E738" s="858"/>
      <c r="F738" s="847"/>
      <c r="G738" s="848"/>
      <c r="H738" s="849"/>
      <c r="I738" s="868"/>
      <c r="J738" s="642"/>
      <c r="K738" s="862"/>
      <c r="L738" s="872" t="str">
        <f t="shared" si="56"/>
        <v/>
      </c>
      <c r="M738" s="872" t="str">
        <f t="shared" si="57"/>
        <v/>
      </c>
      <c r="N738" s="872" t="str">
        <f t="shared" si="58"/>
        <v/>
      </c>
      <c r="O738" s="872" t="str">
        <f t="shared" si="59"/>
        <v/>
      </c>
      <c r="P738" s="872" t="str">
        <f t="shared" si="55"/>
        <v/>
      </c>
    </row>
    <row r="739" spans="3:16" ht="18" hidden="1" customHeight="1">
      <c r="C739" s="879"/>
      <c r="D739" s="850"/>
      <c r="E739" s="858"/>
      <c r="F739" s="847"/>
      <c r="G739" s="848"/>
      <c r="H739" s="849"/>
      <c r="I739" s="868"/>
      <c r="J739" s="642"/>
      <c r="K739" s="862"/>
      <c r="L739" s="872" t="str">
        <f t="shared" si="56"/>
        <v/>
      </c>
      <c r="M739" s="872" t="str">
        <f t="shared" si="57"/>
        <v/>
      </c>
      <c r="N739" s="872" t="str">
        <f t="shared" si="58"/>
        <v/>
      </c>
      <c r="O739" s="872" t="str">
        <f t="shared" si="59"/>
        <v/>
      </c>
      <c r="P739" s="872" t="str">
        <f t="shared" si="55"/>
        <v/>
      </c>
    </row>
    <row r="740" spans="3:16" ht="18" hidden="1" customHeight="1">
      <c r="C740" s="879"/>
      <c r="D740" s="850"/>
      <c r="E740" s="858"/>
      <c r="F740" s="847"/>
      <c r="G740" s="848"/>
      <c r="H740" s="849"/>
      <c r="I740" s="868"/>
      <c r="J740" s="642"/>
      <c r="K740" s="862"/>
      <c r="L740" s="872" t="str">
        <f t="shared" si="56"/>
        <v/>
      </c>
      <c r="M740" s="872" t="str">
        <f t="shared" si="57"/>
        <v/>
      </c>
      <c r="N740" s="872" t="str">
        <f t="shared" si="58"/>
        <v/>
      </c>
      <c r="O740" s="872" t="str">
        <f t="shared" si="59"/>
        <v/>
      </c>
      <c r="P740" s="872" t="str">
        <f t="shared" si="55"/>
        <v/>
      </c>
    </row>
    <row r="741" spans="3:16" ht="18" hidden="1" customHeight="1">
      <c r="C741" s="879"/>
      <c r="D741" s="850"/>
      <c r="E741" s="858"/>
      <c r="F741" s="847"/>
      <c r="G741" s="848"/>
      <c r="H741" s="849"/>
      <c r="I741" s="868"/>
      <c r="J741" s="642"/>
      <c r="K741" s="862"/>
      <c r="L741" s="872" t="str">
        <f t="shared" si="56"/>
        <v/>
      </c>
      <c r="M741" s="872" t="str">
        <f t="shared" si="57"/>
        <v/>
      </c>
      <c r="N741" s="872" t="str">
        <f t="shared" si="58"/>
        <v/>
      </c>
      <c r="O741" s="872" t="str">
        <f t="shared" si="59"/>
        <v/>
      </c>
      <c r="P741" s="872" t="str">
        <f t="shared" si="55"/>
        <v/>
      </c>
    </row>
    <row r="742" spans="3:16" ht="18" hidden="1" customHeight="1">
      <c r="C742" s="879"/>
      <c r="D742" s="850"/>
      <c r="E742" s="858"/>
      <c r="F742" s="847"/>
      <c r="G742" s="848"/>
      <c r="H742" s="849"/>
      <c r="I742" s="868"/>
      <c r="J742" s="642"/>
      <c r="K742" s="862"/>
      <c r="L742" s="872" t="str">
        <f t="shared" si="56"/>
        <v/>
      </c>
      <c r="M742" s="872" t="str">
        <f t="shared" si="57"/>
        <v/>
      </c>
      <c r="N742" s="872" t="str">
        <f t="shared" si="58"/>
        <v/>
      </c>
      <c r="O742" s="872" t="str">
        <f t="shared" si="59"/>
        <v/>
      </c>
      <c r="P742" s="872" t="str">
        <f t="shared" si="55"/>
        <v/>
      </c>
    </row>
    <row r="743" spans="3:16" ht="18" hidden="1" customHeight="1">
      <c r="C743" s="879"/>
      <c r="D743" s="850"/>
      <c r="E743" s="858"/>
      <c r="F743" s="847"/>
      <c r="G743" s="848"/>
      <c r="H743" s="849"/>
      <c r="I743" s="868"/>
      <c r="J743" s="642"/>
      <c r="K743" s="862"/>
      <c r="L743" s="872" t="str">
        <f t="shared" si="56"/>
        <v/>
      </c>
      <c r="M743" s="872" t="str">
        <f t="shared" si="57"/>
        <v/>
      </c>
      <c r="N743" s="872" t="str">
        <f t="shared" si="58"/>
        <v/>
      </c>
      <c r="O743" s="872" t="str">
        <f t="shared" si="59"/>
        <v/>
      </c>
      <c r="P743" s="872" t="str">
        <f t="shared" si="55"/>
        <v/>
      </c>
    </row>
    <row r="744" spans="3:16" ht="18" hidden="1" customHeight="1">
      <c r="C744" s="879"/>
      <c r="D744" s="850"/>
      <c r="E744" s="858"/>
      <c r="F744" s="847"/>
      <c r="G744" s="848"/>
      <c r="H744" s="849"/>
      <c r="I744" s="868"/>
      <c r="J744" s="642"/>
      <c r="K744" s="862"/>
      <c r="L744" s="872" t="str">
        <f t="shared" si="56"/>
        <v/>
      </c>
      <c r="M744" s="872" t="str">
        <f t="shared" si="57"/>
        <v/>
      </c>
      <c r="N744" s="872" t="str">
        <f t="shared" si="58"/>
        <v/>
      </c>
      <c r="O744" s="872" t="str">
        <f t="shared" si="59"/>
        <v/>
      </c>
      <c r="P744" s="872" t="str">
        <f t="shared" si="55"/>
        <v/>
      </c>
    </row>
    <row r="745" spans="3:16" ht="18" hidden="1" customHeight="1">
      <c r="C745" s="879"/>
      <c r="D745" s="850"/>
      <c r="E745" s="858"/>
      <c r="F745" s="847"/>
      <c r="G745" s="848"/>
      <c r="H745" s="849"/>
      <c r="I745" s="868"/>
      <c r="J745" s="642"/>
      <c r="K745" s="862"/>
      <c r="L745" s="872" t="str">
        <f t="shared" si="56"/>
        <v/>
      </c>
      <c r="M745" s="872" t="str">
        <f t="shared" si="57"/>
        <v/>
      </c>
      <c r="N745" s="872" t="str">
        <f t="shared" si="58"/>
        <v/>
      </c>
      <c r="O745" s="872" t="str">
        <f t="shared" si="59"/>
        <v/>
      </c>
      <c r="P745" s="872" t="str">
        <f t="shared" si="55"/>
        <v/>
      </c>
    </row>
    <row r="746" spans="3:16" ht="18" hidden="1" customHeight="1">
      <c r="C746" s="879"/>
      <c r="D746" s="850"/>
      <c r="E746" s="858"/>
      <c r="F746" s="847"/>
      <c r="G746" s="848"/>
      <c r="H746" s="849"/>
      <c r="I746" s="868"/>
      <c r="J746" s="642"/>
      <c r="K746" s="862"/>
      <c r="L746" s="872" t="str">
        <f t="shared" si="56"/>
        <v/>
      </c>
      <c r="M746" s="872" t="str">
        <f t="shared" si="57"/>
        <v/>
      </c>
      <c r="N746" s="872" t="str">
        <f t="shared" si="58"/>
        <v/>
      </c>
      <c r="O746" s="872" t="str">
        <f t="shared" si="59"/>
        <v/>
      </c>
      <c r="P746" s="872" t="str">
        <f t="shared" si="55"/>
        <v/>
      </c>
    </row>
    <row r="747" spans="3:16" ht="18" hidden="1" customHeight="1">
      <c r="C747" s="879"/>
      <c r="D747" s="850"/>
      <c r="E747" s="858"/>
      <c r="F747" s="847"/>
      <c r="G747" s="848"/>
      <c r="H747" s="849"/>
      <c r="I747" s="868"/>
      <c r="J747" s="642"/>
      <c r="K747" s="862"/>
      <c r="L747" s="872" t="str">
        <f t="shared" si="56"/>
        <v/>
      </c>
      <c r="M747" s="872" t="str">
        <f t="shared" si="57"/>
        <v/>
      </c>
      <c r="N747" s="872" t="str">
        <f t="shared" si="58"/>
        <v/>
      </c>
      <c r="O747" s="872" t="str">
        <f t="shared" si="59"/>
        <v/>
      </c>
      <c r="P747" s="872" t="str">
        <f t="shared" si="55"/>
        <v/>
      </c>
    </row>
    <row r="748" spans="3:16" ht="18" hidden="1" customHeight="1">
      <c r="C748" s="879"/>
      <c r="D748" s="850"/>
      <c r="E748" s="858"/>
      <c r="F748" s="847"/>
      <c r="G748" s="848"/>
      <c r="H748" s="849"/>
      <c r="I748" s="868"/>
      <c r="J748" s="642"/>
      <c r="K748" s="862"/>
      <c r="L748" s="872" t="str">
        <f t="shared" si="56"/>
        <v/>
      </c>
      <c r="M748" s="872" t="str">
        <f t="shared" si="57"/>
        <v/>
      </c>
      <c r="N748" s="872" t="str">
        <f t="shared" si="58"/>
        <v/>
      </c>
      <c r="O748" s="872" t="str">
        <f t="shared" si="59"/>
        <v/>
      </c>
      <c r="P748" s="872" t="str">
        <f t="shared" si="55"/>
        <v/>
      </c>
    </row>
    <row r="749" spans="3:16" ht="18" hidden="1" customHeight="1">
      <c r="C749" s="879"/>
      <c r="D749" s="850"/>
      <c r="E749" s="858"/>
      <c r="F749" s="847"/>
      <c r="G749" s="848"/>
      <c r="H749" s="849"/>
      <c r="I749" s="868"/>
      <c r="J749" s="642"/>
      <c r="K749" s="862"/>
      <c r="L749" s="872" t="str">
        <f t="shared" si="56"/>
        <v/>
      </c>
      <c r="M749" s="872" t="str">
        <f t="shared" si="57"/>
        <v/>
      </c>
      <c r="N749" s="872" t="str">
        <f t="shared" si="58"/>
        <v/>
      </c>
      <c r="O749" s="872" t="str">
        <f t="shared" si="59"/>
        <v/>
      </c>
      <c r="P749" s="872" t="str">
        <f t="shared" si="55"/>
        <v/>
      </c>
    </row>
    <row r="750" spans="3:16" ht="18" hidden="1" customHeight="1">
      <c r="C750" s="879"/>
      <c r="D750" s="850"/>
      <c r="E750" s="858"/>
      <c r="F750" s="847"/>
      <c r="G750" s="848"/>
      <c r="H750" s="849"/>
      <c r="I750" s="868"/>
      <c r="J750" s="642"/>
      <c r="K750" s="862"/>
      <c r="L750" s="872" t="str">
        <f t="shared" si="56"/>
        <v/>
      </c>
      <c r="M750" s="872" t="str">
        <f t="shared" si="57"/>
        <v/>
      </c>
      <c r="N750" s="872" t="str">
        <f t="shared" si="58"/>
        <v/>
      </c>
      <c r="O750" s="872" t="str">
        <f t="shared" si="59"/>
        <v/>
      </c>
      <c r="P750" s="872" t="str">
        <f t="shared" si="55"/>
        <v/>
      </c>
    </row>
    <row r="751" spans="3:16" ht="18" hidden="1" customHeight="1">
      <c r="C751" s="879"/>
      <c r="D751" s="850"/>
      <c r="E751" s="858"/>
      <c r="F751" s="847"/>
      <c r="G751" s="848"/>
      <c r="H751" s="849"/>
      <c r="I751" s="868"/>
      <c r="J751" s="642"/>
      <c r="K751" s="862"/>
      <c r="L751" s="872" t="str">
        <f t="shared" si="56"/>
        <v/>
      </c>
      <c r="M751" s="872" t="str">
        <f t="shared" si="57"/>
        <v/>
      </c>
      <c r="N751" s="872" t="str">
        <f t="shared" si="58"/>
        <v/>
      </c>
      <c r="O751" s="872" t="str">
        <f t="shared" si="59"/>
        <v/>
      </c>
      <c r="P751" s="872" t="str">
        <f t="shared" si="55"/>
        <v/>
      </c>
    </row>
    <row r="752" spans="3:16" ht="18" hidden="1" customHeight="1">
      <c r="C752" s="879"/>
      <c r="D752" s="850"/>
      <c r="E752" s="858"/>
      <c r="F752" s="847"/>
      <c r="G752" s="848"/>
      <c r="H752" s="849"/>
      <c r="I752" s="868"/>
      <c r="J752" s="642"/>
      <c r="K752" s="862"/>
      <c r="L752" s="872" t="str">
        <f t="shared" si="56"/>
        <v/>
      </c>
      <c r="M752" s="872" t="str">
        <f t="shared" si="57"/>
        <v/>
      </c>
      <c r="N752" s="872" t="str">
        <f t="shared" si="58"/>
        <v/>
      </c>
      <c r="O752" s="872" t="str">
        <f t="shared" si="59"/>
        <v/>
      </c>
      <c r="P752" s="872" t="str">
        <f t="shared" si="55"/>
        <v/>
      </c>
    </row>
    <row r="753" spans="3:16" ht="18" hidden="1" customHeight="1">
      <c r="C753" s="879"/>
      <c r="D753" s="850"/>
      <c r="E753" s="858"/>
      <c r="F753" s="847"/>
      <c r="G753" s="848"/>
      <c r="H753" s="849"/>
      <c r="I753" s="868"/>
      <c r="J753" s="642"/>
      <c r="K753" s="862"/>
      <c r="L753" s="872" t="str">
        <f t="shared" si="56"/>
        <v/>
      </c>
      <c r="M753" s="872" t="str">
        <f t="shared" si="57"/>
        <v/>
      </c>
      <c r="N753" s="872" t="str">
        <f t="shared" si="58"/>
        <v/>
      </c>
      <c r="O753" s="872" t="str">
        <f t="shared" si="59"/>
        <v/>
      </c>
      <c r="P753" s="872" t="str">
        <f t="shared" si="55"/>
        <v/>
      </c>
    </row>
    <row r="754" spans="3:16" ht="18" hidden="1" customHeight="1">
      <c r="C754" s="879"/>
      <c r="D754" s="850"/>
      <c r="E754" s="858"/>
      <c r="F754" s="847"/>
      <c r="G754" s="848"/>
      <c r="H754" s="849"/>
      <c r="I754" s="868"/>
      <c r="J754" s="642"/>
      <c r="K754" s="862"/>
      <c r="L754" s="872" t="str">
        <f t="shared" si="56"/>
        <v/>
      </c>
      <c r="M754" s="872" t="str">
        <f t="shared" si="57"/>
        <v/>
      </c>
      <c r="N754" s="872" t="str">
        <f t="shared" si="58"/>
        <v/>
      </c>
      <c r="O754" s="872" t="str">
        <f t="shared" si="59"/>
        <v/>
      </c>
      <c r="P754" s="872" t="str">
        <f t="shared" si="55"/>
        <v/>
      </c>
    </row>
    <row r="755" spans="3:16" ht="18" hidden="1" customHeight="1">
      <c r="C755" s="879"/>
      <c r="D755" s="850"/>
      <c r="E755" s="858"/>
      <c r="F755" s="847"/>
      <c r="G755" s="848"/>
      <c r="H755" s="849"/>
      <c r="I755" s="868"/>
      <c r="J755" s="642"/>
      <c r="K755" s="862"/>
      <c r="L755" s="872" t="str">
        <f t="shared" si="56"/>
        <v/>
      </c>
      <c r="M755" s="872" t="str">
        <f t="shared" si="57"/>
        <v/>
      </c>
      <c r="N755" s="872" t="str">
        <f t="shared" si="58"/>
        <v/>
      </c>
      <c r="O755" s="872" t="str">
        <f t="shared" si="59"/>
        <v/>
      </c>
      <c r="P755" s="872" t="str">
        <f t="shared" si="55"/>
        <v/>
      </c>
    </row>
    <row r="756" spans="3:16" ht="18" hidden="1" customHeight="1">
      <c r="C756" s="879"/>
      <c r="D756" s="850"/>
      <c r="E756" s="858"/>
      <c r="F756" s="847"/>
      <c r="G756" s="848"/>
      <c r="H756" s="849"/>
      <c r="I756" s="868"/>
      <c r="J756" s="642"/>
      <c r="K756" s="862"/>
      <c r="L756" s="872" t="str">
        <f t="shared" si="56"/>
        <v/>
      </c>
      <c r="M756" s="872" t="str">
        <f t="shared" si="57"/>
        <v/>
      </c>
      <c r="N756" s="872" t="str">
        <f t="shared" si="58"/>
        <v/>
      </c>
      <c r="O756" s="872" t="str">
        <f t="shared" si="59"/>
        <v/>
      </c>
      <c r="P756" s="872" t="str">
        <f t="shared" si="55"/>
        <v/>
      </c>
    </row>
    <row r="757" spans="3:16" ht="18" hidden="1" customHeight="1">
      <c r="C757" s="879"/>
      <c r="D757" s="850"/>
      <c r="E757" s="858"/>
      <c r="F757" s="847"/>
      <c r="G757" s="848"/>
      <c r="H757" s="849"/>
      <c r="I757" s="868"/>
      <c r="J757" s="642"/>
      <c r="K757" s="862"/>
      <c r="L757" s="872" t="str">
        <f t="shared" si="56"/>
        <v/>
      </c>
      <c r="M757" s="872" t="str">
        <f t="shared" si="57"/>
        <v/>
      </c>
      <c r="N757" s="872" t="str">
        <f t="shared" si="58"/>
        <v/>
      </c>
      <c r="O757" s="872" t="str">
        <f t="shared" si="59"/>
        <v/>
      </c>
      <c r="P757" s="872" t="str">
        <f t="shared" si="55"/>
        <v/>
      </c>
    </row>
    <row r="758" spans="3:16" ht="18" hidden="1" customHeight="1">
      <c r="C758" s="879"/>
      <c r="D758" s="850"/>
      <c r="E758" s="858"/>
      <c r="F758" s="847"/>
      <c r="G758" s="848"/>
      <c r="H758" s="849"/>
      <c r="I758" s="868"/>
      <c r="J758" s="642"/>
      <c r="K758" s="862"/>
      <c r="L758" s="872" t="str">
        <f t="shared" si="56"/>
        <v/>
      </c>
      <c r="M758" s="872" t="str">
        <f t="shared" si="57"/>
        <v/>
      </c>
      <c r="N758" s="872" t="str">
        <f t="shared" si="58"/>
        <v/>
      </c>
      <c r="O758" s="872" t="str">
        <f t="shared" si="59"/>
        <v/>
      </c>
      <c r="P758" s="872" t="str">
        <f t="shared" si="55"/>
        <v/>
      </c>
    </row>
    <row r="759" spans="3:16" ht="18" hidden="1" customHeight="1">
      <c r="C759" s="879"/>
      <c r="D759" s="850"/>
      <c r="E759" s="858"/>
      <c r="F759" s="847"/>
      <c r="G759" s="848"/>
      <c r="H759" s="849"/>
      <c r="I759" s="868"/>
      <c r="J759" s="642"/>
      <c r="K759" s="862"/>
      <c r="L759" s="872" t="str">
        <f t="shared" si="56"/>
        <v/>
      </c>
      <c r="M759" s="872" t="str">
        <f t="shared" si="57"/>
        <v/>
      </c>
      <c r="N759" s="872" t="str">
        <f t="shared" si="58"/>
        <v/>
      </c>
      <c r="O759" s="872" t="str">
        <f t="shared" si="59"/>
        <v/>
      </c>
      <c r="P759" s="872" t="str">
        <f t="shared" si="55"/>
        <v/>
      </c>
    </row>
    <row r="760" spans="3:16" ht="18" hidden="1" customHeight="1">
      <c r="C760" s="879"/>
      <c r="D760" s="850"/>
      <c r="E760" s="858"/>
      <c r="F760" s="847"/>
      <c r="G760" s="848"/>
      <c r="H760" s="849"/>
      <c r="I760" s="868"/>
      <c r="J760" s="642"/>
      <c r="K760" s="862"/>
      <c r="L760" s="872" t="str">
        <f t="shared" si="56"/>
        <v/>
      </c>
      <c r="M760" s="872" t="str">
        <f t="shared" si="57"/>
        <v/>
      </c>
      <c r="N760" s="872" t="str">
        <f t="shared" si="58"/>
        <v/>
      </c>
      <c r="O760" s="872" t="str">
        <f t="shared" si="59"/>
        <v/>
      </c>
      <c r="P760" s="872" t="str">
        <f t="shared" si="55"/>
        <v/>
      </c>
    </row>
    <row r="761" spans="3:16" ht="18" hidden="1" customHeight="1">
      <c r="C761" s="879"/>
      <c r="D761" s="850"/>
      <c r="E761" s="858"/>
      <c r="F761" s="847"/>
      <c r="G761" s="848"/>
      <c r="H761" s="849"/>
      <c r="I761" s="868"/>
      <c r="J761" s="642"/>
      <c r="K761" s="862"/>
      <c r="L761" s="872" t="str">
        <f t="shared" si="56"/>
        <v/>
      </c>
      <c r="M761" s="872" t="str">
        <f t="shared" si="57"/>
        <v/>
      </c>
      <c r="N761" s="872" t="str">
        <f t="shared" si="58"/>
        <v/>
      </c>
      <c r="O761" s="872" t="str">
        <f t="shared" si="59"/>
        <v/>
      </c>
      <c r="P761" s="872" t="str">
        <f t="shared" si="55"/>
        <v/>
      </c>
    </row>
    <row r="762" spans="3:16" ht="18" hidden="1" customHeight="1">
      <c r="C762" s="879"/>
      <c r="D762" s="850"/>
      <c r="E762" s="858"/>
      <c r="F762" s="847"/>
      <c r="G762" s="848"/>
      <c r="H762" s="849"/>
      <c r="I762" s="868"/>
      <c r="J762" s="642"/>
      <c r="K762" s="862"/>
      <c r="L762" s="872" t="str">
        <f t="shared" si="56"/>
        <v/>
      </c>
      <c r="M762" s="872" t="str">
        <f t="shared" si="57"/>
        <v/>
      </c>
      <c r="N762" s="872" t="str">
        <f t="shared" si="58"/>
        <v/>
      </c>
      <c r="O762" s="872" t="str">
        <f t="shared" si="59"/>
        <v/>
      </c>
      <c r="P762" s="872" t="str">
        <f t="shared" si="55"/>
        <v/>
      </c>
    </row>
    <row r="763" spans="3:16" ht="18" hidden="1" customHeight="1">
      <c r="C763" s="879"/>
      <c r="D763" s="850"/>
      <c r="E763" s="858"/>
      <c r="F763" s="847"/>
      <c r="G763" s="848"/>
      <c r="H763" s="849"/>
      <c r="I763" s="868"/>
      <c r="J763" s="642"/>
      <c r="K763" s="862"/>
      <c r="L763" s="872" t="str">
        <f t="shared" si="56"/>
        <v/>
      </c>
      <c r="M763" s="872" t="str">
        <f t="shared" si="57"/>
        <v/>
      </c>
      <c r="N763" s="872" t="str">
        <f t="shared" si="58"/>
        <v/>
      </c>
      <c r="O763" s="872" t="str">
        <f t="shared" si="59"/>
        <v/>
      </c>
      <c r="P763" s="872" t="str">
        <f t="shared" si="55"/>
        <v/>
      </c>
    </row>
    <row r="764" spans="3:16" ht="18" hidden="1" customHeight="1">
      <c r="C764" s="879"/>
      <c r="D764" s="850"/>
      <c r="E764" s="858"/>
      <c r="F764" s="847"/>
      <c r="G764" s="848"/>
      <c r="H764" s="849"/>
      <c r="I764" s="868"/>
      <c r="J764" s="642"/>
      <c r="K764" s="862"/>
      <c r="L764" s="872" t="str">
        <f t="shared" si="56"/>
        <v/>
      </c>
      <c r="M764" s="872" t="str">
        <f t="shared" si="57"/>
        <v/>
      </c>
      <c r="N764" s="872" t="str">
        <f t="shared" si="58"/>
        <v/>
      </c>
      <c r="O764" s="872" t="str">
        <f t="shared" si="59"/>
        <v/>
      </c>
      <c r="P764" s="872" t="str">
        <f t="shared" si="55"/>
        <v/>
      </c>
    </row>
    <row r="765" spans="3:16" ht="18" hidden="1" customHeight="1">
      <c r="C765" s="879"/>
      <c r="D765" s="850"/>
      <c r="E765" s="858"/>
      <c r="F765" s="847"/>
      <c r="G765" s="848"/>
      <c r="H765" s="849"/>
      <c r="I765" s="868"/>
      <c r="J765" s="642"/>
      <c r="K765" s="862"/>
      <c r="L765" s="872" t="str">
        <f t="shared" si="56"/>
        <v/>
      </c>
      <c r="M765" s="872" t="str">
        <f t="shared" si="57"/>
        <v/>
      </c>
      <c r="N765" s="872" t="str">
        <f t="shared" si="58"/>
        <v/>
      </c>
      <c r="O765" s="872" t="str">
        <f t="shared" si="59"/>
        <v/>
      </c>
      <c r="P765" s="872" t="str">
        <f t="shared" si="55"/>
        <v/>
      </c>
    </row>
    <row r="766" spans="3:16" ht="18" hidden="1" customHeight="1">
      <c r="C766" s="879"/>
      <c r="D766" s="850"/>
      <c r="E766" s="858"/>
      <c r="F766" s="847"/>
      <c r="G766" s="848"/>
      <c r="H766" s="849"/>
      <c r="I766" s="868"/>
      <c r="J766" s="642"/>
      <c r="K766" s="862"/>
      <c r="L766" s="872" t="str">
        <f t="shared" si="56"/>
        <v/>
      </c>
      <c r="M766" s="872" t="str">
        <f t="shared" si="57"/>
        <v/>
      </c>
      <c r="N766" s="872" t="str">
        <f t="shared" si="58"/>
        <v/>
      </c>
      <c r="O766" s="872" t="str">
        <f t="shared" si="59"/>
        <v/>
      </c>
      <c r="P766" s="872" t="str">
        <f t="shared" si="55"/>
        <v/>
      </c>
    </row>
    <row r="767" spans="3:16" ht="18" hidden="1" customHeight="1">
      <c r="C767" s="879"/>
      <c r="D767" s="850"/>
      <c r="E767" s="858"/>
      <c r="F767" s="847"/>
      <c r="G767" s="848"/>
      <c r="H767" s="849"/>
      <c r="I767" s="868"/>
      <c r="J767" s="642"/>
      <c r="K767" s="862"/>
      <c r="L767" s="872" t="str">
        <f t="shared" si="56"/>
        <v/>
      </c>
      <c r="M767" s="872" t="str">
        <f t="shared" si="57"/>
        <v/>
      </c>
      <c r="N767" s="872" t="str">
        <f t="shared" si="58"/>
        <v/>
      </c>
      <c r="O767" s="872" t="str">
        <f t="shared" si="59"/>
        <v/>
      </c>
      <c r="P767" s="872" t="str">
        <f t="shared" si="55"/>
        <v/>
      </c>
    </row>
    <row r="768" spans="3:16" ht="18" hidden="1" customHeight="1">
      <c r="C768" s="879"/>
      <c r="D768" s="850"/>
      <c r="E768" s="858"/>
      <c r="F768" s="847"/>
      <c r="G768" s="848"/>
      <c r="H768" s="849"/>
      <c r="I768" s="868"/>
      <c r="J768" s="642"/>
      <c r="K768" s="862"/>
      <c r="L768" s="872" t="str">
        <f t="shared" si="56"/>
        <v/>
      </c>
      <c r="M768" s="872" t="str">
        <f t="shared" si="57"/>
        <v/>
      </c>
      <c r="N768" s="872" t="str">
        <f t="shared" si="58"/>
        <v/>
      </c>
      <c r="O768" s="872" t="str">
        <f t="shared" si="59"/>
        <v/>
      </c>
      <c r="P768" s="872" t="str">
        <f t="shared" si="55"/>
        <v/>
      </c>
    </row>
    <row r="769" spans="3:16" ht="18" hidden="1" customHeight="1">
      <c r="C769" s="879"/>
      <c r="D769" s="850"/>
      <c r="E769" s="858"/>
      <c r="F769" s="847"/>
      <c r="G769" s="848"/>
      <c r="H769" s="849"/>
      <c r="I769" s="868"/>
      <c r="J769" s="642"/>
      <c r="K769" s="862"/>
      <c r="L769" s="872" t="str">
        <f t="shared" si="56"/>
        <v/>
      </c>
      <c r="M769" s="872" t="str">
        <f t="shared" si="57"/>
        <v/>
      </c>
      <c r="N769" s="872" t="str">
        <f t="shared" si="58"/>
        <v/>
      </c>
      <c r="O769" s="872" t="str">
        <f t="shared" si="59"/>
        <v/>
      </c>
      <c r="P769" s="872" t="str">
        <f t="shared" si="55"/>
        <v/>
      </c>
    </row>
    <row r="770" spans="3:16" ht="18" hidden="1" customHeight="1">
      <c r="C770" s="879"/>
      <c r="D770" s="850"/>
      <c r="E770" s="858"/>
      <c r="F770" s="847"/>
      <c r="G770" s="848"/>
      <c r="H770" s="849"/>
      <c r="I770" s="868"/>
      <c r="J770" s="642"/>
      <c r="K770" s="862"/>
      <c r="L770" s="872" t="str">
        <f t="shared" si="56"/>
        <v/>
      </c>
      <c r="M770" s="872" t="str">
        <f t="shared" si="57"/>
        <v/>
      </c>
      <c r="N770" s="872" t="str">
        <f t="shared" si="58"/>
        <v/>
      </c>
      <c r="O770" s="872" t="str">
        <f t="shared" si="59"/>
        <v/>
      </c>
      <c r="P770" s="872" t="str">
        <f t="shared" si="55"/>
        <v/>
      </c>
    </row>
    <row r="771" spans="3:16" ht="18" hidden="1" customHeight="1">
      <c r="C771" s="879"/>
      <c r="D771" s="850"/>
      <c r="E771" s="858"/>
      <c r="F771" s="847"/>
      <c r="G771" s="848"/>
      <c r="H771" s="849"/>
      <c r="I771" s="868"/>
      <c r="J771" s="642"/>
      <c r="K771" s="862"/>
      <c r="L771" s="872" t="str">
        <f t="shared" si="56"/>
        <v/>
      </c>
      <c r="M771" s="872" t="str">
        <f t="shared" si="57"/>
        <v/>
      </c>
      <c r="N771" s="872" t="str">
        <f t="shared" si="58"/>
        <v/>
      </c>
      <c r="O771" s="872" t="str">
        <f t="shared" si="59"/>
        <v/>
      </c>
      <c r="P771" s="872" t="str">
        <f t="shared" si="55"/>
        <v/>
      </c>
    </row>
    <row r="772" spans="3:16" ht="18" hidden="1" customHeight="1">
      <c r="C772" s="879"/>
      <c r="D772" s="850"/>
      <c r="E772" s="858"/>
      <c r="F772" s="847"/>
      <c r="G772" s="848"/>
      <c r="H772" s="849"/>
      <c r="I772" s="868"/>
      <c r="J772" s="642"/>
      <c r="K772" s="862"/>
      <c r="L772" s="872" t="str">
        <f t="shared" si="56"/>
        <v/>
      </c>
      <c r="M772" s="872" t="str">
        <f t="shared" si="57"/>
        <v/>
      </c>
      <c r="N772" s="872" t="str">
        <f t="shared" si="58"/>
        <v/>
      </c>
      <c r="O772" s="872" t="str">
        <f t="shared" si="59"/>
        <v/>
      </c>
      <c r="P772" s="872" t="str">
        <f t="shared" si="55"/>
        <v/>
      </c>
    </row>
    <row r="773" spans="3:16" ht="18" hidden="1" customHeight="1">
      <c r="C773" s="879"/>
      <c r="D773" s="850"/>
      <c r="E773" s="858"/>
      <c r="F773" s="847"/>
      <c r="G773" s="848"/>
      <c r="H773" s="849"/>
      <c r="I773" s="868"/>
      <c r="J773" s="642"/>
      <c r="K773" s="862"/>
      <c r="L773" s="872" t="str">
        <f t="shared" si="56"/>
        <v/>
      </c>
      <c r="M773" s="872" t="str">
        <f t="shared" si="57"/>
        <v/>
      </c>
      <c r="N773" s="872" t="str">
        <f t="shared" si="58"/>
        <v/>
      </c>
      <c r="O773" s="872" t="str">
        <f t="shared" si="59"/>
        <v/>
      </c>
      <c r="P773" s="872" t="str">
        <f t="shared" si="55"/>
        <v/>
      </c>
    </row>
    <row r="774" spans="3:16" ht="18" hidden="1" customHeight="1">
      <c r="C774" s="879"/>
      <c r="D774" s="850"/>
      <c r="E774" s="858"/>
      <c r="F774" s="847"/>
      <c r="G774" s="848"/>
      <c r="H774" s="849"/>
      <c r="I774" s="868"/>
      <c r="J774" s="642"/>
      <c r="K774" s="862"/>
      <c r="L774" s="872" t="str">
        <f t="shared" si="56"/>
        <v/>
      </c>
      <c r="M774" s="872" t="str">
        <f t="shared" si="57"/>
        <v/>
      </c>
      <c r="N774" s="872" t="str">
        <f t="shared" si="58"/>
        <v/>
      </c>
      <c r="O774" s="872" t="str">
        <f t="shared" si="59"/>
        <v/>
      </c>
      <c r="P774" s="872" t="str">
        <f t="shared" ref="P774:P816" si="60">IF(C774="","",IF(COUNTBLANK(C774:K774)&gt;1,"記入漏れがあります。記入例のとおりデータを入力してください。",""))</f>
        <v/>
      </c>
    </row>
    <row r="775" spans="3:16" ht="18" hidden="1" customHeight="1">
      <c r="C775" s="879"/>
      <c r="D775" s="850"/>
      <c r="E775" s="858"/>
      <c r="F775" s="847"/>
      <c r="G775" s="848"/>
      <c r="H775" s="849"/>
      <c r="I775" s="868"/>
      <c r="J775" s="642"/>
      <c r="K775" s="862"/>
      <c r="L775" s="872" t="str">
        <f t="shared" ref="L775:L816" si="61">IF(C775="","",IF(F775=H775,"エラー",""))</f>
        <v/>
      </c>
      <c r="M775" s="872" t="str">
        <f t="shared" ref="M775:M816" si="62">IF(C775="","",IF(COUNTIF($I$831:$I$854,I775),"","エラー"))</f>
        <v/>
      </c>
      <c r="N775" s="872" t="str">
        <f t="shared" ref="N775:N816" si="63">IF(I775="その他",IF(J775="","エラー",""),IF(I775="外国語(外国語会話も含む)",IF(J775="","エラー",""),""))</f>
        <v/>
      </c>
      <c r="O775" s="872" t="str">
        <f t="shared" ref="O775:O816" si="64">IF(COUNTIF($Y$6:$Y$19,K775),"要確認","")</f>
        <v/>
      </c>
      <c r="P775" s="872" t="str">
        <f t="shared" si="60"/>
        <v/>
      </c>
    </row>
    <row r="776" spans="3:16" ht="18" hidden="1" customHeight="1">
      <c r="C776" s="879"/>
      <c r="D776" s="850"/>
      <c r="E776" s="858"/>
      <c r="F776" s="847"/>
      <c r="G776" s="848"/>
      <c r="H776" s="849"/>
      <c r="I776" s="868"/>
      <c r="J776" s="642"/>
      <c r="K776" s="862"/>
      <c r="L776" s="872" t="str">
        <f t="shared" si="61"/>
        <v/>
      </c>
      <c r="M776" s="872" t="str">
        <f t="shared" si="62"/>
        <v/>
      </c>
      <c r="N776" s="872" t="str">
        <f t="shared" si="63"/>
        <v/>
      </c>
      <c r="O776" s="872" t="str">
        <f t="shared" si="64"/>
        <v/>
      </c>
      <c r="P776" s="872" t="str">
        <f t="shared" si="60"/>
        <v/>
      </c>
    </row>
    <row r="777" spans="3:16" ht="18" hidden="1" customHeight="1">
      <c r="C777" s="879"/>
      <c r="D777" s="850"/>
      <c r="E777" s="858"/>
      <c r="F777" s="847"/>
      <c r="G777" s="848"/>
      <c r="H777" s="849"/>
      <c r="I777" s="868"/>
      <c r="J777" s="642"/>
      <c r="K777" s="862"/>
      <c r="L777" s="872" t="str">
        <f t="shared" si="61"/>
        <v/>
      </c>
      <c r="M777" s="872" t="str">
        <f t="shared" si="62"/>
        <v/>
      </c>
      <c r="N777" s="872" t="str">
        <f t="shared" si="63"/>
        <v/>
      </c>
      <c r="O777" s="872" t="str">
        <f t="shared" si="64"/>
        <v/>
      </c>
      <c r="P777" s="872" t="str">
        <f t="shared" si="60"/>
        <v/>
      </c>
    </row>
    <row r="778" spans="3:16" ht="18" hidden="1" customHeight="1">
      <c r="C778" s="879"/>
      <c r="D778" s="850"/>
      <c r="E778" s="858"/>
      <c r="F778" s="847"/>
      <c r="G778" s="848"/>
      <c r="H778" s="849"/>
      <c r="I778" s="868"/>
      <c r="J778" s="642"/>
      <c r="K778" s="862"/>
      <c r="L778" s="872" t="str">
        <f t="shared" si="61"/>
        <v/>
      </c>
      <c r="M778" s="872" t="str">
        <f t="shared" si="62"/>
        <v/>
      </c>
      <c r="N778" s="872" t="str">
        <f t="shared" si="63"/>
        <v/>
      </c>
      <c r="O778" s="872" t="str">
        <f t="shared" si="64"/>
        <v/>
      </c>
      <c r="P778" s="872" t="str">
        <f t="shared" si="60"/>
        <v/>
      </c>
    </row>
    <row r="779" spans="3:16" ht="18" hidden="1" customHeight="1">
      <c r="C779" s="879"/>
      <c r="D779" s="850"/>
      <c r="E779" s="858"/>
      <c r="F779" s="847"/>
      <c r="G779" s="848"/>
      <c r="H779" s="849"/>
      <c r="I779" s="868"/>
      <c r="J779" s="642"/>
      <c r="K779" s="862"/>
      <c r="L779" s="872" t="str">
        <f t="shared" si="61"/>
        <v/>
      </c>
      <c r="M779" s="872" t="str">
        <f t="shared" si="62"/>
        <v/>
      </c>
      <c r="N779" s="872" t="str">
        <f t="shared" si="63"/>
        <v/>
      </c>
      <c r="O779" s="872" t="str">
        <f t="shared" si="64"/>
        <v/>
      </c>
      <c r="P779" s="872" t="str">
        <f t="shared" si="60"/>
        <v/>
      </c>
    </row>
    <row r="780" spans="3:16" ht="18" hidden="1" customHeight="1">
      <c r="C780" s="879"/>
      <c r="D780" s="850"/>
      <c r="E780" s="858"/>
      <c r="F780" s="847"/>
      <c r="G780" s="848"/>
      <c r="H780" s="849"/>
      <c r="I780" s="868"/>
      <c r="J780" s="642"/>
      <c r="K780" s="862"/>
      <c r="L780" s="872" t="str">
        <f t="shared" si="61"/>
        <v/>
      </c>
      <c r="M780" s="872" t="str">
        <f t="shared" si="62"/>
        <v/>
      </c>
      <c r="N780" s="872" t="str">
        <f t="shared" si="63"/>
        <v/>
      </c>
      <c r="O780" s="872" t="str">
        <f t="shared" si="64"/>
        <v/>
      </c>
      <c r="P780" s="872" t="str">
        <f t="shared" si="60"/>
        <v/>
      </c>
    </row>
    <row r="781" spans="3:16" ht="18" hidden="1" customHeight="1">
      <c r="C781" s="879"/>
      <c r="D781" s="850"/>
      <c r="E781" s="858"/>
      <c r="F781" s="847"/>
      <c r="G781" s="848"/>
      <c r="H781" s="849"/>
      <c r="I781" s="868"/>
      <c r="J781" s="642"/>
      <c r="K781" s="862"/>
      <c r="L781" s="872" t="str">
        <f t="shared" si="61"/>
        <v/>
      </c>
      <c r="M781" s="872" t="str">
        <f t="shared" si="62"/>
        <v/>
      </c>
      <c r="N781" s="872" t="str">
        <f t="shared" si="63"/>
        <v/>
      </c>
      <c r="O781" s="872" t="str">
        <f t="shared" si="64"/>
        <v/>
      </c>
      <c r="P781" s="872" t="str">
        <f t="shared" si="60"/>
        <v/>
      </c>
    </row>
    <row r="782" spans="3:16" ht="18" hidden="1" customHeight="1">
      <c r="C782" s="879"/>
      <c r="D782" s="850"/>
      <c r="E782" s="858"/>
      <c r="F782" s="847"/>
      <c r="G782" s="848"/>
      <c r="H782" s="849"/>
      <c r="I782" s="868"/>
      <c r="J782" s="642"/>
      <c r="K782" s="862"/>
      <c r="L782" s="872" t="str">
        <f t="shared" si="61"/>
        <v/>
      </c>
      <c r="M782" s="872" t="str">
        <f t="shared" si="62"/>
        <v/>
      </c>
      <c r="N782" s="872" t="str">
        <f t="shared" si="63"/>
        <v/>
      </c>
      <c r="O782" s="872" t="str">
        <f t="shared" si="64"/>
        <v/>
      </c>
      <c r="P782" s="872" t="str">
        <f t="shared" si="60"/>
        <v/>
      </c>
    </row>
    <row r="783" spans="3:16" ht="18" hidden="1" customHeight="1">
      <c r="C783" s="879"/>
      <c r="D783" s="850"/>
      <c r="E783" s="858"/>
      <c r="F783" s="847"/>
      <c r="G783" s="848"/>
      <c r="H783" s="849"/>
      <c r="I783" s="868"/>
      <c r="J783" s="642"/>
      <c r="K783" s="862"/>
      <c r="L783" s="872" t="str">
        <f t="shared" si="61"/>
        <v/>
      </c>
      <c r="M783" s="872" t="str">
        <f t="shared" si="62"/>
        <v/>
      </c>
      <c r="N783" s="872" t="str">
        <f t="shared" si="63"/>
        <v/>
      </c>
      <c r="O783" s="872" t="str">
        <f t="shared" si="64"/>
        <v/>
      </c>
      <c r="P783" s="872" t="str">
        <f t="shared" si="60"/>
        <v/>
      </c>
    </row>
    <row r="784" spans="3:16" ht="18" hidden="1" customHeight="1">
      <c r="C784" s="879"/>
      <c r="D784" s="850"/>
      <c r="E784" s="858"/>
      <c r="F784" s="847"/>
      <c r="G784" s="848"/>
      <c r="H784" s="849"/>
      <c r="I784" s="868"/>
      <c r="J784" s="642"/>
      <c r="K784" s="862"/>
      <c r="L784" s="872" t="str">
        <f t="shared" si="61"/>
        <v/>
      </c>
      <c r="M784" s="872" t="str">
        <f t="shared" si="62"/>
        <v/>
      </c>
      <c r="N784" s="872" t="str">
        <f t="shared" si="63"/>
        <v/>
      </c>
      <c r="O784" s="872" t="str">
        <f t="shared" si="64"/>
        <v/>
      </c>
      <c r="P784" s="872" t="str">
        <f t="shared" si="60"/>
        <v/>
      </c>
    </row>
    <row r="785" spans="3:16" ht="18" hidden="1" customHeight="1">
      <c r="C785" s="879"/>
      <c r="D785" s="850"/>
      <c r="E785" s="858"/>
      <c r="F785" s="847"/>
      <c r="G785" s="848"/>
      <c r="H785" s="849"/>
      <c r="I785" s="868"/>
      <c r="J785" s="642"/>
      <c r="K785" s="862"/>
      <c r="L785" s="872" t="str">
        <f t="shared" si="61"/>
        <v/>
      </c>
      <c r="M785" s="872" t="str">
        <f t="shared" si="62"/>
        <v/>
      </c>
      <c r="N785" s="872" t="str">
        <f t="shared" si="63"/>
        <v/>
      </c>
      <c r="O785" s="872" t="str">
        <f t="shared" si="64"/>
        <v/>
      </c>
      <c r="P785" s="872" t="str">
        <f t="shared" si="60"/>
        <v/>
      </c>
    </row>
    <row r="786" spans="3:16" ht="18" hidden="1" customHeight="1">
      <c r="C786" s="879"/>
      <c r="D786" s="850"/>
      <c r="E786" s="858"/>
      <c r="F786" s="847"/>
      <c r="G786" s="848"/>
      <c r="H786" s="849"/>
      <c r="I786" s="868"/>
      <c r="J786" s="642"/>
      <c r="K786" s="862"/>
      <c r="L786" s="872" t="str">
        <f t="shared" si="61"/>
        <v/>
      </c>
      <c r="M786" s="872" t="str">
        <f t="shared" si="62"/>
        <v/>
      </c>
      <c r="N786" s="872" t="str">
        <f t="shared" si="63"/>
        <v/>
      </c>
      <c r="O786" s="872" t="str">
        <f t="shared" si="64"/>
        <v/>
      </c>
      <c r="P786" s="872" t="str">
        <f t="shared" si="60"/>
        <v/>
      </c>
    </row>
    <row r="787" spans="3:16" ht="18" hidden="1" customHeight="1">
      <c r="C787" s="879"/>
      <c r="D787" s="850"/>
      <c r="E787" s="858"/>
      <c r="F787" s="847"/>
      <c r="G787" s="848"/>
      <c r="H787" s="849"/>
      <c r="I787" s="868"/>
      <c r="J787" s="642"/>
      <c r="K787" s="862"/>
      <c r="L787" s="872" t="str">
        <f t="shared" si="61"/>
        <v/>
      </c>
      <c r="M787" s="872" t="str">
        <f t="shared" si="62"/>
        <v/>
      </c>
      <c r="N787" s="872" t="str">
        <f t="shared" si="63"/>
        <v/>
      </c>
      <c r="O787" s="872" t="str">
        <f t="shared" si="64"/>
        <v/>
      </c>
      <c r="P787" s="872" t="str">
        <f t="shared" si="60"/>
        <v/>
      </c>
    </row>
    <row r="788" spans="3:16" ht="18" hidden="1" customHeight="1">
      <c r="C788" s="879"/>
      <c r="D788" s="850"/>
      <c r="E788" s="858"/>
      <c r="F788" s="847"/>
      <c r="G788" s="848"/>
      <c r="H788" s="849"/>
      <c r="I788" s="868"/>
      <c r="J788" s="642"/>
      <c r="K788" s="862"/>
      <c r="L788" s="872" t="str">
        <f t="shared" si="61"/>
        <v/>
      </c>
      <c r="M788" s="872" t="str">
        <f t="shared" si="62"/>
        <v/>
      </c>
      <c r="N788" s="872" t="str">
        <f t="shared" si="63"/>
        <v/>
      </c>
      <c r="O788" s="872" t="str">
        <f t="shared" si="64"/>
        <v/>
      </c>
      <c r="P788" s="872" t="str">
        <f t="shared" si="60"/>
        <v/>
      </c>
    </row>
    <row r="789" spans="3:16" ht="18" hidden="1" customHeight="1">
      <c r="C789" s="879"/>
      <c r="D789" s="850"/>
      <c r="E789" s="858"/>
      <c r="F789" s="847"/>
      <c r="G789" s="848"/>
      <c r="H789" s="849"/>
      <c r="I789" s="868"/>
      <c r="J789" s="642"/>
      <c r="K789" s="862"/>
      <c r="L789" s="872" t="str">
        <f t="shared" si="61"/>
        <v/>
      </c>
      <c r="M789" s="872" t="str">
        <f t="shared" si="62"/>
        <v/>
      </c>
      <c r="N789" s="872" t="str">
        <f t="shared" si="63"/>
        <v/>
      </c>
      <c r="O789" s="872" t="str">
        <f t="shared" si="64"/>
        <v/>
      </c>
      <c r="P789" s="872" t="str">
        <f t="shared" si="60"/>
        <v/>
      </c>
    </row>
    <row r="790" spans="3:16" ht="18" hidden="1" customHeight="1">
      <c r="C790" s="879"/>
      <c r="D790" s="850"/>
      <c r="E790" s="858"/>
      <c r="F790" s="847"/>
      <c r="G790" s="848"/>
      <c r="H790" s="849"/>
      <c r="I790" s="868"/>
      <c r="J790" s="642"/>
      <c r="K790" s="862"/>
      <c r="L790" s="872" t="str">
        <f t="shared" si="61"/>
        <v/>
      </c>
      <c r="M790" s="872" t="str">
        <f t="shared" si="62"/>
        <v/>
      </c>
      <c r="N790" s="872" t="str">
        <f t="shared" si="63"/>
        <v/>
      </c>
      <c r="O790" s="872" t="str">
        <f t="shared" si="64"/>
        <v/>
      </c>
      <c r="P790" s="872" t="str">
        <f t="shared" si="60"/>
        <v/>
      </c>
    </row>
    <row r="791" spans="3:16" ht="18" hidden="1" customHeight="1">
      <c r="C791" s="879"/>
      <c r="D791" s="850"/>
      <c r="E791" s="858"/>
      <c r="F791" s="847"/>
      <c r="G791" s="848"/>
      <c r="H791" s="849"/>
      <c r="I791" s="868"/>
      <c r="J791" s="642"/>
      <c r="K791" s="862"/>
      <c r="L791" s="872" t="str">
        <f t="shared" si="61"/>
        <v/>
      </c>
      <c r="M791" s="872" t="str">
        <f t="shared" si="62"/>
        <v/>
      </c>
      <c r="N791" s="872" t="str">
        <f t="shared" si="63"/>
        <v/>
      </c>
      <c r="O791" s="872" t="str">
        <f t="shared" si="64"/>
        <v/>
      </c>
      <c r="P791" s="872" t="str">
        <f t="shared" si="60"/>
        <v/>
      </c>
    </row>
    <row r="792" spans="3:16" ht="18" hidden="1" customHeight="1">
      <c r="C792" s="879"/>
      <c r="D792" s="850"/>
      <c r="E792" s="858"/>
      <c r="F792" s="847"/>
      <c r="G792" s="848"/>
      <c r="H792" s="849"/>
      <c r="I792" s="868"/>
      <c r="J792" s="642"/>
      <c r="K792" s="862"/>
      <c r="L792" s="872" t="str">
        <f t="shared" si="61"/>
        <v/>
      </c>
      <c r="M792" s="872" t="str">
        <f t="shared" si="62"/>
        <v/>
      </c>
      <c r="N792" s="872" t="str">
        <f t="shared" si="63"/>
        <v/>
      </c>
      <c r="O792" s="872" t="str">
        <f t="shared" si="64"/>
        <v/>
      </c>
      <c r="P792" s="872" t="str">
        <f t="shared" si="60"/>
        <v/>
      </c>
    </row>
    <row r="793" spans="3:16" ht="18" hidden="1" customHeight="1">
      <c r="C793" s="879"/>
      <c r="D793" s="850"/>
      <c r="E793" s="858"/>
      <c r="F793" s="847"/>
      <c r="G793" s="848"/>
      <c r="H793" s="849"/>
      <c r="I793" s="868"/>
      <c r="J793" s="642"/>
      <c r="K793" s="862"/>
      <c r="L793" s="872" t="str">
        <f t="shared" si="61"/>
        <v/>
      </c>
      <c r="M793" s="872" t="str">
        <f t="shared" si="62"/>
        <v/>
      </c>
      <c r="N793" s="872" t="str">
        <f t="shared" si="63"/>
        <v/>
      </c>
      <c r="O793" s="872" t="str">
        <f t="shared" si="64"/>
        <v/>
      </c>
      <c r="P793" s="872" t="str">
        <f t="shared" si="60"/>
        <v/>
      </c>
    </row>
    <row r="794" spans="3:16" ht="18" hidden="1" customHeight="1">
      <c r="C794" s="879"/>
      <c r="D794" s="850"/>
      <c r="E794" s="858"/>
      <c r="F794" s="847"/>
      <c r="G794" s="848"/>
      <c r="H794" s="849"/>
      <c r="I794" s="868"/>
      <c r="J794" s="642"/>
      <c r="K794" s="862"/>
      <c r="L794" s="872" t="str">
        <f t="shared" si="61"/>
        <v/>
      </c>
      <c r="M794" s="872" t="str">
        <f t="shared" si="62"/>
        <v/>
      </c>
      <c r="N794" s="872" t="str">
        <f t="shared" si="63"/>
        <v/>
      </c>
      <c r="O794" s="872" t="str">
        <f t="shared" si="64"/>
        <v/>
      </c>
      <c r="P794" s="872" t="str">
        <f t="shared" si="60"/>
        <v/>
      </c>
    </row>
    <row r="795" spans="3:16" ht="18" hidden="1" customHeight="1">
      <c r="C795" s="879"/>
      <c r="D795" s="850"/>
      <c r="E795" s="858"/>
      <c r="F795" s="847"/>
      <c r="G795" s="848"/>
      <c r="H795" s="849"/>
      <c r="I795" s="868"/>
      <c r="J795" s="642"/>
      <c r="K795" s="862"/>
      <c r="L795" s="872" t="str">
        <f t="shared" si="61"/>
        <v/>
      </c>
      <c r="M795" s="872" t="str">
        <f t="shared" si="62"/>
        <v/>
      </c>
      <c r="N795" s="872" t="str">
        <f t="shared" si="63"/>
        <v/>
      </c>
      <c r="O795" s="872" t="str">
        <f t="shared" si="64"/>
        <v/>
      </c>
      <c r="P795" s="872" t="str">
        <f t="shared" si="60"/>
        <v/>
      </c>
    </row>
    <row r="796" spans="3:16" ht="18" hidden="1" customHeight="1">
      <c r="C796" s="879"/>
      <c r="D796" s="850"/>
      <c r="E796" s="858"/>
      <c r="F796" s="847"/>
      <c r="G796" s="848"/>
      <c r="H796" s="849"/>
      <c r="I796" s="868"/>
      <c r="J796" s="642"/>
      <c r="K796" s="862"/>
      <c r="L796" s="872" t="str">
        <f t="shared" si="61"/>
        <v/>
      </c>
      <c r="M796" s="872" t="str">
        <f t="shared" si="62"/>
        <v/>
      </c>
      <c r="N796" s="872" t="str">
        <f t="shared" si="63"/>
        <v/>
      </c>
      <c r="O796" s="872" t="str">
        <f t="shared" si="64"/>
        <v/>
      </c>
      <c r="P796" s="872" t="str">
        <f t="shared" si="60"/>
        <v/>
      </c>
    </row>
    <row r="797" spans="3:16" ht="18" hidden="1" customHeight="1">
      <c r="C797" s="879"/>
      <c r="D797" s="850"/>
      <c r="E797" s="858"/>
      <c r="F797" s="847"/>
      <c r="G797" s="848"/>
      <c r="H797" s="849"/>
      <c r="I797" s="868"/>
      <c r="J797" s="642"/>
      <c r="K797" s="862"/>
      <c r="L797" s="872" t="str">
        <f t="shared" si="61"/>
        <v/>
      </c>
      <c r="M797" s="872" t="str">
        <f t="shared" si="62"/>
        <v/>
      </c>
      <c r="N797" s="872" t="str">
        <f t="shared" si="63"/>
        <v/>
      </c>
      <c r="O797" s="872" t="str">
        <f t="shared" si="64"/>
        <v/>
      </c>
      <c r="P797" s="872" t="str">
        <f t="shared" si="60"/>
        <v/>
      </c>
    </row>
    <row r="798" spans="3:16" ht="18" hidden="1" customHeight="1">
      <c r="C798" s="879"/>
      <c r="D798" s="850"/>
      <c r="E798" s="858"/>
      <c r="F798" s="847"/>
      <c r="G798" s="848"/>
      <c r="H798" s="849"/>
      <c r="I798" s="868"/>
      <c r="J798" s="642"/>
      <c r="K798" s="862"/>
      <c r="L798" s="872" t="str">
        <f t="shared" si="61"/>
        <v/>
      </c>
      <c r="M798" s="872" t="str">
        <f t="shared" si="62"/>
        <v/>
      </c>
      <c r="N798" s="872" t="str">
        <f t="shared" si="63"/>
        <v/>
      </c>
      <c r="O798" s="872" t="str">
        <f t="shared" si="64"/>
        <v/>
      </c>
      <c r="P798" s="872" t="str">
        <f t="shared" si="60"/>
        <v/>
      </c>
    </row>
    <row r="799" spans="3:16" ht="18" hidden="1" customHeight="1">
      <c r="C799" s="879"/>
      <c r="D799" s="850"/>
      <c r="E799" s="858"/>
      <c r="F799" s="847"/>
      <c r="G799" s="848"/>
      <c r="H799" s="849"/>
      <c r="I799" s="868"/>
      <c r="J799" s="642"/>
      <c r="K799" s="862"/>
      <c r="L799" s="872" t="str">
        <f t="shared" si="61"/>
        <v/>
      </c>
      <c r="M799" s="872" t="str">
        <f t="shared" si="62"/>
        <v/>
      </c>
      <c r="N799" s="872" t="str">
        <f t="shared" si="63"/>
        <v/>
      </c>
      <c r="O799" s="872" t="str">
        <f t="shared" si="64"/>
        <v/>
      </c>
      <c r="P799" s="872" t="str">
        <f t="shared" si="60"/>
        <v/>
      </c>
    </row>
    <row r="800" spans="3:16" ht="18" hidden="1" customHeight="1">
      <c r="C800" s="879"/>
      <c r="D800" s="850"/>
      <c r="E800" s="858"/>
      <c r="F800" s="847"/>
      <c r="G800" s="848"/>
      <c r="H800" s="849"/>
      <c r="I800" s="868"/>
      <c r="J800" s="642"/>
      <c r="K800" s="862"/>
      <c r="L800" s="872" t="str">
        <f t="shared" si="61"/>
        <v/>
      </c>
      <c r="M800" s="872" t="str">
        <f t="shared" si="62"/>
        <v/>
      </c>
      <c r="N800" s="872" t="str">
        <f t="shared" si="63"/>
        <v/>
      </c>
      <c r="O800" s="872" t="str">
        <f t="shared" si="64"/>
        <v/>
      </c>
      <c r="P800" s="872" t="str">
        <f t="shared" si="60"/>
        <v/>
      </c>
    </row>
    <row r="801" spans="3:16" ht="18" hidden="1" customHeight="1">
      <c r="C801" s="879"/>
      <c r="D801" s="850"/>
      <c r="E801" s="858"/>
      <c r="F801" s="847"/>
      <c r="G801" s="848"/>
      <c r="H801" s="849"/>
      <c r="I801" s="868"/>
      <c r="J801" s="642"/>
      <c r="K801" s="862"/>
      <c r="L801" s="872" t="str">
        <f t="shared" si="61"/>
        <v/>
      </c>
      <c r="M801" s="872" t="str">
        <f t="shared" si="62"/>
        <v/>
      </c>
      <c r="N801" s="872" t="str">
        <f t="shared" si="63"/>
        <v/>
      </c>
      <c r="O801" s="872" t="str">
        <f t="shared" si="64"/>
        <v/>
      </c>
      <c r="P801" s="872" t="str">
        <f t="shared" si="60"/>
        <v/>
      </c>
    </row>
    <row r="802" spans="3:16" ht="18" hidden="1" customHeight="1">
      <c r="C802" s="879"/>
      <c r="D802" s="850"/>
      <c r="E802" s="858"/>
      <c r="F802" s="847"/>
      <c r="G802" s="848"/>
      <c r="H802" s="849"/>
      <c r="I802" s="868"/>
      <c r="J802" s="642"/>
      <c r="K802" s="862"/>
      <c r="L802" s="872" t="str">
        <f t="shared" si="61"/>
        <v/>
      </c>
      <c r="M802" s="872" t="str">
        <f t="shared" si="62"/>
        <v/>
      </c>
      <c r="N802" s="872" t="str">
        <f t="shared" si="63"/>
        <v/>
      </c>
      <c r="O802" s="872" t="str">
        <f t="shared" si="64"/>
        <v/>
      </c>
      <c r="P802" s="872" t="str">
        <f t="shared" si="60"/>
        <v/>
      </c>
    </row>
    <row r="803" spans="3:16" ht="18" hidden="1" customHeight="1">
      <c r="C803" s="879"/>
      <c r="D803" s="850"/>
      <c r="E803" s="858"/>
      <c r="F803" s="847"/>
      <c r="G803" s="848"/>
      <c r="H803" s="849"/>
      <c r="I803" s="868"/>
      <c r="J803" s="642"/>
      <c r="K803" s="862"/>
      <c r="L803" s="872" t="str">
        <f t="shared" si="61"/>
        <v/>
      </c>
      <c r="M803" s="872" t="str">
        <f t="shared" si="62"/>
        <v/>
      </c>
      <c r="N803" s="872" t="str">
        <f t="shared" si="63"/>
        <v/>
      </c>
      <c r="O803" s="872" t="str">
        <f t="shared" si="64"/>
        <v/>
      </c>
      <c r="P803" s="872" t="str">
        <f t="shared" si="60"/>
        <v/>
      </c>
    </row>
    <row r="804" spans="3:16" ht="18" hidden="1" customHeight="1">
      <c r="C804" s="879"/>
      <c r="D804" s="850"/>
      <c r="E804" s="858"/>
      <c r="F804" s="847"/>
      <c r="G804" s="848"/>
      <c r="H804" s="849"/>
      <c r="I804" s="868"/>
      <c r="J804" s="642"/>
      <c r="K804" s="862"/>
      <c r="L804" s="872" t="str">
        <f t="shared" si="61"/>
        <v/>
      </c>
      <c r="M804" s="872" t="str">
        <f t="shared" si="62"/>
        <v/>
      </c>
      <c r="N804" s="872" t="str">
        <f t="shared" si="63"/>
        <v/>
      </c>
      <c r="O804" s="872" t="str">
        <f t="shared" si="64"/>
        <v/>
      </c>
      <c r="P804" s="872" t="str">
        <f t="shared" si="60"/>
        <v/>
      </c>
    </row>
    <row r="805" spans="3:16" ht="18" hidden="1" customHeight="1">
      <c r="C805" s="879"/>
      <c r="D805" s="850"/>
      <c r="E805" s="858"/>
      <c r="F805" s="847"/>
      <c r="G805" s="848"/>
      <c r="H805" s="849"/>
      <c r="I805" s="868"/>
      <c r="J805" s="642"/>
      <c r="K805" s="862"/>
      <c r="L805" s="872" t="str">
        <f t="shared" si="61"/>
        <v/>
      </c>
      <c r="M805" s="872" t="str">
        <f t="shared" si="62"/>
        <v/>
      </c>
      <c r="N805" s="872" t="str">
        <f t="shared" si="63"/>
        <v/>
      </c>
      <c r="O805" s="872" t="str">
        <f t="shared" si="64"/>
        <v/>
      </c>
      <c r="P805" s="872" t="str">
        <f t="shared" si="60"/>
        <v/>
      </c>
    </row>
    <row r="806" spans="3:16" ht="18" hidden="1" customHeight="1">
      <c r="C806" s="879"/>
      <c r="D806" s="850"/>
      <c r="E806" s="858"/>
      <c r="F806" s="847"/>
      <c r="G806" s="848"/>
      <c r="H806" s="849"/>
      <c r="I806" s="868"/>
      <c r="J806" s="642"/>
      <c r="K806" s="862"/>
      <c r="L806" s="872" t="str">
        <f t="shared" si="61"/>
        <v/>
      </c>
      <c r="M806" s="872" t="str">
        <f t="shared" si="62"/>
        <v/>
      </c>
      <c r="N806" s="872" t="str">
        <f t="shared" si="63"/>
        <v/>
      </c>
      <c r="O806" s="872" t="str">
        <f t="shared" si="64"/>
        <v/>
      </c>
      <c r="P806" s="872" t="str">
        <f t="shared" si="60"/>
        <v/>
      </c>
    </row>
    <row r="807" spans="3:16" ht="18" hidden="1" customHeight="1">
      <c r="C807" s="879"/>
      <c r="D807" s="850"/>
      <c r="E807" s="858"/>
      <c r="F807" s="847"/>
      <c r="G807" s="848"/>
      <c r="H807" s="849"/>
      <c r="I807" s="868"/>
      <c r="J807" s="642"/>
      <c r="K807" s="862"/>
      <c r="L807" s="872" t="str">
        <f t="shared" si="61"/>
        <v/>
      </c>
      <c r="M807" s="872" t="str">
        <f t="shared" si="62"/>
        <v/>
      </c>
      <c r="N807" s="872" t="str">
        <f t="shared" si="63"/>
        <v/>
      </c>
      <c r="O807" s="872" t="str">
        <f t="shared" si="64"/>
        <v/>
      </c>
      <c r="P807" s="872" t="str">
        <f t="shared" si="60"/>
        <v/>
      </c>
    </row>
    <row r="808" spans="3:16" ht="18" hidden="1" customHeight="1">
      <c r="C808" s="879"/>
      <c r="D808" s="850"/>
      <c r="E808" s="858"/>
      <c r="F808" s="847"/>
      <c r="G808" s="848"/>
      <c r="H808" s="849"/>
      <c r="I808" s="868"/>
      <c r="J808" s="642"/>
      <c r="K808" s="862"/>
      <c r="L808" s="872" t="str">
        <f t="shared" si="61"/>
        <v/>
      </c>
      <c r="M808" s="872" t="str">
        <f t="shared" si="62"/>
        <v/>
      </c>
      <c r="N808" s="872" t="str">
        <f t="shared" si="63"/>
        <v/>
      </c>
      <c r="O808" s="872" t="str">
        <f t="shared" si="64"/>
        <v/>
      </c>
      <c r="P808" s="872" t="str">
        <f t="shared" si="60"/>
        <v/>
      </c>
    </row>
    <row r="809" spans="3:16" ht="18" hidden="1" customHeight="1">
      <c r="C809" s="879"/>
      <c r="D809" s="850"/>
      <c r="E809" s="858"/>
      <c r="F809" s="847"/>
      <c r="G809" s="848"/>
      <c r="H809" s="849"/>
      <c r="I809" s="868"/>
      <c r="J809" s="642"/>
      <c r="K809" s="862"/>
      <c r="L809" s="872" t="str">
        <f t="shared" si="61"/>
        <v/>
      </c>
      <c r="M809" s="872" t="str">
        <f t="shared" si="62"/>
        <v/>
      </c>
      <c r="N809" s="872" t="str">
        <f t="shared" si="63"/>
        <v/>
      </c>
      <c r="O809" s="872" t="str">
        <f t="shared" si="64"/>
        <v/>
      </c>
      <c r="P809" s="872" t="str">
        <f t="shared" si="60"/>
        <v/>
      </c>
    </row>
    <row r="810" spans="3:16" ht="18" hidden="1" customHeight="1">
      <c r="C810" s="879"/>
      <c r="D810" s="850"/>
      <c r="E810" s="858"/>
      <c r="F810" s="847"/>
      <c r="G810" s="848"/>
      <c r="H810" s="849"/>
      <c r="I810" s="868"/>
      <c r="J810" s="642"/>
      <c r="K810" s="862"/>
      <c r="L810" s="872" t="str">
        <f t="shared" si="61"/>
        <v/>
      </c>
      <c r="M810" s="872" t="str">
        <f t="shared" si="62"/>
        <v/>
      </c>
      <c r="N810" s="872" t="str">
        <f t="shared" si="63"/>
        <v/>
      </c>
      <c r="O810" s="872" t="str">
        <f t="shared" si="64"/>
        <v/>
      </c>
      <c r="P810" s="872" t="str">
        <f t="shared" si="60"/>
        <v/>
      </c>
    </row>
    <row r="811" spans="3:16" ht="18" hidden="1" customHeight="1">
      <c r="C811" s="879"/>
      <c r="D811" s="850"/>
      <c r="E811" s="858"/>
      <c r="F811" s="847"/>
      <c r="G811" s="848"/>
      <c r="H811" s="849"/>
      <c r="I811" s="868"/>
      <c r="J811" s="642"/>
      <c r="K811" s="862"/>
      <c r="L811" s="872" t="str">
        <f t="shared" si="61"/>
        <v/>
      </c>
      <c r="M811" s="872" t="str">
        <f t="shared" si="62"/>
        <v/>
      </c>
      <c r="N811" s="872" t="str">
        <f t="shared" si="63"/>
        <v/>
      </c>
      <c r="O811" s="872" t="str">
        <f t="shared" si="64"/>
        <v/>
      </c>
      <c r="P811" s="872" t="str">
        <f t="shared" si="60"/>
        <v/>
      </c>
    </row>
    <row r="812" spans="3:16" ht="18" hidden="1" customHeight="1">
      <c r="C812" s="879"/>
      <c r="D812" s="850"/>
      <c r="E812" s="858"/>
      <c r="F812" s="847"/>
      <c r="G812" s="848"/>
      <c r="H812" s="849"/>
      <c r="I812" s="868"/>
      <c r="J812" s="642"/>
      <c r="K812" s="862"/>
      <c r="L812" s="872" t="str">
        <f t="shared" si="61"/>
        <v/>
      </c>
      <c r="M812" s="872" t="str">
        <f t="shared" si="62"/>
        <v/>
      </c>
      <c r="N812" s="872" t="str">
        <f t="shared" si="63"/>
        <v/>
      </c>
      <c r="O812" s="872" t="str">
        <f t="shared" si="64"/>
        <v/>
      </c>
      <c r="P812" s="872" t="str">
        <f t="shared" si="60"/>
        <v/>
      </c>
    </row>
    <row r="813" spans="3:16" ht="18" hidden="1" customHeight="1">
      <c r="C813" s="879"/>
      <c r="D813" s="851"/>
      <c r="E813" s="859"/>
      <c r="F813" s="852"/>
      <c r="G813" s="853"/>
      <c r="H813" s="854"/>
      <c r="I813" s="868"/>
      <c r="J813" s="642"/>
      <c r="K813" s="862"/>
      <c r="L813" s="872" t="str">
        <f t="shared" si="61"/>
        <v/>
      </c>
      <c r="M813" s="872" t="str">
        <f t="shared" si="62"/>
        <v/>
      </c>
      <c r="N813" s="872" t="str">
        <f t="shared" si="63"/>
        <v/>
      </c>
      <c r="O813" s="872" t="str">
        <f t="shared" si="64"/>
        <v/>
      </c>
      <c r="P813" s="872" t="str">
        <f t="shared" si="60"/>
        <v/>
      </c>
    </row>
    <row r="814" spans="3:16" ht="18" hidden="1" customHeight="1">
      <c r="C814" s="879"/>
      <c r="D814" s="856"/>
      <c r="E814" s="860"/>
      <c r="F814" s="844"/>
      <c r="G814" s="845"/>
      <c r="H814" s="844"/>
      <c r="I814" s="868"/>
      <c r="J814" s="642"/>
      <c r="K814" s="862"/>
      <c r="L814" s="872" t="str">
        <f t="shared" si="61"/>
        <v/>
      </c>
      <c r="M814" s="872" t="str">
        <f t="shared" si="62"/>
        <v/>
      </c>
      <c r="N814" s="872" t="str">
        <f t="shared" si="63"/>
        <v/>
      </c>
      <c r="O814" s="872" t="str">
        <f t="shared" si="64"/>
        <v/>
      </c>
      <c r="P814" s="872" t="str">
        <f t="shared" si="60"/>
        <v/>
      </c>
    </row>
    <row r="815" spans="3:16" ht="18" hidden="1" customHeight="1">
      <c r="C815" s="884"/>
      <c r="D815" s="851"/>
      <c r="E815" s="859"/>
      <c r="F815" s="852"/>
      <c r="G815" s="853"/>
      <c r="H815" s="852"/>
      <c r="I815" s="869"/>
      <c r="J815" s="642"/>
      <c r="K815" s="862"/>
      <c r="L815" s="872" t="str">
        <f t="shared" si="61"/>
        <v/>
      </c>
      <c r="M815" s="872" t="str">
        <f t="shared" si="62"/>
        <v/>
      </c>
      <c r="N815" s="872" t="str">
        <f t="shared" si="63"/>
        <v/>
      </c>
      <c r="O815" s="872" t="str">
        <f t="shared" si="64"/>
        <v/>
      </c>
      <c r="P815" s="872" t="str">
        <f t="shared" si="60"/>
        <v/>
      </c>
    </row>
    <row r="816" spans="3:16" ht="18" customHeight="1" thickBot="1">
      <c r="C816" s="883"/>
      <c r="D816" s="855"/>
      <c r="E816" s="860"/>
      <c r="F816" s="844"/>
      <c r="G816" s="845"/>
      <c r="H816" s="844"/>
      <c r="I816" s="868"/>
      <c r="J816" s="642"/>
      <c r="K816" s="862"/>
      <c r="L816" s="872" t="str">
        <f t="shared" si="61"/>
        <v/>
      </c>
      <c r="M816" s="872" t="str">
        <f t="shared" si="62"/>
        <v/>
      </c>
      <c r="N816" s="872" t="str">
        <f t="shared" si="63"/>
        <v/>
      </c>
      <c r="O816" s="872" t="str">
        <f t="shared" si="64"/>
        <v/>
      </c>
      <c r="P816" s="872" t="str">
        <f t="shared" si="60"/>
        <v/>
      </c>
    </row>
    <row r="817" spans="3:12" ht="18" customHeight="1" thickTop="1" thickBot="1">
      <c r="C817" s="1401" t="s">
        <v>409</v>
      </c>
      <c r="D817" s="1402"/>
      <c r="E817" s="1402"/>
      <c r="F817" s="1403"/>
      <c r="G817" s="863"/>
      <c r="H817" s="864"/>
      <c r="I817" s="865"/>
      <c r="J817" s="865"/>
      <c r="K817" s="866"/>
    </row>
    <row r="818" spans="3:12" ht="18" customHeight="1">
      <c r="C818" s="645"/>
      <c r="D818" s="645"/>
      <c r="E818" s="645"/>
      <c r="F818" s="646"/>
      <c r="G818" s="647"/>
      <c r="H818" s="648"/>
      <c r="I818" s="648"/>
      <c r="J818" s="648"/>
      <c r="K818" s="649"/>
    </row>
    <row r="819" spans="3:12" ht="18" customHeight="1">
      <c r="C819" s="650" t="s">
        <v>355</v>
      </c>
      <c r="D819" s="645"/>
      <c r="E819" s="645"/>
      <c r="F819" s="646"/>
      <c r="G819" s="647"/>
      <c r="H819" s="648"/>
      <c r="I819" s="648"/>
      <c r="J819" s="648"/>
      <c r="K819" s="649"/>
    </row>
    <row r="820" spans="3:12" ht="26.25" customHeight="1">
      <c r="C820" s="1404" t="s">
        <v>458</v>
      </c>
      <c r="D820" s="1404"/>
      <c r="E820" s="1404"/>
      <c r="F820" s="1404"/>
      <c r="G820" s="1404"/>
      <c r="H820" s="1404"/>
      <c r="I820" s="1404"/>
      <c r="J820" s="1404"/>
      <c r="K820" s="1404"/>
    </row>
    <row r="821" spans="3:12" ht="26.25" customHeight="1">
      <c r="C821" s="1404" t="s">
        <v>459</v>
      </c>
      <c r="D821" s="1404"/>
      <c r="E821" s="1404"/>
      <c r="F821" s="1404"/>
      <c r="G821" s="1404"/>
      <c r="H821" s="1404"/>
      <c r="I821" s="1404"/>
      <c r="J821" s="1404"/>
      <c r="K821" s="1404"/>
    </row>
    <row r="822" spans="3:12" ht="26.25" customHeight="1">
      <c r="C822" s="1417" t="s">
        <v>643</v>
      </c>
      <c r="D822" s="1418"/>
      <c r="E822" s="1418"/>
      <c r="F822" s="1418"/>
      <c r="G822" s="1418"/>
      <c r="H822" s="1418"/>
      <c r="I822" s="1418"/>
      <c r="J822" s="1418"/>
      <c r="K822" s="1418"/>
      <c r="L822" s="652"/>
    </row>
    <row r="823" spans="3:12" ht="26.25" customHeight="1">
      <c r="C823" s="1417"/>
      <c r="D823" s="1418"/>
      <c r="E823" s="1418"/>
      <c r="F823" s="1418"/>
      <c r="G823" s="1418"/>
      <c r="H823" s="1418"/>
      <c r="I823" s="1418"/>
      <c r="J823" s="1418"/>
      <c r="K823" s="1418"/>
      <c r="L823" s="653"/>
    </row>
    <row r="824" spans="3:12" ht="26.25" customHeight="1">
      <c r="C824" s="1417"/>
      <c r="D824" s="1418"/>
      <c r="E824" s="1418"/>
      <c r="F824" s="1418"/>
      <c r="G824" s="1418"/>
      <c r="H824" s="1418"/>
      <c r="I824" s="1418"/>
      <c r="J824" s="1418"/>
      <c r="K824" s="1418"/>
      <c r="L824" s="652"/>
    </row>
    <row r="825" spans="3:12" ht="26.25" customHeight="1">
      <c r="C825" s="1417"/>
      <c r="D825" s="1418"/>
      <c r="E825" s="1418"/>
      <c r="F825" s="1418"/>
      <c r="G825" s="1418"/>
      <c r="H825" s="1418"/>
      <c r="I825" s="1418"/>
      <c r="J825" s="1418"/>
      <c r="K825" s="1418"/>
      <c r="L825" s="652"/>
    </row>
    <row r="826" spans="3:12" ht="26.25" customHeight="1">
      <c r="C826" s="1417"/>
      <c r="D826" s="1418"/>
      <c r="E826" s="1418"/>
      <c r="F826" s="1418"/>
      <c r="G826" s="1418"/>
      <c r="H826" s="1418"/>
      <c r="I826" s="1418"/>
      <c r="J826" s="1418"/>
      <c r="K826" s="1418"/>
      <c r="L826" s="652"/>
    </row>
    <row r="827" spans="3:12" ht="26.25" customHeight="1">
      <c r="C827" s="1417"/>
      <c r="D827" s="1418"/>
      <c r="E827" s="1418"/>
      <c r="F827" s="1418"/>
      <c r="G827" s="1418"/>
      <c r="H827" s="1418"/>
      <c r="I827" s="1418"/>
      <c r="J827" s="1418"/>
      <c r="K827" s="1418"/>
      <c r="L827" s="652"/>
    </row>
    <row r="828" spans="3:12" ht="26.25" customHeight="1">
      <c r="C828" s="1418"/>
      <c r="D828" s="1418"/>
      <c r="E828" s="1418"/>
      <c r="F828" s="1418"/>
      <c r="G828" s="1418"/>
      <c r="H828" s="1418"/>
      <c r="I828" s="1418"/>
      <c r="J828" s="1418"/>
      <c r="K828" s="1418"/>
    </row>
    <row r="829" spans="3:12">
      <c r="C829" s="618"/>
      <c r="D829" s="654"/>
      <c r="E829" s="654"/>
      <c r="F829" s="618"/>
      <c r="G829" s="618"/>
      <c r="H829" s="618"/>
      <c r="I829" s="643"/>
      <c r="J829" s="618"/>
      <c r="K829" s="618"/>
    </row>
    <row r="830" spans="3:12">
      <c r="C830" s="618"/>
      <c r="D830" s="654" t="s">
        <v>613</v>
      </c>
      <c r="E830" s="618" t="s">
        <v>119</v>
      </c>
      <c r="F830" s="618" t="s">
        <v>120</v>
      </c>
      <c r="G830" s="618" t="s">
        <v>121</v>
      </c>
      <c r="H830" s="618"/>
      <c r="I830" s="643" t="s">
        <v>431</v>
      </c>
      <c r="J830" s="618"/>
      <c r="K830" s="618"/>
    </row>
    <row r="831" spans="3:12">
      <c r="C831" s="618"/>
      <c r="D831" s="654" t="s">
        <v>614</v>
      </c>
      <c r="E831" s="618" t="s">
        <v>461</v>
      </c>
      <c r="F831" s="618" t="s">
        <v>462</v>
      </c>
      <c r="G831" s="618" t="s">
        <v>463</v>
      </c>
      <c r="H831" s="618"/>
      <c r="I831" s="618" t="s">
        <v>432</v>
      </c>
      <c r="J831" s="618"/>
      <c r="K831" s="618"/>
    </row>
    <row r="832" spans="3:12">
      <c r="C832" s="618"/>
      <c r="D832" s="654" t="s">
        <v>451</v>
      </c>
      <c r="E832" s="618" t="s">
        <v>20</v>
      </c>
      <c r="F832" s="618" t="s">
        <v>20</v>
      </c>
      <c r="G832" s="618" t="s">
        <v>20</v>
      </c>
      <c r="H832" s="618"/>
      <c r="I832" s="618" t="s">
        <v>433</v>
      </c>
      <c r="J832" s="618"/>
      <c r="K832" s="618"/>
    </row>
    <row r="833" spans="3:11">
      <c r="C833" s="618"/>
      <c r="D833" s="618"/>
      <c r="E833" s="618" t="s">
        <v>21</v>
      </c>
      <c r="F833" s="618" t="s">
        <v>21</v>
      </c>
      <c r="G833" s="618" t="s">
        <v>56</v>
      </c>
      <c r="H833" s="618"/>
      <c r="I833" s="618" t="s">
        <v>434</v>
      </c>
      <c r="J833" s="618"/>
      <c r="K833" s="618"/>
    </row>
    <row r="834" spans="3:11">
      <c r="C834" s="618"/>
      <c r="D834" s="618"/>
      <c r="E834" s="618" t="s">
        <v>414</v>
      </c>
      <c r="F834" s="618" t="s">
        <v>22</v>
      </c>
      <c r="G834" s="618" t="s">
        <v>57</v>
      </c>
      <c r="H834" s="618"/>
      <c r="I834" s="618" t="s">
        <v>435</v>
      </c>
      <c r="J834" s="618"/>
      <c r="K834" s="618"/>
    </row>
    <row r="835" spans="3:11">
      <c r="C835" s="618"/>
      <c r="D835" s="618"/>
      <c r="E835" s="618" t="s">
        <v>23</v>
      </c>
      <c r="F835" s="618" t="s">
        <v>23</v>
      </c>
      <c r="G835" s="618" t="s">
        <v>22</v>
      </c>
      <c r="H835" s="618"/>
      <c r="I835" s="618" t="s">
        <v>436</v>
      </c>
      <c r="J835" s="618"/>
      <c r="K835" s="618"/>
    </row>
    <row r="836" spans="3:11">
      <c r="C836" s="618"/>
      <c r="D836" s="618"/>
      <c r="E836" s="618" t="s">
        <v>415</v>
      </c>
      <c r="F836" s="618" t="s">
        <v>24</v>
      </c>
      <c r="G836" s="618" t="s">
        <v>23</v>
      </c>
      <c r="H836" s="618"/>
      <c r="I836" s="618" t="s">
        <v>437</v>
      </c>
      <c r="J836" s="618"/>
      <c r="K836" s="618"/>
    </row>
    <row r="837" spans="3:11">
      <c r="C837" s="618"/>
      <c r="D837" s="618"/>
      <c r="E837" s="618" t="s">
        <v>24</v>
      </c>
      <c r="F837" s="618" t="s">
        <v>25</v>
      </c>
      <c r="G837" s="618" t="s">
        <v>24</v>
      </c>
      <c r="H837" s="618"/>
      <c r="I837" s="618" t="s">
        <v>438</v>
      </c>
      <c r="J837" s="618"/>
      <c r="K837" s="618"/>
    </row>
    <row r="838" spans="3:11">
      <c r="C838" s="618"/>
      <c r="D838" s="618"/>
      <c r="E838" s="618" t="s">
        <v>416</v>
      </c>
      <c r="F838" s="618" t="s">
        <v>26</v>
      </c>
      <c r="G838" s="618" t="s">
        <v>25</v>
      </c>
      <c r="H838" s="618"/>
      <c r="I838" s="618" t="s">
        <v>439</v>
      </c>
      <c r="J838" s="618"/>
      <c r="K838" s="618"/>
    </row>
    <row r="839" spans="3:11">
      <c r="C839" s="618"/>
      <c r="D839" s="618"/>
      <c r="E839" s="618" t="s">
        <v>29</v>
      </c>
      <c r="F839" s="618" t="s">
        <v>452</v>
      </c>
      <c r="G839" s="618" t="s">
        <v>58</v>
      </c>
      <c r="H839" s="618"/>
      <c r="I839" s="618" t="s">
        <v>440</v>
      </c>
      <c r="J839" s="618"/>
      <c r="K839" s="618"/>
    </row>
    <row r="840" spans="3:11">
      <c r="C840" s="618"/>
      <c r="D840" s="618"/>
      <c r="E840" s="618" t="s">
        <v>417</v>
      </c>
      <c r="F840" s="618" t="s">
        <v>112</v>
      </c>
      <c r="G840" s="618" t="s">
        <v>59</v>
      </c>
      <c r="H840" s="618"/>
      <c r="I840" s="618" t="s">
        <v>441</v>
      </c>
      <c r="J840" s="618"/>
      <c r="K840" s="618"/>
    </row>
    <row r="841" spans="3:11">
      <c r="C841" s="618"/>
      <c r="D841" s="618"/>
      <c r="E841" s="618" t="s">
        <v>418</v>
      </c>
      <c r="F841" s="618" t="s">
        <v>115</v>
      </c>
      <c r="G841" s="618" t="s">
        <v>26</v>
      </c>
      <c r="H841" s="618"/>
      <c r="I841" s="618" t="s">
        <v>383</v>
      </c>
      <c r="J841" s="618"/>
      <c r="K841" s="618"/>
    </row>
    <row r="842" spans="3:11">
      <c r="C842" s="618"/>
      <c r="D842" s="618"/>
      <c r="E842" s="1001" t="s">
        <v>442</v>
      </c>
      <c r="F842" s="618" t="s">
        <v>113</v>
      </c>
      <c r="G842" s="618" t="s">
        <v>60</v>
      </c>
      <c r="H842" s="618"/>
      <c r="I842" s="618" t="s">
        <v>443</v>
      </c>
      <c r="J842" s="618"/>
      <c r="K842" s="618"/>
    </row>
    <row r="843" spans="3:11">
      <c r="C843" s="618"/>
      <c r="D843" s="618"/>
      <c r="E843" s="618" t="s">
        <v>419</v>
      </c>
      <c r="F843" s="618" t="s">
        <v>453</v>
      </c>
      <c r="G843" s="618" t="s">
        <v>29</v>
      </c>
      <c r="H843" s="618"/>
      <c r="I843" s="618" t="s">
        <v>444</v>
      </c>
      <c r="J843" s="618"/>
      <c r="K843" s="618"/>
    </row>
    <row r="844" spans="3:11">
      <c r="C844" s="618"/>
      <c r="D844" s="618"/>
      <c r="E844" s="618" t="s">
        <v>420</v>
      </c>
      <c r="F844" s="618" t="s">
        <v>34</v>
      </c>
      <c r="G844" s="618" t="s">
        <v>63</v>
      </c>
      <c r="H844" s="618"/>
      <c r="I844" s="618" t="s">
        <v>445</v>
      </c>
      <c r="J844" s="618"/>
      <c r="K844" s="618"/>
    </row>
    <row r="845" spans="3:11">
      <c r="C845" s="618"/>
      <c r="D845" s="618"/>
      <c r="E845" s="618" t="s">
        <v>6</v>
      </c>
      <c r="F845" s="618" t="s">
        <v>418</v>
      </c>
      <c r="G845" s="618" t="s">
        <v>65</v>
      </c>
      <c r="H845" s="618"/>
      <c r="I845" s="618" t="s">
        <v>373</v>
      </c>
      <c r="J845" s="618"/>
      <c r="K845" s="618"/>
    </row>
    <row r="846" spans="3:11">
      <c r="C846" s="618"/>
      <c r="D846" s="618"/>
      <c r="E846" s="618"/>
      <c r="F846" s="618" t="s">
        <v>419</v>
      </c>
      <c r="G846" s="618" t="s">
        <v>67</v>
      </c>
      <c r="H846" s="618"/>
      <c r="I846" s="618" t="s">
        <v>446</v>
      </c>
      <c r="J846" s="618"/>
      <c r="K846" s="618"/>
    </row>
    <row r="847" spans="3:11">
      <c r="C847" s="618"/>
      <c r="D847" s="618"/>
      <c r="E847" s="618"/>
      <c r="F847" s="618" t="s">
        <v>420</v>
      </c>
      <c r="G847" s="618" t="s">
        <v>69</v>
      </c>
      <c r="H847" s="618"/>
      <c r="I847" s="618" t="s">
        <v>418</v>
      </c>
      <c r="J847" s="618"/>
      <c r="K847" s="618"/>
    </row>
    <row r="848" spans="3:11">
      <c r="C848" s="618"/>
      <c r="D848" s="618"/>
      <c r="E848" s="618"/>
      <c r="F848" s="618" t="s">
        <v>6</v>
      </c>
      <c r="G848" s="618" t="s">
        <v>71</v>
      </c>
      <c r="H848" s="618"/>
      <c r="I848" s="618" t="s">
        <v>447</v>
      </c>
      <c r="J848" s="618"/>
      <c r="K848" s="618"/>
    </row>
    <row r="849" spans="3:11">
      <c r="C849" s="618"/>
      <c r="D849" s="618"/>
      <c r="E849" s="618"/>
      <c r="F849" s="618" t="s">
        <v>454</v>
      </c>
      <c r="G849" s="618" t="s">
        <v>73</v>
      </c>
      <c r="H849" s="618"/>
      <c r="I849" s="618" t="s">
        <v>448</v>
      </c>
      <c r="J849" s="618"/>
      <c r="K849" s="618"/>
    </row>
    <row r="850" spans="3:11">
      <c r="C850" s="618"/>
      <c r="D850" s="618"/>
      <c r="E850" s="618"/>
      <c r="F850" s="618"/>
      <c r="G850" s="618" t="s">
        <v>112</v>
      </c>
      <c r="H850" s="618"/>
      <c r="I850" s="618" t="s">
        <v>449</v>
      </c>
      <c r="J850" s="618"/>
      <c r="K850" s="618"/>
    </row>
    <row r="851" spans="3:11">
      <c r="C851" s="618"/>
      <c r="D851" s="618"/>
      <c r="E851" s="618"/>
      <c r="F851" s="618"/>
      <c r="G851" s="618" t="s">
        <v>115</v>
      </c>
      <c r="H851" s="618"/>
      <c r="I851" s="618" t="s">
        <v>63</v>
      </c>
      <c r="J851" s="618"/>
      <c r="K851" s="618"/>
    </row>
    <row r="852" spans="3:11">
      <c r="C852" s="618"/>
      <c r="D852" s="618"/>
      <c r="E852" s="618"/>
      <c r="F852" s="618"/>
      <c r="G852" s="618" t="s">
        <v>113</v>
      </c>
      <c r="H852" s="618"/>
      <c r="I852" s="618" t="s">
        <v>34</v>
      </c>
      <c r="J852" s="618"/>
      <c r="K852" s="618"/>
    </row>
    <row r="853" spans="3:11">
      <c r="C853" s="618"/>
      <c r="D853" s="618"/>
      <c r="E853" s="618"/>
      <c r="F853" s="618"/>
      <c r="G853" s="618" t="s">
        <v>453</v>
      </c>
      <c r="H853" s="618"/>
      <c r="I853" s="618" t="s">
        <v>450</v>
      </c>
      <c r="J853" s="618"/>
      <c r="K853" s="618"/>
    </row>
    <row r="854" spans="3:11">
      <c r="C854" s="618"/>
      <c r="D854" s="618"/>
      <c r="E854" s="618"/>
      <c r="F854" s="618"/>
      <c r="G854" s="618" t="s">
        <v>34</v>
      </c>
      <c r="H854" s="618"/>
      <c r="I854" s="618" t="s">
        <v>122</v>
      </c>
      <c r="J854" s="618"/>
      <c r="K854" s="618"/>
    </row>
    <row r="855" spans="3:11">
      <c r="C855" s="618"/>
      <c r="D855" s="618"/>
      <c r="E855" s="618"/>
      <c r="F855" s="618"/>
      <c r="G855" s="618" t="s">
        <v>418</v>
      </c>
      <c r="H855" s="618"/>
      <c r="I855" s="618"/>
      <c r="J855" s="618"/>
      <c r="K855" s="618"/>
    </row>
    <row r="856" spans="3:11">
      <c r="C856" s="618"/>
      <c r="D856" s="618"/>
      <c r="E856" s="618"/>
      <c r="F856" s="618"/>
      <c r="G856" s="618" t="s">
        <v>419</v>
      </c>
      <c r="H856" s="618"/>
      <c r="I856" s="618"/>
      <c r="J856" s="618"/>
      <c r="K856" s="618"/>
    </row>
    <row r="857" spans="3:11">
      <c r="C857" s="618"/>
      <c r="D857" s="618"/>
      <c r="E857" s="618"/>
      <c r="F857" s="618"/>
      <c r="G857" s="618" t="s">
        <v>464</v>
      </c>
      <c r="H857" s="618"/>
      <c r="I857" s="618"/>
      <c r="J857" s="618"/>
      <c r="K857" s="618"/>
    </row>
    <row r="858" spans="3:11">
      <c r="C858" s="618"/>
      <c r="D858" s="618"/>
      <c r="E858" s="618"/>
      <c r="F858" s="618"/>
      <c r="G858" s="618" t="s">
        <v>465</v>
      </c>
      <c r="H858" s="618"/>
      <c r="I858" s="618"/>
      <c r="J858" s="618"/>
      <c r="K858" s="618"/>
    </row>
    <row r="859" spans="3:11">
      <c r="C859" s="618"/>
      <c r="D859" s="618"/>
      <c r="E859" s="618"/>
      <c r="F859" s="618"/>
      <c r="G859" s="618" t="s">
        <v>466</v>
      </c>
      <c r="H859" s="618"/>
      <c r="I859" s="618"/>
      <c r="J859" s="618"/>
      <c r="K859" s="618"/>
    </row>
    <row r="860" spans="3:11">
      <c r="C860" s="618"/>
      <c r="D860" s="618"/>
      <c r="E860" s="618"/>
      <c r="F860" s="618"/>
      <c r="G860" s="618" t="s">
        <v>633</v>
      </c>
      <c r="H860" s="618"/>
      <c r="I860" s="618"/>
      <c r="J860" s="618"/>
      <c r="K860" s="618"/>
    </row>
    <row r="861" spans="3:11">
      <c r="C861" s="618"/>
      <c r="D861" s="618"/>
      <c r="E861" s="618"/>
      <c r="F861" s="618"/>
      <c r="G861" s="618" t="s">
        <v>6</v>
      </c>
      <c r="H861" s="618"/>
      <c r="I861" s="618"/>
      <c r="J861" s="618"/>
      <c r="K861" s="618"/>
    </row>
    <row r="862" spans="3:11">
      <c r="C862" s="618"/>
      <c r="D862" s="618"/>
      <c r="E862" s="618"/>
      <c r="F862" s="618"/>
      <c r="G862" s="618" t="s">
        <v>455</v>
      </c>
      <c r="H862" s="618"/>
      <c r="I862" s="618"/>
      <c r="J862" s="618"/>
      <c r="K862" s="618"/>
    </row>
    <row r="863" spans="3:11">
      <c r="C863" s="618"/>
      <c r="D863" s="618"/>
      <c r="E863" s="618"/>
      <c r="F863" s="618"/>
      <c r="G863" s="618"/>
      <c r="H863" s="618"/>
    </row>
    <row r="864" spans="3:11">
      <c r="G864" s="618"/>
    </row>
  </sheetData>
  <sheetProtection insertRows="0" deleteRows="0"/>
  <mergeCells count="16">
    <mergeCell ref="L4:P4"/>
    <mergeCell ref="C1:J1"/>
    <mergeCell ref="C817:F817"/>
    <mergeCell ref="C822:K828"/>
    <mergeCell ref="C4:C5"/>
    <mergeCell ref="D4:D5"/>
    <mergeCell ref="E4:E5"/>
    <mergeCell ref="F4:F5"/>
    <mergeCell ref="G4:G5"/>
    <mergeCell ref="H4:H5"/>
    <mergeCell ref="I4:I5"/>
    <mergeCell ref="J4:J5"/>
    <mergeCell ref="K4:K5"/>
    <mergeCell ref="C3:J3"/>
    <mergeCell ref="C820:K820"/>
    <mergeCell ref="C821:K821"/>
  </mergeCells>
  <phoneticPr fontId="4"/>
  <dataValidations count="9">
    <dataValidation type="list" allowBlank="1" showInputMessage="1" showErrorMessage="1" sqref="WVK983828:WVK983860 SU6:SU816 ACQ6:ACQ816 AMM6:AMM816 AWI6:AWI816 BGE6:BGE816 BQA6:BQA816 BZW6:BZW816 CJS6:CJS816 CTO6:CTO816 DDK6:DDK816 DNG6:DNG816 DXC6:DXC816 EGY6:EGY816 EQU6:EQU816 FAQ6:FAQ816 FKM6:FKM816 FUI6:FUI816 GEE6:GEE816 GOA6:GOA816 GXW6:GXW816 HHS6:HHS816 HRO6:HRO816 IBK6:IBK816 ILG6:ILG816 IVC6:IVC816 JEY6:JEY816 JOU6:JOU816 JYQ6:JYQ816 KIM6:KIM816 KSI6:KSI816 LCE6:LCE816 LMA6:LMA816 LVW6:LVW816 MFS6:MFS816 MPO6:MPO816 MZK6:MZK816 NJG6:NJG816 NTC6:NTC816 OCY6:OCY816 OMU6:OMU816 OWQ6:OWQ816 PGM6:PGM816 PQI6:PQI816 QAE6:QAE816 QKA6:QKA816 QTW6:QTW816 RDS6:RDS816 RNO6:RNO816 RXK6:RXK816 SHG6:SHG816 SRC6:SRC816 TAY6:TAY816 TKU6:TKU816 TUQ6:TUQ816 UEM6:UEM816 UOI6:UOI816 UYE6:UYE816 VIA6:VIA816 VRW6:VRW816 WBS6:WBS816 WLO6:WLO816 WVK6:WVK816 D66323:E66355 IY66324:IY66356 SU66324:SU66356 ACQ66324:ACQ66356 AMM66324:AMM66356 AWI66324:AWI66356 BGE66324:BGE66356 BQA66324:BQA66356 BZW66324:BZW66356 CJS66324:CJS66356 CTO66324:CTO66356 DDK66324:DDK66356 DNG66324:DNG66356 DXC66324:DXC66356 EGY66324:EGY66356 EQU66324:EQU66356 FAQ66324:FAQ66356 FKM66324:FKM66356 FUI66324:FUI66356 GEE66324:GEE66356 GOA66324:GOA66356 GXW66324:GXW66356 HHS66324:HHS66356 HRO66324:HRO66356 IBK66324:IBK66356 ILG66324:ILG66356 IVC66324:IVC66356 JEY66324:JEY66356 JOU66324:JOU66356 JYQ66324:JYQ66356 KIM66324:KIM66356 KSI66324:KSI66356 LCE66324:LCE66356 LMA66324:LMA66356 LVW66324:LVW66356 MFS66324:MFS66356 MPO66324:MPO66356 MZK66324:MZK66356 NJG66324:NJG66356 NTC66324:NTC66356 OCY66324:OCY66356 OMU66324:OMU66356 OWQ66324:OWQ66356 PGM66324:PGM66356 PQI66324:PQI66356 QAE66324:QAE66356 QKA66324:QKA66356 QTW66324:QTW66356 RDS66324:RDS66356 RNO66324:RNO66356 RXK66324:RXK66356 SHG66324:SHG66356 SRC66324:SRC66356 TAY66324:TAY66356 TKU66324:TKU66356 TUQ66324:TUQ66356 UEM66324:UEM66356 UOI66324:UOI66356 UYE66324:UYE66356 VIA66324:VIA66356 VRW66324:VRW66356 WBS66324:WBS66356 WLO66324:WLO66356 WVK66324:WVK66356 D131859:E131891 IY131860:IY131892 SU131860:SU131892 ACQ131860:ACQ131892 AMM131860:AMM131892 AWI131860:AWI131892 BGE131860:BGE131892 BQA131860:BQA131892 BZW131860:BZW131892 CJS131860:CJS131892 CTO131860:CTO131892 DDK131860:DDK131892 DNG131860:DNG131892 DXC131860:DXC131892 EGY131860:EGY131892 EQU131860:EQU131892 FAQ131860:FAQ131892 FKM131860:FKM131892 FUI131860:FUI131892 GEE131860:GEE131892 GOA131860:GOA131892 GXW131860:GXW131892 HHS131860:HHS131892 HRO131860:HRO131892 IBK131860:IBK131892 ILG131860:ILG131892 IVC131860:IVC131892 JEY131860:JEY131892 JOU131860:JOU131892 JYQ131860:JYQ131892 KIM131860:KIM131892 KSI131860:KSI131892 LCE131860:LCE131892 LMA131860:LMA131892 LVW131860:LVW131892 MFS131860:MFS131892 MPO131860:MPO131892 MZK131860:MZK131892 NJG131860:NJG131892 NTC131860:NTC131892 OCY131860:OCY131892 OMU131860:OMU131892 OWQ131860:OWQ131892 PGM131860:PGM131892 PQI131860:PQI131892 QAE131860:QAE131892 QKA131860:QKA131892 QTW131860:QTW131892 RDS131860:RDS131892 RNO131860:RNO131892 RXK131860:RXK131892 SHG131860:SHG131892 SRC131860:SRC131892 TAY131860:TAY131892 TKU131860:TKU131892 TUQ131860:TUQ131892 UEM131860:UEM131892 UOI131860:UOI131892 UYE131860:UYE131892 VIA131860:VIA131892 VRW131860:VRW131892 WBS131860:WBS131892 WLO131860:WLO131892 WVK131860:WVK131892 D197395:E197427 IY197396:IY197428 SU197396:SU197428 ACQ197396:ACQ197428 AMM197396:AMM197428 AWI197396:AWI197428 BGE197396:BGE197428 BQA197396:BQA197428 BZW197396:BZW197428 CJS197396:CJS197428 CTO197396:CTO197428 DDK197396:DDK197428 DNG197396:DNG197428 DXC197396:DXC197428 EGY197396:EGY197428 EQU197396:EQU197428 FAQ197396:FAQ197428 FKM197396:FKM197428 FUI197396:FUI197428 GEE197396:GEE197428 GOA197396:GOA197428 GXW197396:GXW197428 HHS197396:HHS197428 HRO197396:HRO197428 IBK197396:IBK197428 ILG197396:ILG197428 IVC197396:IVC197428 JEY197396:JEY197428 JOU197396:JOU197428 JYQ197396:JYQ197428 KIM197396:KIM197428 KSI197396:KSI197428 LCE197396:LCE197428 LMA197396:LMA197428 LVW197396:LVW197428 MFS197396:MFS197428 MPO197396:MPO197428 MZK197396:MZK197428 NJG197396:NJG197428 NTC197396:NTC197428 OCY197396:OCY197428 OMU197396:OMU197428 OWQ197396:OWQ197428 PGM197396:PGM197428 PQI197396:PQI197428 QAE197396:QAE197428 QKA197396:QKA197428 QTW197396:QTW197428 RDS197396:RDS197428 RNO197396:RNO197428 RXK197396:RXK197428 SHG197396:SHG197428 SRC197396:SRC197428 TAY197396:TAY197428 TKU197396:TKU197428 TUQ197396:TUQ197428 UEM197396:UEM197428 UOI197396:UOI197428 UYE197396:UYE197428 VIA197396:VIA197428 VRW197396:VRW197428 WBS197396:WBS197428 WLO197396:WLO197428 WVK197396:WVK197428 D262931:E262963 IY262932:IY262964 SU262932:SU262964 ACQ262932:ACQ262964 AMM262932:AMM262964 AWI262932:AWI262964 BGE262932:BGE262964 BQA262932:BQA262964 BZW262932:BZW262964 CJS262932:CJS262964 CTO262932:CTO262964 DDK262932:DDK262964 DNG262932:DNG262964 DXC262932:DXC262964 EGY262932:EGY262964 EQU262932:EQU262964 FAQ262932:FAQ262964 FKM262932:FKM262964 FUI262932:FUI262964 GEE262932:GEE262964 GOA262932:GOA262964 GXW262932:GXW262964 HHS262932:HHS262964 HRO262932:HRO262964 IBK262932:IBK262964 ILG262932:ILG262964 IVC262932:IVC262964 JEY262932:JEY262964 JOU262932:JOU262964 JYQ262932:JYQ262964 KIM262932:KIM262964 KSI262932:KSI262964 LCE262932:LCE262964 LMA262932:LMA262964 LVW262932:LVW262964 MFS262932:MFS262964 MPO262932:MPO262964 MZK262932:MZK262964 NJG262932:NJG262964 NTC262932:NTC262964 OCY262932:OCY262964 OMU262932:OMU262964 OWQ262932:OWQ262964 PGM262932:PGM262964 PQI262932:PQI262964 QAE262932:QAE262964 QKA262932:QKA262964 QTW262932:QTW262964 RDS262932:RDS262964 RNO262932:RNO262964 RXK262932:RXK262964 SHG262932:SHG262964 SRC262932:SRC262964 TAY262932:TAY262964 TKU262932:TKU262964 TUQ262932:TUQ262964 UEM262932:UEM262964 UOI262932:UOI262964 UYE262932:UYE262964 VIA262932:VIA262964 VRW262932:VRW262964 WBS262932:WBS262964 WLO262932:WLO262964 WVK262932:WVK262964 D328467:E328499 IY328468:IY328500 SU328468:SU328500 ACQ328468:ACQ328500 AMM328468:AMM328500 AWI328468:AWI328500 BGE328468:BGE328500 BQA328468:BQA328500 BZW328468:BZW328500 CJS328468:CJS328500 CTO328468:CTO328500 DDK328468:DDK328500 DNG328468:DNG328500 DXC328468:DXC328500 EGY328468:EGY328500 EQU328468:EQU328500 FAQ328468:FAQ328500 FKM328468:FKM328500 FUI328468:FUI328500 GEE328468:GEE328500 GOA328468:GOA328500 GXW328468:GXW328500 HHS328468:HHS328500 HRO328468:HRO328500 IBK328468:IBK328500 ILG328468:ILG328500 IVC328468:IVC328500 JEY328468:JEY328500 JOU328468:JOU328500 JYQ328468:JYQ328500 KIM328468:KIM328500 KSI328468:KSI328500 LCE328468:LCE328500 LMA328468:LMA328500 LVW328468:LVW328500 MFS328468:MFS328500 MPO328468:MPO328500 MZK328468:MZK328500 NJG328468:NJG328500 NTC328468:NTC328500 OCY328468:OCY328500 OMU328468:OMU328500 OWQ328468:OWQ328500 PGM328468:PGM328500 PQI328468:PQI328500 QAE328468:QAE328500 QKA328468:QKA328500 QTW328468:QTW328500 RDS328468:RDS328500 RNO328468:RNO328500 RXK328468:RXK328500 SHG328468:SHG328500 SRC328468:SRC328500 TAY328468:TAY328500 TKU328468:TKU328500 TUQ328468:TUQ328500 UEM328468:UEM328500 UOI328468:UOI328500 UYE328468:UYE328500 VIA328468:VIA328500 VRW328468:VRW328500 WBS328468:WBS328500 WLO328468:WLO328500 WVK328468:WVK328500 D394003:E394035 IY394004:IY394036 SU394004:SU394036 ACQ394004:ACQ394036 AMM394004:AMM394036 AWI394004:AWI394036 BGE394004:BGE394036 BQA394004:BQA394036 BZW394004:BZW394036 CJS394004:CJS394036 CTO394004:CTO394036 DDK394004:DDK394036 DNG394004:DNG394036 DXC394004:DXC394036 EGY394004:EGY394036 EQU394004:EQU394036 FAQ394004:FAQ394036 FKM394004:FKM394036 FUI394004:FUI394036 GEE394004:GEE394036 GOA394004:GOA394036 GXW394004:GXW394036 HHS394004:HHS394036 HRO394004:HRO394036 IBK394004:IBK394036 ILG394004:ILG394036 IVC394004:IVC394036 JEY394004:JEY394036 JOU394004:JOU394036 JYQ394004:JYQ394036 KIM394004:KIM394036 KSI394004:KSI394036 LCE394004:LCE394036 LMA394004:LMA394036 LVW394004:LVW394036 MFS394004:MFS394036 MPO394004:MPO394036 MZK394004:MZK394036 NJG394004:NJG394036 NTC394004:NTC394036 OCY394004:OCY394036 OMU394004:OMU394036 OWQ394004:OWQ394036 PGM394004:PGM394036 PQI394004:PQI394036 QAE394004:QAE394036 QKA394004:QKA394036 QTW394004:QTW394036 RDS394004:RDS394036 RNO394004:RNO394036 RXK394004:RXK394036 SHG394004:SHG394036 SRC394004:SRC394036 TAY394004:TAY394036 TKU394004:TKU394036 TUQ394004:TUQ394036 UEM394004:UEM394036 UOI394004:UOI394036 UYE394004:UYE394036 VIA394004:VIA394036 VRW394004:VRW394036 WBS394004:WBS394036 WLO394004:WLO394036 WVK394004:WVK394036 D459539:E459571 IY459540:IY459572 SU459540:SU459572 ACQ459540:ACQ459572 AMM459540:AMM459572 AWI459540:AWI459572 BGE459540:BGE459572 BQA459540:BQA459572 BZW459540:BZW459572 CJS459540:CJS459572 CTO459540:CTO459572 DDK459540:DDK459572 DNG459540:DNG459572 DXC459540:DXC459572 EGY459540:EGY459572 EQU459540:EQU459572 FAQ459540:FAQ459572 FKM459540:FKM459572 FUI459540:FUI459572 GEE459540:GEE459572 GOA459540:GOA459572 GXW459540:GXW459572 HHS459540:HHS459572 HRO459540:HRO459572 IBK459540:IBK459572 ILG459540:ILG459572 IVC459540:IVC459572 JEY459540:JEY459572 JOU459540:JOU459572 JYQ459540:JYQ459572 KIM459540:KIM459572 KSI459540:KSI459572 LCE459540:LCE459572 LMA459540:LMA459572 LVW459540:LVW459572 MFS459540:MFS459572 MPO459540:MPO459572 MZK459540:MZK459572 NJG459540:NJG459572 NTC459540:NTC459572 OCY459540:OCY459572 OMU459540:OMU459572 OWQ459540:OWQ459572 PGM459540:PGM459572 PQI459540:PQI459572 QAE459540:QAE459572 QKA459540:QKA459572 QTW459540:QTW459572 RDS459540:RDS459572 RNO459540:RNO459572 RXK459540:RXK459572 SHG459540:SHG459572 SRC459540:SRC459572 TAY459540:TAY459572 TKU459540:TKU459572 TUQ459540:TUQ459572 UEM459540:UEM459572 UOI459540:UOI459572 UYE459540:UYE459572 VIA459540:VIA459572 VRW459540:VRW459572 WBS459540:WBS459572 WLO459540:WLO459572 WVK459540:WVK459572 D525075:E525107 IY525076:IY525108 SU525076:SU525108 ACQ525076:ACQ525108 AMM525076:AMM525108 AWI525076:AWI525108 BGE525076:BGE525108 BQA525076:BQA525108 BZW525076:BZW525108 CJS525076:CJS525108 CTO525076:CTO525108 DDK525076:DDK525108 DNG525076:DNG525108 DXC525076:DXC525108 EGY525076:EGY525108 EQU525076:EQU525108 FAQ525076:FAQ525108 FKM525076:FKM525108 FUI525076:FUI525108 GEE525076:GEE525108 GOA525076:GOA525108 GXW525076:GXW525108 HHS525076:HHS525108 HRO525076:HRO525108 IBK525076:IBK525108 ILG525076:ILG525108 IVC525076:IVC525108 JEY525076:JEY525108 JOU525076:JOU525108 JYQ525076:JYQ525108 KIM525076:KIM525108 KSI525076:KSI525108 LCE525076:LCE525108 LMA525076:LMA525108 LVW525076:LVW525108 MFS525076:MFS525108 MPO525076:MPO525108 MZK525076:MZK525108 NJG525076:NJG525108 NTC525076:NTC525108 OCY525076:OCY525108 OMU525076:OMU525108 OWQ525076:OWQ525108 PGM525076:PGM525108 PQI525076:PQI525108 QAE525076:QAE525108 QKA525076:QKA525108 QTW525076:QTW525108 RDS525076:RDS525108 RNO525076:RNO525108 RXK525076:RXK525108 SHG525076:SHG525108 SRC525076:SRC525108 TAY525076:TAY525108 TKU525076:TKU525108 TUQ525076:TUQ525108 UEM525076:UEM525108 UOI525076:UOI525108 UYE525076:UYE525108 VIA525076:VIA525108 VRW525076:VRW525108 WBS525076:WBS525108 WLO525076:WLO525108 WVK525076:WVK525108 D590611:E590643 IY590612:IY590644 SU590612:SU590644 ACQ590612:ACQ590644 AMM590612:AMM590644 AWI590612:AWI590644 BGE590612:BGE590644 BQA590612:BQA590644 BZW590612:BZW590644 CJS590612:CJS590644 CTO590612:CTO590644 DDK590612:DDK590644 DNG590612:DNG590644 DXC590612:DXC590644 EGY590612:EGY590644 EQU590612:EQU590644 FAQ590612:FAQ590644 FKM590612:FKM590644 FUI590612:FUI590644 GEE590612:GEE590644 GOA590612:GOA590644 GXW590612:GXW590644 HHS590612:HHS590644 HRO590612:HRO590644 IBK590612:IBK590644 ILG590612:ILG590644 IVC590612:IVC590644 JEY590612:JEY590644 JOU590612:JOU590644 JYQ590612:JYQ590644 KIM590612:KIM590644 KSI590612:KSI590644 LCE590612:LCE590644 LMA590612:LMA590644 LVW590612:LVW590644 MFS590612:MFS590644 MPO590612:MPO590644 MZK590612:MZK590644 NJG590612:NJG590644 NTC590612:NTC590644 OCY590612:OCY590644 OMU590612:OMU590644 OWQ590612:OWQ590644 PGM590612:PGM590644 PQI590612:PQI590644 QAE590612:QAE590644 QKA590612:QKA590644 QTW590612:QTW590644 RDS590612:RDS590644 RNO590612:RNO590644 RXK590612:RXK590644 SHG590612:SHG590644 SRC590612:SRC590644 TAY590612:TAY590644 TKU590612:TKU590644 TUQ590612:TUQ590644 UEM590612:UEM590644 UOI590612:UOI590644 UYE590612:UYE590644 VIA590612:VIA590644 VRW590612:VRW590644 WBS590612:WBS590644 WLO590612:WLO590644 WVK590612:WVK590644 D656147:E656179 IY656148:IY656180 SU656148:SU656180 ACQ656148:ACQ656180 AMM656148:AMM656180 AWI656148:AWI656180 BGE656148:BGE656180 BQA656148:BQA656180 BZW656148:BZW656180 CJS656148:CJS656180 CTO656148:CTO656180 DDK656148:DDK656180 DNG656148:DNG656180 DXC656148:DXC656180 EGY656148:EGY656180 EQU656148:EQU656180 FAQ656148:FAQ656180 FKM656148:FKM656180 FUI656148:FUI656180 GEE656148:GEE656180 GOA656148:GOA656180 GXW656148:GXW656180 HHS656148:HHS656180 HRO656148:HRO656180 IBK656148:IBK656180 ILG656148:ILG656180 IVC656148:IVC656180 JEY656148:JEY656180 JOU656148:JOU656180 JYQ656148:JYQ656180 KIM656148:KIM656180 KSI656148:KSI656180 LCE656148:LCE656180 LMA656148:LMA656180 LVW656148:LVW656180 MFS656148:MFS656180 MPO656148:MPO656180 MZK656148:MZK656180 NJG656148:NJG656180 NTC656148:NTC656180 OCY656148:OCY656180 OMU656148:OMU656180 OWQ656148:OWQ656180 PGM656148:PGM656180 PQI656148:PQI656180 QAE656148:QAE656180 QKA656148:QKA656180 QTW656148:QTW656180 RDS656148:RDS656180 RNO656148:RNO656180 RXK656148:RXK656180 SHG656148:SHG656180 SRC656148:SRC656180 TAY656148:TAY656180 TKU656148:TKU656180 TUQ656148:TUQ656180 UEM656148:UEM656180 UOI656148:UOI656180 UYE656148:UYE656180 VIA656148:VIA656180 VRW656148:VRW656180 WBS656148:WBS656180 WLO656148:WLO656180 WVK656148:WVK656180 D721683:E721715 IY721684:IY721716 SU721684:SU721716 ACQ721684:ACQ721716 AMM721684:AMM721716 AWI721684:AWI721716 BGE721684:BGE721716 BQA721684:BQA721716 BZW721684:BZW721716 CJS721684:CJS721716 CTO721684:CTO721716 DDK721684:DDK721716 DNG721684:DNG721716 DXC721684:DXC721716 EGY721684:EGY721716 EQU721684:EQU721716 FAQ721684:FAQ721716 FKM721684:FKM721716 FUI721684:FUI721716 GEE721684:GEE721716 GOA721684:GOA721716 GXW721684:GXW721716 HHS721684:HHS721716 HRO721684:HRO721716 IBK721684:IBK721716 ILG721684:ILG721716 IVC721684:IVC721716 JEY721684:JEY721716 JOU721684:JOU721716 JYQ721684:JYQ721716 KIM721684:KIM721716 KSI721684:KSI721716 LCE721684:LCE721716 LMA721684:LMA721716 LVW721684:LVW721716 MFS721684:MFS721716 MPO721684:MPO721716 MZK721684:MZK721716 NJG721684:NJG721716 NTC721684:NTC721716 OCY721684:OCY721716 OMU721684:OMU721716 OWQ721684:OWQ721716 PGM721684:PGM721716 PQI721684:PQI721716 QAE721684:QAE721716 QKA721684:QKA721716 QTW721684:QTW721716 RDS721684:RDS721716 RNO721684:RNO721716 RXK721684:RXK721716 SHG721684:SHG721716 SRC721684:SRC721716 TAY721684:TAY721716 TKU721684:TKU721716 TUQ721684:TUQ721716 UEM721684:UEM721716 UOI721684:UOI721716 UYE721684:UYE721716 VIA721684:VIA721716 VRW721684:VRW721716 WBS721684:WBS721716 WLO721684:WLO721716 WVK721684:WVK721716 D787219:E787251 IY787220:IY787252 SU787220:SU787252 ACQ787220:ACQ787252 AMM787220:AMM787252 AWI787220:AWI787252 BGE787220:BGE787252 BQA787220:BQA787252 BZW787220:BZW787252 CJS787220:CJS787252 CTO787220:CTO787252 DDK787220:DDK787252 DNG787220:DNG787252 DXC787220:DXC787252 EGY787220:EGY787252 EQU787220:EQU787252 FAQ787220:FAQ787252 FKM787220:FKM787252 FUI787220:FUI787252 GEE787220:GEE787252 GOA787220:GOA787252 GXW787220:GXW787252 HHS787220:HHS787252 HRO787220:HRO787252 IBK787220:IBK787252 ILG787220:ILG787252 IVC787220:IVC787252 JEY787220:JEY787252 JOU787220:JOU787252 JYQ787220:JYQ787252 KIM787220:KIM787252 KSI787220:KSI787252 LCE787220:LCE787252 LMA787220:LMA787252 LVW787220:LVW787252 MFS787220:MFS787252 MPO787220:MPO787252 MZK787220:MZK787252 NJG787220:NJG787252 NTC787220:NTC787252 OCY787220:OCY787252 OMU787220:OMU787252 OWQ787220:OWQ787252 PGM787220:PGM787252 PQI787220:PQI787252 QAE787220:QAE787252 QKA787220:QKA787252 QTW787220:QTW787252 RDS787220:RDS787252 RNO787220:RNO787252 RXK787220:RXK787252 SHG787220:SHG787252 SRC787220:SRC787252 TAY787220:TAY787252 TKU787220:TKU787252 TUQ787220:TUQ787252 UEM787220:UEM787252 UOI787220:UOI787252 UYE787220:UYE787252 VIA787220:VIA787252 VRW787220:VRW787252 WBS787220:WBS787252 WLO787220:WLO787252 WVK787220:WVK787252 D852755:E852787 IY852756:IY852788 SU852756:SU852788 ACQ852756:ACQ852788 AMM852756:AMM852788 AWI852756:AWI852788 BGE852756:BGE852788 BQA852756:BQA852788 BZW852756:BZW852788 CJS852756:CJS852788 CTO852756:CTO852788 DDK852756:DDK852788 DNG852756:DNG852788 DXC852756:DXC852788 EGY852756:EGY852788 EQU852756:EQU852788 FAQ852756:FAQ852788 FKM852756:FKM852788 FUI852756:FUI852788 GEE852756:GEE852788 GOA852756:GOA852788 GXW852756:GXW852788 HHS852756:HHS852788 HRO852756:HRO852788 IBK852756:IBK852788 ILG852756:ILG852788 IVC852756:IVC852788 JEY852756:JEY852788 JOU852756:JOU852788 JYQ852756:JYQ852788 KIM852756:KIM852788 KSI852756:KSI852788 LCE852756:LCE852788 LMA852756:LMA852788 LVW852756:LVW852788 MFS852756:MFS852788 MPO852756:MPO852788 MZK852756:MZK852788 NJG852756:NJG852788 NTC852756:NTC852788 OCY852756:OCY852788 OMU852756:OMU852788 OWQ852756:OWQ852788 PGM852756:PGM852788 PQI852756:PQI852788 QAE852756:QAE852788 QKA852756:QKA852788 QTW852756:QTW852788 RDS852756:RDS852788 RNO852756:RNO852788 RXK852756:RXK852788 SHG852756:SHG852788 SRC852756:SRC852788 TAY852756:TAY852788 TKU852756:TKU852788 TUQ852756:TUQ852788 UEM852756:UEM852788 UOI852756:UOI852788 UYE852756:UYE852788 VIA852756:VIA852788 VRW852756:VRW852788 WBS852756:WBS852788 WLO852756:WLO852788 WVK852756:WVK852788 D918291:E918323 IY918292:IY918324 SU918292:SU918324 ACQ918292:ACQ918324 AMM918292:AMM918324 AWI918292:AWI918324 BGE918292:BGE918324 BQA918292:BQA918324 BZW918292:BZW918324 CJS918292:CJS918324 CTO918292:CTO918324 DDK918292:DDK918324 DNG918292:DNG918324 DXC918292:DXC918324 EGY918292:EGY918324 EQU918292:EQU918324 FAQ918292:FAQ918324 FKM918292:FKM918324 FUI918292:FUI918324 GEE918292:GEE918324 GOA918292:GOA918324 GXW918292:GXW918324 HHS918292:HHS918324 HRO918292:HRO918324 IBK918292:IBK918324 ILG918292:ILG918324 IVC918292:IVC918324 JEY918292:JEY918324 JOU918292:JOU918324 JYQ918292:JYQ918324 KIM918292:KIM918324 KSI918292:KSI918324 LCE918292:LCE918324 LMA918292:LMA918324 LVW918292:LVW918324 MFS918292:MFS918324 MPO918292:MPO918324 MZK918292:MZK918324 NJG918292:NJG918324 NTC918292:NTC918324 OCY918292:OCY918324 OMU918292:OMU918324 OWQ918292:OWQ918324 PGM918292:PGM918324 PQI918292:PQI918324 QAE918292:QAE918324 QKA918292:QKA918324 QTW918292:QTW918324 RDS918292:RDS918324 RNO918292:RNO918324 RXK918292:RXK918324 SHG918292:SHG918324 SRC918292:SRC918324 TAY918292:TAY918324 TKU918292:TKU918324 TUQ918292:TUQ918324 UEM918292:UEM918324 UOI918292:UOI918324 UYE918292:UYE918324 VIA918292:VIA918324 VRW918292:VRW918324 WBS918292:WBS918324 WLO918292:WLO918324 WVK918292:WVK918324 D983827:E983859 IY983828:IY983860 SU983828:SU983860 ACQ983828:ACQ983860 AMM983828:AMM983860 AWI983828:AWI983860 BGE983828:BGE983860 BQA983828:BQA983860 BZW983828:BZW983860 CJS983828:CJS983860 CTO983828:CTO983860 DDK983828:DDK983860 DNG983828:DNG983860 DXC983828:DXC983860 EGY983828:EGY983860 EQU983828:EQU983860 FAQ983828:FAQ983860 FKM983828:FKM983860 FUI983828:FUI983860 GEE983828:GEE983860 GOA983828:GOA983860 GXW983828:GXW983860 HHS983828:HHS983860 HRO983828:HRO983860 IBK983828:IBK983860 ILG983828:ILG983860 IVC983828:IVC983860 JEY983828:JEY983860 JOU983828:JOU983860 JYQ983828:JYQ983860 KIM983828:KIM983860 KSI983828:KSI983860 LCE983828:LCE983860 LMA983828:LMA983860 LVW983828:LVW983860 MFS983828:MFS983860 MPO983828:MPO983860 MZK983828:MZK983860 NJG983828:NJG983860 NTC983828:NTC983860 OCY983828:OCY983860 OMU983828:OMU983860 OWQ983828:OWQ983860 PGM983828:PGM983860 PQI983828:PQI983860 QAE983828:QAE983860 QKA983828:QKA983860 QTW983828:QTW983860 RDS983828:RDS983860 RNO983828:RNO983860 RXK983828:RXK983860 SHG983828:SHG983860 SRC983828:SRC983860 TAY983828:TAY983860 TKU983828:TKU983860 TUQ983828:TUQ983860 UEM983828:UEM983860 UOI983828:UOI983860 UYE983828:UYE983860 VIA983828:VIA983860 VRW983828:VRW983860 WBS983828:WBS983860 WLO983828:WLO983860 IY6:IY816">
      <formula1>$F$829:$H$829</formula1>
    </dataValidation>
    <dataValidation type="whole" operator="greaterThanOrEqual" allowBlank="1" showInputMessage="1" showErrorMessage="1" sqref="G66324:G66333 JA66324:JA66333 SW66324:SW66333 ACS66324:ACS66333 AMO66324:AMO66333 AWK66324:AWK66333 BGG66324:BGG66333 BQC66324:BQC66333 BZY66324:BZY66333 CJU66324:CJU66333 CTQ66324:CTQ66333 DDM66324:DDM66333 DNI66324:DNI66333 DXE66324:DXE66333 EHA66324:EHA66333 EQW66324:EQW66333 FAS66324:FAS66333 FKO66324:FKO66333 FUK66324:FUK66333 GEG66324:GEG66333 GOC66324:GOC66333 GXY66324:GXY66333 HHU66324:HHU66333 HRQ66324:HRQ66333 IBM66324:IBM66333 ILI66324:ILI66333 IVE66324:IVE66333 JFA66324:JFA66333 JOW66324:JOW66333 JYS66324:JYS66333 KIO66324:KIO66333 KSK66324:KSK66333 LCG66324:LCG66333 LMC66324:LMC66333 LVY66324:LVY66333 MFU66324:MFU66333 MPQ66324:MPQ66333 MZM66324:MZM66333 NJI66324:NJI66333 NTE66324:NTE66333 ODA66324:ODA66333 OMW66324:OMW66333 OWS66324:OWS66333 PGO66324:PGO66333 PQK66324:PQK66333 QAG66324:QAG66333 QKC66324:QKC66333 QTY66324:QTY66333 RDU66324:RDU66333 RNQ66324:RNQ66333 RXM66324:RXM66333 SHI66324:SHI66333 SRE66324:SRE66333 TBA66324:TBA66333 TKW66324:TKW66333 TUS66324:TUS66333 UEO66324:UEO66333 UOK66324:UOK66333 UYG66324:UYG66333 VIC66324:VIC66333 VRY66324:VRY66333 WBU66324:WBU66333 WLQ66324:WLQ66333 WVM66324:WVM66333 G131860:G131869 JA131860:JA131869 SW131860:SW131869 ACS131860:ACS131869 AMO131860:AMO131869 AWK131860:AWK131869 BGG131860:BGG131869 BQC131860:BQC131869 BZY131860:BZY131869 CJU131860:CJU131869 CTQ131860:CTQ131869 DDM131860:DDM131869 DNI131860:DNI131869 DXE131860:DXE131869 EHA131860:EHA131869 EQW131860:EQW131869 FAS131860:FAS131869 FKO131860:FKO131869 FUK131860:FUK131869 GEG131860:GEG131869 GOC131860:GOC131869 GXY131860:GXY131869 HHU131860:HHU131869 HRQ131860:HRQ131869 IBM131860:IBM131869 ILI131860:ILI131869 IVE131860:IVE131869 JFA131860:JFA131869 JOW131860:JOW131869 JYS131860:JYS131869 KIO131860:KIO131869 KSK131860:KSK131869 LCG131860:LCG131869 LMC131860:LMC131869 LVY131860:LVY131869 MFU131860:MFU131869 MPQ131860:MPQ131869 MZM131860:MZM131869 NJI131860:NJI131869 NTE131860:NTE131869 ODA131860:ODA131869 OMW131860:OMW131869 OWS131860:OWS131869 PGO131860:PGO131869 PQK131860:PQK131869 QAG131860:QAG131869 QKC131860:QKC131869 QTY131860:QTY131869 RDU131860:RDU131869 RNQ131860:RNQ131869 RXM131860:RXM131869 SHI131860:SHI131869 SRE131860:SRE131869 TBA131860:TBA131869 TKW131860:TKW131869 TUS131860:TUS131869 UEO131860:UEO131869 UOK131860:UOK131869 UYG131860:UYG131869 VIC131860:VIC131869 VRY131860:VRY131869 WBU131860:WBU131869 WLQ131860:WLQ131869 WVM131860:WVM131869 G197396:G197405 JA197396:JA197405 SW197396:SW197405 ACS197396:ACS197405 AMO197396:AMO197405 AWK197396:AWK197405 BGG197396:BGG197405 BQC197396:BQC197405 BZY197396:BZY197405 CJU197396:CJU197405 CTQ197396:CTQ197405 DDM197396:DDM197405 DNI197396:DNI197405 DXE197396:DXE197405 EHA197396:EHA197405 EQW197396:EQW197405 FAS197396:FAS197405 FKO197396:FKO197405 FUK197396:FUK197405 GEG197396:GEG197405 GOC197396:GOC197405 GXY197396:GXY197405 HHU197396:HHU197405 HRQ197396:HRQ197405 IBM197396:IBM197405 ILI197396:ILI197405 IVE197396:IVE197405 JFA197396:JFA197405 JOW197396:JOW197405 JYS197396:JYS197405 KIO197396:KIO197405 KSK197396:KSK197405 LCG197396:LCG197405 LMC197396:LMC197405 LVY197396:LVY197405 MFU197396:MFU197405 MPQ197396:MPQ197405 MZM197396:MZM197405 NJI197396:NJI197405 NTE197396:NTE197405 ODA197396:ODA197405 OMW197396:OMW197405 OWS197396:OWS197405 PGO197396:PGO197405 PQK197396:PQK197405 QAG197396:QAG197405 QKC197396:QKC197405 QTY197396:QTY197405 RDU197396:RDU197405 RNQ197396:RNQ197405 RXM197396:RXM197405 SHI197396:SHI197405 SRE197396:SRE197405 TBA197396:TBA197405 TKW197396:TKW197405 TUS197396:TUS197405 UEO197396:UEO197405 UOK197396:UOK197405 UYG197396:UYG197405 VIC197396:VIC197405 VRY197396:VRY197405 WBU197396:WBU197405 WLQ197396:WLQ197405 WVM197396:WVM197405 G262932:G262941 JA262932:JA262941 SW262932:SW262941 ACS262932:ACS262941 AMO262932:AMO262941 AWK262932:AWK262941 BGG262932:BGG262941 BQC262932:BQC262941 BZY262932:BZY262941 CJU262932:CJU262941 CTQ262932:CTQ262941 DDM262932:DDM262941 DNI262932:DNI262941 DXE262932:DXE262941 EHA262932:EHA262941 EQW262932:EQW262941 FAS262932:FAS262941 FKO262932:FKO262941 FUK262932:FUK262941 GEG262932:GEG262941 GOC262932:GOC262941 GXY262932:GXY262941 HHU262932:HHU262941 HRQ262932:HRQ262941 IBM262932:IBM262941 ILI262932:ILI262941 IVE262932:IVE262941 JFA262932:JFA262941 JOW262932:JOW262941 JYS262932:JYS262941 KIO262932:KIO262941 KSK262932:KSK262941 LCG262932:LCG262941 LMC262932:LMC262941 LVY262932:LVY262941 MFU262932:MFU262941 MPQ262932:MPQ262941 MZM262932:MZM262941 NJI262932:NJI262941 NTE262932:NTE262941 ODA262932:ODA262941 OMW262932:OMW262941 OWS262932:OWS262941 PGO262932:PGO262941 PQK262932:PQK262941 QAG262932:QAG262941 QKC262932:QKC262941 QTY262932:QTY262941 RDU262932:RDU262941 RNQ262932:RNQ262941 RXM262932:RXM262941 SHI262932:SHI262941 SRE262932:SRE262941 TBA262932:TBA262941 TKW262932:TKW262941 TUS262932:TUS262941 UEO262932:UEO262941 UOK262932:UOK262941 UYG262932:UYG262941 VIC262932:VIC262941 VRY262932:VRY262941 WBU262932:WBU262941 WLQ262932:WLQ262941 WVM262932:WVM262941 G328468:G328477 JA328468:JA328477 SW328468:SW328477 ACS328468:ACS328477 AMO328468:AMO328477 AWK328468:AWK328477 BGG328468:BGG328477 BQC328468:BQC328477 BZY328468:BZY328477 CJU328468:CJU328477 CTQ328468:CTQ328477 DDM328468:DDM328477 DNI328468:DNI328477 DXE328468:DXE328477 EHA328468:EHA328477 EQW328468:EQW328477 FAS328468:FAS328477 FKO328468:FKO328477 FUK328468:FUK328477 GEG328468:GEG328477 GOC328468:GOC328477 GXY328468:GXY328477 HHU328468:HHU328477 HRQ328468:HRQ328477 IBM328468:IBM328477 ILI328468:ILI328477 IVE328468:IVE328477 JFA328468:JFA328477 JOW328468:JOW328477 JYS328468:JYS328477 KIO328468:KIO328477 KSK328468:KSK328477 LCG328468:LCG328477 LMC328468:LMC328477 LVY328468:LVY328477 MFU328468:MFU328477 MPQ328468:MPQ328477 MZM328468:MZM328477 NJI328468:NJI328477 NTE328468:NTE328477 ODA328468:ODA328477 OMW328468:OMW328477 OWS328468:OWS328477 PGO328468:PGO328477 PQK328468:PQK328477 QAG328468:QAG328477 QKC328468:QKC328477 QTY328468:QTY328477 RDU328468:RDU328477 RNQ328468:RNQ328477 RXM328468:RXM328477 SHI328468:SHI328477 SRE328468:SRE328477 TBA328468:TBA328477 TKW328468:TKW328477 TUS328468:TUS328477 UEO328468:UEO328477 UOK328468:UOK328477 UYG328468:UYG328477 VIC328468:VIC328477 VRY328468:VRY328477 WBU328468:WBU328477 WLQ328468:WLQ328477 WVM328468:WVM328477 G394004:G394013 JA394004:JA394013 SW394004:SW394013 ACS394004:ACS394013 AMO394004:AMO394013 AWK394004:AWK394013 BGG394004:BGG394013 BQC394004:BQC394013 BZY394004:BZY394013 CJU394004:CJU394013 CTQ394004:CTQ394013 DDM394004:DDM394013 DNI394004:DNI394013 DXE394004:DXE394013 EHA394004:EHA394013 EQW394004:EQW394013 FAS394004:FAS394013 FKO394004:FKO394013 FUK394004:FUK394013 GEG394004:GEG394013 GOC394004:GOC394013 GXY394004:GXY394013 HHU394004:HHU394013 HRQ394004:HRQ394013 IBM394004:IBM394013 ILI394004:ILI394013 IVE394004:IVE394013 JFA394004:JFA394013 JOW394004:JOW394013 JYS394004:JYS394013 KIO394004:KIO394013 KSK394004:KSK394013 LCG394004:LCG394013 LMC394004:LMC394013 LVY394004:LVY394013 MFU394004:MFU394013 MPQ394004:MPQ394013 MZM394004:MZM394013 NJI394004:NJI394013 NTE394004:NTE394013 ODA394004:ODA394013 OMW394004:OMW394013 OWS394004:OWS394013 PGO394004:PGO394013 PQK394004:PQK394013 QAG394004:QAG394013 QKC394004:QKC394013 QTY394004:QTY394013 RDU394004:RDU394013 RNQ394004:RNQ394013 RXM394004:RXM394013 SHI394004:SHI394013 SRE394004:SRE394013 TBA394004:TBA394013 TKW394004:TKW394013 TUS394004:TUS394013 UEO394004:UEO394013 UOK394004:UOK394013 UYG394004:UYG394013 VIC394004:VIC394013 VRY394004:VRY394013 WBU394004:WBU394013 WLQ394004:WLQ394013 WVM394004:WVM394013 G459540:G459549 JA459540:JA459549 SW459540:SW459549 ACS459540:ACS459549 AMO459540:AMO459549 AWK459540:AWK459549 BGG459540:BGG459549 BQC459540:BQC459549 BZY459540:BZY459549 CJU459540:CJU459549 CTQ459540:CTQ459549 DDM459540:DDM459549 DNI459540:DNI459549 DXE459540:DXE459549 EHA459540:EHA459549 EQW459540:EQW459549 FAS459540:FAS459549 FKO459540:FKO459549 FUK459540:FUK459549 GEG459540:GEG459549 GOC459540:GOC459549 GXY459540:GXY459549 HHU459540:HHU459549 HRQ459540:HRQ459549 IBM459540:IBM459549 ILI459540:ILI459549 IVE459540:IVE459549 JFA459540:JFA459549 JOW459540:JOW459549 JYS459540:JYS459549 KIO459540:KIO459549 KSK459540:KSK459549 LCG459540:LCG459549 LMC459540:LMC459549 LVY459540:LVY459549 MFU459540:MFU459549 MPQ459540:MPQ459549 MZM459540:MZM459549 NJI459540:NJI459549 NTE459540:NTE459549 ODA459540:ODA459549 OMW459540:OMW459549 OWS459540:OWS459549 PGO459540:PGO459549 PQK459540:PQK459549 QAG459540:QAG459549 QKC459540:QKC459549 QTY459540:QTY459549 RDU459540:RDU459549 RNQ459540:RNQ459549 RXM459540:RXM459549 SHI459540:SHI459549 SRE459540:SRE459549 TBA459540:TBA459549 TKW459540:TKW459549 TUS459540:TUS459549 UEO459540:UEO459549 UOK459540:UOK459549 UYG459540:UYG459549 VIC459540:VIC459549 VRY459540:VRY459549 WBU459540:WBU459549 WLQ459540:WLQ459549 WVM459540:WVM459549 G525076:G525085 JA525076:JA525085 SW525076:SW525085 ACS525076:ACS525085 AMO525076:AMO525085 AWK525076:AWK525085 BGG525076:BGG525085 BQC525076:BQC525085 BZY525076:BZY525085 CJU525076:CJU525085 CTQ525076:CTQ525085 DDM525076:DDM525085 DNI525076:DNI525085 DXE525076:DXE525085 EHA525076:EHA525085 EQW525076:EQW525085 FAS525076:FAS525085 FKO525076:FKO525085 FUK525076:FUK525085 GEG525076:GEG525085 GOC525076:GOC525085 GXY525076:GXY525085 HHU525076:HHU525085 HRQ525076:HRQ525085 IBM525076:IBM525085 ILI525076:ILI525085 IVE525076:IVE525085 JFA525076:JFA525085 JOW525076:JOW525085 JYS525076:JYS525085 KIO525076:KIO525085 KSK525076:KSK525085 LCG525076:LCG525085 LMC525076:LMC525085 LVY525076:LVY525085 MFU525076:MFU525085 MPQ525076:MPQ525085 MZM525076:MZM525085 NJI525076:NJI525085 NTE525076:NTE525085 ODA525076:ODA525085 OMW525076:OMW525085 OWS525076:OWS525085 PGO525076:PGO525085 PQK525076:PQK525085 QAG525076:QAG525085 QKC525076:QKC525085 QTY525076:QTY525085 RDU525076:RDU525085 RNQ525076:RNQ525085 RXM525076:RXM525085 SHI525076:SHI525085 SRE525076:SRE525085 TBA525076:TBA525085 TKW525076:TKW525085 TUS525076:TUS525085 UEO525076:UEO525085 UOK525076:UOK525085 UYG525076:UYG525085 VIC525076:VIC525085 VRY525076:VRY525085 WBU525076:WBU525085 WLQ525076:WLQ525085 WVM525076:WVM525085 G590612:G590621 JA590612:JA590621 SW590612:SW590621 ACS590612:ACS590621 AMO590612:AMO590621 AWK590612:AWK590621 BGG590612:BGG590621 BQC590612:BQC590621 BZY590612:BZY590621 CJU590612:CJU590621 CTQ590612:CTQ590621 DDM590612:DDM590621 DNI590612:DNI590621 DXE590612:DXE590621 EHA590612:EHA590621 EQW590612:EQW590621 FAS590612:FAS590621 FKO590612:FKO590621 FUK590612:FUK590621 GEG590612:GEG590621 GOC590612:GOC590621 GXY590612:GXY590621 HHU590612:HHU590621 HRQ590612:HRQ590621 IBM590612:IBM590621 ILI590612:ILI590621 IVE590612:IVE590621 JFA590612:JFA590621 JOW590612:JOW590621 JYS590612:JYS590621 KIO590612:KIO590621 KSK590612:KSK590621 LCG590612:LCG590621 LMC590612:LMC590621 LVY590612:LVY590621 MFU590612:MFU590621 MPQ590612:MPQ590621 MZM590612:MZM590621 NJI590612:NJI590621 NTE590612:NTE590621 ODA590612:ODA590621 OMW590612:OMW590621 OWS590612:OWS590621 PGO590612:PGO590621 PQK590612:PQK590621 QAG590612:QAG590621 QKC590612:QKC590621 QTY590612:QTY590621 RDU590612:RDU590621 RNQ590612:RNQ590621 RXM590612:RXM590621 SHI590612:SHI590621 SRE590612:SRE590621 TBA590612:TBA590621 TKW590612:TKW590621 TUS590612:TUS590621 UEO590612:UEO590621 UOK590612:UOK590621 UYG590612:UYG590621 VIC590612:VIC590621 VRY590612:VRY590621 WBU590612:WBU590621 WLQ590612:WLQ590621 WVM590612:WVM590621 G656148:G656157 JA656148:JA656157 SW656148:SW656157 ACS656148:ACS656157 AMO656148:AMO656157 AWK656148:AWK656157 BGG656148:BGG656157 BQC656148:BQC656157 BZY656148:BZY656157 CJU656148:CJU656157 CTQ656148:CTQ656157 DDM656148:DDM656157 DNI656148:DNI656157 DXE656148:DXE656157 EHA656148:EHA656157 EQW656148:EQW656157 FAS656148:FAS656157 FKO656148:FKO656157 FUK656148:FUK656157 GEG656148:GEG656157 GOC656148:GOC656157 GXY656148:GXY656157 HHU656148:HHU656157 HRQ656148:HRQ656157 IBM656148:IBM656157 ILI656148:ILI656157 IVE656148:IVE656157 JFA656148:JFA656157 JOW656148:JOW656157 JYS656148:JYS656157 KIO656148:KIO656157 KSK656148:KSK656157 LCG656148:LCG656157 LMC656148:LMC656157 LVY656148:LVY656157 MFU656148:MFU656157 MPQ656148:MPQ656157 MZM656148:MZM656157 NJI656148:NJI656157 NTE656148:NTE656157 ODA656148:ODA656157 OMW656148:OMW656157 OWS656148:OWS656157 PGO656148:PGO656157 PQK656148:PQK656157 QAG656148:QAG656157 QKC656148:QKC656157 QTY656148:QTY656157 RDU656148:RDU656157 RNQ656148:RNQ656157 RXM656148:RXM656157 SHI656148:SHI656157 SRE656148:SRE656157 TBA656148:TBA656157 TKW656148:TKW656157 TUS656148:TUS656157 UEO656148:UEO656157 UOK656148:UOK656157 UYG656148:UYG656157 VIC656148:VIC656157 VRY656148:VRY656157 WBU656148:WBU656157 WLQ656148:WLQ656157 WVM656148:WVM656157 G721684:G721693 JA721684:JA721693 SW721684:SW721693 ACS721684:ACS721693 AMO721684:AMO721693 AWK721684:AWK721693 BGG721684:BGG721693 BQC721684:BQC721693 BZY721684:BZY721693 CJU721684:CJU721693 CTQ721684:CTQ721693 DDM721684:DDM721693 DNI721684:DNI721693 DXE721684:DXE721693 EHA721684:EHA721693 EQW721684:EQW721693 FAS721684:FAS721693 FKO721684:FKO721693 FUK721684:FUK721693 GEG721684:GEG721693 GOC721684:GOC721693 GXY721684:GXY721693 HHU721684:HHU721693 HRQ721684:HRQ721693 IBM721684:IBM721693 ILI721684:ILI721693 IVE721684:IVE721693 JFA721684:JFA721693 JOW721684:JOW721693 JYS721684:JYS721693 KIO721684:KIO721693 KSK721684:KSK721693 LCG721684:LCG721693 LMC721684:LMC721693 LVY721684:LVY721693 MFU721684:MFU721693 MPQ721684:MPQ721693 MZM721684:MZM721693 NJI721684:NJI721693 NTE721684:NTE721693 ODA721684:ODA721693 OMW721684:OMW721693 OWS721684:OWS721693 PGO721684:PGO721693 PQK721684:PQK721693 QAG721684:QAG721693 QKC721684:QKC721693 QTY721684:QTY721693 RDU721684:RDU721693 RNQ721684:RNQ721693 RXM721684:RXM721693 SHI721684:SHI721693 SRE721684:SRE721693 TBA721684:TBA721693 TKW721684:TKW721693 TUS721684:TUS721693 UEO721684:UEO721693 UOK721684:UOK721693 UYG721684:UYG721693 VIC721684:VIC721693 VRY721684:VRY721693 WBU721684:WBU721693 WLQ721684:WLQ721693 WVM721684:WVM721693 G787220:G787229 JA787220:JA787229 SW787220:SW787229 ACS787220:ACS787229 AMO787220:AMO787229 AWK787220:AWK787229 BGG787220:BGG787229 BQC787220:BQC787229 BZY787220:BZY787229 CJU787220:CJU787229 CTQ787220:CTQ787229 DDM787220:DDM787229 DNI787220:DNI787229 DXE787220:DXE787229 EHA787220:EHA787229 EQW787220:EQW787229 FAS787220:FAS787229 FKO787220:FKO787229 FUK787220:FUK787229 GEG787220:GEG787229 GOC787220:GOC787229 GXY787220:GXY787229 HHU787220:HHU787229 HRQ787220:HRQ787229 IBM787220:IBM787229 ILI787220:ILI787229 IVE787220:IVE787229 JFA787220:JFA787229 JOW787220:JOW787229 JYS787220:JYS787229 KIO787220:KIO787229 KSK787220:KSK787229 LCG787220:LCG787229 LMC787220:LMC787229 LVY787220:LVY787229 MFU787220:MFU787229 MPQ787220:MPQ787229 MZM787220:MZM787229 NJI787220:NJI787229 NTE787220:NTE787229 ODA787220:ODA787229 OMW787220:OMW787229 OWS787220:OWS787229 PGO787220:PGO787229 PQK787220:PQK787229 QAG787220:QAG787229 QKC787220:QKC787229 QTY787220:QTY787229 RDU787220:RDU787229 RNQ787220:RNQ787229 RXM787220:RXM787229 SHI787220:SHI787229 SRE787220:SRE787229 TBA787220:TBA787229 TKW787220:TKW787229 TUS787220:TUS787229 UEO787220:UEO787229 UOK787220:UOK787229 UYG787220:UYG787229 VIC787220:VIC787229 VRY787220:VRY787229 WBU787220:WBU787229 WLQ787220:WLQ787229 WVM787220:WVM787229 G852756:G852765 JA852756:JA852765 SW852756:SW852765 ACS852756:ACS852765 AMO852756:AMO852765 AWK852756:AWK852765 BGG852756:BGG852765 BQC852756:BQC852765 BZY852756:BZY852765 CJU852756:CJU852765 CTQ852756:CTQ852765 DDM852756:DDM852765 DNI852756:DNI852765 DXE852756:DXE852765 EHA852756:EHA852765 EQW852756:EQW852765 FAS852756:FAS852765 FKO852756:FKO852765 FUK852756:FUK852765 GEG852756:GEG852765 GOC852756:GOC852765 GXY852756:GXY852765 HHU852756:HHU852765 HRQ852756:HRQ852765 IBM852756:IBM852765 ILI852756:ILI852765 IVE852756:IVE852765 JFA852756:JFA852765 JOW852756:JOW852765 JYS852756:JYS852765 KIO852756:KIO852765 KSK852756:KSK852765 LCG852756:LCG852765 LMC852756:LMC852765 LVY852756:LVY852765 MFU852756:MFU852765 MPQ852756:MPQ852765 MZM852756:MZM852765 NJI852756:NJI852765 NTE852756:NTE852765 ODA852756:ODA852765 OMW852756:OMW852765 OWS852756:OWS852765 PGO852756:PGO852765 PQK852756:PQK852765 QAG852756:QAG852765 QKC852756:QKC852765 QTY852756:QTY852765 RDU852756:RDU852765 RNQ852756:RNQ852765 RXM852756:RXM852765 SHI852756:SHI852765 SRE852756:SRE852765 TBA852756:TBA852765 TKW852756:TKW852765 TUS852756:TUS852765 UEO852756:UEO852765 UOK852756:UOK852765 UYG852756:UYG852765 VIC852756:VIC852765 VRY852756:VRY852765 WBU852756:WBU852765 WLQ852756:WLQ852765 WVM852756:WVM852765 G918292:G918301 JA918292:JA918301 SW918292:SW918301 ACS918292:ACS918301 AMO918292:AMO918301 AWK918292:AWK918301 BGG918292:BGG918301 BQC918292:BQC918301 BZY918292:BZY918301 CJU918292:CJU918301 CTQ918292:CTQ918301 DDM918292:DDM918301 DNI918292:DNI918301 DXE918292:DXE918301 EHA918292:EHA918301 EQW918292:EQW918301 FAS918292:FAS918301 FKO918292:FKO918301 FUK918292:FUK918301 GEG918292:GEG918301 GOC918292:GOC918301 GXY918292:GXY918301 HHU918292:HHU918301 HRQ918292:HRQ918301 IBM918292:IBM918301 ILI918292:ILI918301 IVE918292:IVE918301 JFA918292:JFA918301 JOW918292:JOW918301 JYS918292:JYS918301 KIO918292:KIO918301 KSK918292:KSK918301 LCG918292:LCG918301 LMC918292:LMC918301 LVY918292:LVY918301 MFU918292:MFU918301 MPQ918292:MPQ918301 MZM918292:MZM918301 NJI918292:NJI918301 NTE918292:NTE918301 ODA918292:ODA918301 OMW918292:OMW918301 OWS918292:OWS918301 PGO918292:PGO918301 PQK918292:PQK918301 QAG918292:QAG918301 QKC918292:QKC918301 QTY918292:QTY918301 RDU918292:RDU918301 RNQ918292:RNQ918301 RXM918292:RXM918301 SHI918292:SHI918301 SRE918292:SRE918301 TBA918292:TBA918301 TKW918292:TKW918301 TUS918292:TUS918301 UEO918292:UEO918301 UOK918292:UOK918301 UYG918292:UYG918301 VIC918292:VIC918301 VRY918292:VRY918301 WBU918292:WBU918301 WLQ918292:WLQ918301 WVM918292:WVM918301 G983828:G983837 JA983828:JA983837 SW983828:SW983837 ACS983828:ACS983837 AMO983828:AMO983837 AWK983828:AWK983837 BGG983828:BGG983837 BQC983828:BQC983837 BZY983828:BZY983837 CJU983828:CJU983837 CTQ983828:CTQ983837 DDM983828:DDM983837 DNI983828:DNI983837 DXE983828:DXE983837 EHA983828:EHA983837 EQW983828:EQW983837 FAS983828:FAS983837 FKO983828:FKO983837 FUK983828:FUK983837 GEG983828:GEG983837 GOC983828:GOC983837 GXY983828:GXY983837 HHU983828:HHU983837 HRQ983828:HRQ983837 IBM983828:IBM983837 ILI983828:ILI983837 IVE983828:IVE983837 JFA983828:JFA983837 JOW983828:JOW983837 JYS983828:JYS983837 KIO983828:KIO983837 KSK983828:KSK983837 LCG983828:LCG983837 LMC983828:LMC983837 LVY983828:LVY983837 MFU983828:MFU983837 MPQ983828:MPQ983837 MZM983828:MZM983837 NJI983828:NJI983837 NTE983828:NTE983837 ODA983828:ODA983837 OMW983828:OMW983837 OWS983828:OWS983837 PGO983828:PGO983837 PQK983828:PQK983837 QAG983828:QAG983837 QKC983828:QKC983837 QTY983828:QTY983837 RDU983828:RDU983837 RNQ983828:RNQ983837 RXM983828:RXM983837 SHI983828:SHI983837 SRE983828:SRE983837 TBA983828:TBA983837 TKW983828:TKW983837 TUS983828:TUS983837 UEO983828:UEO983837 UOK983828:UOK983837 UYG983828:UYG983837 VIC983828:VIC983837 VRY983828:VRY983837 WBU983828:WBU983837 WLQ983828:WLQ983837 WVM983828:WVM983837 G66346:G66355 JA66346:JA66355 SW66346:SW66355 ACS66346:ACS66355 AMO66346:AMO66355 AWK66346:AWK66355 BGG66346:BGG66355 BQC66346:BQC66355 BZY66346:BZY66355 CJU66346:CJU66355 CTQ66346:CTQ66355 DDM66346:DDM66355 DNI66346:DNI66355 DXE66346:DXE66355 EHA66346:EHA66355 EQW66346:EQW66355 FAS66346:FAS66355 FKO66346:FKO66355 FUK66346:FUK66355 GEG66346:GEG66355 GOC66346:GOC66355 GXY66346:GXY66355 HHU66346:HHU66355 HRQ66346:HRQ66355 IBM66346:IBM66355 ILI66346:ILI66355 IVE66346:IVE66355 JFA66346:JFA66355 JOW66346:JOW66355 JYS66346:JYS66355 KIO66346:KIO66355 KSK66346:KSK66355 LCG66346:LCG66355 LMC66346:LMC66355 LVY66346:LVY66355 MFU66346:MFU66355 MPQ66346:MPQ66355 MZM66346:MZM66355 NJI66346:NJI66355 NTE66346:NTE66355 ODA66346:ODA66355 OMW66346:OMW66355 OWS66346:OWS66355 PGO66346:PGO66355 PQK66346:PQK66355 QAG66346:QAG66355 QKC66346:QKC66355 QTY66346:QTY66355 RDU66346:RDU66355 RNQ66346:RNQ66355 RXM66346:RXM66355 SHI66346:SHI66355 SRE66346:SRE66355 TBA66346:TBA66355 TKW66346:TKW66355 TUS66346:TUS66355 UEO66346:UEO66355 UOK66346:UOK66355 UYG66346:UYG66355 VIC66346:VIC66355 VRY66346:VRY66355 WBU66346:WBU66355 WLQ66346:WLQ66355 WVM66346:WVM66355 G131882:G131891 JA131882:JA131891 SW131882:SW131891 ACS131882:ACS131891 AMO131882:AMO131891 AWK131882:AWK131891 BGG131882:BGG131891 BQC131882:BQC131891 BZY131882:BZY131891 CJU131882:CJU131891 CTQ131882:CTQ131891 DDM131882:DDM131891 DNI131882:DNI131891 DXE131882:DXE131891 EHA131882:EHA131891 EQW131882:EQW131891 FAS131882:FAS131891 FKO131882:FKO131891 FUK131882:FUK131891 GEG131882:GEG131891 GOC131882:GOC131891 GXY131882:GXY131891 HHU131882:HHU131891 HRQ131882:HRQ131891 IBM131882:IBM131891 ILI131882:ILI131891 IVE131882:IVE131891 JFA131882:JFA131891 JOW131882:JOW131891 JYS131882:JYS131891 KIO131882:KIO131891 KSK131882:KSK131891 LCG131882:LCG131891 LMC131882:LMC131891 LVY131882:LVY131891 MFU131882:MFU131891 MPQ131882:MPQ131891 MZM131882:MZM131891 NJI131882:NJI131891 NTE131882:NTE131891 ODA131882:ODA131891 OMW131882:OMW131891 OWS131882:OWS131891 PGO131882:PGO131891 PQK131882:PQK131891 QAG131882:QAG131891 QKC131882:QKC131891 QTY131882:QTY131891 RDU131882:RDU131891 RNQ131882:RNQ131891 RXM131882:RXM131891 SHI131882:SHI131891 SRE131882:SRE131891 TBA131882:TBA131891 TKW131882:TKW131891 TUS131882:TUS131891 UEO131882:UEO131891 UOK131882:UOK131891 UYG131882:UYG131891 VIC131882:VIC131891 VRY131882:VRY131891 WBU131882:WBU131891 WLQ131882:WLQ131891 WVM131882:WVM131891 G197418:G197427 JA197418:JA197427 SW197418:SW197427 ACS197418:ACS197427 AMO197418:AMO197427 AWK197418:AWK197427 BGG197418:BGG197427 BQC197418:BQC197427 BZY197418:BZY197427 CJU197418:CJU197427 CTQ197418:CTQ197427 DDM197418:DDM197427 DNI197418:DNI197427 DXE197418:DXE197427 EHA197418:EHA197427 EQW197418:EQW197427 FAS197418:FAS197427 FKO197418:FKO197427 FUK197418:FUK197427 GEG197418:GEG197427 GOC197418:GOC197427 GXY197418:GXY197427 HHU197418:HHU197427 HRQ197418:HRQ197427 IBM197418:IBM197427 ILI197418:ILI197427 IVE197418:IVE197427 JFA197418:JFA197427 JOW197418:JOW197427 JYS197418:JYS197427 KIO197418:KIO197427 KSK197418:KSK197427 LCG197418:LCG197427 LMC197418:LMC197427 LVY197418:LVY197427 MFU197418:MFU197427 MPQ197418:MPQ197427 MZM197418:MZM197427 NJI197418:NJI197427 NTE197418:NTE197427 ODA197418:ODA197427 OMW197418:OMW197427 OWS197418:OWS197427 PGO197418:PGO197427 PQK197418:PQK197427 QAG197418:QAG197427 QKC197418:QKC197427 QTY197418:QTY197427 RDU197418:RDU197427 RNQ197418:RNQ197427 RXM197418:RXM197427 SHI197418:SHI197427 SRE197418:SRE197427 TBA197418:TBA197427 TKW197418:TKW197427 TUS197418:TUS197427 UEO197418:UEO197427 UOK197418:UOK197427 UYG197418:UYG197427 VIC197418:VIC197427 VRY197418:VRY197427 WBU197418:WBU197427 WLQ197418:WLQ197427 WVM197418:WVM197427 G262954:G262963 JA262954:JA262963 SW262954:SW262963 ACS262954:ACS262963 AMO262954:AMO262963 AWK262954:AWK262963 BGG262954:BGG262963 BQC262954:BQC262963 BZY262954:BZY262963 CJU262954:CJU262963 CTQ262954:CTQ262963 DDM262954:DDM262963 DNI262954:DNI262963 DXE262954:DXE262963 EHA262954:EHA262963 EQW262954:EQW262963 FAS262954:FAS262963 FKO262954:FKO262963 FUK262954:FUK262963 GEG262954:GEG262963 GOC262954:GOC262963 GXY262954:GXY262963 HHU262954:HHU262963 HRQ262954:HRQ262963 IBM262954:IBM262963 ILI262954:ILI262963 IVE262954:IVE262963 JFA262954:JFA262963 JOW262954:JOW262963 JYS262954:JYS262963 KIO262954:KIO262963 KSK262954:KSK262963 LCG262954:LCG262963 LMC262954:LMC262963 LVY262954:LVY262963 MFU262954:MFU262963 MPQ262954:MPQ262963 MZM262954:MZM262963 NJI262954:NJI262963 NTE262954:NTE262963 ODA262954:ODA262963 OMW262954:OMW262963 OWS262954:OWS262963 PGO262954:PGO262963 PQK262954:PQK262963 QAG262954:QAG262963 QKC262954:QKC262963 QTY262954:QTY262963 RDU262954:RDU262963 RNQ262954:RNQ262963 RXM262954:RXM262963 SHI262954:SHI262963 SRE262954:SRE262963 TBA262954:TBA262963 TKW262954:TKW262963 TUS262954:TUS262963 UEO262954:UEO262963 UOK262954:UOK262963 UYG262954:UYG262963 VIC262954:VIC262963 VRY262954:VRY262963 WBU262954:WBU262963 WLQ262954:WLQ262963 WVM262954:WVM262963 G328490:G328499 JA328490:JA328499 SW328490:SW328499 ACS328490:ACS328499 AMO328490:AMO328499 AWK328490:AWK328499 BGG328490:BGG328499 BQC328490:BQC328499 BZY328490:BZY328499 CJU328490:CJU328499 CTQ328490:CTQ328499 DDM328490:DDM328499 DNI328490:DNI328499 DXE328490:DXE328499 EHA328490:EHA328499 EQW328490:EQW328499 FAS328490:FAS328499 FKO328490:FKO328499 FUK328490:FUK328499 GEG328490:GEG328499 GOC328490:GOC328499 GXY328490:GXY328499 HHU328490:HHU328499 HRQ328490:HRQ328499 IBM328490:IBM328499 ILI328490:ILI328499 IVE328490:IVE328499 JFA328490:JFA328499 JOW328490:JOW328499 JYS328490:JYS328499 KIO328490:KIO328499 KSK328490:KSK328499 LCG328490:LCG328499 LMC328490:LMC328499 LVY328490:LVY328499 MFU328490:MFU328499 MPQ328490:MPQ328499 MZM328490:MZM328499 NJI328490:NJI328499 NTE328490:NTE328499 ODA328490:ODA328499 OMW328490:OMW328499 OWS328490:OWS328499 PGO328490:PGO328499 PQK328490:PQK328499 QAG328490:QAG328499 QKC328490:QKC328499 QTY328490:QTY328499 RDU328490:RDU328499 RNQ328490:RNQ328499 RXM328490:RXM328499 SHI328490:SHI328499 SRE328490:SRE328499 TBA328490:TBA328499 TKW328490:TKW328499 TUS328490:TUS328499 UEO328490:UEO328499 UOK328490:UOK328499 UYG328490:UYG328499 VIC328490:VIC328499 VRY328490:VRY328499 WBU328490:WBU328499 WLQ328490:WLQ328499 WVM328490:WVM328499 G394026:G394035 JA394026:JA394035 SW394026:SW394035 ACS394026:ACS394035 AMO394026:AMO394035 AWK394026:AWK394035 BGG394026:BGG394035 BQC394026:BQC394035 BZY394026:BZY394035 CJU394026:CJU394035 CTQ394026:CTQ394035 DDM394026:DDM394035 DNI394026:DNI394035 DXE394026:DXE394035 EHA394026:EHA394035 EQW394026:EQW394035 FAS394026:FAS394035 FKO394026:FKO394035 FUK394026:FUK394035 GEG394026:GEG394035 GOC394026:GOC394035 GXY394026:GXY394035 HHU394026:HHU394035 HRQ394026:HRQ394035 IBM394026:IBM394035 ILI394026:ILI394035 IVE394026:IVE394035 JFA394026:JFA394035 JOW394026:JOW394035 JYS394026:JYS394035 KIO394026:KIO394035 KSK394026:KSK394035 LCG394026:LCG394035 LMC394026:LMC394035 LVY394026:LVY394035 MFU394026:MFU394035 MPQ394026:MPQ394035 MZM394026:MZM394035 NJI394026:NJI394035 NTE394026:NTE394035 ODA394026:ODA394035 OMW394026:OMW394035 OWS394026:OWS394035 PGO394026:PGO394035 PQK394026:PQK394035 QAG394026:QAG394035 QKC394026:QKC394035 QTY394026:QTY394035 RDU394026:RDU394035 RNQ394026:RNQ394035 RXM394026:RXM394035 SHI394026:SHI394035 SRE394026:SRE394035 TBA394026:TBA394035 TKW394026:TKW394035 TUS394026:TUS394035 UEO394026:UEO394035 UOK394026:UOK394035 UYG394026:UYG394035 VIC394026:VIC394035 VRY394026:VRY394035 WBU394026:WBU394035 WLQ394026:WLQ394035 WVM394026:WVM394035 G459562:G459571 JA459562:JA459571 SW459562:SW459571 ACS459562:ACS459571 AMO459562:AMO459571 AWK459562:AWK459571 BGG459562:BGG459571 BQC459562:BQC459571 BZY459562:BZY459571 CJU459562:CJU459571 CTQ459562:CTQ459571 DDM459562:DDM459571 DNI459562:DNI459571 DXE459562:DXE459571 EHA459562:EHA459571 EQW459562:EQW459571 FAS459562:FAS459571 FKO459562:FKO459571 FUK459562:FUK459571 GEG459562:GEG459571 GOC459562:GOC459571 GXY459562:GXY459571 HHU459562:HHU459571 HRQ459562:HRQ459571 IBM459562:IBM459571 ILI459562:ILI459571 IVE459562:IVE459571 JFA459562:JFA459571 JOW459562:JOW459571 JYS459562:JYS459571 KIO459562:KIO459571 KSK459562:KSK459571 LCG459562:LCG459571 LMC459562:LMC459571 LVY459562:LVY459571 MFU459562:MFU459571 MPQ459562:MPQ459571 MZM459562:MZM459571 NJI459562:NJI459571 NTE459562:NTE459571 ODA459562:ODA459571 OMW459562:OMW459571 OWS459562:OWS459571 PGO459562:PGO459571 PQK459562:PQK459571 QAG459562:QAG459571 QKC459562:QKC459571 QTY459562:QTY459571 RDU459562:RDU459571 RNQ459562:RNQ459571 RXM459562:RXM459571 SHI459562:SHI459571 SRE459562:SRE459571 TBA459562:TBA459571 TKW459562:TKW459571 TUS459562:TUS459571 UEO459562:UEO459571 UOK459562:UOK459571 UYG459562:UYG459571 VIC459562:VIC459571 VRY459562:VRY459571 WBU459562:WBU459571 WLQ459562:WLQ459571 WVM459562:WVM459571 G525098:G525107 JA525098:JA525107 SW525098:SW525107 ACS525098:ACS525107 AMO525098:AMO525107 AWK525098:AWK525107 BGG525098:BGG525107 BQC525098:BQC525107 BZY525098:BZY525107 CJU525098:CJU525107 CTQ525098:CTQ525107 DDM525098:DDM525107 DNI525098:DNI525107 DXE525098:DXE525107 EHA525098:EHA525107 EQW525098:EQW525107 FAS525098:FAS525107 FKO525098:FKO525107 FUK525098:FUK525107 GEG525098:GEG525107 GOC525098:GOC525107 GXY525098:GXY525107 HHU525098:HHU525107 HRQ525098:HRQ525107 IBM525098:IBM525107 ILI525098:ILI525107 IVE525098:IVE525107 JFA525098:JFA525107 JOW525098:JOW525107 JYS525098:JYS525107 KIO525098:KIO525107 KSK525098:KSK525107 LCG525098:LCG525107 LMC525098:LMC525107 LVY525098:LVY525107 MFU525098:MFU525107 MPQ525098:MPQ525107 MZM525098:MZM525107 NJI525098:NJI525107 NTE525098:NTE525107 ODA525098:ODA525107 OMW525098:OMW525107 OWS525098:OWS525107 PGO525098:PGO525107 PQK525098:PQK525107 QAG525098:QAG525107 QKC525098:QKC525107 QTY525098:QTY525107 RDU525098:RDU525107 RNQ525098:RNQ525107 RXM525098:RXM525107 SHI525098:SHI525107 SRE525098:SRE525107 TBA525098:TBA525107 TKW525098:TKW525107 TUS525098:TUS525107 UEO525098:UEO525107 UOK525098:UOK525107 UYG525098:UYG525107 VIC525098:VIC525107 VRY525098:VRY525107 WBU525098:WBU525107 WLQ525098:WLQ525107 WVM525098:WVM525107 G590634:G590643 JA590634:JA590643 SW590634:SW590643 ACS590634:ACS590643 AMO590634:AMO590643 AWK590634:AWK590643 BGG590634:BGG590643 BQC590634:BQC590643 BZY590634:BZY590643 CJU590634:CJU590643 CTQ590634:CTQ590643 DDM590634:DDM590643 DNI590634:DNI590643 DXE590634:DXE590643 EHA590634:EHA590643 EQW590634:EQW590643 FAS590634:FAS590643 FKO590634:FKO590643 FUK590634:FUK590643 GEG590634:GEG590643 GOC590634:GOC590643 GXY590634:GXY590643 HHU590634:HHU590643 HRQ590634:HRQ590643 IBM590634:IBM590643 ILI590634:ILI590643 IVE590634:IVE590643 JFA590634:JFA590643 JOW590634:JOW590643 JYS590634:JYS590643 KIO590634:KIO590643 KSK590634:KSK590643 LCG590634:LCG590643 LMC590634:LMC590643 LVY590634:LVY590643 MFU590634:MFU590643 MPQ590634:MPQ590643 MZM590634:MZM590643 NJI590634:NJI590643 NTE590634:NTE590643 ODA590634:ODA590643 OMW590634:OMW590643 OWS590634:OWS590643 PGO590634:PGO590643 PQK590634:PQK590643 QAG590634:QAG590643 QKC590634:QKC590643 QTY590634:QTY590643 RDU590634:RDU590643 RNQ590634:RNQ590643 RXM590634:RXM590643 SHI590634:SHI590643 SRE590634:SRE590643 TBA590634:TBA590643 TKW590634:TKW590643 TUS590634:TUS590643 UEO590634:UEO590643 UOK590634:UOK590643 UYG590634:UYG590643 VIC590634:VIC590643 VRY590634:VRY590643 WBU590634:WBU590643 WLQ590634:WLQ590643 WVM590634:WVM590643 G656170:G656179 JA656170:JA656179 SW656170:SW656179 ACS656170:ACS656179 AMO656170:AMO656179 AWK656170:AWK656179 BGG656170:BGG656179 BQC656170:BQC656179 BZY656170:BZY656179 CJU656170:CJU656179 CTQ656170:CTQ656179 DDM656170:DDM656179 DNI656170:DNI656179 DXE656170:DXE656179 EHA656170:EHA656179 EQW656170:EQW656179 FAS656170:FAS656179 FKO656170:FKO656179 FUK656170:FUK656179 GEG656170:GEG656179 GOC656170:GOC656179 GXY656170:GXY656179 HHU656170:HHU656179 HRQ656170:HRQ656179 IBM656170:IBM656179 ILI656170:ILI656179 IVE656170:IVE656179 JFA656170:JFA656179 JOW656170:JOW656179 JYS656170:JYS656179 KIO656170:KIO656179 KSK656170:KSK656179 LCG656170:LCG656179 LMC656170:LMC656179 LVY656170:LVY656179 MFU656170:MFU656179 MPQ656170:MPQ656179 MZM656170:MZM656179 NJI656170:NJI656179 NTE656170:NTE656179 ODA656170:ODA656179 OMW656170:OMW656179 OWS656170:OWS656179 PGO656170:PGO656179 PQK656170:PQK656179 QAG656170:QAG656179 QKC656170:QKC656179 QTY656170:QTY656179 RDU656170:RDU656179 RNQ656170:RNQ656179 RXM656170:RXM656179 SHI656170:SHI656179 SRE656170:SRE656179 TBA656170:TBA656179 TKW656170:TKW656179 TUS656170:TUS656179 UEO656170:UEO656179 UOK656170:UOK656179 UYG656170:UYG656179 VIC656170:VIC656179 VRY656170:VRY656179 WBU656170:WBU656179 WLQ656170:WLQ656179 WVM656170:WVM656179 G721706:G721715 JA721706:JA721715 SW721706:SW721715 ACS721706:ACS721715 AMO721706:AMO721715 AWK721706:AWK721715 BGG721706:BGG721715 BQC721706:BQC721715 BZY721706:BZY721715 CJU721706:CJU721715 CTQ721706:CTQ721715 DDM721706:DDM721715 DNI721706:DNI721715 DXE721706:DXE721715 EHA721706:EHA721715 EQW721706:EQW721715 FAS721706:FAS721715 FKO721706:FKO721715 FUK721706:FUK721715 GEG721706:GEG721715 GOC721706:GOC721715 GXY721706:GXY721715 HHU721706:HHU721715 HRQ721706:HRQ721715 IBM721706:IBM721715 ILI721706:ILI721715 IVE721706:IVE721715 JFA721706:JFA721715 JOW721706:JOW721715 JYS721706:JYS721715 KIO721706:KIO721715 KSK721706:KSK721715 LCG721706:LCG721715 LMC721706:LMC721715 LVY721706:LVY721715 MFU721706:MFU721715 MPQ721706:MPQ721715 MZM721706:MZM721715 NJI721706:NJI721715 NTE721706:NTE721715 ODA721706:ODA721715 OMW721706:OMW721715 OWS721706:OWS721715 PGO721706:PGO721715 PQK721706:PQK721715 QAG721706:QAG721715 QKC721706:QKC721715 QTY721706:QTY721715 RDU721706:RDU721715 RNQ721706:RNQ721715 RXM721706:RXM721715 SHI721706:SHI721715 SRE721706:SRE721715 TBA721706:TBA721715 TKW721706:TKW721715 TUS721706:TUS721715 UEO721706:UEO721715 UOK721706:UOK721715 UYG721706:UYG721715 VIC721706:VIC721715 VRY721706:VRY721715 WBU721706:WBU721715 WLQ721706:WLQ721715 WVM721706:WVM721715 G787242:G787251 JA787242:JA787251 SW787242:SW787251 ACS787242:ACS787251 AMO787242:AMO787251 AWK787242:AWK787251 BGG787242:BGG787251 BQC787242:BQC787251 BZY787242:BZY787251 CJU787242:CJU787251 CTQ787242:CTQ787251 DDM787242:DDM787251 DNI787242:DNI787251 DXE787242:DXE787251 EHA787242:EHA787251 EQW787242:EQW787251 FAS787242:FAS787251 FKO787242:FKO787251 FUK787242:FUK787251 GEG787242:GEG787251 GOC787242:GOC787251 GXY787242:GXY787251 HHU787242:HHU787251 HRQ787242:HRQ787251 IBM787242:IBM787251 ILI787242:ILI787251 IVE787242:IVE787251 JFA787242:JFA787251 JOW787242:JOW787251 JYS787242:JYS787251 KIO787242:KIO787251 KSK787242:KSK787251 LCG787242:LCG787251 LMC787242:LMC787251 LVY787242:LVY787251 MFU787242:MFU787251 MPQ787242:MPQ787251 MZM787242:MZM787251 NJI787242:NJI787251 NTE787242:NTE787251 ODA787242:ODA787251 OMW787242:OMW787251 OWS787242:OWS787251 PGO787242:PGO787251 PQK787242:PQK787251 QAG787242:QAG787251 QKC787242:QKC787251 QTY787242:QTY787251 RDU787242:RDU787251 RNQ787242:RNQ787251 RXM787242:RXM787251 SHI787242:SHI787251 SRE787242:SRE787251 TBA787242:TBA787251 TKW787242:TKW787251 TUS787242:TUS787251 UEO787242:UEO787251 UOK787242:UOK787251 UYG787242:UYG787251 VIC787242:VIC787251 VRY787242:VRY787251 WBU787242:WBU787251 WLQ787242:WLQ787251 WVM787242:WVM787251 G852778:G852787 JA852778:JA852787 SW852778:SW852787 ACS852778:ACS852787 AMO852778:AMO852787 AWK852778:AWK852787 BGG852778:BGG852787 BQC852778:BQC852787 BZY852778:BZY852787 CJU852778:CJU852787 CTQ852778:CTQ852787 DDM852778:DDM852787 DNI852778:DNI852787 DXE852778:DXE852787 EHA852778:EHA852787 EQW852778:EQW852787 FAS852778:FAS852787 FKO852778:FKO852787 FUK852778:FUK852787 GEG852778:GEG852787 GOC852778:GOC852787 GXY852778:GXY852787 HHU852778:HHU852787 HRQ852778:HRQ852787 IBM852778:IBM852787 ILI852778:ILI852787 IVE852778:IVE852787 JFA852778:JFA852787 JOW852778:JOW852787 JYS852778:JYS852787 KIO852778:KIO852787 KSK852778:KSK852787 LCG852778:LCG852787 LMC852778:LMC852787 LVY852778:LVY852787 MFU852778:MFU852787 MPQ852778:MPQ852787 MZM852778:MZM852787 NJI852778:NJI852787 NTE852778:NTE852787 ODA852778:ODA852787 OMW852778:OMW852787 OWS852778:OWS852787 PGO852778:PGO852787 PQK852778:PQK852787 QAG852778:QAG852787 QKC852778:QKC852787 QTY852778:QTY852787 RDU852778:RDU852787 RNQ852778:RNQ852787 RXM852778:RXM852787 SHI852778:SHI852787 SRE852778:SRE852787 TBA852778:TBA852787 TKW852778:TKW852787 TUS852778:TUS852787 UEO852778:UEO852787 UOK852778:UOK852787 UYG852778:UYG852787 VIC852778:VIC852787 VRY852778:VRY852787 WBU852778:WBU852787 WLQ852778:WLQ852787 WVM852778:WVM852787 G918314:G918323 JA918314:JA918323 SW918314:SW918323 ACS918314:ACS918323 AMO918314:AMO918323 AWK918314:AWK918323 BGG918314:BGG918323 BQC918314:BQC918323 BZY918314:BZY918323 CJU918314:CJU918323 CTQ918314:CTQ918323 DDM918314:DDM918323 DNI918314:DNI918323 DXE918314:DXE918323 EHA918314:EHA918323 EQW918314:EQW918323 FAS918314:FAS918323 FKO918314:FKO918323 FUK918314:FUK918323 GEG918314:GEG918323 GOC918314:GOC918323 GXY918314:GXY918323 HHU918314:HHU918323 HRQ918314:HRQ918323 IBM918314:IBM918323 ILI918314:ILI918323 IVE918314:IVE918323 JFA918314:JFA918323 JOW918314:JOW918323 JYS918314:JYS918323 KIO918314:KIO918323 KSK918314:KSK918323 LCG918314:LCG918323 LMC918314:LMC918323 LVY918314:LVY918323 MFU918314:MFU918323 MPQ918314:MPQ918323 MZM918314:MZM918323 NJI918314:NJI918323 NTE918314:NTE918323 ODA918314:ODA918323 OMW918314:OMW918323 OWS918314:OWS918323 PGO918314:PGO918323 PQK918314:PQK918323 QAG918314:QAG918323 QKC918314:QKC918323 QTY918314:QTY918323 RDU918314:RDU918323 RNQ918314:RNQ918323 RXM918314:RXM918323 SHI918314:SHI918323 SRE918314:SRE918323 TBA918314:TBA918323 TKW918314:TKW918323 TUS918314:TUS918323 UEO918314:UEO918323 UOK918314:UOK918323 UYG918314:UYG918323 VIC918314:VIC918323 VRY918314:VRY918323 WBU918314:WBU918323 WLQ918314:WLQ918323 WVM918314:WVM918323 G983850:G983859 JA983850:JA983859 SW983850:SW983859 ACS983850:ACS983859 AMO983850:AMO983859 AWK983850:AWK983859 BGG983850:BGG983859 BQC983850:BQC983859 BZY983850:BZY983859 CJU983850:CJU983859 CTQ983850:CTQ983859 DDM983850:DDM983859 DNI983850:DNI983859 DXE983850:DXE983859 EHA983850:EHA983859 EQW983850:EQW983859 FAS983850:FAS983859 FKO983850:FKO983859 FUK983850:FUK983859 GEG983850:GEG983859 GOC983850:GOC983859 GXY983850:GXY983859 HHU983850:HHU983859 HRQ983850:HRQ983859 IBM983850:IBM983859 ILI983850:ILI983859 IVE983850:IVE983859 JFA983850:JFA983859 JOW983850:JOW983859 JYS983850:JYS983859 KIO983850:KIO983859 KSK983850:KSK983859 LCG983850:LCG983859 LMC983850:LMC983859 LVY983850:LVY983859 MFU983850:MFU983859 MPQ983850:MPQ983859 MZM983850:MZM983859 NJI983850:NJI983859 NTE983850:NTE983859 ODA983850:ODA983859 OMW983850:OMW983859 OWS983850:OWS983859 PGO983850:PGO983859 PQK983850:PQK983859 QAG983850:QAG983859 QKC983850:QKC983859 QTY983850:QTY983859 RDU983850:RDU983859 RNQ983850:RNQ983859 RXM983850:RXM983859 SHI983850:SHI983859 SRE983850:SRE983859 TBA983850:TBA983859 TKW983850:TKW983859 TUS983850:TUS983859 UEO983850:UEO983859 UOK983850:UOK983859 UYG983850:UYG983859 VIC983850:VIC983859 VRY983850:VRY983859 WBU983850:WBU983859 WLQ983850:WLQ983859 WVM983850:WVM983859 WVM983839:WVM983848 JA6:JA816 SW6:SW816 ACS6:ACS816 AMO6:AMO816 AWK6:AWK816 BGG6:BGG816 BQC6:BQC816 BZY6:BZY816 CJU6:CJU816 CTQ6:CTQ816 DDM6:DDM816 DNI6:DNI816 DXE6:DXE816 EHA6:EHA816 EQW6:EQW816 FAS6:FAS816 FKO6:FKO816 FUK6:FUK816 GEG6:GEG816 GOC6:GOC816 GXY6:GXY816 HHU6:HHU816 HRQ6:HRQ816 IBM6:IBM816 ILI6:ILI816 IVE6:IVE816 JFA6:JFA816 JOW6:JOW816 JYS6:JYS816 KIO6:KIO816 KSK6:KSK816 LCG6:LCG816 LMC6:LMC816 LVY6:LVY816 MFU6:MFU816 MPQ6:MPQ816 MZM6:MZM816 NJI6:NJI816 NTE6:NTE816 ODA6:ODA816 OMW6:OMW816 OWS6:OWS816 PGO6:PGO816 PQK6:PQK816 QAG6:QAG816 QKC6:QKC816 QTY6:QTY816 RDU6:RDU816 RNQ6:RNQ816 RXM6:RXM816 SHI6:SHI816 SRE6:SRE816 TBA6:TBA816 TKW6:TKW816 TUS6:TUS816 UEO6:UEO816 UOK6:UOK816 UYG6:UYG816 VIC6:VIC816 VRY6:VRY816 WBU6:WBU816 WLQ6:WLQ816 WVM6:WVM816 G66335:G66344 JA66335:JA66344 SW66335:SW66344 ACS66335:ACS66344 AMO66335:AMO66344 AWK66335:AWK66344 BGG66335:BGG66344 BQC66335:BQC66344 BZY66335:BZY66344 CJU66335:CJU66344 CTQ66335:CTQ66344 DDM66335:DDM66344 DNI66335:DNI66344 DXE66335:DXE66344 EHA66335:EHA66344 EQW66335:EQW66344 FAS66335:FAS66344 FKO66335:FKO66344 FUK66335:FUK66344 GEG66335:GEG66344 GOC66335:GOC66344 GXY66335:GXY66344 HHU66335:HHU66344 HRQ66335:HRQ66344 IBM66335:IBM66344 ILI66335:ILI66344 IVE66335:IVE66344 JFA66335:JFA66344 JOW66335:JOW66344 JYS66335:JYS66344 KIO66335:KIO66344 KSK66335:KSK66344 LCG66335:LCG66344 LMC66335:LMC66344 LVY66335:LVY66344 MFU66335:MFU66344 MPQ66335:MPQ66344 MZM66335:MZM66344 NJI66335:NJI66344 NTE66335:NTE66344 ODA66335:ODA66344 OMW66335:OMW66344 OWS66335:OWS66344 PGO66335:PGO66344 PQK66335:PQK66344 QAG66335:QAG66344 QKC66335:QKC66344 QTY66335:QTY66344 RDU66335:RDU66344 RNQ66335:RNQ66344 RXM66335:RXM66344 SHI66335:SHI66344 SRE66335:SRE66344 TBA66335:TBA66344 TKW66335:TKW66344 TUS66335:TUS66344 UEO66335:UEO66344 UOK66335:UOK66344 UYG66335:UYG66344 VIC66335:VIC66344 VRY66335:VRY66344 WBU66335:WBU66344 WLQ66335:WLQ66344 WVM66335:WVM66344 G131871:G131880 JA131871:JA131880 SW131871:SW131880 ACS131871:ACS131880 AMO131871:AMO131880 AWK131871:AWK131880 BGG131871:BGG131880 BQC131871:BQC131880 BZY131871:BZY131880 CJU131871:CJU131880 CTQ131871:CTQ131880 DDM131871:DDM131880 DNI131871:DNI131880 DXE131871:DXE131880 EHA131871:EHA131880 EQW131871:EQW131880 FAS131871:FAS131880 FKO131871:FKO131880 FUK131871:FUK131880 GEG131871:GEG131880 GOC131871:GOC131880 GXY131871:GXY131880 HHU131871:HHU131880 HRQ131871:HRQ131880 IBM131871:IBM131880 ILI131871:ILI131880 IVE131871:IVE131880 JFA131871:JFA131880 JOW131871:JOW131880 JYS131871:JYS131880 KIO131871:KIO131880 KSK131871:KSK131880 LCG131871:LCG131880 LMC131871:LMC131880 LVY131871:LVY131880 MFU131871:MFU131880 MPQ131871:MPQ131880 MZM131871:MZM131880 NJI131871:NJI131880 NTE131871:NTE131880 ODA131871:ODA131880 OMW131871:OMW131880 OWS131871:OWS131880 PGO131871:PGO131880 PQK131871:PQK131880 QAG131871:QAG131880 QKC131871:QKC131880 QTY131871:QTY131880 RDU131871:RDU131880 RNQ131871:RNQ131880 RXM131871:RXM131880 SHI131871:SHI131880 SRE131871:SRE131880 TBA131871:TBA131880 TKW131871:TKW131880 TUS131871:TUS131880 UEO131871:UEO131880 UOK131871:UOK131880 UYG131871:UYG131880 VIC131871:VIC131880 VRY131871:VRY131880 WBU131871:WBU131880 WLQ131871:WLQ131880 WVM131871:WVM131880 G197407:G197416 JA197407:JA197416 SW197407:SW197416 ACS197407:ACS197416 AMO197407:AMO197416 AWK197407:AWK197416 BGG197407:BGG197416 BQC197407:BQC197416 BZY197407:BZY197416 CJU197407:CJU197416 CTQ197407:CTQ197416 DDM197407:DDM197416 DNI197407:DNI197416 DXE197407:DXE197416 EHA197407:EHA197416 EQW197407:EQW197416 FAS197407:FAS197416 FKO197407:FKO197416 FUK197407:FUK197416 GEG197407:GEG197416 GOC197407:GOC197416 GXY197407:GXY197416 HHU197407:HHU197416 HRQ197407:HRQ197416 IBM197407:IBM197416 ILI197407:ILI197416 IVE197407:IVE197416 JFA197407:JFA197416 JOW197407:JOW197416 JYS197407:JYS197416 KIO197407:KIO197416 KSK197407:KSK197416 LCG197407:LCG197416 LMC197407:LMC197416 LVY197407:LVY197416 MFU197407:MFU197416 MPQ197407:MPQ197416 MZM197407:MZM197416 NJI197407:NJI197416 NTE197407:NTE197416 ODA197407:ODA197416 OMW197407:OMW197416 OWS197407:OWS197416 PGO197407:PGO197416 PQK197407:PQK197416 QAG197407:QAG197416 QKC197407:QKC197416 QTY197407:QTY197416 RDU197407:RDU197416 RNQ197407:RNQ197416 RXM197407:RXM197416 SHI197407:SHI197416 SRE197407:SRE197416 TBA197407:TBA197416 TKW197407:TKW197416 TUS197407:TUS197416 UEO197407:UEO197416 UOK197407:UOK197416 UYG197407:UYG197416 VIC197407:VIC197416 VRY197407:VRY197416 WBU197407:WBU197416 WLQ197407:WLQ197416 WVM197407:WVM197416 G262943:G262952 JA262943:JA262952 SW262943:SW262952 ACS262943:ACS262952 AMO262943:AMO262952 AWK262943:AWK262952 BGG262943:BGG262952 BQC262943:BQC262952 BZY262943:BZY262952 CJU262943:CJU262952 CTQ262943:CTQ262952 DDM262943:DDM262952 DNI262943:DNI262952 DXE262943:DXE262952 EHA262943:EHA262952 EQW262943:EQW262952 FAS262943:FAS262952 FKO262943:FKO262952 FUK262943:FUK262952 GEG262943:GEG262952 GOC262943:GOC262952 GXY262943:GXY262952 HHU262943:HHU262952 HRQ262943:HRQ262952 IBM262943:IBM262952 ILI262943:ILI262952 IVE262943:IVE262952 JFA262943:JFA262952 JOW262943:JOW262952 JYS262943:JYS262952 KIO262943:KIO262952 KSK262943:KSK262952 LCG262943:LCG262952 LMC262943:LMC262952 LVY262943:LVY262952 MFU262943:MFU262952 MPQ262943:MPQ262952 MZM262943:MZM262952 NJI262943:NJI262952 NTE262943:NTE262952 ODA262943:ODA262952 OMW262943:OMW262952 OWS262943:OWS262952 PGO262943:PGO262952 PQK262943:PQK262952 QAG262943:QAG262952 QKC262943:QKC262952 QTY262943:QTY262952 RDU262943:RDU262952 RNQ262943:RNQ262952 RXM262943:RXM262952 SHI262943:SHI262952 SRE262943:SRE262952 TBA262943:TBA262952 TKW262943:TKW262952 TUS262943:TUS262952 UEO262943:UEO262952 UOK262943:UOK262952 UYG262943:UYG262952 VIC262943:VIC262952 VRY262943:VRY262952 WBU262943:WBU262952 WLQ262943:WLQ262952 WVM262943:WVM262952 G328479:G328488 JA328479:JA328488 SW328479:SW328488 ACS328479:ACS328488 AMO328479:AMO328488 AWK328479:AWK328488 BGG328479:BGG328488 BQC328479:BQC328488 BZY328479:BZY328488 CJU328479:CJU328488 CTQ328479:CTQ328488 DDM328479:DDM328488 DNI328479:DNI328488 DXE328479:DXE328488 EHA328479:EHA328488 EQW328479:EQW328488 FAS328479:FAS328488 FKO328479:FKO328488 FUK328479:FUK328488 GEG328479:GEG328488 GOC328479:GOC328488 GXY328479:GXY328488 HHU328479:HHU328488 HRQ328479:HRQ328488 IBM328479:IBM328488 ILI328479:ILI328488 IVE328479:IVE328488 JFA328479:JFA328488 JOW328479:JOW328488 JYS328479:JYS328488 KIO328479:KIO328488 KSK328479:KSK328488 LCG328479:LCG328488 LMC328479:LMC328488 LVY328479:LVY328488 MFU328479:MFU328488 MPQ328479:MPQ328488 MZM328479:MZM328488 NJI328479:NJI328488 NTE328479:NTE328488 ODA328479:ODA328488 OMW328479:OMW328488 OWS328479:OWS328488 PGO328479:PGO328488 PQK328479:PQK328488 QAG328479:QAG328488 QKC328479:QKC328488 QTY328479:QTY328488 RDU328479:RDU328488 RNQ328479:RNQ328488 RXM328479:RXM328488 SHI328479:SHI328488 SRE328479:SRE328488 TBA328479:TBA328488 TKW328479:TKW328488 TUS328479:TUS328488 UEO328479:UEO328488 UOK328479:UOK328488 UYG328479:UYG328488 VIC328479:VIC328488 VRY328479:VRY328488 WBU328479:WBU328488 WLQ328479:WLQ328488 WVM328479:WVM328488 G394015:G394024 JA394015:JA394024 SW394015:SW394024 ACS394015:ACS394024 AMO394015:AMO394024 AWK394015:AWK394024 BGG394015:BGG394024 BQC394015:BQC394024 BZY394015:BZY394024 CJU394015:CJU394024 CTQ394015:CTQ394024 DDM394015:DDM394024 DNI394015:DNI394024 DXE394015:DXE394024 EHA394015:EHA394024 EQW394015:EQW394024 FAS394015:FAS394024 FKO394015:FKO394024 FUK394015:FUK394024 GEG394015:GEG394024 GOC394015:GOC394024 GXY394015:GXY394024 HHU394015:HHU394024 HRQ394015:HRQ394024 IBM394015:IBM394024 ILI394015:ILI394024 IVE394015:IVE394024 JFA394015:JFA394024 JOW394015:JOW394024 JYS394015:JYS394024 KIO394015:KIO394024 KSK394015:KSK394024 LCG394015:LCG394024 LMC394015:LMC394024 LVY394015:LVY394024 MFU394015:MFU394024 MPQ394015:MPQ394024 MZM394015:MZM394024 NJI394015:NJI394024 NTE394015:NTE394024 ODA394015:ODA394024 OMW394015:OMW394024 OWS394015:OWS394024 PGO394015:PGO394024 PQK394015:PQK394024 QAG394015:QAG394024 QKC394015:QKC394024 QTY394015:QTY394024 RDU394015:RDU394024 RNQ394015:RNQ394024 RXM394015:RXM394024 SHI394015:SHI394024 SRE394015:SRE394024 TBA394015:TBA394024 TKW394015:TKW394024 TUS394015:TUS394024 UEO394015:UEO394024 UOK394015:UOK394024 UYG394015:UYG394024 VIC394015:VIC394024 VRY394015:VRY394024 WBU394015:WBU394024 WLQ394015:WLQ394024 WVM394015:WVM394024 G459551:G459560 JA459551:JA459560 SW459551:SW459560 ACS459551:ACS459560 AMO459551:AMO459560 AWK459551:AWK459560 BGG459551:BGG459560 BQC459551:BQC459560 BZY459551:BZY459560 CJU459551:CJU459560 CTQ459551:CTQ459560 DDM459551:DDM459560 DNI459551:DNI459560 DXE459551:DXE459560 EHA459551:EHA459560 EQW459551:EQW459560 FAS459551:FAS459560 FKO459551:FKO459560 FUK459551:FUK459560 GEG459551:GEG459560 GOC459551:GOC459560 GXY459551:GXY459560 HHU459551:HHU459560 HRQ459551:HRQ459560 IBM459551:IBM459560 ILI459551:ILI459560 IVE459551:IVE459560 JFA459551:JFA459560 JOW459551:JOW459560 JYS459551:JYS459560 KIO459551:KIO459560 KSK459551:KSK459560 LCG459551:LCG459560 LMC459551:LMC459560 LVY459551:LVY459560 MFU459551:MFU459560 MPQ459551:MPQ459560 MZM459551:MZM459560 NJI459551:NJI459560 NTE459551:NTE459560 ODA459551:ODA459560 OMW459551:OMW459560 OWS459551:OWS459560 PGO459551:PGO459560 PQK459551:PQK459560 QAG459551:QAG459560 QKC459551:QKC459560 QTY459551:QTY459560 RDU459551:RDU459560 RNQ459551:RNQ459560 RXM459551:RXM459560 SHI459551:SHI459560 SRE459551:SRE459560 TBA459551:TBA459560 TKW459551:TKW459560 TUS459551:TUS459560 UEO459551:UEO459560 UOK459551:UOK459560 UYG459551:UYG459560 VIC459551:VIC459560 VRY459551:VRY459560 WBU459551:WBU459560 WLQ459551:WLQ459560 WVM459551:WVM459560 G525087:G525096 JA525087:JA525096 SW525087:SW525096 ACS525087:ACS525096 AMO525087:AMO525096 AWK525087:AWK525096 BGG525087:BGG525096 BQC525087:BQC525096 BZY525087:BZY525096 CJU525087:CJU525096 CTQ525087:CTQ525096 DDM525087:DDM525096 DNI525087:DNI525096 DXE525087:DXE525096 EHA525087:EHA525096 EQW525087:EQW525096 FAS525087:FAS525096 FKO525087:FKO525096 FUK525087:FUK525096 GEG525087:GEG525096 GOC525087:GOC525096 GXY525087:GXY525096 HHU525087:HHU525096 HRQ525087:HRQ525096 IBM525087:IBM525096 ILI525087:ILI525096 IVE525087:IVE525096 JFA525087:JFA525096 JOW525087:JOW525096 JYS525087:JYS525096 KIO525087:KIO525096 KSK525087:KSK525096 LCG525087:LCG525096 LMC525087:LMC525096 LVY525087:LVY525096 MFU525087:MFU525096 MPQ525087:MPQ525096 MZM525087:MZM525096 NJI525087:NJI525096 NTE525087:NTE525096 ODA525087:ODA525096 OMW525087:OMW525096 OWS525087:OWS525096 PGO525087:PGO525096 PQK525087:PQK525096 QAG525087:QAG525096 QKC525087:QKC525096 QTY525087:QTY525096 RDU525087:RDU525096 RNQ525087:RNQ525096 RXM525087:RXM525096 SHI525087:SHI525096 SRE525087:SRE525096 TBA525087:TBA525096 TKW525087:TKW525096 TUS525087:TUS525096 UEO525087:UEO525096 UOK525087:UOK525096 UYG525087:UYG525096 VIC525087:VIC525096 VRY525087:VRY525096 WBU525087:WBU525096 WLQ525087:WLQ525096 WVM525087:WVM525096 G590623:G590632 JA590623:JA590632 SW590623:SW590632 ACS590623:ACS590632 AMO590623:AMO590632 AWK590623:AWK590632 BGG590623:BGG590632 BQC590623:BQC590632 BZY590623:BZY590632 CJU590623:CJU590632 CTQ590623:CTQ590632 DDM590623:DDM590632 DNI590623:DNI590632 DXE590623:DXE590632 EHA590623:EHA590632 EQW590623:EQW590632 FAS590623:FAS590632 FKO590623:FKO590632 FUK590623:FUK590632 GEG590623:GEG590632 GOC590623:GOC590632 GXY590623:GXY590632 HHU590623:HHU590632 HRQ590623:HRQ590632 IBM590623:IBM590632 ILI590623:ILI590632 IVE590623:IVE590632 JFA590623:JFA590632 JOW590623:JOW590632 JYS590623:JYS590632 KIO590623:KIO590632 KSK590623:KSK590632 LCG590623:LCG590632 LMC590623:LMC590632 LVY590623:LVY590632 MFU590623:MFU590632 MPQ590623:MPQ590632 MZM590623:MZM590632 NJI590623:NJI590632 NTE590623:NTE590632 ODA590623:ODA590632 OMW590623:OMW590632 OWS590623:OWS590632 PGO590623:PGO590632 PQK590623:PQK590632 QAG590623:QAG590632 QKC590623:QKC590632 QTY590623:QTY590632 RDU590623:RDU590632 RNQ590623:RNQ590632 RXM590623:RXM590632 SHI590623:SHI590632 SRE590623:SRE590632 TBA590623:TBA590632 TKW590623:TKW590632 TUS590623:TUS590632 UEO590623:UEO590632 UOK590623:UOK590632 UYG590623:UYG590632 VIC590623:VIC590632 VRY590623:VRY590632 WBU590623:WBU590632 WLQ590623:WLQ590632 WVM590623:WVM590632 G656159:G656168 JA656159:JA656168 SW656159:SW656168 ACS656159:ACS656168 AMO656159:AMO656168 AWK656159:AWK656168 BGG656159:BGG656168 BQC656159:BQC656168 BZY656159:BZY656168 CJU656159:CJU656168 CTQ656159:CTQ656168 DDM656159:DDM656168 DNI656159:DNI656168 DXE656159:DXE656168 EHA656159:EHA656168 EQW656159:EQW656168 FAS656159:FAS656168 FKO656159:FKO656168 FUK656159:FUK656168 GEG656159:GEG656168 GOC656159:GOC656168 GXY656159:GXY656168 HHU656159:HHU656168 HRQ656159:HRQ656168 IBM656159:IBM656168 ILI656159:ILI656168 IVE656159:IVE656168 JFA656159:JFA656168 JOW656159:JOW656168 JYS656159:JYS656168 KIO656159:KIO656168 KSK656159:KSK656168 LCG656159:LCG656168 LMC656159:LMC656168 LVY656159:LVY656168 MFU656159:MFU656168 MPQ656159:MPQ656168 MZM656159:MZM656168 NJI656159:NJI656168 NTE656159:NTE656168 ODA656159:ODA656168 OMW656159:OMW656168 OWS656159:OWS656168 PGO656159:PGO656168 PQK656159:PQK656168 QAG656159:QAG656168 QKC656159:QKC656168 QTY656159:QTY656168 RDU656159:RDU656168 RNQ656159:RNQ656168 RXM656159:RXM656168 SHI656159:SHI656168 SRE656159:SRE656168 TBA656159:TBA656168 TKW656159:TKW656168 TUS656159:TUS656168 UEO656159:UEO656168 UOK656159:UOK656168 UYG656159:UYG656168 VIC656159:VIC656168 VRY656159:VRY656168 WBU656159:WBU656168 WLQ656159:WLQ656168 WVM656159:WVM656168 G721695:G721704 JA721695:JA721704 SW721695:SW721704 ACS721695:ACS721704 AMO721695:AMO721704 AWK721695:AWK721704 BGG721695:BGG721704 BQC721695:BQC721704 BZY721695:BZY721704 CJU721695:CJU721704 CTQ721695:CTQ721704 DDM721695:DDM721704 DNI721695:DNI721704 DXE721695:DXE721704 EHA721695:EHA721704 EQW721695:EQW721704 FAS721695:FAS721704 FKO721695:FKO721704 FUK721695:FUK721704 GEG721695:GEG721704 GOC721695:GOC721704 GXY721695:GXY721704 HHU721695:HHU721704 HRQ721695:HRQ721704 IBM721695:IBM721704 ILI721695:ILI721704 IVE721695:IVE721704 JFA721695:JFA721704 JOW721695:JOW721704 JYS721695:JYS721704 KIO721695:KIO721704 KSK721695:KSK721704 LCG721695:LCG721704 LMC721695:LMC721704 LVY721695:LVY721704 MFU721695:MFU721704 MPQ721695:MPQ721704 MZM721695:MZM721704 NJI721695:NJI721704 NTE721695:NTE721704 ODA721695:ODA721704 OMW721695:OMW721704 OWS721695:OWS721704 PGO721695:PGO721704 PQK721695:PQK721704 QAG721695:QAG721704 QKC721695:QKC721704 QTY721695:QTY721704 RDU721695:RDU721704 RNQ721695:RNQ721704 RXM721695:RXM721704 SHI721695:SHI721704 SRE721695:SRE721704 TBA721695:TBA721704 TKW721695:TKW721704 TUS721695:TUS721704 UEO721695:UEO721704 UOK721695:UOK721704 UYG721695:UYG721704 VIC721695:VIC721704 VRY721695:VRY721704 WBU721695:WBU721704 WLQ721695:WLQ721704 WVM721695:WVM721704 G787231:G787240 JA787231:JA787240 SW787231:SW787240 ACS787231:ACS787240 AMO787231:AMO787240 AWK787231:AWK787240 BGG787231:BGG787240 BQC787231:BQC787240 BZY787231:BZY787240 CJU787231:CJU787240 CTQ787231:CTQ787240 DDM787231:DDM787240 DNI787231:DNI787240 DXE787231:DXE787240 EHA787231:EHA787240 EQW787231:EQW787240 FAS787231:FAS787240 FKO787231:FKO787240 FUK787231:FUK787240 GEG787231:GEG787240 GOC787231:GOC787240 GXY787231:GXY787240 HHU787231:HHU787240 HRQ787231:HRQ787240 IBM787231:IBM787240 ILI787231:ILI787240 IVE787231:IVE787240 JFA787231:JFA787240 JOW787231:JOW787240 JYS787231:JYS787240 KIO787231:KIO787240 KSK787231:KSK787240 LCG787231:LCG787240 LMC787231:LMC787240 LVY787231:LVY787240 MFU787231:MFU787240 MPQ787231:MPQ787240 MZM787231:MZM787240 NJI787231:NJI787240 NTE787231:NTE787240 ODA787231:ODA787240 OMW787231:OMW787240 OWS787231:OWS787240 PGO787231:PGO787240 PQK787231:PQK787240 QAG787231:QAG787240 QKC787231:QKC787240 QTY787231:QTY787240 RDU787231:RDU787240 RNQ787231:RNQ787240 RXM787231:RXM787240 SHI787231:SHI787240 SRE787231:SRE787240 TBA787231:TBA787240 TKW787231:TKW787240 TUS787231:TUS787240 UEO787231:UEO787240 UOK787231:UOK787240 UYG787231:UYG787240 VIC787231:VIC787240 VRY787231:VRY787240 WBU787231:WBU787240 WLQ787231:WLQ787240 WVM787231:WVM787240 G852767:G852776 JA852767:JA852776 SW852767:SW852776 ACS852767:ACS852776 AMO852767:AMO852776 AWK852767:AWK852776 BGG852767:BGG852776 BQC852767:BQC852776 BZY852767:BZY852776 CJU852767:CJU852776 CTQ852767:CTQ852776 DDM852767:DDM852776 DNI852767:DNI852776 DXE852767:DXE852776 EHA852767:EHA852776 EQW852767:EQW852776 FAS852767:FAS852776 FKO852767:FKO852776 FUK852767:FUK852776 GEG852767:GEG852776 GOC852767:GOC852776 GXY852767:GXY852776 HHU852767:HHU852776 HRQ852767:HRQ852776 IBM852767:IBM852776 ILI852767:ILI852776 IVE852767:IVE852776 JFA852767:JFA852776 JOW852767:JOW852776 JYS852767:JYS852776 KIO852767:KIO852776 KSK852767:KSK852776 LCG852767:LCG852776 LMC852767:LMC852776 LVY852767:LVY852776 MFU852767:MFU852776 MPQ852767:MPQ852776 MZM852767:MZM852776 NJI852767:NJI852776 NTE852767:NTE852776 ODA852767:ODA852776 OMW852767:OMW852776 OWS852767:OWS852776 PGO852767:PGO852776 PQK852767:PQK852776 QAG852767:QAG852776 QKC852767:QKC852776 QTY852767:QTY852776 RDU852767:RDU852776 RNQ852767:RNQ852776 RXM852767:RXM852776 SHI852767:SHI852776 SRE852767:SRE852776 TBA852767:TBA852776 TKW852767:TKW852776 TUS852767:TUS852776 UEO852767:UEO852776 UOK852767:UOK852776 UYG852767:UYG852776 VIC852767:VIC852776 VRY852767:VRY852776 WBU852767:WBU852776 WLQ852767:WLQ852776 WVM852767:WVM852776 G918303:G918312 JA918303:JA918312 SW918303:SW918312 ACS918303:ACS918312 AMO918303:AMO918312 AWK918303:AWK918312 BGG918303:BGG918312 BQC918303:BQC918312 BZY918303:BZY918312 CJU918303:CJU918312 CTQ918303:CTQ918312 DDM918303:DDM918312 DNI918303:DNI918312 DXE918303:DXE918312 EHA918303:EHA918312 EQW918303:EQW918312 FAS918303:FAS918312 FKO918303:FKO918312 FUK918303:FUK918312 GEG918303:GEG918312 GOC918303:GOC918312 GXY918303:GXY918312 HHU918303:HHU918312 HRQ918303:HRQ918312 IBM918303:IBM918312 ILI918303:ILI918312 IVE918303:IVE918312 JFA918303:JFA918312 JOW918303:JOW918312 JYS918303:JYS918312 KIO918303:KIO918312 KSK918303:KSK918312 LCG918303:LCG918312 LMC918303:LMC918312 LVY918303:LVY918312 MFU918303:MFU918312 MPQ918303:MPQ918312 MZM918303:MZM918312 NJI918303:NJI918312 NTE918303:NTE918312 ODA918303:ODA918312 OMW918303:OMW918312 OWS918303:OWS918312 PGO918303:PGO918312 PQK918303:PQK918312 QAG918303:QAG918312 QKC918303:QKC918312 QTY918303:QTY918312 RDU918303:RDU918312 RNQ918303:RNQ918312 RXM918303:RXM918312 SHI918303:SHI918312 SRE918303:SRE918312 TBA918303:TBA918312 TKW918303:TKW918312 TUS918303:TUS918312 UEO918303:UEO918312 UOK918303:UOK918312 UYG918303:UYG918312 VIC918303:VIC918312 VRY918303:VRY918312 WBU918303:WBU918312 WLQ918303:WLQ918312 WVM918303:WVM918312 G983839:G983848 JA983839:JA983848 SW983839:SW983848 ACS983839:ACS983848 AMO983839:AMO983848 AWK983839:AWK983848 BGG983839:BGG983848 BQC983839:BQC983848 BZY983839:BZY983848 CJU983839:CJU983848 CTQ983839:CTQ983848 DDM983839:DDM983848 DNI983839:DNI983848 DXE983839:DXE983848 EHA983839:EHA983848 EQW983839:EQW983848 FAS983839:FAS983848 FKO983839:FKO983848 FUK983839:FUK983848 GEG983839:GEG983848 GOC983839:GOC983848 GXY983839:GXY983848 HHU983839:HHU983848 HRQ983839:HRQ983848 IBM983839:IBM983848 ILI983839:ILI983848 IVE983839:IVE983848 JFA983839:JFA983848 JOW983839:JOW983848 JYS983839:JYS983848 KIO983839:KIO983848 KSK983839:KSK983848 LCG983839:LCG983848 LMC983839:LMC983848 LVY983839:LVY983848 MFU983839:MFU983848 MPQ983839:MPQ983848 MZM983839:MZM983848 NJI983839:NJI983848 NTE983839:NTE983848 ODA983839:ODA983848 OMW983839:OMW983848 OWS983839:OWS983848 PGO983839:PGO983848 PQK983839:PQK983848 QAG983839:QAG983848 QKC983839:QKC983848 QTY983839:QTY983848 RDU983839:RDU983848 RNQ983839:RNQ983848 RXM983839:RXM983848 SHI983839:SHI983848 SRE983839:SRE983848 TBA983839:TBA983848 TKW983839:TKW983848 TUS983839:TUS983848 UEO983839:UEO983848 UOK983839:UOK983848 UYG983839:UYG983848 VIC983839:VIC983848 VRY983839:VRY983848 WBU983839:WBU983848 WLQ983839:WLQ983848 G6:G816">
      <formula1>1</formula1>
    </dataValidation>
    <dataValidation type="list" allowBlank="1" showInputMessage="1" showErrorMessage="1" sqref="I66333:I66342 WVP983828:WVP983837 WLT983828:WLT983837 WBX983828:WBX983837 VSB983828:VSB983837 VIF983828:VIF983837 UYJ983828:UYJ983837 UON983828:UON983837 UER983828:UER983837 TUV983828:TUV983837 TKZ983828:TKZ983837 TBD983828:TBD983837 SRH983828:SRH983837 SHL983828:SHL983837 RXP983828:RXP983837 RNT983828:RNT983837 RDX983828:RDX983837 QUB983828:QUB983837 QKF983828:QKF983837 QAJ983828:QAJ983837 PQN983828:PQN983837 PGR983828:PGR983837 OWV983828:OWV983837 OMZ983828:OMZ983837 ODD983828:ODD983837 NTH983828:NTH983837 NJL983828:NJL983837 MZP983828:MZP983837 MPT983828:MPT983837 MFX983828:MFX983837 LWB983828:LWB983837 LMF983828:LMF983837 LCJ983828:LCJ983837 KSN983828:KSN983837 KIR983828:KIR983837 JYV983828:JYV983837 JOZ983828:JOZ983837 JFD983828:JFD983837 IVH983828:IVH983837 ILL983828:ILL983837 IBP983828:IBP983837 HRT983828:HRT983837 HHX983828:HHX983837 GYB983828:GYB983837 GOF983828:GOF983837 GEJ983828:GEJ983837 FUN983828:FUN983837 FKR983828:FKR983837 FAV983828:FAV983837 EQZ983828:EQZ983837 EHD983828:EHD983837 DXH983828:DXH983837 DNL983828:DNL983837 DDP983828:DDP983837 CTT983828:CTT983837 CJX983828:CJX983837 CAB983828:CAB983837 BQF983828:BQF983837 BGJ983828:BGJ983837 AWN983828:AWN983837 AMR983828:AMR983837 ACV983828:ACV983837 SZ983828:SZ983837 JD983828:JD983837 I983826:I983835 WVP918292:WVP918301 WLT918292:WLT918301 WBX918292:WBX918301 VSB918292:VSB918301 VIF918292:VIF918301 UYJ918292:UYJ918301 UON918292:UON918301 UER918292:UER918301 TUV918292:TUV918301 TKZ918292:TKZ918301 TBD918292:TBD918301 SRH918292:SRH918301 SHL918292:SHL918301 RXP918292:RXP918301 RNT918292:RNT918301 RDX918292:RDX918301 QUB918292:QUB918301 QKF918292:QKF918301 QAJ918292:QAJ918301 PQN918292:PQN918301 PGR918292:PGR918301 OWV918292:OWV918301 OMZ918292:OMZ918301 ODD918292:ODD918301 NTH918292:NTH918301 NJL918292:NJL918301 MZP918292:MZP918301 MPT918292:MPT918301 MFX918292:MFX918301 LWB918292:LWB918301 LMF918292:LMF918301 LCJ918292:LCJ918301 KSN918292:KSN918301 KIR918292:KIR918301 JYV918292:JYV918301 JOZ918292:JOZ918301 JFD918292:JFD918301 IVH918292:IVH918301 ILL918292:ILL918301 IBP918292:IBP918301 HRT918292:HRT918301 HHX918292:HHX918301 GYB918292:GYB918301 GOF918292:GOF918301 GEJ918292:GEJ918301 FUN918292:FUN918301 FKR918292:FKR918301 FAV918292:FAV918301 EQZ918292:EQZ918301 EHD918292:EHD918301 DXH918292:DXH918301 DNL918292:DNL918301 DDP918292:DDP918301 CTT918292:CTT918301 CJX918292:CJX918301 CAB918292:CAB918301 BQF918292:BQF918301 BGJ918292:BGJ918301 AWN918292:AWN918301 AMR918292:AMR918301 ACV918292:ACV918301 SZ918292:SZ918301 JD918292:JD918301 I918290:I918299 WVP852756:WVP852765 WLT852756:WLT852765 WBX852756:WBX852765 VSB852756:VSB852765 VIF852756:VIF852765 UYJ852756:UYJ852765 UON852756:UON852765 UER852756:UER852765 TUV852756:TUV852765 TKZ852756:TKZ852765 TBD852756:TBD852765 SRH852756:SRH852765 SHL852756:SHL852765 RXP852756:RXP852765 RNT852756:RNT852765 RDX852756:RDX852765 QUB852756:QUB852765 QKF852756:QKF852765 QAJ852756:QAJ852765 PQN852756:PQN852765 PGR852756:PGR852765 OWV852756:OWV852765 OMZ852756:OMZ852765 ODD852756:ODD852765 NTH852756:NTH852765 NJL852756:NJL852765 MZP852756:MZP852765 MPT852756:MPT852765 MFX852756:MFX852765 LWB852756:LWB852765 LMF852756:LMF852765 LCJ852756:LCJ852765 KSN852756:KSN852765 KIR852756:KIR852765 JYV852756:JYV852765 JOZ852756:JOZ852765 JFD852756:JFD852765 IVH852756:IVH852765 ILL852756:ILL852765 IBP852756:IBP852765 HRT852756:HRT852765 HHX852756:HHX852765 GYB852756:GYB852765 GOF852756:GOF852765 GEJ852756:GEJ852765 FUN852756:FUN852765 FKR852756:FKR852765 FAV852756:FAV852765 EQZ852756:EQZ852765 EHD852756:EHD852765 DXH852756:DXH852765 DNL852756:DNL852765 DDP852756:DDP852765 CTT852756:CTT852765 CJX852756:CJX852765 CAB852756:CAB852765 BQF852756:BQF852765 BGJ852756:BGJ852765 AWN852756:AWN852765 AMR852756:AMR852765 ACV852756:ACV852765 SZ852756:SZ852765 JD852756:JD852765 I852754:I852763 WVP787220:WVP787229 WLT787220:WLT787229 WBX787220:WBX787229 VSB787220:VSB787229 VIF787220:VIF787229 UYJ787220:UYJ787229 UON787220:UON787229 UER787220:UER787229 TUV787220:TUV787229 TKZ787220:TKZ787229 TBD787220:TBD787229 SRH787220:SRH787229 SHL787220:SHL787229 RXP787220:RXP787229 RNT787220:RNT787229 RDX787220:RDX787229 QUB787220:QUB787229 QKF787220:QKF787229 QAJ787220:QAJ787229 PQN787220:PQN787229 PGR787220:PGR787229 OWV787220:OWV787229 OMZ787220:OMZ787229 ODD787220:ODD787229 NTH787220:NTH787229 NJL787220:NJL787229 MZP787220:MZP787229 MPT787220:MPT787229 MFX787220:MFX787229 LWB787220:LWB787229 LMF787220:LMF787229 LCJ787220:LCJ787229 KSN787220:KSN787229 KIR787220:KIR787229 JYV787220:JYV787229 JOZ787220:JOZ787229 JFD787220:JFD787229 IVH787220:IVH787229 ILL787220:ILL787229 IBP787220:IBP787229 HRT787220:HRT787229 HHX787220:HHX787229 GYB787220:GYB787229 GOF787220:GOF787229 GEJ787220:GEJ787229 FUN787220:FUN787229 FKR787220:FKR787229 FAV787220:FAV787229 EQZ787220:EQZ787229 EHD787220:EHD787229 DXH787220:DXH787229 DNL787220:DNL787229 DDP787220:DDP787229 CTT787220:CTT787229 CJX787220:CJX787229 CAB787220:CAB787229 BQF787220:BQF787229 BGJ787220:BGJ787229 AWN787220:AWN787229 AMR787220:AMR787229 ACV787220:ACV787229 SZ787220:SZ787229 JD787220:JD787229 I787218:I787227 WVP721684:WVP721693 WLT721684:WLT721693 WBX721684:WBX721693 VSB721684:VSB721693 VIF721684:VIF721693 UYJ721684:UYJ721693 UON721684:UON721693 UER721684:UER721693 TUV721684:TUV721693 TKZ721684:TKZ721693 TBD721684:TBD721693 SRH721684:SRH721693 SHL721684:SHL721693 RXP721684:RXP721693 RNT721684:RNT721693 RDX721684:RDX721693 QUB721684:QUB721693 QKF721684:QKF721693 QAJ721684:QAJ721693 PQN721684:PQN721693 PGR721684:PGR721693 OWV721684:OWV721693 OMZ721684:OMZ721693 ODD721684:ODD721693 NTH721684:NTH721693 NJL721684:NJL721693 MZP721684:MZP721693 MPT721684:MPT721693 MFX721684:MFX721693 LWB721684:LWB721693 LMF721684:LMF721693 LCJ721684:LCJ721693 KSN721684:KSN721693 KIR721684:KIR721693 JYV721684:JYV721693 JOZ721684:JOZ721693 JFD721684:JFD721693 IVH721684:IVH721693 ILL721684:ILL721693 IBP721684:IBP721693 HRT721684:HRT721693 HHX721684:HHX721693 GYB721684:GYB721693 GOF721684:GOF721693 GEJ721684:GEJ721693 FUN721684:FUN721693 FKR721684:FKR721693 FAV721684:FAV721693 EQZ721684:EQZ721693 EHD721684:EHD721693 DXH721684:DXH721693 DNL721684:DNL721693 DDP721684:DDP721693 CTT721684:CTT721693 CJX721684:CJX721693 CAB721684:CAB721693 BQF721684:BQF721693 BGJ721684:BGJ721693 AWN721684:AWN721693 AMR721684:AMR721693 ACV721684:ACV721693 SZ721684:SZ721693 JD721684:JD721693 I721682:I721691 WVP656148:WVP656157 WLT656148:WLT656157 WBX656148:WBX656157 VSB656148:VSB656157 VIF656148:VIF656157 UYJ656148:UYJ656157 UON656148:UON656157 UER656148:UER656157 TUV656148:TUV656157 TKZ656148:TKZ656157 TBD656148:TBD656157 SRH656148:SRH656157 SHL656148:SHL656157 RXP656148:RXP656157 RNT656148:RNT656157 RDX656148:RDX656157 QUB656148:QUB656157 QKF656148:QKF656157 QAJ656148:QAJ656157 PQN656148:PQN656157 PGR656148:PGR656157 OWV656148:OWV656157 OMZ656148:OMZ656157 ODD656148:ODD656157 NTH656148:NTH656157 NJL656148:NJL656157 MZP656148:MZP656157 MPT656148:MPT656157 MFX656148:MFX656157 LWB656148:LWB656157 LMF656148:LMF656157 LCJ656148:LCJ656157 KSN656148:KSN656157 KIR656148:KIR656157 JYV656148:JYV656157 JOZ656148:JOZ656157 JFD656148:JFD656157 IVH656148:IVH656157 ILL656148:ILL656157 IBP656148:IBP656157 HRT656148:HRT656157 HHX656148:HHX656157 GYB656148:GYB656157 GOF656148:GOF656157 GEJ656148:GEJ656157 FUN656148:FUN656157 FKR656148:FKR656157 FAV656148:FAV656157 EQZ656148:EQZ656157 EHD656148:EHD656157 DXH656148:DXH656157 DNL656148:DNL656157 DDP656148:DDP656157 CTT656148:CTT656157 CJX656148:CJX656157 CAB656148:CAB656157 BQF656148:BQF656157 BGJ656148:BGJ656157 AWN656148:AWN656157 AMR656148:AMR656157 ACV656148:ACV656157 SZ656148:SZ656157 JD656148:JD656157 I656146:I656155 WVP590612:WVP590621 WLT590612:WLT590621 WBX590612:WBX590621 VSB590612:VSB590621 VIF590612:VIF590621 UYJ590612:UYJ590621 UON590612:UON590621 UER590612:UER590621 TUV590612:TUV590621 TKZ590612:TKZ590621 TBD590612:TBD590621 SRH590612:SRH590621 SHL590612:SHL590621 RXP590612:RXP590621 RNT590612:RNT590621 RDX590612:RDX590621 QUB590612:QUB590621 QKF590612:QKF590621 QAJ590612:QAJ590621 PQN590612:PQN590621 PGR590612:PGR590621 OWV590612:OWV590621 OMZ590612:OMZ590621 ODD590612:ODD590621 NTH590612:NTH590621 NJL590612:NJL590621 MZP590612:MZP590621 MPT590612:MPT590621 MFX590612:MFX590621 LWB590612:LWB590621 LMF590612:LMF590621 LCJ590612:LCJ590621 KSN590612:KSN590621 KIR590612:KIR590621 JYV590612:JYV590621 JOZ590612:JOZ590621 JFD590612:JFD590621 IVH590612:IVH590621 ILL590612:ILL590621 IBP590612:IBP590621 HRT590612:HRT590621 HHX590612:HHX590621 GYB590612:GYB590621 GOF590612:GOF590621 GEJ590612:GEJ590621 FUN590612:FUN590621 FKR590612:FKR590621 FAV590612:FAV590621 EQZ590612:EQZ590621 EHD590612:EHD590621 DXH590612:DXH590621 DNL590612:DNL590621 DDP590612:DDP590621 CTT590612:CTT590621 CJX590612:CJX590621 CAB590612:CAB590621 BQF590612:BQF590621 BGJ590612:BGJ590621 AWN590612:AWN590621 AMR590612:AMR590621 ACV590612:ACV590621 SZ590612:SZ590621 JD590612:JD590621 I590610:I590619 WVP525076:WVP525085 WLT525076:WLT525085 WBX525076:WBX525085 VSB525076:VSB525085 VIF525076:VIF525085 UYJ525076:UYJ525085 UON525076:UON525085 UER525076:UER525085 TUV525076:TUV525085 TKZ525076:TKZ525085 TBD525076:TBD525085 SRH525076:SRH525085 SHL525076:SHL525085 RXP525076:RXP525085 RNT525076:RNT525085 RDX525076:RDX525085 QUB525076:QUB525085 QKF525076:QKF525085 QAJ525076:QAJ525085 PQN525076:PQN525085 PGR525076:PGR525085 OWV525076:OWV525085 OMZ525076:OMZ525085 ODD525076:ODD525085 NTH525076:NTH525085 NJL525076:NJL525085 MZP525076:MZP525085 MPT525076:MPT525085 MFX525076:MFX525085 LWB525076:LWB525085 LMF525076:LMF525085 LCJ525076:LCJ525085 KSN525076:KSN525085 KIR525076:KIR525085 JYV525076:JYV525085 JOZ525076:JOZ525085 JFD525076:JFD525085 IVH525076:IVH525085 ILL525076:ILL525085 IBP525076:IBP525085 HRT525076:HRT525085 HHX525076:HHX525085 GYB525076:GYB525085 GOF525076:GOF525085 GEJ525076:GEJ525085 FUN525076:FUN525085 FKR525076:FKR525085 FAV525076:FAV525085 EQZ525076:EQZ525085 EHD525076:EHD525085 DXH525076:DXH525085 DNL525076:DNL525085 DDP525076:DDP525085 CTT525076:CTT525085 CJX525076:CJX525085 CAB525076:CAB525085 BQF525076:BQF525085 BGJ525076:BGJ525085 AWN525076:AWN525085 AMR525076:AMR525085 ACV525076:ACV525085 SZ525076:SZ525085 JD525076:JD525085 I525074:I525083 WVP459540:WVP459549 WLT459540:WLT459549 WBX459540:WBX459549 VSB459540:VSB459549 VIF459540:VIF459549 UYJ459540:UYJ459549 UON459540:UON459549 UER459540:UER459549 TUV459540:TUV459549 TKZ459540:TKZ459549 TBD459540:TBD459549 SRH459540:SRH459549 SHL459540:SHL459549 RXP459540:RXP459549 RNT459540:RNT459549 RDX459540:RDX459549 QUB459540:QUB459549 QKF459540:QKF459549 QAJ459540:QAJ459549 PQN459540:PQN459549 PGR459540:PGR459549 OWV459540:OWV459549 OMZ459540:OMZ459549 ODD459540:ODD459549 NTH459540:NTH459549 NJL459540:NJL459549 MZP459540:MZP459549 MPT459540:MPT459549 MFX459540:MFX459549 LWB459540:LWB459549 LMF459540:LMF459549 LCJ459540:LCJ459549 KSN459540:KSN459549 KIR459540:KIR459549 JYV459540:JYV459549 JOZ459540:JOZ459549 JFD459540:JFD459549 IVH459540:IVH459549 ILL459540:ILL459549 IBP459540:IBP459549 HRT459540:HRT459549 HHX459540:HHX459549 GYB459540:GYB459549 GOF459540:GOF459549 GEJ459540:GEJ459549 FUN459540:FUN459549 FKR459540:FKR459549 FAV459540:FAV459549 EQZ459540:EQZ459549 EHD459540:EHD459549 DXH459540:DXH459549 DNL459540:DNL459549 DDP459540:DDP459549 CTT459540:CTT459549 CJX459540:CJX459549 CAB459540:CAB459549 BQF459540:BQF459549 BGJ459540:BGJ459549 AWN459540:AWN459549 AMR459540:AMR459549 ACV459540:ACV459549 SZ459540:SZ459549 JD459540:JD459549 I459538:I459547 WVP394004:WVP394013 WLT394004:WLT394013 WBX394004:WBX394013 VSB394004:VSB394013 VIF394004:VIF394013 UYJ394004:UYJ394013 UON394004:UON394013 UER394004:UER394013 TUV394004:TUV394013 TKZ394004:TKZ394013 TBD394004:TBD394013 SRH394004:SRH394013 SHL394004:SHL394013 RXP394004:RXP394013 RNT394004:RNT394013 RDX394004:RDX394013 QUB394004:QUB394013 QKF394004:QKF394013 QAJ394004:QAJ394013 PQN394004:PQN394013 PGR394004:PGR394013 OWV394004:OWV394013 OMZ394004:OMZ394013 ODD394004:ODD394013 NTH394004:NTH394013 NJL394004:NJL394013 MZP394004:MZP394013 MPT394004:MPT394013 MFX394004:MFX394013 LWB394004:LWB394013 LMF394004:LMF394013 LCJ394004:LCJ394013 KSN394004:KSN394013 KIR394004:KIR394013 JYV394004:JYV394013 JOZ394004:JOZ394013 JFD394004:JFD394013 IVH394004:IVH394013 ILL394004:ILL394013 IBP394004:IBP394013 HRT394004:HRT394013 HHX394004:HHX394013 GYB394004:GYB394013 GOF394004:GOF394013 GEJ394004:GEJ394013 FUN394004:FUN394013 FKR394004:FKR394013 FAV394004:FAV394013 EQZ394004:EQZ394013 EHD394004:EHD394013 DXH394004:DXH394013 DNL394004:DNL394013 DDP394004:DDP394013 CTT394004:CTT394013 CJX394004:CJX394013 CAB394004:CAB394013 BQF394004:BQF394013 BGJ394004:BGJ394013 AWN394004:AWN394013 AMR394004:AMR394013 ACV394004:ACV394013 SZ394004:SZ394013 JD394004:JD394013 I394002:I394011 WVP328468:WVP328477 WLT328468:WLT328477 WBX328468:WBX328477 VSB328468:VSB328477 VIF328468:VIF328477 UYJ328468:UYJ328477 UON328468:UON328477 UER328468:UER328477 TUV328468:TUV328477 TKZ328468:TKZ328477 TBD328468:TBD328477 SRH328468:SRH328477 SHL328468:SHL328477 RXP328468:RXP328477 RNT328468:RNT328477 RDX328468:RDX328477 QUB328468:QUB328477 QKF328468:QKF328477 QAJ328468:QAJ328477 PQN328468:PQN328477 PGR328468:PGR328477 OWV328468:OWV328477 OMZ328468:OMZ328477 ODD328468:ODD328477 NTH328468:NTH328477 NJL328468:NJL328477 MZP328468:MZP328477 MPT328468:MPT328477 MFX328468:MFX328477 LWB328468:LWB328477 LMF328468:LMF328477 LCJ328468:LCJ328477 KSN328468:KSN328477 KIR328468:KIR328477 JYV328468:JYV328477 JOZ328468:JOZ328477 JFD328468:JFD328477 IVH328468:IVH328477 ILL328468:ILL328477 IBP328468:IBP328477 HRT328468:HRT328477 HHX328468:HHX328477 GYB328468:GYB328477 GOF328468:GOF328477 GEJ328468:GEJ328477 FUN328468:FUN328477 FKR328468:FKR328477 FAV328468:FAV328477 EQZ328468:EQZ328477 EHD328468:EHD328477 DXH328468:DXH328477 DNL328468:DNL328477 DDP328468:DDP328477 CTT328468:CTT328477 CJX328468:CJX328477 CAB328468:CAB328477 BQF328468:BQF328477 BGJ328468:BGJ328477 AWN328468:AWN328477 AMR328468:AMR328477 ACV328468:ACV328477 SZ328468:SZ328477 JD328468:JD328477 I328466:I328475 WVP262932:WVP262941 WLT262932:WLT262941 WBX262932:WBX262941 VSB262932:VSB262941 VIF262932:VIF262941 UYJ262932:UYJ262941 UON262932:UON262941 UER262932:UER262941 TUV262932:TUV262941 TKZ262932:TKZ262941 TBD262932:TBD262941 SRH262932:SRH262941 SHL262932:SHL262941 RXP262932:RXP262941 RNT262932:RNT262941 RDX262932:RDX262941 QUB262932:QUB262941 QKF262932:QKF262941 QAJ262932:QAJ262941 PQN262932:PQN262941 PGR262932:PGR262941 OWV262932:OWV262941 OMZ262932:OMZ262941 ODD262932:ODD262941 NTH262932:NTH262941 NJL262932:NJL262941 MZP262932:MZP262941 MPT262932:MPT262941 MFX262932:MFX262941 LWB262932:LWB262941 LMF262932:LMF262941 LCJ262932:LCJ262941 KSN262932:KSN262941 KIR262932:KIR262941 JYV262932:JYV262941 JOZ262932:JOZ262941 JFD262932:JFD262941 IVH262932:IVH262941 ILL262932:ILL262941 IBP262932:IBP262941 HRT262932:HRT262941 HHX262932:HHX262941 GYB262932:GYB262941 GOF262932:GOF262941 GEJ262932:GEJ262941 FUN262932:FUN262941 FKR262932:FKR262941 FAV262932:FAV262941 EQZ262932:EQZ262941 EHD262932:EHD262941 DXH262932:DXH262941 DNL262932:DNL262941 DDP262932:DDP262941 CTT262932:CTT262941 CJX262932:CJX262941 CAB262932:CAB262941 BQF262932:BQF262941 BGJ262932:BGJ262941 AWN262932:AWN262941 AMR262932:AMR262941 ACV262932:ACV262941 SZ262932:SZ262941 JD262932:JD262941 I262930:I262939 WVP197396:WVP197405 WLT197396:WLT197405 WBX197396:WBX197405 VSB197396:VSB197405 VIF197396:VIF197405 UYJ197396:UYJ197405 UON197396:UON197405 UER197396:UER197405 TUV197396:TUV197405 TKZ197396:TKZ197405 TBD197396:TBD197405 SRH197396:SRH197405 SHL197396:SHL197405 RXP197396:RXP197405 RNT197396:RNT197405 RDX197396:RDX197405 QUB197396:QUB197405 QKF197396:QKF197405 QAJ197396:QAJ197405 PQN197396:PQN197405 PGR197396:PGR197405 OWV197396:OWV197405 OMZ197396:OMZ197405 ODD197396:ODD197405 NTH197396:NTH197405 NJL197396:NJL197405 MZP197396:MZP197405 MPT197396:MPT197405 MFX197396:MFX197405 LWB197396:LWB197405 LMF197396:LMF197405 LCJ197396:LCJ197405 KSN197396:KSN197405 KIR197396:KIR197405 JYV197396:JYV197405 JOZ197396:JOZ197405 JFD197396:JFD197405 IVH197396:IVH197405 ILL197396:ILL197405 IBP197396:IBP197405 HRT197396:HRT197405 HHX197396:HHX197405 GYB197396:GYB197405 GOF197396:GOF197405 GEJ197396:GEJ197405 FUN197396:FUN197405 FKR197396:FKR197405 FAV197396:FAV197405 EQZ197396:EQZ197405 EHD197396:EHD197405 DXH197396:DXH197405 DNL197396:DNL197405 DDP197396:DDP197405 CTT197396:CTT197405 CJX197396:CJX197405 CAB197396:CAB197405 BQF197396:BQF197405 BGJ197396:BGJ197405 AWN197396:AWN197405 AMR197396:AMR197405 ACV197396:ACV197405 SZ197396:SZ197405 JD197396:JD197405 I197394:I197403 WVP131860:WVP131869 WLT131860:WLT131869 WBX131860:WBX131869 VSB131860:VSB131869 VIF131860:VIF131869 UYJ131860:UYJ131869 UON131860:UON131869 UER131860:UER131869 TUV131860:TUV131869 TKZ131860:TKZ131869 TBD131860:TBD131869 SRH131860:SRH131869 SHL131860:SHL131869 RXP131860:RXP131869 RNT131860:RNT131869 RDX131860:RDX131869 QUB131860:QUB131869 QKF131860:QKF131869 QAJ131860:QAJ131869 PQN131860:PQN131869 PGR131860:PGR131869 OWV131860:OWV131869 OMZ131860:OMZ131869 ODD131860:ODD131869 NTH131860:NTH131869 NJL131860:NJL131869 MZP131860:MZP131869 MPT131860:MPT131869 MFX131860:MFX131869 LWB131860:LWB131869 LMF131860:LMF131869 LCJ131860:LCJ131869 KSN131860:KSN131869 KIR131860:KIR131869 JYV131860:JYV131869 JOZ131860:JOZ131869 JFD131860:JFD131869 IVH131860:IVH131869 ILL131860:ILL131869 IBP131860:IBP131869 HRT131860:HRT131869 HHX131860:HHX131869 GYB131860:GYB131869 GOF131860:GOF131869 GEJ131860:GEJ131869 FUN131860:FUN131869 FKR131860:FKR131869 FAV131860:FAV131869 EQZ131860:EQZ131869 EHD131860:EHD131869 DXH131860:DXH131869 DNL131860:DNL131869 DDP131860:DDP131869 CTT131860:CTT131869 CJX131860:CJX131869 CAB131860:CAB131869 BQF131860:BQF131869 BGJ131860:BGJ131869 AWN131860:AWN131869 AMR131860:AMR131869 ACV131860:ACV131869 SZ131860:SZ131869 JD131860:JD131869 I131858:I131867 WVP66324:WVP66333 WLT66324:WLT66333 WBX66324:WBX66333 VSB66324:VSB66333 VIF66324:VIF66333 UYJ66324:UYJ66333 UON66324:UON66333 UER66324:UER66333 TUV66324:TUV66333 TKZ66324:TKZ66333 TBD66324:TBD66333 SRH66324:SRH66333 SHL66324:SHL66333 RXP66324:RXP66333 RNT66324:RNT66333 RDX66324:RDX66333 QUB66324:QUB66333 QKF66324:QKF66333 QAJ66324:QAJ66333 PQN66324:PQN66333 PGR66324:PGR66333 OWV66324:OWV66333 OMZ66324:OMZ66333 ODD66324:ODD66333 NTH66324:NTH66333 NJL66324:NJL66333 MZP66324:MZP66333 MPT66324:MPT66333 MFX66324:MFX66333 LWB66324:LWB66333 LMF66324:LMF66333 LCJ66324:LCJ66333 KSN66324:KSN66333 KIR66324:KIR66333 JYV66324:JYV66333 JOZ66324:JOZ66333 JFD66324:JFD66333 IVH66324:IVH66333 ILL66324:ILL66333 IBP66324:IBP66333 HRT66324:HRT66333 HHX66324:HHX66333 GYB66324:GYB66333 GOF66324:GOF66333 GEJ66324:GEJ66333 FUN66324:FUN66333 FKR66324:FKR66333 FAV66324:FAV66333 EQZ66324:EQZ66333 EHD66324:EHD66333 DXH66324:DXH66333 DNL66324:DNL66333 DDP66324:DDP66333 CTT66324:CTT66333 CJX66324:CJX66333 CAB66324:CAB66333 BQF66324:BQF66333 BGJ66324:BGJ66333 AWN66324:AWN66333 AMR66324:AMR66333 ACV66324:ACV66333 SZ66324:SZ66333 JD66324:JD66333 I66322:I66331 WVP983850:WVP983859 WLT983850:WLT983859 WBX983850:WBX983859 VSB983850:VSB983859 VIF983850:VIF983859 UYJ983850:UYJ983859 UON983850:UON983859 UER983850:UER983859 TUV983850:TUV983859 TKZ983850:TKZ983859 TBD983850:TBD983859 SRH983850:SRH983859 SHL983850:SHL983859 RXP983850:RXP983859 RNT983850:RNT983859 RDX983850:RDX983859 QUB983850:QUB983859 QKF983850:QKF983859 QAJ983850:QAJ983859 PQN983850:PQN983859 PGR983850:PGR983859 OWV983850:OWV983859 OMZ983850:OMZ983859 ODD983850:ODD983859 NTH983850:NTH983859 NJL983850:NJL983859 MZP983850:MZP983859 MPT983850:MPT983859 MFX983850:MFX983859 LWB983850:LWB983859 LMF983850:LMF983859 LCJ983850:LCJ983859 KSN983850:KSN983859 KIR983850:KIR983859 JYV983850:JYV983859 JOZ983850:JOZ983859 JFD983850:JFD983859 IVH983850:IVH983859 ILL983850:ILL983859 IBP983850:IBP983859 HRT983850:HRT983859 HHX983850:HHX983859 GYB983850:GYB983859 GOF983850:GOF983859 GEJ983850:GEJ983859 FUN983850:FUN983859 FKR983850:FKR983859 FAV983850:FAV983859 EQZ983850:EQZ983859 EHD983850:EHD983859 DXH983850:DXH983859 DNL983850:DNL983859 DDP983850:DDP983859 CTT983850:CTT983859 CJX983850:CJX983859 CAB983850:CAB983859 BQF983850:BQF983859 BGJ983850:BGJ983859 AWN983850:AWN983859 AMR983850:AMR983859 ACV983850:ACV983859 SZ983850:SZ983859 JD983850:JD983859 I983848:I983857 WVP918314:WVP918323 WLT918314:WLT918323 WBX918314:WBX918323 VSB918314:VSB918323 VIF918314:VIF918323 UYJ918314:UYJ918323 UON918314:UON918323 UER918314:UER918323 TUV918314:TUV918323 TKZ918314:TKZ918323 TBD918314:TBD918323 SRH918314:SRH918323 SHL918314:SHL918323 RXP918314:RXP918323 RNT918314:RNT918323 RDX918314:RDX918323 QUB918314:QUB918323 QKF918314:QKF918323 QAJ918314:QAJ918323 PQN918314:PQN918323 PGR918314:PGR918323 OWV918314:OWV918323 OMZ918314:OMZ918323 ODD918314:ODD918323 NTH918314:NTH918323 NJL918314:NJL918323 MZP918314:MZP918323 MPT918314:MPT918323 MFX918314:MFX918323 LWB918314:LWB918323 LMF918314:LMF918323 LCJ918314:LCJ918323 KSN918314:KSN918323 KIR918314:KIR918323 JYV918314:JYV918323 JOZ918314:JOZ918323 JFD918314:JFD918323 IVH918314:IVH918323 ILL918314:ILL918323 IBP918314:IBP918323 HRT918314:HRT918323 HHX918314:HHX918323 GYB918314:GYB918323 GOF918314:GOF918323 GEJ918314:GEJ918323 FUN918314:FUN918323 FKR918314:FKR918323 FAV918314:FAV918323 EQZ918314:EQZ918323 EHD918314:EHD918323 DXH918314:DXH918323 DNL918314:DNL918323 DDP918314:DDP918323 CTT918314:CTT918323 CJX918314:CJX918323 CAB918314:CAB918323 BQF918314:BQF918323 BGJ918314:BGJ918323 AWN918314:AWN918323 AMR918314:AMR918323 ACV918314:ACV918323 SZ918314:SZ918323 JD918314:JD918323 I918312:I918321 WVP852778:WVP852787 WLT852778:WLT852787 WBX852778:WBX852787 VSB852778:VSB852787 VIF852778:VIF852787 UYJ852778:UYJ852787 UON852778:UON852787 UER852778:UER852787 TUV852778:TUV852787 TKZ852778:TKZ852787 TBD852778:TBD852787 SRH852778:SRH852787 SHL852778:SHL852787 RXP852778:RXP852787 RNT852778:RNT852787 RDX852778:RDX852787 QUB852778:QUB852787 QKF852778:QKF852787 QAJ852778:QAJ852787 PQN852778:PQN852787 PGR852778:PGR852787 OWV852778:OWV852787 OMZ852778:OMZ852787 ODD852778:ODD852787 NTH852778:NTH852787 NJL852778:NJL852787 MZP852778:MZP852787 MPT852778:MPT852787 MFX852778:MFX852787 LWB852778:LWB852787 LMF852778:LMF852787 LCJ852778:LCJ852787 KSN852778:KSN852787 KIR852778:KIR852787 JYV852778:JYV852787 JOZ852778:JOZ852787 JFD852778:JFD852787 IVH852778:IVH852787 ILL852778:ILL852787 IBP852778:IBP852787 HRT852778:HRT852787 HHX852778:HHX852787 GYB852778:GYB852787 GOF852778:GOF852787 GEJ852778:GEJ852787 FUN852778:FUN852787 FKR852778:FKR852787 FAV852778:FAV852787 EQZ852778:EQZ852787 EHD852778:EHD852787 DXH852778:DXH852787 DNL852778:DNL852787 DDP852778:DDP852787 CTT852778:CTT852787 CJX852778:CJX852787 CAB852778:CAB852787 BQF852778:BQF852787 BGJ852778:BGJ852787 AWN852778:AWN852787 AMR852778:AMR852787 ACV852778:ACV852787 SZ852778:SZ852787 JD852778:JD852787 I852776:I852785 WVP787242:WVP787251 WLT787242:WLT787251 WBX787242:WBX787251 VSB787242:VSB787251 VIF787242:VIF787251 UYJ787242:UYJ787251 UON787242:UON787251 UER787242:UER787251 TUV787242:TUV787251 TKZ787242:TKZ787251 TBD787242:TBD787251 SRH787242:SRH787251 SHL787242:SHL787251 RXP787242:RXP787251 RNT787242:RNT787251 RDX787242:RDX787251 QUB787242:QUB787251 QKF787242:QKF787251 QAJ787242:QAJ787251 PQN787242:PQN787251 PGR787242:PGR787251 OWV787242:OWV787251 OMZ787242:OMZ787251 ODD787242:ODD787251 NTH787242:NTH787251 NJL787242:NJL787251 MZP787242:MZP787251 MPT787242:MPT787251 MFX787242:MFX787251 LWB787242:LWB787251 LMF787242:LMF787251 LCJ787242:LCJ787251 KSN787242:KSN787251 KIR787242:KIR787251 JYV787242:JYV787251 JOZ787242:JOZ787251 JFD787242:JFD787251 IVH787242:IVH787251 ILL787242:ILL787251 IBP787242:IBP787251 HRT787242:HRT787251 HHX787242:HHX787251 GYB787242:GYB787251 GOF787242:GOF787251 GEJ787242:GEJ787251 FUN787242:FUN787251 FKR787242:FKR787251 FAV787242:FAV787251 EQZ787242:EQZ787251 EHD787242:EHD787251 DXH787242:DXH787251 DNL787242:DNL787251 DDP787242:DDP787251 CTT787242:CTT787251 CJX787242:CJX787251 CAB787242:CAB787251 BQF787242:BQF787251 BGJ787242:BGJ787251 AWN787242:AWN787251 AMR787242:AMR787251 ACV787242:ACV787251 SZ787242:SZ787251 JD787242:JD787251 I787240:I787249 WVP721706:WVP721715 WLT721706:WLT721715 WBX721706:WBX721715 VSB721706:VSB721715 VIF721706:VIF721715 UYJ721706:UYJ721715 UON721706:UON721715 UER721706:UER721715 TUV721706:TUV721715 TKZ721706:TKZ721715 TBD721706:TBD721715 SRH721706:SRH721715 SHL721706:SHL721715 RXP721706:RXP721715 RNT721706:RNT721715 RDX721706:RDX721715 QUB721706:QUB721715 QKF721706:QKF721715 QAJ721706:QAJ721715 PQN721706:PQN721715 PGR721706:PGR721715 OWV721706:OWV721715 OMZ721706:OMZ721715 ODD721706:ODD721715 NTH721706:NTH721715 NJL721706:NJL721715 MZP721706:MZP721715 MPT721706:MPT721715 MFX721706:MFX721715 LWB721706:LWB721715 LMF721706:LMF721715 LCJ721706:LCJ721715 KSN721706:KSN721715 KIR721706:KIR721715 JYV721706:JYV721715 JOZ721706:JOZ721715 JFD721706:JFD721715 IVH721706:IVH721715 ILL721706:ILL721715 IBP721706:IBP721715 HRT721706:HRT721715 HHX721706:HHX721715 GYB721706:GYB721715 GOF721706:GOF721715 GEJ721706:GEJ721715 FUN721706:FUN721715 FKR721706:FKR721715 FAV721706:FAV721715 EQZ721706:EQZ721715 EHD721706:EHD721715 DXH721706:DXH721715 DNL721706:DNL721715 DDP721706:DDP721715 CTT721706:CTT721715 CJX721706:CJX721715 CAB721706:CAB721715 BQF721706:BQF721715 BGJ721706:BGJ721715 AWN721706:AWN721715 AMR721706:AMR721715 ACV721706:ACV721715 SZ721706:SZ721715 JD721706:JD721715 I721704:I721713 WVP656170:WVP656179 WLT656170:WLT656179 WBX656170:WBX656179 VSB656170:VSB656179 VIF656170:VIF656179 UYJ656170:UYJ656179 UON656170:UON656179 UER656170:UER656179 TUV656170:TUV656179 TKZ656170:TKZ656179 TBD656170:TBD656179 SRH656170:SRH656179 SHL656170:SHL656179 RXP656170:RXP656179 RNT656170:RNT656179 RDX656170:RDX656179 QUB656170:QUB656179 QKF656170:QKF656179 QAJ656170:QAJ656179 PQN656170:PQN656179 PGR656170:PGR656179 OWV656170:OWV656179 OMZ656170:OMZ656179 ODD656170:ODD656179 NTH656170:NTH656179 NJL656170:NJL656179 MZP656170:MZP656179 MPT656170:MPT656179 MFX656170:MFX656179 LWB656170:LWB656179 LMF656170:LMF656179 LCJ656170:LCJ656179 KSN656170:KSN656179 KIR656170:KIR656179 JYV656170:JYV656179 JOZ656170:JOZ656179 JFD656170:JFD656179 IVH656170:IVH656179 ILL656170:ILL656179 IBP656170:IBP656179 HRT656170:HRT656179 HHX656170:HHX656179 GYB656170:GYB656179 GOF656170:GOF656179 GEJ656170:GEJ656179 FUN656170:FUN656179 FKR656170:FKR656179 FAV656170:FAV656179 EQZ656170:EQZ656179 EHD656170:EHD656179 DXH656170:DXH656179 DNL656170:DNL656179 DDP656170:DDP656179 CTT656170:CTT656179 CJX656170:CJX656179 CAB656170:CAB656179 BQF656170:BQF656179 BGJ656170:BGJ656179 AWN656170:AWN656179 AMR656170:AMR656179 ACV656170:ACV656179 SZ656170:SZ656179 JD656170:JD656179 I656168:I656177 WVP590634:WVP590643 WLT590634:WLT590643 WBX590634:WBX590643 VSB590634:VSB590643 VIF590634:VIF590643 UYJ590634:UYJ590643 UON590634:UON590643 UER590634:UER590643 TUV590634:TUV590643 TKZ590634:TKZ590643 TBD590634:TBD590643 SRH590634:SRH590643 SHL590634:SHL590643 RXP590634:RXP590643 RNT590634:RNT590643 RDX590634:RDX590643 QUB590634:QUB590643 QKF590634:QKF590643 QAJ590634:QAJ590643 PQN590634:PQN590643 PGR590634:PGR590643 OWV590634:OWV590643 OMZ590634:OMZ590643 ODD590634:ODD590643 NTH590634:NTH590643 NJL590634:NJL590643 MZP590634:MZP590643 MPT590634:MPT590643 MFX590634:MFX590643 LWB590634:LWB590643 LMF590634:LMF590643 LCJ590634:LCJ590643 KSN590634:KSN590643 KIR590634:KIR590643 JYV590634:JYV590643 JOZ590634:JOZ590643 JFD590634:JFD590643 IVH590634:IVH590643 ILL590634:ILL590643 IBP590634:IBP590643 HRT590634:HRT590643 HHX590634:HHX590643 GYB590634:GYB590643 GOF590634:GOF590643 GEJ590634:GEJ590643 FUN590634:FUN590643 FKR590634:FKR590643 FAV590634:FAV590643 EQZ590634:EQZ590643 EHD590634:EHD590643 DXH590634:DXH590643 DNL590634:DNL590643 DDP590634:DDP590643 CTT590634:CTT590643 CJX590634:CJX590643 CAB590634:CAB590643 BQF590634:BQF590643 BGJ590634:BGJ590643 AWN590634:AWN590643 AMR590634:AMR590643 ACV590634:ACV590643 SZ590634:SZ590643 JD590634:JD590643 I590632:I590641 WVP525098:WVP525107 WLT525098:WLT525107 WBX525098:WBX525107 VSB525098:VSB525107 VIF525098:VIF525107 UYJ525098:UYJ525107 UON525098:UON525107 UER525098:UER525107 TUV525098:TUV525107 TKZ525098:TKZ525107 TBD525098:TBD525107 SRH525098:SRH525107 SHL525098:SHL525107 RXP525098:RXP525107 RNT525098:RNT525107 RDX525098:RDX525107 QUB525098:QUB525107 QKF525098:QKF525107 QAJ525098:QAJ525107 PQN525098:PQN525107 PGR525098:PGR525107 OWV525098:OWV525107 OMZ525098:OMZ525107 ODD525098:ODD525107 NTH525098:NTH525107 NJL525098:NJL525107 MZP525098:MZP525107 MPT525098:MPT525107 MFX525098:MFX525107 LWB525098:LWB525107 LMF525098:LMF525107 LCJ525098:LCJ525107 KSN525098:KSN525107 KIR525098:KIR525107 JYV525098:JYV525107 JOZ525098:JOZ525107 JFD525098:JFD525107 IVH525098:IVH525107 ILL525098:ILL525107 IBP525098:IBP525107 HRT525098:HRT525107 HHX525098:HHX525107 GYB525098:GYB525107 GOF525098:GOF525107 GEJ525098:GEJ525107 FUN525098:FUN525107 FKR525098:FKR525107 FAV525098:FAV525107 EQZ525098:EQZ525107 EHD525098:EHD525107 DXH525098:DXH525107 DNL525098:DNL525107 DDP525098:DDP525107 CTT525098:CTT525107 CJX525098:CJX525107 CAB525098:CAB525107 BQF525098:BQF525107 BGJ525098:BGJ525107 AWN525098:AWN525107 AMR525098:AMR525107 ACV525098:ACV525107 SZ525098:SZ525107 JD525098:JD525107 I525096:I525105 WVP459562:WVP459571 WLT459562:WLT459571 WBX459562:WBX459571 VSB459562:VSB459571 VIF459562:VIF459571 UYJ459562:UYJ459571 UON459562:UON459571 UER459562:UER459571 TUV459562:TUV459571 TKZ459562:TKZ459571 TBD459562:TBD459571 SRH459562:SRH459571 SHL459562:SHL459571 RXP459562:RXP459571 RNT459562:RNT459571 RDX459562:RDX459571 QUB459562:QUB459571 QKF459562:QKF459571 QAJ459562:QAJ459571 PQN459562:PQN459571 PGR459562:PGR459571 OWV459562:OWV459571 OMZ459562:OMZ459571 ODD459562:ODD459571 NTH459562:NTH459571 NJL459562:NJL459571 MZP459562:MZP459571 MPT459562:MPT459571 MFX459562:MFX459571 LWB459562:LWB459571 LMF459562:LMF459571 LCJ459562:LCJ459571 KSN459562:KSN459571 KIR459562:KIR459571 JYV459562:JYV459571 JOZ459562:JOZ459571 JFD459562:JFD459571 IVH459562:IVH459571 ILL459562:ILL459571 IBP459562:IBP459571 HRT459562:HRT459571 HHX459562:HHX459571 GYB459562:GYB459571 GOF459562:GOF459571 GEJ459562:GEJ459571 FUN459562:FUN459571 FKR459562:FKR459571 FAV459562:FAV459571 EQZ459562:EQZ459571 EHD459562:EHD459571 DXH459562:DXH459571 DNL459562:DNL459571 DDP459562:DDP459571 CTT459562:CTT459571 CJX459562:CJX459571 CAB459562:CAB459571 BQF459562:BQF459571 BGJ459562:BGJ459571 AWN459562:AWN459571 AMR459562:AMR459571 ACV459562:ACV459571 SZ459562:SZ459571 JD459562:JD459571 I459560:I459569 WVP394026:WVP394035 WLT394026:WLT394035 WBX394026:WBX394035 VSB394026:VSB394035 VIF394026:VIF394035 UYJ394026:UYJ394035 UON394026:UON394035 UER394026:UER394035 TUV394026:TUV394035 TKZ394026:TKZ394035 TBD394026:TBD394035 SRH394026:SRH394035 SHL394026:SHL394035 RXP394026:RXP394035 RNT394026:RNT394035 RDX394026:RDX394035 QUB394026:QUB394035 QKF394026:QKF394035 QAJ394026:QAJ394035 PQN394026:PQN394035 PGR394026:PGR394035 OWV394026:OWV394035 OMZ394026:OMZ394035 ODD394026:ODD394035 NTH394026:NTH394035 NJL394026:NJL394035 MZP394026:MZP394035 MPT394026:MPT394035 MFX394026:MFX394035 LWB394026:LWB394035 LMF394026:LMF394035 LCJ394026:LCJ394035 KSN394026:KSN394035 KIR394026:KIR394035 JYV394026:JYV394035 JOZ394026:JOZ394035 JFD394026:JFD394035 IVH394026:IVH394035 ILL394026:ILL394035 IBP394026:IBP394035 HRT394026:HRT394035 HHX394026:HHX394035 GYB394026:GYB394035 GOF394026:GOF394035 GEJ394026:GEJ394035 FUN394026:FUN394035 FKR394026:FKR394035 FAV394026:FAV394035 EQZ394026:EQZ394035 EHD394026:EHD394035 DXH394026:DXH394035 DNL394026:DNL394035 DDP394026:DDP394035 CTT394026:CTT394035 CJX394026:CJX394035 CAB394026:CAB394035 BQF394026:BQF394035 BGJ394026:BGJ394035 AWN394026:AWN394035 AMR394026:AMR394035 ACV394026:ACV394035 SZ394026:SZ394035 JD394026:JD394035 I394024:I394033 WVP328490:WVP328499 WLT328490:WLT328499 WBX328490:WBX328499 VSB328490:VSB328499 VIF328490:VIF328499 UYJ328490:UYJ328499 UON328490:UON328499 UER328490:UER328499 TUV328490:TUV328499 TKZ328490:TKZ328499 TBD328490:TBD328499 SRH328490:SRH328499 SHL328490:SHL328499 RXP328490:RXP328499 RNT328490:RNT328499 RDX328490:RDX328499 QUB328490:QUB328499 QKF328490:QKF328499 QAJ328490:QAJ328499 PQN328490:PQN328499 PGR328490:PGR328499 OWV328490:OWV328499 OMZ328490:OMZ328499 ODD328490:ODD328499 NTH328490:NTH328499 NJL328490:NJL328499 MZP328490:MZP328499 MPT328490:MPT328499 MFX328490:MFX328499 LWB328490:LWB328499 LMF328490:LMF328499 LCJ328490:LCJ328499 KSN328490:KSN328499 KIR328490:KIR328499 JYV328490:JYV328499 JOZ328490:JOZ328499 JFD328490:JFD328499 IVH328490:IVH328499 ILL328490:ILL328499 IBP328490:IBP328499 HRT328490:HRT328499 HHX328490:HHX328499 GYB328490:GYB328499 GOF328490:GOF328499 GEJ328490:GEJ328499 FUN328490:FUN328499 FKR328490:FKR328499 FAV328490:FAV328499 EQZ328490:EQZ328499 EHD328490:EHD328499 DXH328490:DXH328499 DNL328490:DNL328499 DDP328490:DDP328499 CTT328490:CTT328499 CJX328490:CJX328499 CAB328490:CAB328499 BQF328490:BQF328499 BGJ328490:BGJ328499 AWN328490:AWN328499 AMR328490:AMR328499 ACV328490:ACV328499 SZ328490:SZ328499 JD328490:JD328499 I328488:I328497 WVP262954:WVP262963 WLT262954:WLT262963 WBX262954:WBX262963 VSB262954:VSB262963 VIF262954:VIF262963 UYJ262954:UYJ262963 UON262954:UON262963 UER262954:UER262963 TUV262954:TUV262963 TKZ262954:TKZ262963 TBD262954:TBD262963 SRH262954:SRH262963 SHL262954:SHL262963 RXP262954:RXP262963 RNT262954:RNT262963 RDX262954:RDX262963 QUB262954:QUB262963 QKF262954:QKF262963 QAJ262954:QAJ262963 PQN262954:PQN262963 PGR262954:PGR262963 OWV262954:OWV262963 OMZ262954:OMZ262963 ODD262954:ODD262963 NTH262954:NTH262963 NJL262954:NJL262963 MZP262954:MZP262963 MPT262954:MPT262963 MFX262954:MFX262963 LWB262954:LWB262963 LMF262954:LMF262963 LCJ262954:LCJ262963 KSN262954:KSN262963 KIR262954:KIR262963 JYV262954:JYV262963 JOZ262954:JOZ262963 JFD262954:JFD262963 IVH262954:IVH262963 ILL262954:ILL262963 IBP262954:IBP262963 HRT262954:HRT262963 HHX262954:HHX262963 GYB262954:GYB262963 GOF262954:GOF262963 GEJ262954:GEJ262963 FUN262954:FUN262963 FKR262954:FKR262963 FAV262954:FAV262963 EQZ262954:EQZ262963 EHD262954:EHD262963 DXH262954:DXH262963 DNL262954:DNL262963 DDP262954:DDP262963 CTT262954:CTT262963 CJX262954:CJX262963 CAB262954:CAB262963 BQF262954:BQF262963 BGJ262954:BGJ262963 AWN262954:AWN262963 AMR262954:AMR262963 ACV262954:ACV262963 SZ262954:SZ262963 JD262954:JD262963 I262952:I262961 WVP197418:WVP197427 WLT197418:WLT197427 WBX197418:WBX197427 VSB197418:VSB197427 VIF197418:VIF197427 UYJ197418:UYJ197427 UON197418:UON197427 UER197418:UER197427 TUV197418:TUV197427 TKZ197418:TKZ197427 TBD197418:TBD197427 SRH197418:SRH197427 SHL197418:SHL197427 RXP197418:RXP197427 RNT197418:RNT197427 RDX197418:RDX197427 QUB197418:QUB197427 QKF197418:QKF197427 QAJ197418:QAJ197427 PQN197418:PQN197427 PGR197418:PGR197427 OWV197418:OWV197427 OMZ197418:OMZ197427 ODD197418:ODD197427 NTH197418:NTH197427 NJL197418:NJL197427 MZP197418:MZP197427 MPT197418:MPT197427 MFX197418:MFX197427 LWB197418:LWB197427 LMF197418:LMF197427 LCJ197418:LCJ197427 KSN197418:KSN197427 KIR197418:KIR197427 JYV197418:JYV197427 JOZ197418:JOZ197427 JFD197418:JFD197427 IVH197418:IVH197427 ILL197418:ILL197427 IBP197418:IBP197427 HRT197418:HRT197427 HHX197418:HHX197427 GYB197418:GYB197427 GOF197418:GOF197427 GEJ197418:GEJ197427 FUN197418:FUN197427 FKR197418:FKR197427 FAV197418:FAV197427 EQZ197418:EQZ197427 EHD197418:EHD197427 DXH197418:DXH197427 DNL197418:DNL197427 DDP197418:DDP197427 CTT197418:CTT197427 CJX197418:CJX197427 CAB197418:CAB197427 BQF197418:BQF197427 BGJ197418:BGJ197427 AWN197418:AWN197427 AMR197418:AMR197427 ACV197418:ACV197427 SZ197418:SZ197427 JD197418:JD197427 I197416:I197425 WVP131882:WVP131891 WLT131882:WLT131891 WBX131882:WBX131891 VSB131882:VSB131891 VIF131882:VIF131891 UYJ131882:UYJ131891 UON131882:UON131891 UER131882:UER131891 TUV131882:TUV131891 TKZ131882:TKZ131891 TBD131882:TBD131891 SRH131882:SRH131891 SHL131882:SHL131891 RXP131882:RXP131891 RNT131882:RNT131891 RDX131882:RDX131891 QUB131882:QUB131891 QKF131882:QKF131891 QAJ131882:QAJ131891 PQN131882:PQN131891 PGR131882:PGR131891 OWV131882:OWV131891 OMZ131882:OMZ131891 ODD131882:ODD131891 NTH131882:NTH131891 NJL131882:NJL131891 MZP131882:MZP131891 MPT131882:MPT131891 MFX131882:MFX131891 LWB131882:LWB131891 LMF131882:LMF131891 LCJ131882:LCJ131891 KSN131882:KSN131891 KIR131882:KIR131891 JYV131882:JYV131891 JOZ131882:JOZ131891 JFD131882:JFD131891 IVH131882:IVH131891 ILL131882:ILL131891 IBP131882:IBP131891 HRT131882:HRT131891 HHX131882:HHX131891 GYB131882:GYB131891 GOF131882:GOF131891 GEJ131882:GEJ131891 FUN131882:FUN131891 FKR131882:FKR131891 FAV131882:FAV131891 EQZ131882:EQZ131891 EHD131882:EHD131891 DXH131882:DXH131891 DNL131882:DNL131891 DDP131882:DDP131891 CTT131882:CTT131891 CJX131882:CJX131891 CAB131882:CAB131891 BQF131882:BQF131891 BGJ131882:BGJ131891 AWN131882:AWN131891 AMR131882:AMR131891 ACV131882:ACV131891 SZ131882:SZ131891 JD131882:JD131891 I131880:I131889 WVP66346:WVP66355 WLT66346:WLT66355 WBX66346:WBX66355 VSB66346:VSB66355 VIF66346:VIF66355 UYJ66346:UYJ66355 UON66346:UON66355 UER66346:UER66355 TUV66346:TUV66355 TKZ66346:TKZ66355 TBD66346:TBD66355 SRH66346:SRH66355 SHL66346:SHL66355 RXP66346:RXP66355 RNT66346:RNT66355 RDX66346:RDX66355 QUB66346:QUB66355 QKF66346:QKF66355 QAJ66346:QAJ66355 PQN66346:PQN66355 PGR66346:PGR66355 OWV66346:OWV66355 OMZ66346:OMZ66355 ODD66346:ODD66355 NTH66346:NTH66355 NJL66346:NJL66355 MZP66346:MZP66355 MPT66346:MPT66355 MFX66346:MFX66355 LWB66346:LWB66355 LMF66346:LMF66355 LCJ66346:LCJ66355 KSN66346:KSN66355 KIR66346:KIR66355 JYV66346:JYV66355 JOZ66346:JOZ66355 JFD66346:JFD66355 IVH66346:IVH66355 ILL66346:ILL66355 IBP66346:IBP66355 HRT66346:HRT66355 HHX66346:HHX66355 GYB66346:GYB66355 GOF66346:GOF66355 GEJ66346:GEJ66355 FUN66346:FUN66355 FKR66346:FKR66355 FAV66346:FAV66355 EQZ66346:EQZ66355 EHD66346:EHD66355 DXH66346:DXH66355 DNL66346:DNL66355 DDP66346:DDP66355 CTT66346:CTT66355 CJX66346:CJX66355 CAB66346:CAB66355 BQF66346:BQF66355 BGJ66346:BGJ66355 AWN66346:AWN66355 AMR66346:AMR66355 ACV66346:ACV66355 SZ66346:SZ66355 JD66346:JD66355 I66344:I66353 WVP6:WVP816 WLT6:WLT816 WBX6:WBX816 VSB6:VSB816 VIF6:VIF816 UYJ6:UYJ816 UON6:UON816 UER6:UER816 TUV6:TUV816 TKZ6:TKZ816 TBD6:TBD816 SRH6:SRH816 SHL6:SHL816 RXP6:RXP816 RNT6:RNT816 RDX6:RDX816 QUB6:QUB816 QKF6:QKF816 QAJ6:QAJ816 PQN6:PQN816 PGR6:PGR816 OWV6:OWV816 OMZ6:OMZ816 ODD6:ODD816 NTH6:NTH816 NJL6:NJL816 MZP6:MZP816 MPT6:MPT816 MFX6:MFX816 LWB6:LWB816 LMF6:LMF816 LCJ6:LCJ816 KSN6:KSN816 KIR6:KIR816 JYV6:JYV816 JOZ6:JOZ816 JFD6:JFD816 IVH6:IVH816 ILL6:ILL816 IBP6:IBP816 HRT6:HRT816 HHX6:HHX816 GYB6:GYB816 GOF6:GOF816 GEJ6:GEJ816 FUN6:FUN816 FKR6:FKR816 FAV6:FAV816 EQZ6:EQZ816 EHD6:EHD816 DXH6:DXH816 DNL6:DNL816 DDP6:DDP816 CTT6:CTT816 CJX6:CJX816 CAB6:CAB816 BQF6:BQF816 BGJ6:BGJ816 AWN6:AWN816 AMR6:AMR816 ACV6:ACV816 SZ6:SZ816 JD6:JD816 JD66335:JD66344 WVP983839:WVP983848 WLT983839:WLT983848 WBX983839:WBX983848 VSB983839:VSB983848 VIF983839:VIF983848 UYJ983839:UYJ983848 UON983839:UON983848 UER983839:UER983848 TUV983839:TUV983848 TKZ983839:TKZ983848 TBD983839:TBD983848 SRH983839:SRH983848 SHL983839:SHL983848 RXP983839:RXP983848 RNT983839:RNT983848 RDX983839:RDX983848 QUB983839:QUB983848 QKF983839:QKF983848 QAJ983839:QAJ983848 PQN983839:PQN983848 PGR983839:PGR983848 OWV983839:OWV983848 OMZ983839:OMZ983848 ODD983839:ODD983848 NTH983839:NTH983848 NJL983839:NJL983848 MZP983839:MZP983848 MPT983839:MPT983848 MFX983839:MFX983848 LWB983839:LWB983848 LMF983839:LMF983848 LCJ983839:LCJ983848 KSN983839:KSN983848 KIR983839:KIR983848 JYV983839:JYV983848 JOZ983839:JOZ983848 JFD983839:JFD983848 IVH983839:IVH983848 ILL983839:ILL983848 IBP983839:IBP983848 HRT983839:HRT983848 HHX983839:HHX983848 GYB983839:GYB983848 GOF983839:GOF983848 GEJ983839:GEJ983848 FUN983839:FUN983848 FKR983839:FKR983848 FAV983839:FAV983848 EQZ983839:EQZ983848 EHD983839:EHD983848 DXH983839:DXH983848 DNL983839:DNL983848 DDP983839:DDP983848 CTT983839:CTT983848 CJX983839:CJX983848 CAB983839:CAB983848 BQF983839:BQF983848 BGJ983839:BGJ983848 AWN983839:AWN983848 AMR983839:AMR983848 ACV983839:ACV983848 SZ983839:SZ983848 JD983839:JD983848 I983837:I983846 WVP918303:WVP918312 WLT918303:WLT918312 WBX918303:WBX918312 VSB918303:VSB918312 VIF918303:VIF918312 UYJ918303:UYJ918312 UON918303:UON918312 UER918303:UER918312 TUV918303:TUV918312 TKZ918303:TKZ918312 TBD918303:TBD918312 SRH918303:SRH918312 SHL918303:SHL918312 RXP918303:RXP918312 RNT918303:RNT918312 RDX918303:RDX918312 QUB918303:QUB918312 QKF918303:QKF918312 QAJ918303:QAJ918312 PQN918303:PQN918312 PGR918303:PGR918312 OWV918303:OWV918312 OMZ918303:OMZ918312 ODD918303:ODD918312 NTH918303:NTH918312 NJL918303:NJL918312 MZP918303:MZP918312 MPT918303:MPT918312 MFX918303:MFX918312 LWB918303:LWB918312 LMF918303:LMF918312 LCJ918303:LCJ918312 KSN918303:KSN918312 KIR918303:KIR918312 JYV918303:JYV918312 JOZ918303:JOZ918312 JFD918303:JFD918312 IVH918303:IVH918312 ILL918303:ILL918312 IBP918303:IBP918312 HRT918303:HRT918312 HHX918303:HHX918312 GYB918303:GYB918312 GOF918303:GOF918312 GEJ918303:GEJ918312 FUN918303:FUN918312 FKR918303:FKR918312 FAV918303:FAV918312 EQZ918303:EQZ918312 EHD918303:EHD918312 DXH918303:DXH918312 DNL918303:DNL918312 DDP918303:DDP918312 CTT918303:CTT918312 CJX918303:CJX918312 CAB918303:CAB918312 BQF918303:BQF918312 BGJ918303:BGJ918312 AWN918303:AWN918312 AMR918303:AMR918312 ACV918303:ACV918312 SZ918303:SZ918312 JD918303:JD918312 I918301:I918310 WVP852767:WVP852776 WLT852767:WLT852776 WBX852767:WBX852776 VSB852767:VSB852776 VIF852767:VIF852776 UYJ852767:UYJ852776 UON852767:UON852776 UER852767:UER852776 TUV852767:TUV852776 TKZ852767:TKZ852776 TBD852767:TBD852776 SRH852767:SRH852776 SHL852767:SHL852776 RXP852767:RXP852776 RNT852767:RNT852776 RDX852767:RDX852776 QUB852767:QUB852776 QKF852767:QKF852776 QAJ852767:QAJ852776 PQN852767:PQN852776 PGR852767:PGR852776 OWV852767:OWV852776 OMZ852767:OMZ852776 ODD852767:ODD852776 NTH852767:NTH852776 NJL852767:NJL852776 MZP852767:MZP852776 MPT852767:MPT852776 MFX852767:MFX852776 LWB852767:LWB852776 LMF852767:LMF852776 LCJ852767:LCJ852776 KSN852767:KSN852776 KIR852767:KIR852776 JYV852767:JYV852776 JOZ852767:JOZ852776 JFD852767:JFD852776 IVH852767:IVH852776 ILL852767:ILL852776 IBP852767:IBP852776 HRT852767:HRT852776 HHX852767:HHX852776 GYB852767:GYB852776 GOF852767:GOF852776 GEJ852767:GEJ852776 FUN852767:FUN852776 FKR852767:FKR852776 FAV852767:FAV852776 EQZ852767:EQZ852776 EHD852767:EHD852776 DXH852767:DXH852776 DNL852767:DNL852776 DDP852767:DDP852776 CTT852767:CTT852776 CJX852767:CJX852776 CAB852767:CAB852776 BQF852767:BQF852776 BGJ852767:BGJ852776 AWN852767:AWN852776 AMR852767:AMR852776 ACV852767:ACV852776 SZ852767:SZ852776 JD852767:JD852776 I852765:I852774 WVP787231:WVP787240 WLT787231:WLT787240 WBX787231:WBX787240 VSB787231:VSB787240 VIF787231:VIF787240 UYJ787231:UYJ787240 UON787231:UON787240 UER787231:UER787240 TUV787231:TUV787240 TKZ787231:TKZ787240 TBD787231:TBD787240 SRH787231:SRH787240 SHL787231:SHL787240 RXP787231:RXP787240 RNT787231:RNT787240 RDX787231:RDX787240 QUB787231:QUB787240 QKF787231:QKF787240 QAJ787231:QAJ787240 PQN787231:PQN787240 PGR787231:PGR787240 OWV787231:OWV787240 OMZ787231:OMZ787240 ODD787231:ODD787240 NTH787231:NTH787240 NJL787231:NJL787240 MZP787231:MZP787240 MPT787231:MPT787240 MFX787231:MFX787240 LWB787231:LWB787240 LMF787231:LMF787240 LCJ787231:LCJ787240 KSN787231:KSN787240 KIR787231:KIR787240 JYV787231:JYV787240 JOZ787231:JOZ787240 JFD787231:JFD787240 IVH787231:IVH787240 ILL787231:ILL787240 IBP787231:IBP787240 HRT787231:HRT787240 HHX787231:HHX787240 GYB787231:GYB787240 GOF787231:GOF787240 GEJ787231:GEJ787240 FUN787231:FUN787240 FKR787231:FKR787240 FAV787231:FAV787240 EQZ787231:EQZ787240 EHD787231:EHD787240 DXH787231:DXH787240 DNL787231:DNL787240 DDP787231:DDP787240 CTT787231:CTT787240 CJX787231:CJX787240 CAB787231:CAB787240 BQF787231:BQF787240 BGJ787231:BGJ787240 AWN787231:AWN787240 AMR787231:AMR787240 ACV787231:ACV787240 SZ787231:SZ787240 JD787231:JD787240 I787229:I787238 WVP721695:WVP721704 WLT721695:WLT721704 WBX721695:WBX721704 VSB721695:VSB721704 VIF721695:VIF721704 UYJ721695:UYJ721704 UON721695:UON721704 UER721695:UER721704 TUV721695:TUV721704 TKZ721695:TKZ721704 TBD721695:TBD721704 SRH721695:SRH721704 SHL721695:SHL721704 RXP721695:RXP721704 RNT721695:RNT721704 RDX721695:RDX721704 QUB721695:QUB721704 QKF721695:QKF721704 QAJ721695:QAJ721704 PQN721695:PQN721704 PGR721695:PGR721704 OWV721695:OWV721704 OMZ721695:OMZ721704 ODD721695:ODD721704 NTH721695:NTH721704 NJL721695:NJL721704 MZP721695:MZP721704 MPT721695:MPT721704 MFX721695:MFX721704 LWB721695:LWB721704 LMF721695:LMF721704 LCJ721695:LCJ721704 KSN721695:KSN721704 KIR721695:KIR721704 JYV721695:JYV721704 JOZ721695:JOZ721704 JFD721695:JFD721704 IVH721695:IVH721704 ILL721695:ILL721704 IBP721695:IBP721704 HRT721695:HRT721704 HHX721695:HHX721704 GYB721695:GYB721704 GOF721695:GOF721704 GEJ721695:GEJ721704 FUN721695:FUN721704 FKR721695:FKR721704 FAV721695:FAV721704 EQZ721695:EQZ721704 EHD721695:EHD721704 DXH721695:DXH721704 DNL721695:DNL721704 DDP721695:DDP721704 CTT721695:CTT721704 CJX721695:CJX721704 CAB721695:CAB721704 BQF721695:BQF721704 BGJ721695:BGJ721704 AWN721695:AWN721704 AMR721695:AMR721704 ACV721695:ACV721704 SZ721695:SZ721704 JD721695:JD721704 I721693:I721702 WVP656159:WVP656168 WLT656159:WLT656168 WBX656159:WBX656168 VSB656159:VSB656168 VIF656159:VIF656168 UYJ656159:UYJ656168 UON656159:UON656168 UER656159:UER656168 TUV656159:TUV656168 TKZ656159:TKZ656168 TBD656159:TBD656168 SRH656159:SRH656168 SHL656159:SHL656168 RXP656159:RXP656168 RNT656159:RNT656168 RDX656159:RDX656168 QUB656159:QUB656168 QKF656159:QKF656168 QAJ656159:QAJ656168 PQN656159:PQN656168 PGR656159:PGR656168 OWV656159:OWV656168 OMZ656159:OMZ656168 ODD656159:ODD656168 NTH656159:NTH656168 NJL656159:NJL656168 MZP656159:MZP656168 MPT656159:MPT656168 MFX656159:MFX656168 LWB656159:LWB656168 LMF656159:LMF656168 LCJ656159:LCJ656168 KSN656159:KSN656168 KIR656159:KIR656168 JYV656159:JYV656168 JOZ656159:JOZ656168 JFD656159:JFD656168 IVH656159:IVH656168 ILL656159:ILL656168 IBP656159:IBP656168 HRT656159:HRT656168 HHX656159:HHX656168 GYB656159:GYB656168 GOF656159:GOF656168 GEJ656159:GEJ656168 FUN656159:FUN656168 FKR656159:FKR656168 FAV656159:FAV656168 EQZ656159:EQZ656168 EHD656159:EHD656168 DXH656159:DXH656168 DNL656159:DNL656168 DDP656159:DDP656168 CTT656159:CTT656168 CJX656159:CJX656168 CAB656159:CAB656168 BQF656159:BQF656168 BGJ656159:BGJ656168 AWN656159:AWN656168 AMR656159:AMR656168 ACV656159:ACV656168 SZ656159:SZ656168 JD656159:JD656168 I656157:I656166 WVP590623:WVP590632 WLT590623:WLT590632 WBX590623:WBX590632 VSB590623:VSB590632 VIF590623:VIF590632 UYJ590623:UYJ590632 UON590623:UON590632 UER590623:UER590632 TUV590623:TUV590632 TKZ590623:TKZ590632 TBD590623:TBD590632 SRH590623:SRH590632 SHL590623:SHL590632 RXP590623:RXP590632 RNT590623:RNT590632 RDX590623:RDX590632 QUB590623:QUB590632 QKF590623:QKF590632 QAJ590623:QAJ590632 PQN590623:PQN590632 PGR590623:PGR590632 OWV590623:OWV590632 OMZ590623:OMZ590632 ODD590623:ODD590632 NTH590623:NTH590632 NJL590623:NJL590632 MZP590623:MZP590632 MPT590623:MPT590632 MFX590623:MFX590632 LWB590623:LWB590632 LMF590623:LMF590632 LCJ590623:LCJ590632 KSN590623:KSN590632 KIR590623:KIR590632 JYV590623:JYV590632 JOZ590623:JOZ590632 JFD590623:JFD590632 IVH590623:IVH590632 ILL590623:ILL590632 IBP590623:IBP590632 HRT590623:HRT590632 HHX590623:HHX590632 GYB590623:GYB590632 GOF590623:GOF590632 GEJ590623:GEJ590632 FUN590623:FUN590632 FKR590623:FKR590632 FAV590623:FAV590632 EQZ590623:EQZ590632 EHD590623:EHD590632 DXH590623:DXH590632 DNL590623:DNL590632 DDP590623:DDP590632 CTT590623:CTT590632 CJX590623:CJX590632 CAB590623:CAB590632 BQF590623:BQF590632 BGJ590623:BGJ590632 AWN590623:AWN590632 AMR590623:AMR590632 ACV590623:ACV590632 SZ590623:SZ590632 JD590623:JD590632 I590621:I590630 WVP525087:WVP525096 WLT525087:WLT525096 WBX525087:WBX525096 VSB525087:VSB525096 VIF525087:VIF525096 UYJ525087:UYJ525096 UON525087:UON525096 UER525087:UER525096 TUV525087:TUV525096 TKZ525087:TKZ525096 TBD525087:TBD525096 SRH525087:SRH525096 SHL525087:SHL525096 RXP525087:RXP525096 RNT525087:RNT525096 RDX525087:RDX525096 QUB525087:QUB525096 QKF525087:QKF525096 QAJ525087:QAJ525096 PQN525087:PQN525096 PGR525087:PGR525096 OWV525087:OWV525096 OMZ525087:OMZ525096 ODD525087:ODD525096 NTH525087:NTH525096 NJL525087:NJL525096 MZP525087:MZP525096 MPT525087:MPT525096 MFX525087:MFX525096 LWB525087:LWB525096 LMF525087:LMF525096 LCJ525087:LCJ525096 KSN525087:KSN525096 KIR525087:KIR525096 JYV525087:JYV525096 JOZ525087:JOZ525096 JFD525087:JFD525096 IVH525087:IVH525096 ILL525087:ILL525096 IBP525087:IBP525096 HRT525087:HRT525096 HHX525087:HHX525096 GYB525087:GYB525096 GOF525087:GOF525096 GEJ525087:GEJ525096 FUN525087:FUN525096 FKR525087:FKR525096 FAV525087:FAV525096 EQZ525087:EQZ525096 EHD525087:EHD525096 DXH525087:DXH525096 DNL525087:DNL525096 DDP525087:DDP525096 CTT525087:CTT525096 CJX525087:CJX525096 CAB525087:CAB525096 BQF525087:BQF525096 BGJ525087:BGJ525096 AWN525087:AWN525096 AMR525087:AMR525096 ACV525087:ACV525096 SZ525087:SZ525096 JD525087:JD525096 I525085:I525094 WVP459551:WVP459560 WLT459551:WLT459560 WBX459551:WBX459560 VSB459551:VSB459560 VIF459551:VIF459560 UYJ459551:UYJ459560 UON459551:UON459560 UER459551:UER459560 TUV459551:TUV459560 TKZ459551:TKZ459560 TBD459551:TBD459560 SRH459551:SRH459560 SHL459551:SHL459560 RXP459551:RXP459560 RNT459551:RNT459560 RDX459551:RDX459560 QUB459551:QUB459560 QKF459551:QKF459560 QAJ459551:QAJ459560 PQN459551:PQN459560 PGR459551:PGR459560 OWV459551:OWV459560 OMZ459551:OMZ459560 ODD459551:ODD459560 NTH459551:NTH459560 NJL459551:NJL459560 MZP459551:MZP459560 MPT459551:MPT459560 MFX459551:MFX459560 LWB459551:LWB459560 LMF459551:LMF459560 LCJ459551:LCJ459560 KSN459551:KSN459560 KIR459551:KIR459560 JYV459551:JYV459560 JOZ459551:JOZ459560 JFD459551:JFD459560 IVH459551:IVH459560 ILL459551:ILL459560 IBP459551:IBP459560 HRT459551:HRT459560 HHX459551:HHX459560 GYB459551:GYB459560 GOF459551:GOF459560 GEJ459551:GEJ459560 FUN459551:FUN459560 FKR459551:FKR459560 FAV459551:FAV459560 EQZ459551:EQZ459560 EHD459551:EHD459560 DXH459551:DXH459560 DNL459551:DNL459560 DDP459551:DDP459560 CTT459551:CTT459560 CJX459551:CJX459560 CAB459551:CAB459560 BQF459551:BQF459560 BGJ459551:BGJ459560 AWN459551:AWN459560 AMR459551:AMR459560 ACV459551:ACV459560 SZ459551:SZ459560 JD459551:JD459560 I459549:I459558 WVP394015:WVP394024 WLT394015:WLT394024 WBX394015:WBX394024 VSB394015:VSB394024 VIF394015:VIF394024 UYJ394015:UYJ394024 UON394015:UON394024 UER394015:UER394024 TUV394015:TUV394024 TKZ394015:TKZ394024 TBD394015:TBD394024 SRH394015:SRH394024 SHL394015:SHL394024 RXP394015:RXP394024 RNT394015:RNT394024 RDX394015:RDX394024 QUB394015:QUB394024 QKF394015:QKF394024 QAJ394015:QAJ394024 PQN394015:PQN394024 PGR394015:PGR394024 OWV394015:OWV394024 OMZ394015:OMZ394024 ODD394015:ODD394024 NTH394015:NTH394024 NJL394015:NJL394024 MZP394015:MZP394024 MPT394015:MPT394024 MFX394015:MFX394024 LWB394015:LWB394024 LMF394015:LMF394024 LCJ394015:LCJ394024 KSN394015:KSN394024 KIR394015:KIR394024 JYV394015:JYV394024 JOZ394015:JOZ394024 JFD394015:JFD394024 IVH394015:IVH394024 ILL394015:ILL394024 IBP394015:IBP394024 HRT394015:HRT394024 HHX394015:HHX394024 GYB394015:GYB394024 GOF394015:GOF394024 GEJ394015:GEJ394024 FUN394015:FUN394024 FKR394015:FKR394024 FAV394015:FAV394024 EQZ394015:EQZ394024 EHD394015:EHD394024 DXH394015:DXH394024 DNL394015:DNL394024 DDP394015:DDP394024 CTT394015:CTT394024 CJX394015:CJX394024 CAB394015:CAB394024 BQF394015:BQF394024 BGJ394015:BGJ394024 AWN394015:AWN394024 AMR394015:AMR394024 ACV394015:ACV394024 SZ394015:SZ394024 JD394015:JD394024 I394013:I394022 WVP328479:WVP328488 WLT328479:WLT328488 WBX328479:WBX328488 VSB328479:VSB328488 VIF328479:VIF328488 UYJ328479:UYJ328488 UON328479:UON328488 UER328479:UER328488 TUV328479:TUV328488 TKZ328479:TKZ328488 TBD328479:TBD328488 SRH328479:SRH328488 SHL328479:SHL328488 RXP328479:RXP328488 RNT328479:RNT328488 RDX328479:RDX328488 QUB328479:QUB328488 QKF328479:QKF328488 QAJ328479:QAJ328488 PQN328479:PQN328488 PGR328479:PGR328488 OWV328479:OWV328488 OMZ328479:OMZ328488 ODD328479:ODD328488 NTH328479:NTH328488 NJL328479:NJL328488 MZP328479:MZP328488 MPT328479:MPT328488 MFX328479:MFX328488 LWB328479:LWB328488 LMF328479:LMF328488 LCJ328479:LCJ328488 KSN328479:KSN328488 KIR328479:KIR328488 JYV328479:JYV328488 JOZ328479:JOZ328488 JFD328479:JFD328488 IVH328479:IVH328488 ILL328479:ILL328488 IBP328479:IBP328488 HRT328479:HRT328488 HHX328479:HHX328488 GYB328479:GYB328488 GOF328479:GOF328488 GEJ328479:GEJ328488 FUN328479:FUN328488 FKR328479:FKR328488 FAV328479:FAV328488 EQZ328479:EQZ328488 EHD328479:EHD328488 DXH328479:DXH328488 DNL328479:DNL328488 DDP328479:DDP328488 CTT328479:CTT328488 CJX328479:CJX328488 CAB328479:CAB328488 BQF328479:BQF328488 BGJ328479:BGJ328488 AWN328479:AWN328488 AMR328479:AMR328488 ACV328479:ACV328488 SZ328479:SZ328488 JD328479:JD328488 I328477:I328486 WVP262943:WVP262952 WLT262943:WLT262952 WBX262943:WBX262952 VSB262943:VSB262952 VIF262943:VIF262952 UYJ262943:UYJ262952 UON262943:UON262952 UER262943:UER262952 TUV262943:TUV262952 TKZ262943:TKZ262952 TBD262943:TBD262952 SRH262943:SRH262952 SHL262943:SHL262952 RXP262943:RXP262952 RNT262943:RNT262952 RDX262943:RDX262952 QUB262943:QUB262952 QKF262943:QKF262952 QAJ262943:QAJ262952 PQN262943:PQN262952 PGR262943:PGR262952 OWV262943:OWV262952 OMZ262943:OMZ262952 ODD262943:ODD262952 NTH262943:NTH262952 NJL262943:NJL262952 MZP262943:MZP262952 MPT262943:MPT262952 MFX262943:MFX262952 LWB262943:LWB262952 LMF262943:LMF262952 LCJ262943:LCJ262952 KSN262943:KSN262952 KIR262943:KIR262952 JYV262943:JYV262952 JOZ262943:JOZ262952 JFD262943:JFD262952 IVH262943:IVH262952 ILL262943:ILL262952 IBP262943:IBP262952 HRT262943:HRT262952 HHX262943:HHX262952 GYB262943:GYB262952 GOF262943:GOF262952 GEJ262943:GEJ262952 FUN262943:FUN262952 FKR262943:FKR262952 FAV262943:FAV262952 EQZ262943:EQZ262952 EHD262943:EHD262952 DXH262943:DXH262952 DNL262943:DNL262952 DDP262943:DDP262952 CTT262943:CTT262952 CJX262943:CJX262952 CAB262943:CAB262952 BQF262943:BQF262952 BGJ262943:BGJ262952 AWN262943:AWN262952 AMR262943:AMR262952 ACV262943:ACV262952 SZ262943:SZ262952 JD262943:JD262952 I262941:I262950 WVP197407:WVP197416 WLT197407:WLT197416 WBX197407:WBX197416 VSB197407:VSB197416 VIF197407:VIF197416 UYJ197407:UYJ197416 UON197407:UON197416 UER197407:UER197416 TUV197407:TUV197416 TKZ197407:TKZ197416 TBD197407:TBD197416 SRH197407:SRH197416 SHL197407:SHL197416 RXP197407:RXP197416 RNT197407:RNT197416 RDX197407:RDX197416 QUB197407:QUB197416 QKF197407:QKF197416 QAJ197407:QAJ197416 PQN197407:PQN197416 PGR197407:PGR197416 OWV197407:OWV197416 OMZ197407:OMZ197416 ODD197407:ODD197416 NTH197407:NTH197416 NJL197407:NJL197416 MZP197407:MZP197416 MPT197407:MPT197416 MFX197407:MFX197416 LWB197407:LWB197416 LMF197407:LMF197416 LCJ197407:LCJ197416 KSN197407:KSN197416 KIR197407:KIR197416 JYV197407:JYV197416 JOZ197407:JOZ197416 JFD197407:JFD197416 IVH197407:IVH197416 ILL197407:ILL197416 IBP197407:IBP197416 HRT197407:HRT197416 HHX197407:HHX197416 GYB197407:GYB197416 GOF197407:GOF197416 GEJ197407:GEJ197416 FUN197407:FUN197416 FKR197407:FKR197416 FAV197407:FAV197416 EQZ197407:EQZ197416 EHD197407:EHD197416 DXH197407:DXH197416 DNL197407:DNL197416 DDP197407:DDP197416 CTT197407:CTT197416 CJX197407:CJX197416 CAB197407:CAB197416 BQF197407:BQF197416 BGJ197407:BGJ197416 AWN197407:AWN197416 AMR197407:AMR197416 ACV197407:ACV197416 SZ197407:SZ197416 JD197407:JD197416 I197405:I197414 WVP131871:WVP131880 WLT131871:WLT131880 WBX131871:WBX131880 VSB131871:VSB131880 VIF131871:VIF131880 UYJ131871:UYJ131880 UON131871:UON131880 UER131871:UER131880 TUV131871:TUV131880 TKZ131871:TKZ131880 TBD131871:TBD131880 SRH131871:SRH131880 SHL131871:SHL131880 RXP131871:RXP131880 RNT131871:RNT131880 RDX131871:RDX131880 QUB131871:QUB131880 QKF131871:QKF131880 QAJ131871:QAJ131880 PQN131871:PQN131880 PGR131871:PGR131880 OWV131871:OWV131880 OMZ131871:OMZ131880 ODD131871:ODD131880 NTH131871:NTH131880 NJL131871:NJL131880 MZP131871:MZP131880 MPT131871:MPT131880 MFX131871:MFX131880 LWB131871:LWB131880 LMF131871:LMF131880 LCJ131871:LCJ131880 KSN131871:KSN131880 KIR131871:KIR131880 JYV131871:JYV131880 JOZ131871:JOZ131880 JFD131871:JFD131880 IVH131871:IVH131880 ILL131871:ILL131880 IBP131871:IBP131880 HRT131871:HRT131880 HHX131871:HHX131880 GYB131871:GYB131880 GOF131871:GOF131880 GEJ131871:GEJ131880 FUN131871:FUN131880 FKR131871:FKR131880 FAV131871:FAV131880 EQZ131871:EQZ131880 EHD131871:EHD131880 DXH131871:DXH131880 DNL131871:DNL131880 DDP131871:DDP131880 CTT131871:CTT131880 CJX131871:CJX131880 CAB131871:CAB131880 BQF131871:BQF131880 BGJ131871:BGJ131880 AWN131871:AWN131880 AMR131871:AMR131880 ACV131871:ACV131880 SZ131871:SZ131880 JD131871:JD131880 I131869:I131878 WVP66335:WVP66344 WLT66335:WLT66344 WBX66335:WBX66344 VSB66335:VSB66344 VIF66335:VIF66344 UYJ66335:UYJ66344 UON66335:UON66344 UER66335:UER66344 TUV66335:TUV66344 TKZ66335:TKZ66344 TBD66335:TBD66344 SRH66335:SRH66344 SHL66335:SHL66344 RXP66335:RXP66344 RNT66335:RNT66344 RDX66335:RDX66344 QUB66335:QUB66344 QKF66335:QKF66344 QAJ66335:QAJ66344 PQN66335:PQN66344 PGR66335:PGR66344 OWV66335:OWV66344 OMZ66335:OMZ66344 ODD66335:ODD66344 NTH66335:NTH66344 NJL66335:NJL66344 MZP66335:MZP66344 MPT66335:MPT66344 MFX66335:MFX66344 LWB66335:LWB66344 LMF66335:LMF66344 LCJ66335:LCJ66344 KSN66335:KSN66344 KIR66335:KIR66344 JYV66335:JYV66344 JOZ66335:JOZ66344 JFD66335:JFD66344 IVH66335:IVH66344 ILL66335:ILL66344 IBP66335:IBP66344 HRT66335:HRT66344 HHX66335:HHX66344 GYB66335:GYB66344 GOF66335:GOF66344 GEJ66335:GEJ66344 FUN66335:FUN66344 FKR66335:FKR66344 FAV66335:FAV66344 EQZ66335:EQZ66344 EHD66335:EHD66344 DXH66335:DXH66344 DNL66335:DNL66344 DDP66335:DDP66344 CTT66335:CTT66344 CJX66335:CJX66344 CAB66335:CAB66344 BQF66335:BQF66344 BGJ66335:BGJ66344 AWN66335:AWN66344 AMR66335:AMR66344 ACV66335:ACV66344 SZ66335:SZ66344 I6:I816">
      <formula1>$I$831:$I$854</formula1>
    </dataValidation>
    <dataValidation allowBlank="1" showDropDown="1" showInputMessage="1" showErrorMessage="1" sqref="WVP983827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I66321 JD66323 SZ66323 ACV66323 AMR66323 AWN66323 BGJ66323 BQF66323 CAB66323 CJX66323 CTT66323 DDP66323 DNL66323 DXH66323 EHD66323 EQZ66323 FAV66323 FKR66323 FUN66323 GEJ66323 GOF66323 GYB66323 HHX66323 HRT66323 IBP66323 ILL66323 IVH66323 JFD66323 JOZ66323 JYV66323 KIR66323 KSN66323 LCJ66323 LMF66323 LWB66323 MFX66323 MPT66323 MZP66323 NJL66323 NTH66323 ODD66323 OMZ66323 OWV66323 PGR66323 PQN66323 QAJ66323 QKF66323 QUB66323 RDX66323 RNT66323 RXP66323 SHL66323 SRH66323 TBD66323 TKZ66323 TUV66323 UER66323 UON66323 UYJ66323 VIF66323 VSB66323 WBX66323 WLT66323 WVP66323 I131857 JD131859 SZ131859 ACV131859 AMR131859 AWN131859 BGJ131859 BQF131859 CAB131859 CJX131859 CTT131859 DDP131859 DNL131859 DXH131859 EHD131859 EQZ131859 FAV131859 FKR131859 FUN131859 GEJ131859 GOF131859 GYB131859 HHX131859 HRT131859 IBP131859 ILL131859 IVH131859 JFD131859 JOZ131859 JYV131859 KIR131859 KSN131859 LCJ131859 LMF131859 LWB131859 MFX131859 MPT131859 MZP131859 NJL131859 NTH131859 ODD131859 OMZ131859 OWV131859 PGR131859 PQN131859 QAJ131859 QKF131859 QUB131859 RDX131859 RNT131859 RXP131859 SHL131859 SRH131859 TBD131859 TKZ131859 TUV131859 UER131859 UON131859 UYJ131859 VIF131859 VSB131859 WBX131859 WLT131859 WVP131859 I197393 JD197395 SZ197395 ACV197395 AMR197395 AWN197395 BGJ197395 BQF197395 CAB197395 CJX197395 CTT197395 DDP197395 DNL197395 DXH197395 EHD197395 EQZ197395 FAV197395 FKR197395 FUN197395 GEJ197395 GOF197395 GYB197395 HHX197395 HRT197395 IBP197395 ILL197395 IVH197395 JFD197395 JOZ197395 JYV197395 KIR197395 KSN197395 LCJ197395 LMF197395 LWB197395 MFX197395 MPT197395 MZP197395 NJL197395 NTH197395 ODD197395 OMZ197395 OWV197395 PGR197395 PQN197395 QAJ197395 QKF197395 QUB197395 RDX197395 RNT197395 RXP197395 SHL197395 SRH197395 TBD197395 TKZ197395 TUV197395 UER197395 UON197395 UYJ197395 VIF197395 VSB197395 WBX197395 WLT197395 WVP197395 I262929 JD262931 SZ262931 ACV262931 AMR262931 AWN262931 BGJ262931 BQF262931 CAB262931 CJX262931 CTT262931 DDP262931 DNL262931 DXH262931 EHD262931 EQZ262931 FAV262931 FKR262931 FUN262931 GEJ262931 GOF262931 GYB262931 HHX262931 HRT262931 IBP262931 ILL262931 IVH262931 JFD262931 JOZ262931 JYV262931 KIR262931 KSN262931 LCJ262931 LMF262931 LWB262931 MFX262931 MPT262931 MZP262931 NJL262931 NTH262931 ODD262931 OMZ262931 OWV262931 PGR262931 PQN262931 QAJ262931 QKF262931 QUB262931 RDX262931 RNT262931 RXP262931 SHL262931 SRH262931 TBD262931 TKZ262931 TUV262931 UER262931 UON262931 UYJ262931 VIF262931 VSB262931 WBX262931 WLT262931 WVP262931 I328465 JD328467 SZ328467 ACV328467 AMR328467 AWN328467 BGJ328467 BQF328467 CAB328467 CJX328467 CTT328467 DDP328467 DNL328467 DXH328467 EHD328467 EQZ328467 FAV328467 FKR328467 FUN328467 GEJ328467 GOF328467 GYB328467 HHX328467 HRT328467 IBP328467 ILL328467 IVH328467 JFD328467 JOZ328467 JYV328467 KIR328467 KSN328467 LCJ328467 LMF328467 LWB328467 MFX328467 MPT328467 MZP328467 NJL328467 NTH328467 ODD328467 OMZ328467 OWV328467 PGR328467 PQN328467 QAJ328467 QKF328467 QUB328467 RDX328467 RNT328467 RXP328467 SHL328467 SRH328467 TBD328467 TKZ328467 TUV328467 UER328467 UON328467 UYJ328467 VIF328467 VSB328467 WBX328467 WLT328467 WVP328467 I394001 JD394003 SZ394003 ACV394003 AMR394003 AWN394003 BGJ394003 BQF394003 CAB394003 CJX394003 CTT394003 DDP394003 DNL394003 DXH394003 EHD394003 EQZ394003 FAV394003 FKR394003 FUN394003 GEJ394003 GOF394003 GYB394003 HHX394003 HRT394003 IBP394003 ILL394003 IVH394003 JFD394003 JOZ394003 JYV394003 KIR394003 KSN394003 LCJ394003 LMF394003 LWB394003 MFX394003 MPT394003 MZP394003 NJL394003 NTH394003 ODD394003 OMZ394003 OWV394003 PGR394003 PQN394003 QAJ394003 QKF394003 QUB394003 RDX394003 RNT394003 RXP394003 SHL394003 SRH394003 TBD394003 TKZ394003 TUV394003 UER394003 UON394003 UYJ394003 VIF394003 VSB394003 WBX394003 WLT394003 WVP394003 I459537 JD459539 SZ459539 ACV459539 AMR459539 AWN459539 BGJ459539 BQF459539 CAB459539 CJX459539 CTT459539 DDP459539 DNL459539 DXH459539 EHD459539 EQZ459539 FAV459539 FKR459539 FUN459539 GEJ459539 GOF459539 GYB459539 HHX459539 HRT459539 IBP459539 ILL459539 IVH459539 JFD459539 JOZ459539 JYV459539 KIR459539 KSN459539 LCJ459539 LMF459539 LWB459539 MFX459539 MPT459539 MZP459539 NJL459539 NTH459539 ODD459539 OMZ459539 OWV459539 PGR459539 PQN459539 QAJ459539 QKF459539 QUB459539 RDX459539 RNT459539 RXP459539 SHL459539 SRH459539 TBD459539 TKZ459539 TUV459539 UER459539 UON459539 UYJ459539 VIF459539 VSB459539 WBX459539 WLT459539 WVP459539 I525073 JD525075 SZ525075 ACV525075 AMR525075 AWN525075 BGJ525075 BQF525075 CAB525075 CJX525075 CTT525075 DDP525075 DNL525075 DXH525075 EHD525075 EQZ525075 FAV525075 FKR525075 FUN525075 GEJ525075 GOF525075 GYB525075 HHX525075 HRT525075 IBP525075 ILL525075 IVH525075 JFD525075 JOZ525075 JYV525075 KIR525075 KSN525075 LCJ525075 LMF525075 LWB525075 MFX525075 MPT525075 MZP525075 NJL525075 NTH525075 ODD525075 OMZ525075 OWV525075 PGR525075 PQN525075 QAJ525075 QKF525075 QUB525075 RDX525075 RNT525075 RXP525075 SHL525075 SRH525075 TBD525075 TKZ525075 TUV525075 UER525075 UON525075 UYJ525075 VIF525075 VSB525075 WBX525075 WLT525075 WVP525075 I590609 JD590611 SZ590611 ACV590611 AMR590611 AWN590611 BGJ590611 BQF590611 CAB590611 CJX590611 CTT590611 DDP590611 DNL590611 DXH590611 EHD590611 EQZ590611 FAV590611 FKR590611 FUN590611 GEJ590611 GOF590611 GYB590611 HHX590611 HRT590611 IBP590611 ILL590611 IVH590611 JFD590611 JOZ590611 JYV590611 KIR590611 KSN590611 LCJ590611 LMF590611 LWB590611 MFX590611 MPT590611 MZP590611 NJL590611 NTH590611 ODD590611 OMZ590611 OWV590611 PGR590611 PQN590611 QAJ590611 QKF590611 QUB590611 RDX590611 RNT590611 RXP590611 SHL590611 SRH590611 TBD590611 TKZ590611 TUV590611 UER590611 UON590611 UYJ590611 VIF590611 VSB590611 WBX590611 WLT590611 WVP590611 I656145 JD656147 SZ656147 ACV656147 AMR656147 AWN656147 BGJ656147 BQF656147 CAB656147 CJX656147 CTT656147 DDP656147 DNL656147 DXH656147 EHD656147 EQZ656147 FAV656147 FKR656147 FUN656147 GEJ656147 GOF656147 GYB656147 HHX656147 HRT656147 IBP656147 ILL656147 IVH656147 JFD656147 JOZ656147 JYV656147 KIR656147 KSN656147 LCJ656147 LMF656147 LWB656147 MFX656147 MPT656147 MZP656147 NJL656147 NTH656147 ODD656147 OMZ656147 OWV656147 PGR656147 PQN656147 QAJ656147 QKF656147 QUB656147 RDX656147 RNT656147 RXP656147 SHL656147 SRH656147 TBD656147 TKZ656147 TUV656147 UER656147 UON656147 UYJ656147 VIF656147 VSB656147 WBX656147 WLT656147 WVP656147 I721681 JD721683 SZ721683 ACV721683 AMR721683 AWN721683 BGJ721683 BQF721683 CAB721683 CJX721683 CTT721683 DDP721683 DNL721683 DXH721683 EHD721683 EQZ721683 FAV721683 FKR721683 FUN721683 GEJ721683 GOF721683 GYB721683 HHX721683 HRT721683 IBP721683 ILL721683 IVH721683 JFD721683 JOZ721683 JYV721683 KIR721683 KSN721683 LCJ721683 LMF721683 LWB721683 MFX721683 MPT721683 MZP721683 NJL721683 NTH721683 ODD721683 OMZ721683 OWV721683 PGR721683 PQN721683 QAJ721683 QKF721683 QUB721683 RDX721683 RNT721683 RXP721683 SHL721683 SRH721683 TBD721683 TKZ721683 TUV721683 UER721683 UON721683 UYJ721683 VIF721683 VSB721683 WBX721683 WLT721683 WVP721683 I787217 JD787219 SZ787219 ACV787219 AMR787219 AWN787219 BGJ787219 BQF787219 CAB787219 CJX787219 CTT787219 DDP787219 DNL787219 DXH787219 EHD787219 EQZ787219 FAV787219 FKR787219 FUN787219 GEJ787219 GOF787219 GYB787219 HHX787219 HRT787219 IBP787219 ILL787219 IVH787219 JFD787219 JOZ787219 JYV787219 KIR787219 KSN787219 LCJ787219 LMF787219 LWB787219 MFX787219 MPT787219 MZP787219 NJL787219 NTH787219 ODD787219 OMZ787219 OWV787219 PGR787219 PQN787219 QAJ787219 QKF787219 QUB787219 RDX787219 RNT787219 RXP787219 SHL787219 SRH787219 TBD787219 TKZ787219 TUV787219 UER787219 UON787219 UYJ787219 VIF787219 VSB787219 WBX787219 WLT787219 WVP787219 I852753 JD852755 SZ852755 ACV852755 AMR852755 AWN852755 BGJ852755 BQF852755 CAB852755 CJX852755 CTT852755 DDP852755 DNL852755 DXH852755 EHD852755 EQZ852755 FAV852755 FKR852755 FUN852755 GEJ852755 GOF852755 GYB852755 HHX852755 HRT852755 IBP852755 ILL852755 IVH852755 JFD852755 JOZ852755 JYV852755 KIR852755 KSN852755 LCJ852755 LMF852755 LWB852755 MFX852755 MPT852755 MZP852755 NJL852755 NTH852755 ODD852755 OMZ852755 OWV852755 PGR852755 PQN852755 QAJ852755 QKF852755 QUB852755 RDX852755 RNT852755 RXP852755 SHL852755 SRH852755 TBD852755 TKZ852755 TUV852755 UER852755 UON852755 UYJ852755 VIF852755 VSB852755 WBX852755 WLT852755 WVP852755 I918289 JD918291 SZ918291 ACV918291 AMR918291 AWN918291 BGJ918291 BQF918291 CAB918291 CJX918291 CTT918291 DDP918291 DNL918291 DXH918291 EHD918291 EQZ918291 FAV918291 FKR918291 FUN918291 GEJ918291 GOF918291 GYB918291 HHX918291 HRT918291 IBP918291 ILL918291 IVH918291 JFD918291 JOZ918291 JYV918291 KIR918291 KSN918291 LCJ918291 LMF918291 LWB918291 MFX918291 MPT918291 MZP918291 NJL918291 NTH918291 ODD918291 OMZ918291 OWV918291 PGR918291 PQN918291 QAJ918291 QKF918291 QUB918291 RDX918291 RNT918291 RXP918291 SHL918291 SRH918291 TBD918291 TKZ918291 TUV918291 UER918291 UON918291 UYJ918291 VIF918291 VSB918291 WBX918291 WLT918291 WVP918291 I983825 JD983827 SZ983827 ACV983827 AMR983827 AWN983827 BGJ983827 BQF983827 CAB983827 CJX983827 CTT983827 DDP983827 DNL983827 DXH983827 EHD983827 EQZ983827 FAV983827 FKR983827 FUN983827 GEJ983827 GOF983827 GYB983827 HHX983827 HRT983827 IBP983827 ILL983827 IVH983827 JFD983827 JOZ983827 JYV983827 KIR983827 KSN983827 LCJ983827 LMF983827 LWB983827 MFX983827 MPT983827 MZP983827 NJL983827 NTH983827 ODD983827 OMZ983827 OWV983827 PGR983827 PQN983827 QAJ983827 QKF983827 QUB983827 RDX983827 RNT983827 RXP983827 SHL983827 SRH983827 TBD983827 TKZ983827 TUV983827 UER983827 UON983827 UYJ983827 VIF983827 VSB983827 WBX983827 WLT983827 I4"/>
    <dataValidation type="list" allowBlank="1" showInputMessage="1" showErrorMessage="1" sqref="F66323:F66332 F983849:F983858 F131859:F131868 F197395:F197404 F262931:F262940 F328467:F328476 F394003:F394012 F459539:F459548 F525075:F525084 F590611:F590620 F656147:F656156 F721683:F721692 F787219:F787228 F852755:F852764 F918291:F918300 F983827:F983836 F66334:F66343 F131870:F131879 F197406:F197415 F262942:F262951 F328478:F328487 F394014:F394023 F459550:F459559 F525086:F525095 F590622:F590631 F656158:F656167 F721694:F721703 F787230:F787239 F852766:F852775 F918302:F918311 F983838:F983847 IZ6:IZ816 SV6:SV816 ACR6:ACR816 AMN6:AMN816 AWJ6:AWJ816 BGF6:BGF816 BQB6:BQB816 BZX6:BZX816 CJT6:CJT816 CTP6:CTP816 DDL6:DDL816 DNH6:DNH816 DXD6:DXD816 EGZ6:EGZ816 EQV6:EQV816 FAR6:FAR816 FKN6:FKN816 FUJ6:FUJ816 GEF6:GEF816 GOB6:GOB816 GXX6:GXX816 HHT6:HHT816 HRP6:HRP816 IBL6:IBL816 ILH6:ILH816 IVD6:IVD816 JEZ6:JEZ816 JOV6:JOV816 JYR6:JYR816 KIN6:KIN816 KSJ6:KSJ816 LCF6:LCF816 LMB6:LMB816 LVX6:LVX816 MFT6:MFT816 MPP6:MPP816 MZL6:MZL816 NJH6:NJH816 NTD6:NTD816 OCZ6:OCZ816 OMV6:OMV816 OWR6:OWR816 PGN6:PGN816 PQJ6:PQJ816 QAF6:QAF816 QKB6:QKB816 QTX6:QTX816 RDT6:RDT816 RNP6:RNP816 RXL6:RXL816 SHH6:SHH816 SRD6:SRD816 TAZ6:TAZ816 TKV6:TKV816 TUR6:TUR816 UEN6:UEN816 UOJ6:UOJ816 UYF6:UYF816 VIB6:VIB816 VRX6:VRX816 WBT6:WBT816 WLP6:WLP816 WVL6:WVL816 F66345:F66354 F131881:F131890 F197417:F197426 F262953:F262962 F328489:F328498 F394025:F394034 F459561:F459570 F525097:F525106 F590633:F590642 F656169:F656178 F721705:F721714 F787241:F787250 F852777:F852786 F918313:F918322 F7:F816">
      <formula1>INDIRECT($D6)</formula1>
    </dataValidation>
    <dataValidation type="list" allowBlank="1" showInputMessage="1" showErrorMessage="1" sqref="WLP983850:WLP983859 WBT983850:WBT983859 VRX983850:VRX983859 VIB983850:VIB983859 UYF983850:UYF983859 UOJ983850:UOJ983859 UEN983850:UEN983859 TUR983850:TUR983859 TKV983850:TKV983859 TAZ983850:TAZ983859 SRD983850:SRD983859 SHH983850:SHH983859 RXL983850:RXL983859 RNP983850:RNP983859 RDT983850:RDT983859 QTX983850:QTX983859 QKB983850:QKB983859 QAF983850:QAF983859 PQJ983850:PQJ983859 PGN983850:PGN983859 OWR983850:OWR983859 OMV983850:OMV983859 OCZ983850:OCZ983859 NTD983850:NTD983859 NJH983850:NJH983859 MZL983850:MZL983859 MPP983850:MPP983859 MFT983850:MFT983859 LVX983850:LVX983859 LMB983850:LMB983859 LCF983850:LCF983859 KSJ983850:KSJ983859 KIN983850:KIN983859 JYR983850:JYR983859 JOV983850:JOV983859 JEZ983850:JEZ983859 IVD983850:IVD983859 ILH983850:ILH983859 IBL983850:IBL983859 HRP983850:HRP983859 HHT983850:HHT983859 GXX983850:GXX983859 GOB983850:GOB983859 GEF983850:GEF983859 FUJ983850:FUJ983859 FKN983850:FKN983859 FAR983850:FAR983859 EQV983850:EQV983859 EGZ983850:EGZ983859 DXD983850:DXD983859 DNH983850:DNH983859 DDL983850:DDL983859 CTP983850:CTP983859 CJT983850:CJT983859 BZX983850:BZX983859 BQB983850:BQB983859 BGF983850:BGF983859 AWJ983850:AWJ983859 AMN983850:AMN983859 ACR983850:ACR983859 SV983850:SV983859 IZ983850:IZ983859 WVL918314:WVL918323 WLP918314:WLP918323 WBT918314:WBT918323 VRX918314:VRX918323 VIB918314:VIB918323 UYF918314:UYF918323 UOJ918314:UOJ918323 UEN918314:UEN918323 TUR918314:TUR918323 TKV918314:TKV918323 TAZ918314:TAZ918323 SRD918314:SRD918323 SHH918314:SHH918323 RXL918314:RXL918323 RNP918314:RNP918323 RDT918314:RDT918323 QTX918314:QTX918323 QKB918314:QKB918323 QAF918314:QAF918323 PQJ918314:PQJ918323 PGN918314:PGN918323 OWR918314:OWR918323 OMV918314:OMV918323 OCZ918314:OCZ918323 NTD918314:NTD918323 NJH918314:NJH918323 MZL918314:MZL918323 MPP918314:MPP918323 MFT918314:MFT918323 LVX918314:LVX918323 LMB918314:LMB918323 LCF918314:LCF918323 KSJ918314:KSJ918323 KIN918314:KIN918323 JYR918314:JYR918323 JOV918314:JOV918323 JEZ918314:JEZ918323 IVD918314:IVD918323 ILH918314:ILH918323 IBL918314:IBL918323 HRP918314:HRP918323 HHT918314:HHT918323 GXX918314:GXX918323 GOB918314:GOB918323 GEF918314:GEF918323 FUJ918314:FUJ918323 FKN918314:FKN918323 FAR918314:FAR918323 EQV918314:EQV918323 EGZ918314:EGZ918323 DXD918314:DXD918323 DNH918314:DNH918323 DDL918314:DDL918323 CTP918314:CTP918323 CJT918314:CJT918323 BZX918314:BZX918323 BQB918314:BQB918323 BGF918314:BGF918323 AWJ918314:AWJ918323 AMN918314:AMN918323 ACR918314:ACR918323 SV918314:SV918323 IZ918314:IZ918323 WVL852778:WVL852787 WLP852778:WLP852787 WBT852778:WBT852787 VRX852778:VRX852787 VIB852778:VIB852787 UYF852778:UYF852787 UOJ852778:UOJ852787 UEN852778:UEN852787 TUR852778:TUR852787 TKV852778:TKV852787 TAZ852778:TAZ852787 SRD852778:SRD852787 SHH852778:SHH852787 RXL852778:RXL852787 RNP852778:RNP852787 RDT852778:RDT852787 QTX852778:QTX852787 QKB852778:QKB852787 QAF852778:QAF852787 PQJ852778:PQJ852787 PGN852778:PGN852787 OWR852778:OWR852787 OMV852778:OMV852787 OCZ852778:OCZ852787 NTD852778:NTD852787 NJH852778:NJH852787 MZL852778:MZL852787 MPP852778:MPP852787 MFT852778:MFT852787 LVX852778:LVX852787 LMB852778:LMB852787 LCF852778:LCF852787 KSJ852778:KSJ852787 KIN852778:KIN852787 JYR852778:JYR852787 JOV852778:JOV852787 JEZ852778:JEZ852787 IVD852778:IVD852787 ILH852778:ILH852787 IBL852778:IBL852787 HRP852778:HRP852787 HHT852778:HHT852787 GXX852778:GXX852787 GOB852778:GOB852787 GEF852778:GEF852787 FUJ852778:FUJ852787 FKN852778:FKN852787 FAR852778:FAR852787 EQV852778:EQV852787 EGZ852778:EGZ852787 DXD852778:DXD852787 DNH852778:DNH852787 DDL852778:DDL852787 CTP852778:CTP852787 CJT852778:CJT852787 BZX852778:BZX852787 BQB852778:BQB852787 BGF852778:BGF852787 AWJ852778:AWJ852787 AMN852778:AMN852787 ACR852778:ACR852787 SV852778:SV852787 IZ852778:IZ852787 WVL787242:WVL787251 WLP787242:WLP787251 WBT787242:WBT787251 VRX787242:VRX787251 VIB787242:VIB787251 UYF787242:UYF787251 UOJ787242:UOJ787251 UEN787242:UEN787251 TUR787242:TUR787251 TKV787242:TKV787251 TAZ787242:TAZ787251 SRD787242:SRD787251 SHH787242:SHH787251 RXL787242:RXL787251 RNP787242:RNP787251 RDT787242:RDT787251 QTX787242:QTX787251 QKB787242:QKB787251 QAF787242:QAF787251 PQJ787242:PQJ787251 PGN787242:PGN787251 OWR787242:OWR787251 OMV787242:OMV787251 OCZ787242:OCZ787251 NTD787242:NTD787251 NJH787242:NJH787251 MZL787242:MZL787251 MPP787242:MPP787251 MFT787242:MFT787251 LVX787242:LVX787251 LMB787242:LMB787251 LCF787242:LCF787251 KSJ787242:KSJ787251 KIN787242:KIN787251 JYR787242:JYR787251 JOV787242:JOV787251 JEZ787242:JEZ787251 IVD787242:IVD787251 ILH787242:ILH787251 IBL787242:IBL787251 HRP787242:HRP787251 HHT787242:HHT787251 GXX787242:GXX787251 GOB787242:GOB787251 GEF787242:GEF787251 FUJ787242:FUJ787251 FKN787242:FKN787251 FAR787242:FAR787251 EQV787242:EQV787251 EGZ787242:EGZ787251 DXD787242:DXD787251 DNH787242:DNH787251 DDL787242:DDL787251 CTP787242:CTP787251 CJT787242:CJT787251 BZX787242:BZX787251 BQB787242:BQB787251 BGF787242:BGF787251 AWJ787242:AWJ787251 AMN787242:AMN787251 ACR787242:ACR787251 SV787242:SV787251 IZ787242:IZ787251 WVL721706:WVL721715 WLP721706:WLP721715 WBT721706:WBT721715 VRX721706:VRX721715 VIB721706:VIB721715 UYF721706:UYF721715 UOJ721706:UOJ721715 UEN721706:UEN721715 TUR721706:TUR721715 TKV721706:TKV721715 TAZ721706:TAZ721715 SRD721706:SRD721715 SHH721706:SHH721715 RXL721706:RXL721715 RNP721706:RNP721715 RDT721706:RDT721715 QTX721706:QTX721715 QKB721706:QKB721715 QAF721706:QAF721715 PQJ721706:PQJ721715 PGN721706:PGN721715 OWR721706:OWR721715 OMV721706:OMV721715 OCZ721706:OCZ721715 NTD721706:NTD721715 NJH721706:NJH721715 MZL721706:MZL721715 MPP721706:MPP721715 MFT721706:MFT721715 LVX721706:LVX721715 LMB721706:LMB721715 LCF721706:LCF721715 KSJ721706:KSJ721715 KIN721706:KIN721715 JYR721706:JYR721715 JOV721706:JOV721715 JEZ721706:JEZ721715 IVD721706:IVD721715 ILH721706:ILH721715 IBL721706:IBL721715 HRP721706:HRP721715 HHT721706:HHT721715 GXX721706:GXX721715 GOB721706:GOB721715 GEF721706:GEF721715 FUJ721706:FUJ721715 FKN721706:FKN721715 FAR721706:FAR721715 EQV721706:EQV721715 EGZ721706:EGZ721715 DXD721706:DXD721715 DNH721706:DNH721715 DDL721706:DDL721715 CTP721706:CTP721715 CJT721706:CJT721715 BZX721706:BZX721715 BQB721706:BQB721715 BGF721706:BGF721715 AWJ721706:AWJ721715 AMN721706:AMN721715 ACR721706:ACR721715 SV721706:SV721715 IZ721706:IZ721715 WVL656170:WVL656179 WLP656170:WLP656179 WBT656170:WBT656179 VRX656170:VRX656179 VIB656170:VIB656179 UYF656170:UYF656179 UOJ656170:UOJ656179 UEN656170:UEN656179 TUR656170:TUR656179 TKV656170:TKV656179 TAZ656170:TAZ656179 SRD656170:SRD656179 SHH656170:SHH656179 RXL656170:RXL656179 RNP656170:RNP656179 RDT656170:RDT656179 QTX656170:QTX656179 QKB656170:QKB656179 QAF656170:QAF656179 PQJ656170:PQJ656179 PGN656170:PGN656179 OWR656170:OWR656179 OMV656170:OMV656179 OCZ656170:OCZ656179 NTD656170:NTD656179 NJH656170:NJH656179 MZL656170:MZL656179 MPP656170:MPP656179 MFT656170:MFT656179 LVX656170:LVX656179 LMB656170:LMB656179 LCF656170:LCF656179 KSJ656170:KSJ656179 KIN656170:KIN656179 JYR656170:JYR656179 JOV656170:JOV656179 JEZ656170:JEZ656179 IVD656170:IVD656179 ILH656170:ILH656179 IBL656170:IBL656179 HRP656170:HRP656179 HHT656170:HHT656179 GXX656170:GXX656179 GOB656170:GOB656179 GEF656170:GEF656179 FUJ656170:FUJ656179 FKN656170:FKN656179 FAR656170:FAR656179 EQV656170:EQV656179 EGZ656170:EGZ656179 DXD656170:DXD656179 DNH656170:DNH656179 DDL656170:DDL656179 CTP656170:CTP656179 CJT656170:CJT656179 BZX656170:BZX656179 BQB656170:BQB656179 BGF656170:BGF656179 AWJ656170:AWJ656179 AMN656170:AMN656179 ACR656170:ACR656179 SV656170:SV656179 IZ656170:IZ656179 WVL590634:WVL590643 WLP590634:WLP590643 WBT590634:WBT590643 VRX590634:VRX590643 VIB590634:VIB590643 UYF590634:UYF590643 UOJ590634:UOJ590643 UEN590634:UEN590643 TUR590634:TUR590643 TKV590634:TKV590643 TAZ590634:TAZ590643 SRD590634:SRD590643 SHH590634:SHH590643 RXL590634:RXL590643 RNP590634:RNP590643 RDT590634:RDT590643 QTX590634:QTX590643 QKB590634:QKB590643 QAF590634:QAF590643 PQJ590634:PQJ590643 PGN590634:PGN590643 OWR590634:OWR590643 OMV590634:OMV590643 OCZ590634:OCZ590643 NTD590634:NTD590643 NJH590634:NJH590643 MZL590634:MZL590643 MPP590634:MPP590643 MFT590634:MFT590643 LVX590634:LVX590643 LMB590634:LMB590643 LCF590634:LCF590643 KSJ590634:KSJ590643 KIN590634:KIN590643 JYR590634:JYR590643 JOV590634:JOV590643 JEZ590634:JEZ590643 IVD590634:IVD590643 ILH590634:ILH590643 IBL590634:IBL590643 HRP590634:HRP590643 HHT590634:HHT590643 GXX590634:GXX590643 GOB590634:GOB590643 GEF590634:GEF590643 FUJ590634:FUJ590643 FKN590634:FKN590643 FAR590634:FAR590643 EQV590634:EQV590643 EGZ590634:EGZ590643 DXD590634:DXD590643 DNH590634:DNH590643 DDL590634:DDL590643 CTP590634:CTP590643 CJT590634:CJT590643 BZX590634:BZX590643 BQB590634:BQB590643 BGF590634:BGF590643 AWJ590634:AWJ590643 AMN590634:AMN590643 ACR590634:ACR590643 SV590634:SV590643 IZ590634:IZ590643 WVL525098:WVL525107 WLP525098:WLP525107 WBT525098:WBT525107 VRX525098:VRX525107 VIB525098:VIB525107 UYF525098:UYF525107 UOJ525098:UOJ525107 UEN525098:UEN525107 TUR525098:TUR525107 TKV525098:TKV525107 TAZ525098:TAZ525107 SRD525098:SRD525107 SHH525098:SHH525107 RXL525098:RXL525107 RNP525098:RNP525107 RDT525098:RDT525107 QTX525098:QTX525107 QKB525098:QKB525107 QAF525098:QAF525107 PQJ525098:PQJ525107 PGN525098:PGN525107 OWR525098:OWR525107 OMV525098:OMV525107 OCZ525098:OCZ525107 NTD525098:NTD525107 NJH525098:NJH525107 MZL525098:MZL525107 MPP525098:MPP525107 MFT525098:MFT525107 LVX525098:LVX525107 LMB525098:LMB525107 LCF525098:LCF525107 KSJ525098:KSJ525107 KIN525098:KIN525107 JYR525098:JYR525107 JOV525098:JOV525107 JEZ525098:JEZ525107 IVD525098:IVD525107 ILH525098:ILH525107 IBL525098:IBL525107 HRP525098:HRP525107 HHT525098:HHT525107 GXX525098:GXX525107 GOB525098:GOB525107 GEF525098:GEF525107 FUJ525098:FUJ525107 FKN525098:FKN525107 FAR525098:FAR525107 EQV525098:EQV525107 EGZ525098:EGZ525107 DXD525098:DXD525107 DNH525098:DNH525107 DDL525098:DDL525107 CTP525098:CTP525107 CJT525098:CJT525107 BZX525098:BZX525107 BQB525098:BQB525107 BGF525098:BGF525107 AWJ525098:AWJ525107 AMN525098:AMN525107 ACR525098:ACR525107 SV525098:SV525107 IZ525098:IZ525107 WVL459562:WVL459571 WLP459562:WLP459571 WBT459562:WBT459571 VRX459562:VRX459571 VIB459562:VIB459571 UYF459562:UYF459571 UOJ459562:UOJ459571 UEN459562:UEN459571 TUR459562:TUR459571 TKV459562:TKV459571 TAZ459562:TAZ459571 SRD459562:SRD459571 SHH459562:SHH459571 RXL459562:RXL459571 RNP459562:RNP459571 RDT459562:RDT459571 QTX459562:QTX459571 QKB459562:QKB459571 QAF459562:QAF459571 PQJ459562:PQJ459571 PGN459562:PGN459571 OWR459562:OWR459571 OMV459562:OMV459571 OCZ459562:OCZ459571 NTD459562:NTD459571 NJH459562:NJH459571 MZL459562:MZL459571 MPP459562:MPP459571 MFT459562:MFT459571 LVX459562:LVX459571 LMB459562:LMB459571 LCF459562:LCF459571 KSJ459562:KSJ459571 KIN459562:KIN459571 JYR459562:JYR459571 JOV459562:JOV459571 JEZ459562:JEZ459571 IVD459562:IVD459571 ILH459562:ILH459571 IBL459562:IBL459571 HRP459562:HRP459571 HHT459562:HHT459571 GXX459562:GXX459571 GOB459562:GOB459571 GEF459562:GEF459571 FUJ459562:FUJ459571 FKN459562:FKN459571 FAR459562:FAR459571 EQV459562:EQV459571 EGZ459562:EGZ459571 DXD459562:DXD459571 DNH459562:DNH459571 DDL459562:DDL459571 CTP459562:CTP459571 CJT459562:CJT459571 BZX459562:BZX459571 BQB459562:BQB459571 BGF459562:BGF459571 AWJ459562:AWJ459571 AMN459562:AMN459571 ACR459562:ACR459571 SV459562:SV459571 IZ459562:IZ459571 WVL394026:WVL394035 WLP394026:WLP394035 WBT394026:WBT394035 VRX394026:VRX394035 VIB394026:VIB394035 UYF394026:UYF394035 UOJ394026:UOJ394035 UEN394026:UEN394035 TUR394026:TUR394035 TKV394026:TKV394035 TAZ394026:TAZ394035 SRD394026:SRD394035 SHH394026:SHH394035 RXL394026:RXL394035 RNP394026:RNP394035 RDT394026:RDT394035 QTX394026:QTX394035 QKB394026:QKB394035 QAF394026:QAF394035 PQJ394026:PQJ394035 PGN394026:PGN394035 OWR394026:OWR394035 OMV394026:OMV394035 OCZ394026:OCZ394035 NTD394026:NTD394035 NJH394026:NJH394035 MZL394026:MZL394035 MPP394026:MPP394035 MFT394026:MFT394035 LVX394026:LVX394035 LMB394026:LMB394035 LCF394026:LCF394035 KSJ394026:KSJ394035 KIN394026:KIN394035 JYR394026:JYR394035 JOV394026:JOV394035 JEZ394026:JEZ394035 IVD394026:IVD394035 ILH394026:ILH394035 IBL394026:IBL394035 HRP394026:HRP394035 HHT394026:HHT394035 GXX394026:GXX394035 GOB394026:GOB394035 GEF394026:GEF394035 FUJ394026:FUJ394035 FKN394026:FKN394035 FAR394026:FAR394035 EQV394026:EQV394035 EGZ394026:EGZ394035 DXD394026:DXD394035 DNH394026:DNH394035 DDL394026:DDL394035 CTP394026:CTP394035 CJT394026:CJT394035 BZX394026:BZX394035 BQB394026:BQB394035 BGF394026:BGF394035 AWJ394026:AWJ394035 AMN394026:AMN394035 ACR394026:ACR394035 SV394026:SV394035 IZ394026:IZ394035 WVL328490:WVL328499 WLP328490:WLP328499 WBT328490:WBT328499 VRX328490:VRX328499 VIB328490:VIB328499 UYF328490:UYF328499 UOJ328490:UOJ328499 UEN328490:UEN328499 TUR328490:TUR328499 TKV328490:TKV328499 TAZ328490:TAZ328499 SRD328490:SRD328499 SHH328490:SHH328499 RXL328490:RXL328499 RNP328490:RNP328499 RDT328490:RDT328499 QTX328490:QTX328499 QKB328490:QKB328499 QAF328490:QAF328499 PQJ328490:PQJ328499 PGN328490:PGN328499 OWR328490:OWR328499 OMV328490:OMV328499 OCZ328490:OCZ328499 NTD328490:NTD328499 NJH328490:NJH328499 MZL328490:MZL328499 MPP328490:MPP328499 MFT328490:MFT328499 LVX328490:LVX328499 LMB328490:LMB328499 LCF328490:LCF328499 KSJ328490:KSJ328499 KIN328490:KIN328499 JYR328490:JYR328499 JOV328490:JOV328499 JEZ328490:JEZ328499 IVD328490:IVD328499 ILH328490:ILH328499 IBL328490:IBL328499 HRP328490:HRP328499 HHT328490:HHT328499 GXX328490:GXX328499 GOB328490:GOB328499 GEF328490:GEF328499 FUJ328490:FUJ328499 FKN328490:FKN328499 FAR328490:FAR328499 EQV328490:EQV328499 EGZ328490:EGZ328499 DXD328490:DXD328499 DNH328490:DNH328499 DDL328490:DDL328499 CTP328490:CTP328499 CJT328490:CJT328499 BZX328490:BZX328499 BQB328490:BQB328499 BGF328490:BGF328499 AWJ328490:AWJ328499 AMN328490:AMN328499 ACR328490:ACR328499 SV328490:SV328499 IZ328490:IZ328499 WVL262954:WVL262963 WLP262954:WLP262963 WBT262954:WBT262963 VRX262954:VRX262963 VIB262954:VIB262963 UYF262954:UYF262963 UOJ262954:UOJ262963 UEN262954:UEN262963 TUR262954:TUR262963 TKV262954:TKV262963 TAZ262954:TAZ262963 SRD262954:SRD262963 SHH262954:SHH262963 RXL262954:RXL262963 RNP262954:RNP262963 RDT262954:RDT262963 QTX262954:QTX262963 QKB262954:QKB262963 QAF262954:QAF262963 PQJ262954:PQJ262963 PGN262954:PGN262963 OWR262954:OWR262963 OMV262954:OMV262963 OCZ262954:OCZ262963 NTD262954:NTD262963 NJH262954:NJH262963 MZL262954:MZL262963 MPP262954:MPP262963 MFT262954:MFT262963 LVX262954:LVX262963 LMB262954:LMB262963 LCF262954:LCF262963 KSJ262954:KSJ262963 KIN262954:KIN262963 JYR262954:JYR262963 JOV262954:JOV262963 JEZ262954:JEZ262963 IVD262954:IVD262963 ILH262954:ILH262963 IBL262954:IBL262963 HRP262954:HRP262963 HHT262954:HHT262963 GXX262954:GXX262963 GOB262954:GOB262963 GEF262954:GEF262963 FUJ262954:FUJ262963 FKN262954:FKN262963 FAR262954:FAR262963 EQV262954:EQV262963 EGZ262954:EGZ262963 DXD262954:DXD262963 DNH262954:DNH262963 DDL262954:DDL262963 CTP262954:CTP262963 CJT262954:CJT262963 BZX262954:BZX262963 BQB262954:BQB262963 BGF262954:BGF262963 AWJ262954:AWJ262963 AMN262954:AMN262963 ACR262954:ACR262963 SV262954:SV262963 IZ262954:IZ262963 WVL197418:WVL197427 WLP197418:WLP197427 WBT197418:WBT197427 VRX197418:VRX197427 VIB197418:VIB197427 UYF197418:UYF197427 UOJ197418:UOJ197427 UEN197418:UEN197427 TUR197418:TUR197427 TKV197418:TKV197427 TAZ197418:TAZ197427 SRD197418:SRD197427 SHH197418:SHH197427 RXL197418:RXL197427 RNP197418:RNP197427 RDT197418:RDT197427 QTX197418:QTX197427 QKB197418:QKB197427 QAF197418:QAF197427 PQJ197418:PQJ197427 PGN197418:PGN197427 OWR197418:OWR197427 OMV197418:OMV197427 OCZ197418:OCZ197427 NTD197418:NTD197427 NJH197418:NJH197427 MZL197418:MZL197427 MPP197418:MPP197427 MFT197418:MFT197427 LVX197418:LVX197427 LMB197418:LMB197427 LCF197418:LCF197427 KSJ197418:KSJ197427 KIN197418:KIN197427 JYR197418:JYR197427 JOV197418:JOV197427 JEZ197418:JEZ197427 IVD197418:IVD197427 ILH197418:ILH197427 IBL197418:IBL197427 HRP197418:HRP197427 HHT197418:HHT197427 GXX197418:GXX197427 GOB197418:GOB197427 GEF197418:GEF197427 FUJ197418:FUJ197427 FKN197418:FKN197427 FAR197418:FAR197427 EQV197418:EQV197427 EGZ197418:EGZ197427 DXD197418:DXD197427 DNH197418:DNH197427 DDL197418:DDL197427 CTP197418:CTP197427 CJT197418:CJT197427 BZX197418:BZX197427 BQB197418:BQB197427 BGF197418:BGF197427 AWJ197418:AWJ197427 AMN197418:AMN197427 ACR197418:ACR197427 SV197418:SV197427 IZ197418:IZ197427 WVL131882:WVL131891 WLP131882:WLP131891 WBT131882:WBT131891 VRX131882:VRX131891 VIB131882:VIB131891 UYF131882:UYF131891 UOJ131882:UOJ131891 UEN131882:UEN131891 TUR131882:TUR131891 TKV131882:TKV131891 TAZ131882:TAZ131891 SRD131882:SRD131891 SHH131882:SHH131891 RXL131882:RXL131891 RNP131882:RNP131891 RDT131882:RDT131891 QTX131882:QTX131891 QKB131882:QKB131891 QAF131882:QAF131891 PQJ131882:PQJ131891 PGN131882:PGN131891 OWR131882:OWR131891 OMV131882:OMV131891 OCZ131882:OCZ131891 NTD131882:NTD131891 NJH131882:NJH131891 MZL131882:MZL131891 MPP131882:MPP131891 MFT131882:MFT131891 LVX131882:LVX131891 LMB131882:LMB131891 LCF131882:LCF131891 KSJ131882:KSJ131891 KIN131882:KIN131891 JYR131882:JYR131891 JOV131882:JOV131891 JEZ131882:JEZ131891 IVD131882:IVD131891 ILH131882:ILH131891 IBL131882:IBL131891 HRP131882:HRP131891 HHT131882:HHT131891 GXX131882:GXX131891 GOB131882:GOB131891 GEF131882:GEF131891 FUJ131882:FUJ131891 FKN131882:FKN131891 FAR131882:FAR131891 EQV131882:EQV131891 EGZ131882:EGZ131891 DXD131882:DXD131891 DNH131882:DNH131891 DDL131882:DDL131891 CTP131882:CTP131891 CJT131882:CJT131891 BZX131882:BZX131891 BQB131882:BQB131891 BGF131882:BGF131891 AWJ131882:AWJ131891 AMN131882:AMN131891 ACR131882:ACR131891 SV131882:SV131891 IZ131882:IZ131891 WVL66346:WVL66355 WLP66346:WLP66355 WBT66346:WBT66355 VRX66346:VRX66355 VIB66346:VIB66355 UYF66346:UYF66355 UOJ66346:UOJ66355 UEN66346:UEN66355 TUR66346:TUR66355 TKV66346:TKV66355 TAZ66346:TAZ66355 SRD66346:SRD66355 SHH66346:SHH66355 RXL66346:RXL66355 RNP66346:RNP66355 RDT66346:RDT66355 QTX66346:QTX66355 QKB66346:QKB66355 QAF66346:QAF66355 PQJ66346:PQJ66355 PGN66346:PGN66355 OWR66346:OWR66355 OMV66346:OMV66355 OCZ66346:OCZ66355 NTD66346:NTD66355 NJH66346:NJH66355 MZL66346:MZL66355 MPP66346:MPP66355 MFT66346:MFT66355 LVX66346:LVX66355 LMB66346:LMB66355 LCF66346:LCF66355 KSJ66346:KSJ66355 KIN66346:KIN66355 JYR66346:JYR66355 JOV66346:JOV66355 JEZ66346:JEZ66355 IVD66346:IVD66355 ILH66346:ILH66355 IBL66346:IBL66355 HRP66346:HRP66355 HHT66346:HHT66355 GXX66346:GXX66355 GOB66346:GOB66355 GEF66346:GEF66355 FUJ66346:FUJ66355 FKN66346:FKN66355 FAR66346:FAR66355 EQV66346:EQV66355 EGZ66346:EGZ66355 DXD66346:DXD66355 DNH66346:DNH66355 DDL66346:DDL66355 CTP66346:CTP66355 CJT66346:CJT66355 BZX66346:BZX66355 BQB66346:BQB66355 BGF66346:BGF66355 AWJ66346:AWJ66355 AMN66346:AMN66355 ACR66346:ACR66355 SV66346:SV66355 IZ66346:IZ66355 IZ66324:IZ66333 WVL983839:WVL983848 WLP983839:WLP983848 WBT983839:WBT983848 VRX983839:VRX983848 VIB983839:VIB983848 UYF983839:UYF983848 UOJ983839:UOJ983848 UEN983839:UEN983848 TUR983839:TUR983848 TKV983839:TKV983848 TAZ983839:TAZ983848 SRD983839:SRD983848 SHH983839:SHH983848 RXL983839:RXL983848 RNP983839:RNP983848 RDT983839:RDT983848 QTX983839:QTX983848 QKB983839:QKB983848 QAF983839:QAF983848 PQJ983839:PQJ983848 PGN983839:PGN983848 OWR983839:OWR983848 OMV983839:OMV983848 OCZ983839:OCZ983848 NTD983839:NTD983848 NJH983839:NJH983848 MZL983839:MZL983848 MPP983839:MPP983848 MFT983839:MFT983848 LVX983839:LVX983848 LMB983839:LMB983848 LCF983839:LCF983848 KSJ983839:KSJ983848 KIN983839:KIN983848 JYR983839:JYR983848 JOV983839:JOV983848 JEZ983839:JEZ983848 IVD983839:IVD983848 ILH983839:ILH983848 IBL983839:IBL983848 HRP983839:HRP983848 HHT983839:HHT983848 GXX983839:GXX983848 GOB983839:GOB983848 GEF983839:GEF983848 FUJ983839:FUJ983848 FKN983839:FKN983848 FAR983839:FAR983848 EQV983839:EQV983848 EGZ983839:EGZ983848 DXD983839:DXD983848 DNH983839:DNH983848 DDL983839:DDL983848 CTP983839:CTP983848 CJT983839:CJT983848 BZX983839:BZX983848 BQB983839:BQB983848 BGF983839:BGF983848 AWJ983839:AWJ983848 AMN983839:AMN983848 ACR983839:ACR983848 SV983839:SV983848 IZ983839:IZ983848 WVL918303:WVL918312 WLP918303:WLP918312 WBT918303:WBT918312 VRX918303:VRX918312 VIB918303:VIB918312 UYF918303:UYF918312 UOJ918303:UOJ918312 UEN918303:UEN918312 TUR918303:TUR918312 TKV918303:TKV918312 TAZ918303:TAZ918312 SRD918303:SRD918312 SHH918303:SHH918312 RXL918303:RXL918312 RNP918303:RNP918312 RDT918303:RDT918312 QTX918303:QTX918312 QKB918303:QKB918312 QAF918303:QAF918312 PQJ918303:PQJ918312 PGN918303:PGN918312 OWR918303:OWR918312 OMV918303:OMV918312 OCZ918303:OCZ918312 NTD918303:NTD918312 NJH918303:NJH918312 MZL918303:MZL918312 MPP918303:MPP918312 MFT918303:MFT918312 LVX918303:LVX918312 LMB918303:LMB918312 LCF918303:LCF918312 KSJ918303:KSJ918312 KIN918303:KIN918312 JYR918303:JYR918312 JOV918303:JOV918312 JEZ918303:JEZ918312 IVD918303:IVD918312 ILH918303:ILH918312 IBL918303:IBL918312 HRP918303:HRP918312 HHT918303:HHT918312 GXX918303:GXX918312 GOB918303:GOB918312 GEF918303:GEF918312 FUJ918303:FUJ918312 FKN918303:FKN918312 FAR918303:FAR918312 EQV918303:EQV918312 EGZ918303:EGZ918312 DXD918303:DXD918312 DNH918303:DNH918312 DDL918303:DDL918312 CTP918303:CTP918312 CJT918303:CJT918312 BZX918303:BZX918312 BQB918303:BQB918312 BGF918303:BGF918312 AWJ918303:AWJ918312 AMN918303:AMN918312 ACR918303:ACR918312 SV918303:SV918312 IZ918303:IZ918312 WVL852767:WVL852776 WLP852767:WLP852776 WBT852767:WBT852776 VRX852767:VRX852776 VIB852767:VIB852776 UYF852767:UYF852776 UOJ852767:UOJ852776 UEN852767:UEN852776 TUR852767:TUR852776 TKV852767:TKV852776 TAZ852767:TAZ852776 SRD852767:SRD852776 SHH852767:SHH852776 RXL852767:RXL852776 RNP852767:RNP852776 RDT852767:RDT852776 QTX852767:QTX852776 QKB852767:QKB852776 QAF852767:QAF852776 PQJ852767:PQJ852776 PGN852767:PGN852776 OWR852767:OWR852776 OMV852767:OMV852776 OCZ852767:OCZ852776 NTD852767:NTD852776 NJH852767:NJH852776 MZL852767:MZL852776 MPP852767:MPP852776 MFT852767:MFT852776 LVX852767:LVX852776 LMB852767:LMB852776 LCF852767:LCF852776 KSJ852767:KSJ852776 KIN852767:KIN852776 JYR852767:JYR852776 JOV852767:JOV852776 JEZ852767:JEZ852776 IVD852767:IVD852776 ILH852767:ILH852776 IBL852767:IBL852776 HRP852767:HRP852776 HHT852767:HHT852776 GXX852767:GXX852776 GOB852767:GOB852776 GEF852767:GEF852776 FUJ852767:FUJ852776 FKN852767:FKN852776 FAR852767:FAR852776 EQV852767:EQV852776 EGZ852767:EGZ852776 DXD852767:DXD852776 DNH852767:DNH852776 DDL852767:DDL852776 CTP852767:CTP852776 CJT852767:CJT852776 BZX852767:BZX852776 BQB852767:BQB852776 BGF852767:BGF852776 AWJ852767:AWJ852776 AMN852767:AMN852776 ACR852767:ACR852776 SV852767:SV852776 IZ852767:IZ852776 WVL787231:WVL787240 WLP787231:WLP787240 WBT787231:WBT787240 VRX787231:VRX787240 VIB787231:VIB787240 UYF787231:UYF787240 UOJ787231:UOJ787240 UEN787231:UEN787240 TUR787231:TUR787240 TKV787231:TKV787240 TAZ787231:TAZ787240 SRD787231:SRD787240 SHH787231:SHH787240 RXL787231:RXL787240 RNP787231:RNP787240 RDT787231:RDT787240 QTX787231:QTX787240 QKB787231:QKB787240 QAF787231:QAF787240 PQJ787231:PQJ787240 PGN787231:PGN787240 OWR787231:OWR787240 OMV787231:OMV787240 OCZ787231:OCZ787240 NTD787231:NTD787240 NJH787231:NJH787240 MZL787231:MZL787240 MPP787231:MPP787240 MFT787231:MFT787240 LVX787231:LVX787240 LMB787231:LMB787240 LCF787231:LCF787240 KSJ787231:KSJ787240 KIN787231:KIN787240 JYR787231:JYR787240 JOV787231:JOV787240 JEZ787231:JEZ787240 IVD787231:IVD787240 ILH787231:ILH787240 IBL787231:IBL787240 HRP787231:HRP787240 HHT787231:HHT787240 GXX787231:GXX787240 GOB787231:GOB787240 GEF787231:GEF787240 FUJ787231:FUJ787240 FKN787231:FKN787240 FAR787231:FAR787240 EQV787231:EQV787240 EGZ787231:EGZ787240 DXD787231:DXD787240 DNH787231:DNH787240 DDL787231:DDL787240 CTP787231:CTP787240 CJT787231:CJT787240 BZX787231:BZX787240 BQB787231:BQB787240 BGF787231:BGF787240 AWJ787231:AWJ787240 AMN787231:AMN787240 ACR787231:ACR787240 SV787231:SV787240 IZ787231:IZ787240 WVL721695:WVL721704 WLP721695:WLP721704 WBT721695:WBT721704 VRX721695:VRX721704 VIB721695:VIB721704 UYF721695:UYF721704 UOJ721695:UOJ721704 UEN721695:UEN721704 TUR721695:TUR721704 TKV721695:TKV721704 TAZ721695:TAZ721704 SRD721695:SRD721704 SHH721695:SHH721704 RXL721695:RXL721704 RNP721695:RNP721704 RDT721695:RDT721704 QTX721695:QTX721704 QKB721695:QKB721704 QAF721695:QAF721704 PQJ721695:PQJ721704 PGN721695:PGN721704 OWR721695:OWR721704 OMV721695:OMV721704 OCZ721695:OCZ721704 NTD721695:NTD721704 NJH721695:NJH721704 MZL721695:MZL721704 MPP721695:MPP721704 MFT721695:MFT721704 LVX721695:LVX721704 LMB721695:LMB721704 LCF721695:LCF721704 KSJ721695:KSJ721704 KIN721695:KIN721704 JYR721695:JYR721704 JOV721695:JOV721704 JEZ721695:JEZ721704 IVD721695:IVD721704 ILH721695:ILH721704 IBL721695:IBL721704 HRP721695:HRP721704 HHT721695:HHT721704 GXX721695:GXX721704 GOB721695:GOB721704 GEF721695:GEF721704 FUJ721695:FUJ721704 FKN721695:FKN721704 FAR721695:FAR721704 EQV721695:EQV721704 EGZ721695:EGZ721704 DXD721695:DXD721704 DNH721695:DNH721704 DDL721695:DDL721704 CTP721695:CTP721704 CJT721695:CJT721704 BZX721695:BZX721704 BQB721695:BQB721704 BGF721695:BGF721704 AWJ721695:AWJ721704 AMN721695:AMN721704 ACR721695:ACR721704 SV721695:SV721704 IZ721695:IZ721704 WVL656159:WVL656168 WLP656159:WLP656168 WBT656159:WBT656168 VRX656159:VRX656168 VIB656159:VIB656168 UYF656159:UYF656168 UOJ656159:UOJ656168 UEN656159:UEN656168 TUR656159:TUR656168 TKV656159:TKV656168 TAZ656159:TAZ656168 SRD656159:SRD656168 SHH656159:SHH656168 RXL656159:RXL656168 RNP656159:RNP656168 RDT656159:RDT656168 QTX656159:QTX656168 QKB656159:QKB656168 QAF656159:QAF656168 PQJ656159:PQJ656168 PGN656159:PGN656168 OWR656159:OWR656168 OMV656159:OMV656168 OCZ656159:OCZ656168 NTD656159:NTD656168 NJH656159:NJH656168 MZL656159:MZL656168 MPP656159:MPP656168 MFT656159:MFT656168 LVX656159:LVX656168 LMB656159:LMB656168 LCF656159:LCF656168 KSJ656159:KSJ656168 KIN656159:KIN656168 JYR656159:JYR656168 JOV656159:JOV656168 JEZ656159:JEZ656168 IVD656159:IVD656168 ILH656159:ILH656168 IBL656159:IBL656168 HRP656159:HRP656168 HHT656159:HHT656168 GXX656159:GXX656168 GOB656159:GOB656168 GEF656159:GEF656168 FUJ656159:FUJ656168 FKN656159:FKN656168 FAR656159:FAR656168 EQV656159:EQV656168 EGZ656159:EGZ656168 DXD656159:DXD656168 DNH656159:DNH656168 DDL656159:DDL656168 CTP656159:CTP656168 CJT656159:CJT656168 BZX656159:BZX656168 BQB656159:BQB656168 BGF656159:BGF656168 AWJ656159:AWJ656168 AMN656159:AMN656168 ACR656159:ACR656168 SV656159:SV656168 IZ656159:IZ656168 WVL590623:WVL590632 WLP590623:WLP590632 WBT590623:WBT590632 VRX590623:VRX590632 VIB590623:VIB590632 UYF590623:UYF590632 UOJ590623:UOJ590632 UEN590623:UEN590632 TUR590623:TUR590632 TKV590623:TKV590632 TAZ590623:TAZ590632 SRD590623:SRD590632 SHH590623:SHH590632 RXL590623:RXL590632 RNP590623:RNP590632 RDT590623:RDT590632 QTX590623:QTX590632 QKB590623:QKB590632 QAF590623:QAF590632 PQJ590623:PQJ590632 PGN590623:PGN590632 OWR590623:OWR590632 OMV590623:OMV590632 OCZ590623:OCZ590632 NTD590623:NTD590632 NJH590623:NJH590632 MZL590623:MZL590632 MPP590623:MPP590632 MFT590623:MFT590632 LVX590623:LVX590632 LMB590623:LMB590632 LCF590623:LCF590632 KSJ590623:KSJ590632 KIN590623:KIN590632 JYR590623:JYR590632 JOV590623:JOV590632 JEZ590623:JEZ590632 IVD590623:IVD590632 ILH590623:ILH590632 IBL590623:IBL590632 HRP590623:HRP590632 HHT590623:HHT590632 GXX590623:GXX590632 GOB590623:GOB590632 GEF590623:GEF590632 FUJ590623:FUJ590632 FKN590623:FKN590632 FAR590623:FAR590632 EQV590623:EQV590632 EGZ590623:EGZ590632 DXD590623:DXD590632 DNH590623:DNH590632 DDL590623:DDL590632 CTP590623:CTP590632 CJT590623:CJT590632 BZX590623:BZX590632 BQB590623:BQB590632 BGF590623:BGF590632 AWJ590623:AWJ590632 AMN590623:AMN590632 ACR590623:ACR590632 SV590623:SV590632 IZ590623:IZ590632 WVL525087:WVL525096 WLP525087:WLP525096 WBT525087:WBT525096 VRX525087:VRX525096 VIB525087:VIB525096 UYF525087:UYF525096 UOJ525087:UOJ525096 UEN525087:UEN525096 TUR525087:TUR525096 TKV525087:TKV525096 TAZ525087:TAZ525096 SRD525087:SRD525096 SHH525087:SHH525096 RXL525087:RXL525096 RNP525087:RNP525096 RDT525087:RDT525096 QTX525087:QTX525096 QKB525087:QKB525096 QAF525087:QAF525096 PQJ525087:PQJ525096 PGN525087:PGN525096 OWR525087:OWR525096 OMV525087:OMV525096 OCZ525087:OCZ525096 NTD525087:NTD525096 NJH525087:NJH525096 MZL525087:MZL525096 MPP525087:MPP525096 MFT525087:MFT525096 LVX525087:LVX525096 LMB525087:LMB525096 LCF525087:LCF525096 KSJ525087:KSJ525096 KIN525087:KIN525096 JYR525087:JYR525096 JOV525087:JOV525096 JEZ525087:JEZ525096 IVD525087:IVD525096 ILH525087:ILH525096 IBL525087:IBL525096 HRP525087:HRP525096 HHT525087:HHT525096 GXX525087:GXX525096 GOB525087:GOB525096 GEF525087:GEF525096 FUJ525087:FUJ525096 FKN525087:FKN525096 FAR525087:FAR525096 EQV525087:EQV525096 EGZ525087:EGZ525096 DXD525087:DXD525096 DNH525087:DNH525096 DDL525087:DDL525096 CTP525087:CTP525096 CJT525087:CJT525096 BZX525087:BZX525096 BQB525087:BQB525096 BGF525087:BGF525096 AWJ525087:AWJ525096 AMN525087:AMN525096 ACR525087:ACR525096 SV525087:SV525096 IZ525087:IZ525096 WVL459551:WVL459560 WLP459551:WLP459560 WBT459551:WBT459560 VRX459551:VRX459560 VIB459551:VIB459560 UYF459551:UYF459560 UOJ459551:UOJ459560 UEN459551:UEN459560 TUR459551:TUR459560 TKV459551:TKV459560 TAZ459551:TAZ459560 SRD459551:SRD459560 SHH459551:SHH459560 RXL459551:RXL459560 RNP459551:RNP459560 RDT459551:RDT459560 QTX459551:QTX459560 QKB459551:QKB459560 QAF459551:QAF459560 PQJ459551:PQJ459560 PGN459551:PGN459560 OWR459551:OWR459560 OMV459551:OMV459560 OCZ459551:OCZ459560 NTD459551:NTD459560 NJH459551:NJH459560 MZL459551:MZL459560 MPP459551:MPP459560 MFT459551:MFT459560 LVX459551:LVX459560 LMB459551:LMB459560 LCF459551:LCF459560 KSJ459551:KSJ459560 KIN459551:KIN459560 JYR459551:JYR459560 JOV459551:JOV459560 JEZ459551:JEZ459560 IVD459551:IVD459560 ILH459551:ILH459560 IBL459551:IBL459560 HRP459551:HRP459560 HHT459551:HHT459560 GXX459551:GXX459560 GOB459551:GOB459560 GEF459551:GEF459560 FUJ459551:FUJ459560 FKN459551:FKN459560 FAR459551:FAR459560 EQV459551:EQV459560 EGZ459551:EGZ459560 DXD459551:DXD459560 DNH459551:DNH459560 DDL459551:DDL459560 CTP459551:CTP459560 CJT459551:CJT459560 BZX459551:BZX459560 BQB459551:BQB459560 BGF459551:BGF459560 AWJ459551:AWJ459560 AMN459551:AMN459560 ACR459551:ACR459560 SV459551:SV459560 IZ459551:IZ459560 WVL394015:WVL394024 WLP394015:WLP394024 WBT394015:WBT394024 VRX394015:VRX394024 VIB394015:VIB394024 UYF394015:UYF394024 UOJ394015:UOJ394024 UEN394015:UEN394024 TUR394015:TUR394024 TKV394015:TKV394024 TAZ394015:TAZ394024 SRD394015:SRD394024 SHH394015:SHH394024 RXL394015:RXL394024 RNP394015:RNP394024 RDT394015:RDT394024 QTX394015:QTX394024 QKB394015:QKB394024 QAF394015:QAF394024 PQJ394015:PQJ394024 PGN394015:PGN394024 OWR394015:OWR394024 OMV394015:OMV394024 OCZ394015:OCZ394024 NTD394015:NTD394024 NJH394015:NJH394024 MZL394015:MZL394024 MPP394015:MPP394024 MFT394015:MFT394024 LVX394015:LVX394024 LMB394015:LMB394024 LCF394015:LCF394024 KSJ394015:KSJ394024 KIN394015:KIN394024 JYR394015:JYR394024 JOV394015:JOV394024 JEZ394015:JEZ394024 IVD394015:IVD394024 ILH394015:ILH394024 IBL394015:IBL394024 HRP394015:HRP394024 HHT394015:HHT394024 GXX394015:GXX394024 GOB394015:GOB394024 GEF394015:GEF394024 FUJ394015:FUJ394024 FKN394015:FKN394024 FAR394015:FAR394024 EQV394015:EQV394024 EGZ394015:EGZ394024 DXD394015:DXD394024 DNH394015:DNH394024 DDL394015:DDL394024 CTP394015:CTP394024 CJT394015:CJT394024 BZX394015:BZX394024 BQB394015:BQB394024 BGF394015:BGF394024 AWJ394015:AWJ394024 AMN394015:AMN394024 ACR394015:ACR394024 SV394015:SV394024 IZ394015:IZ394024 WVL328479:WVL328488 WLP328479:WLP328488 WBT328479:WBT328488 VRX328479:VRX328488 VIB328479:VIB328488 UYF328479:UYF328488 UOJ328479:UOJ328488 UEN328479:UEN328488 TUR328479:TUR328488 TKV328479:TKV328488 TAZ328479:TAZ328488 SRD328479:SRD328488 SHH328479:SHH328488 RXL328479:RXL328488 RNP328479:RNP328488 RDT328479:RDT328488 QTX328479:QTX328488 QKB328479:QKB328488 QAF328479:QAF328488 PQJ328479:PQJ328488 PGN328479:PGN328488 OWR328479:OWR328488 OMV328479:OMV328488 OCZ328479:OCZ328488 NTD328479:NTD328488 NJH328479:NJH328488 MZL328479:MZL328488 MPP328479:MPP328488 MFT328479:MFT328488 LVX328479:LVX328488 LMB328479:LMB328488 LCF328479:LCF328488 KSJ328479:KSJ328488 KIN328479:KIN328488 JYR328479:JYR328488 JOV328479:JOV328488 JEZ328479:JEZ328488 IVD328479:IVD328488 ILH328479:ILH328488 IBL328479:IBL328488 HRP328479:HRP328488 HHT328479:HHT328488 GXX328479:GXX328488 GOB328479:GOB328488 GEF328479:GEF328488 FUJ328479:FUJ328488 FKN328479:FKN328488 FAR328479:FAR328488 EQV328479:EQV328488 EGZ328479:EGZ328488 DXD328479:DXD328488 DNH328479:DNH328488 DDL328479:DDL328488 CTP328479:CTP328488 CJT328479:CJT328488 BZX328479:BZX328488 BQB328479:BQB328488 BGF328479:BGF328488 AWJ328479:AWJ328488 AMN328479:AMN328488 ACR328479:ACR328488 SV328479:SV328488 IZ328479:IZ328488 WVL262943:WVL262952 WLP262943:WLP262952 WBT262943:WBT262952 VRX262943:VRX262952 VIB262943:VIB262952 UYF262943:UYF262952 UOJ262943:UOJ262952 UEN262943:UEN262952 TUR262943:TUR262952 TKV262943:TKV262952 TAZ262943:TAZ262952 SRD262943:SRD262952 SHH262943:SHH262952 RXL262943:RXL262952 RNP262943:RNP262952 RDT262943:RDT262952 QTX262943:QTX262952 QKB262943:QKB262952 QAF262943:QAF262952 PQJ262943:PQJ262952 PGN262943:PGN262952 OWR262943:OWR262952 OMV262943:OMV262952 OCZ262943:OCZ262952 NTD262943:NTD262952 NJH262943:NJH262952 MZL262943:MZL262952 MPP262943:MPP262952 MFT262943:MFT262952 LVX262943:LVX262952 LMB262943:LMB262952 LCF262943:LCF262952 KSJ262943:KSJ262952 KIN262943:KIN262952 JYR262943:JYR262952 JOV262943:JOV262952 JEZ262943:JEZ262952 IVD262943:IVD262952 ILH262943:ILH262952 IBL262943:IBL262952 HRP262943:HRP262952 HHT262943:HHT262952 GXX262943:GXX262952 GOB262943:GOB262952 GEF262943:GEF262952 FUJ262943:FUJ262952 FKN262943:FKN262952 FAR262943:FAR262952 EQV262943:EQV262952 EGZ262943:EGZ262952 DXD262943:DXD262952 DNH262943:DNH262952 DDL262943:DDL262952 CTP262943:CTP262952 CJT262943:CJT262952 BZX262943:BZX262952 BQB262943:BQB262952 BGF262943:BGF262952 AWJ262943:AWJ262952 AMN262943:AMN262952 ACR262943:ACR262952 SV262943:SV262952 IZ262943:IZ262952 WVL197407:WVL197416 WLP197407:WLP197416 WBT197407:WBT197416 VRX197407:VRX197416 VIB197407:VIB197416 UYF197407:UYF197416 UOJ197407:UOJ197416 UEN197407:UEN197416 TUR197407:TUR197416 TKV197407:TKV197416 TAZ197407:TAZ197416 SRD197407:SRD197416 SHH197407:SHH197416 RXL197407:RXL197416 RNP197407:RNP197416 RDT197407:RDT197416 QTX197407:QTX197416 QKB197407:QKB197416 QAF197407:QAF197416 PQJ197407:PQJ197416 PGN197407:PGN197416 OWR197407:OWR197416 OMV197407:OMV197416 OCZ197407:OCZ197416 NTD197407:NTD197416 NJH197407:NJH197416 MZL197407:MZL197416 MPP197407:MPP197416 MFT197407:MFT197416 LVX197407:LVX197416 LMB197407:LMB197416 LCF197407:LCF197416 KSJ197407:KSJ197416 KIN197407:KIN197416 JYR197407:JYR197416 JOV197407:JOV197416 JEZ197407:JEZ197416 IVD197407:IVD197416 ILH197407:ILH197416 IBL197407:IBL197416 HRP197407:HRP197416 HHT197407:HHT197416 GXX197407:GXX197416 GOB197407:GOB197416 GEF197407:GEF197416 FUJ197407:FUJ197416 FKN197407:FKN197416 FAR197407:FAR197416 EQV197407:EQV197416 EGZ197407:EGZ197416 DXD197407:DXD197416 DNH197407:DNH197416 DDL197407:DDL197416 CTP197407:CTP197416 CJT197407:CJT197416 BZX197407:BZX197416 BQB197407:BQB197416 BGF197407:BGF197416 AWJ197407:AWJ197416 AMN197407:AMN197416 ACR197407:ACR197416 SV197407:SV197416 IZ197407:IZ197416 WVL131871:WVL131880 WLP131871:WLP131880 WBT131871:WBT131880 VRX131871:VRX131880 VIB131871:VIB131880 UYF131871:UYF131880 UOJ131871:UOJ131880 UEN131871:UEN131880 TUR131871:TUR131880 TKV131871:TKV131880 TAZ131871:TAZ131880 SRD131871:SRD131880 SHH131871:SHH131880 RXL131871:RXL131880 RNP131871:RNP131880 RDT131871:RDT131880 QTX131871:QTX131880 QKB131871:QKB131880 QAF131871:QAF131880 PQJ131871:PQJ131880 PGN131871:PGN131880 OWR131871:OWR131880 OMV131871:OMV131880 OCZ131871:OCZ131880 NTD131871:NTD131880 NJH131871:NJH131880 MZL131871:MZL131880 MPP131871:MPP131880 MFT131871:MFT131880 LVX131871:LVX131880 LMB131871:LMB131880 LCF131871:LCF131880 KSJ131871:KSJ131880 KIN131871:KIN131880 JYR131871:JYR131880 JOV131871:JOV131880 JEZ131871:JEZ131880 IVD131871:IVD131880 ILH131871:ILH131880 IBL131871:IBL131880 HRP131871:HRP131880 HHT131871:HHT131880 GXX131871:GXX131880 GOB131871:GOB131880 GEF131871:GEF131880 FUJ131871:FUJ131880 FKN131871:FKN131880 FAR131871:FAR131880 EQV131871:EQV131880 EGZ131871:EGZ131880 DXD131871:DXD131880 DNH131871:DNH131880 DDL131871:DDL131880 CTP131871:CTP131880 CJT131871:CJT131880 BZX131871:BZX131880 BQB131871:BQB131880 BGF131871:BGF131880 AWJ131871:AWJ131880 AMN131871:AMN131880 ACR131871:ACR131880 SV131871:SV131880 IZ131871:IZ131880 WVL66335:WVL66344 WLP66335:WLP66344 WBT66335:WBT66344 VRX66335:VRX66344 VIB66335:VIB66344 UYF66335:UYF66344 UOJ66335:UOJ66344 UEN66335:UEN66344 TUR66335:TUR66344 TKV66335:TKV66344 TAZ66335:TAZ66344 SRD66335:SRD66344 SHH66335:SHH66344 RXL66335:RXL66344 RNP66335:RNP66344 RDT66335:RDT66344 QTX66335:QTX66344 QKB66335:QKB66344 QAF66335:QAF66344 PQJ66335:PQJ66344 PGN66335:PGN66344 OWR66335:OWR66344 OMV66335:OMV66344 OCZ66335:OCZ66344 NTD66335:NTD66344 NJH66335:NJH66344 MZL66335:MZL66344 MPP66335:MPP66344 MFT66335:MFT66344 LVX66335:LVX66344 LMB66335:LMB66344 LCF66335:LCF66344 KSJ66335:KSJ66344 KIN66335:KIN66344 JYR66335:JYR66344 JOV66335:JOV66344 JEZ66335:JEZ66344 IVD66335:IVD66344 ILH66335:ILH66344 IBL66335:IBL66344 HRP66335:HRP66344 HHT66335:HHT66344 GXX66335:GXX66344 GOB66335:GOB66344 GEF66335:GEF66344 FUJ66335:FUJ66344 FKN66335:FKN66344 FAR66335:FAR66344 EQV66335:EQV66344 EGZ66335:EGZ66344 DXD66335:DXD66344 DNH66335:DNH66344 DDL66335:DDL66344 CTP66335:CTP66344 CJT66335:CJT66344 BZX66335:BZX66344 BQB66335:BQB66344 BGF66335:BGF66344 AWJ66335:AWJ66344 AMN66335:AMN66344 ACR66335:ACR66344 SV66335:SV66344 IZ66335:IZ66344 WVL983828:WVL983837 WLP983828:WLP983837 WBT983828:WBT983837 VRX983828:VRX983837 VIB983828:VIB983837 UYF983828:UYF983837 UOJ983828:UOJ983837 UEN983828:UEN983837 TUR983828:TUR983837 TKV983828:TKV983837 TAZ983828:TAZ983837 SRD983828:SRD983837 SHH983828:SHH983837 RXL983828:RXL983837 RNP983828:RNP983837 RDT983828:RDT983837 QTX983828:QTX983837 QKB983828:QKB983837 QAF983828:QAF983837 PQJ983828:PQJ983837 PGN983828:PGN983837 OWR983828:OWR983837 OMV983828:OMV983837 OCZ983828:OCZ983837 NTD983828:NTD983837 NJH983828:NJH983837 MZL983828:MZL983837 MPP983828:MPP983837 MFT983828:MFT983837 LVX983828:LVX983837 LMB983828:LMB983837 LCF983828:LCF983837 KSJ983828:KSJ983837 KIN983828:KIN983837 JYR983828:JYR983837 JOV983828:JOV983837 JEZ983828:JEZ983837 IVD983828:IVD983837 ILH983828:ILH983837 IBL983828:IBL983837 HRP983828:HRP983837 HHT983828:HHT983837 GXX983828:GXX983837 GOB983828:GOB983837 GEF983828:GEF983837 FUJ983828:FUJ983837 FKN983828:FKN983837 FAR983828:FAR983837 EQV983828:EQV983837 EGZ983828:EGZ983837 DXD983828:DXD983837 DNH983828:DNH983837 DDL983828:DDL983837 CTP983828:CTP983837 CJT983828:CJT983837 BZX983828:BZX983837 BQB983828:BQB983837 BGF983828:BGF983837 AWJ983828:AWJ983837 AMN983828:AMN983837 ACR983828:ACR983837 SV983828:SV983837 IZ983828:IZ983837 WVL918292:WVL918301 WLP918292:WLP918301 WBT918292:WBT918301 VRX918292:VRX918301 VIB918292:VIB918301 UYF918292:UYF918301 UOJ918292:UOJ918301 UEN918292:UEN918301 TUR918292:TUR918301 TKV918292:TKV918301 TAZ918292:TAZ918301 SRD918292:SRD918301 SHH918292:SHH918301 RXL918292:RXL918301 RNP918292:RNP918301 RDT918292:RDT918301 QTX918292:QTX918301 QKB918292:QKB918301 QAF918292:QAF918301 PQJ918292:PQJ918301 PGN918292:PGN918301 OWR918292:OWR918301 OMV918292:OMV918301 OCZ918292:OCZ918301 NTD918292:NTD918301 NJH918292:NJH918301 MZL918292:MZL918301 MPP918292:MPP918301 MFT918292:MFT918301 LVX918292:LVX918301 LMB918292:LMB918301 LCF918292:LCF918301 KSJ918292:KSJ918301 KIN918292:KIN918301 JYR918292:JYR918301 JOV918292:JOV918301 JEZ918292:JEZ918301 IVD918292:IVD918301 ILH918292:ILH918301 IBL918292:IBL918301 HRP918292:HRP918301 HHT918292:HHT918301 GXX918292:GXX918301 GOB918292:GOB918301 GEF918292:GEF918301 FUJ918292:FUJ918301 FKN918292:FKN918301 FAR918292:FAR918301 EQV918292:EQV918301 EGZ918292:EGZ918301 DXD918292:DXD918301 DNH918292:DNH918301 DDL918292:DDL918301 CTP918292:CTP918301 CJT918292:CJT918301 BZX918292:BZX918301 BQB918292:BQB918301 BGF918292:BGF918301 AWJ918292:AWJ918301 AMN918292:AMN918301 ACR918292:ACR918301 SV918292:SV918301 IZ918292:IZ918301 WVL852756:WVL852765 WLP852756:WLP852765 WBT852756:WBT852765 VRX852756:VRX852765 VIB852756:VIB852765 UYF852756:UYF852765 UOJ852756:UOJ852765 UEN852756:UEN852765 TUR852756:TUR852765 TKV852756:TKV852765 TAZ852756:TAZ852765 SRD852756:SRD852765 SHH852756:SHH852765 RXL852756:RXL852765 RNP852756:RNP852765 RDT852756:RDT852765 QTX852756:QTX852765 QKB852756:QKB852765 QAF852756:QAF852765 PQJ852756:PQJ852765 PGN852756:PGN852765 OWR852756:OWR852765 OMV852756:OMV852765 OCZ852756:OCZ852765 NTD852756:NTD852765 NJH852756:NJH852765 MZL852756:MZL852765 MPP852756:MPP852765 MFT852756:MFT852765 LVX852756:LVX852765 LMB852756:LMB852765 LCF852756:LCF852765 KSJ852756:KSJ852765 KIN852756:KIN852765 JYR852756:JYR852765 JOV852756:JOV852765 JEZ852756:JEZ852765 IVD852756:IVD852765 ILH852756:ILH852765 IBL852756:IBL852765 HRP852756:HRP852765 HHT852756:HHT852765 GXX852756:GXX852765 GOB852756:GOB852765 GEF852756:GEF852765 FUJ852756:FUJ852765 FKN852756:FKN852765 FAR852756:FAR852765 EQV852756:EQV852765 EGZ852756:EGZ852765 DXD852756:DXD852765 DNH852756:DNH852765 DDL852756:DDL852765 CTP852756:CTP852765 CJT852756:CJT852765 BZX852756:BZX852765 BQB852756:BQB852765 BGF852756:BGF852765 AWJ852756:AWJ852765 AMN852756:AMN852765 ACR852756:ACR852765 SV852756:SV852765 IZ852756:IZ852765 WVL787220:WVL787229 WLP787220:WLP787229 WBT787220:WBT787229 VRX787220:VRX787229 VIB787220:VIB787229 UYF787220:UYF787229 UOJ787220:UOJ787229 UEN787220:UEN787229 TUR787220:TUR787229 TKV787220:TKV787229 TAZ787220:TAZ787229 SRD787220:SRD787229 SHH787220:SHH787229 RXL787220:RXL787229 RNP787220:RNP787229 RDT787220:RDT787229 QTX787220:QTX787229 QKB787220:QKB787229 QAF787220:QAF787229 PQJ787220:PQJ787229 PGN787220:PGN787229 OWR787220:OWR787229 OMV787220:OMV787229 OCZ787220:OCZ787229 NTD787220:NTD787229 NJH787220:NJH787229 MZL787220:MZL787229 MPP787220:MPP787229 MFT787220:MFT787229 LVX787220:LVX787229 LMB787220:LMB787229 LCF787220:LCF787229 KSJ787220:KSJ787229 KIN787220:KIN787229 JYR787220:JYR787229 JOV787220:JOV787229 JEZ787220:JEZ787229 IVD787220:IVD787229 ILH787220:ILH787229 IBL787220:IBL787229 HRP787220:HRP787229 HHT787220:HHT787229 GXX787220:GXX787229 GOB787220:GOB787229 GEF787220:GEF787229 FUJ787220:FUJ787229 FKN787220:FKN787229 FAR787220:FAR787229 EQV787220:EQV787229 EGZ787220:EGZ787229 DXD787220:DXD787229 DNH787220:DNH787229 DDL787220:DDL787229 CTP787220:CTP787229 CJT787220:CJT787229 BZX787220:BZX787229 BQB787220:BQB787229 BGF787220:BGF787229 AWJ787220:AWJ787229 AMN787220:AMN787229 ACR787220:ACR787229 SV787220:SV787229 IZ787220:IZ787229 WVL721684:WVL721693 WLP721684:WLP721693 WBT721684:WBT721693 VRX721684:VRX721693 VIB721684:VIB721693 UYF721684:UYF721693 UOJ721684:UOJ721693 UEN721684:UEN721693 TUR721684:TUR721693 TKV721684:TKV721693 TAZ721684:TAZ721693 SRD721684:SRD721693 SHH721684:SHH721693 RXL721684:RXL721693 RNP721684:RNP721693 RDT721684:RDT721693 QTX721684:QTX721693 QKB721684:QKB721693 QAF721684:QAF721693 PQJ721684:PQJ721693 PGN721684:PGN721693 OWR721684:OWR721693 OMV721684:OMV721693 OCZ721684:OCZ721693 NTD721684:NTD721693 NJH721684:NJH721693 MZL721684:MZL721693 MPP721684:MPP721693 MFT721684:MFT721693 LVX721684:LVX721693 LMB721684:LMB721693 LCF721684:LCF721693 KSJ721684:KSJ721693 KIN721684:KIN721693 JYR721684:JYR721693 JOV721684:JOV721693 JEZ721684:JEZ721693 IVD721684:IVD721693 ILH721684:ILH721693 IBL721684:IBL721693 HRP721684:HRP721693 HHT721684:HHT721693 GXX721684:GXX721693 GOB721684:GOB721693 GEF721684:GEF721693 FUJ721684:FUJ721693 FKN721684:FKN721693 FAR721684:FAR721693 EQV721684:EQV721693 EGZ721684:EGZ721693 DXD721684:DXD721693 DNH721684:DNH721693 DDL721684:DDL721693 CTP721684:CTP721693 CJT721684:CJT721693 BZX721684:BZX721693 BQB721684:BQB721693 BGF721684:BGF721693 AWJ721684:AWJ721693 AMN721684:AMN721693 ACR721684:ACR721693 SV721684:SV721693 IZ721684:IZ721693 WVL656148:WVL656157 WLP656148:WLP656157 WBT656148:WBT656157 VRX656148:VRX656157 VIB656148:VIB656157 UYF656148:UYF656157 UOJ656148:UOJ656157 UEN656148:UEN656157 TUR656148:TUR656157 TKV656148:TKV656157 TAZ656148:TAZ656157 SRD656148:SRD656157 SHH656148:SHH656157 RXL656148:RXL656157 RNP656148:RNP656157 RDT656148:RDT656157 QTX656148:QTX656157 QKB656148:QKB656157 QAF656148:QAF656157 PQJ656148:PQJ656157 PGN656148:PGN656157 OWR656148:OWR656157 OMV656148:OMV656157 OCZ656148:OCZ656157 NTD656148:NTD656157 NJH656148:NJH656157 MZL656148:MZL656157 MPP656148:MPP656157 MFT656148:MFT656157 LVX656148:LVX656157 LMB656148:LMB656157 LCF656148:LCF656157 KSJ656148:KSJ656157 KIN656148:KIN656157 JYR656148:JYR656157 JOV656148:JOV656157 JEZ656148:JEZ656157 IVD656148:IVD656157 ILH656148:ILH656157 IBL656148:IBL656157 HRP656148:HRP656157 HHT656148:HHT656157 GXX656148:GXX656157 GOB656148:GOB656157 GEF656148:GEF656157 FUJ656148:FUJ656157 FKN656148:FKN656157 FAR656148:FAR656157 EQV656148:EQV656157 EGZ656148:EGZ656157 DXD656148:DXD656157 DNH656148:DNH656157 DDL656148:DDL656157 CTP656148:CTP656157 CJT656148:CJT656157 BZX656148:BZX656157 BQB656148:BQB656157 BGF656148:BGF656157 AWJ656148:AWJ656157 AMN656148:AMN656157 ACR656148:ACR656157 SV656148:SV656157 IZ656148:IZ656157 WVL590612:WVL590621 WLP590612:WLP590621 WBT590612:WBT590621 VRX590612:VRX590621 VIB590612:VIB590621 UYF590612:UYF590621 UOJ590612:UOJ590621 UEN590612:UEN590621 TUR590612:TUR590621 TKV590612:TKV590621 TAZ590612:TAZ590621 SRD590612:SRD590621 SHH590612:SHH590621 RXL590612:RXL590621 RNP590612:RNP590621 RDT590612:RDT590621 QTX590612:QTX590621 QKB590612:QKB590621 QAF590612:QAF590621 PQJ590612:PQJ590621 PGN590612:PGN590621 OWR590612:OWR590621 OMV590612:OMV590621 OCZ590612:OCZ590621 NTD590612:NTD590621 NJH590612:NJH590621 MZL590612:MZL590621 MPP590612:MPP590621 MFT590612:MFT590621 LVX590612:LVX590621 LMB590612:LMB590621 LCF590612:LCF590621 KSJ590612:KSJ590621 KIN590612:KIN590621 JYR590612:JYR590621 JOV590612:JOV590621 JEZ590612:JEZ590621 IVD590612:IVD590621 ILH590612:ILH590621 IBL590612:IBL590621 HRP590612:HRP590621 HHT590612:HHT590621 GXX590612:GXX590621 GOB590612:GOB590621 GEF590612:GEF590621 FUJ590612:FUJ590621 FKN590612:FKN590621 FAR590612:FAR590621 EQV590612:EQV590621 EGZ590612:EGZ590621 DXD590612:DXD590621 DNH590612:DNH590621 DDL590612:DDL590621 CTP590612:CTP590621 CJT590612:CJT590621 BZX590612:BZX590621 BQB590612:BQB590621 BGF590612:BGF590621 AWJ590612:AWJ590621 AMN590612:AMN590621 ACR590612:ACR590621 SV590612:SV590621 IZ590612:IZ590621 WVL525076:WVL525085 WLP525076:WLP525085 WBT525076:WBT525085 VRX525076:VRX525085 VIB525076:VIB525085 UYF525076:UYF525085 UOJ525076:UOJ525085 UEN525076:UEN525085 TUR525076:TUR525085 TKV525076:TKV525085 TAZ525076:TAZ525085 SRD525076:SRD525085 SHH525076:SHH525085 RXL525076:RXL525085 RNP525076:RNP525085 RDT525076:RDT525085 QTX525076:QTX525085 QKB525076:QKB525085 QAF525076:QAF525085 PQJ525076:PQJ525085 PGN525076:PGN525085 OWR525076:OWR525085 OMV525076:OMV525085 OCZ525076:OCZ525085 NTD525076:NTD525085 NJH525076:NJH525085 MZL525076:MZL525085 MPP525076:MPP525085 MFT525076:MFT525085 LVX525076:LVX525085 LMB525076:LMB525085 LCF525076:LCF525085 KSJ525076:KSJ525085 KIN525076:KIN525085 JYR525076:JYR525085 JOV525076:JOV525085 JEZ525076:JEZ525085 IVD525076:IVD525085 ILH525076:ILH525085 IBL525076:IBL525085 HRP525076:HRP525085 HHT525076:HHT525085 GXX525076:GXX525085 GOB525076:GOB525085 GEF525076:GEF525085 FUJ525076:FUJ525085 FKN525076:FKN525085 FAR525076:FAR525085 EQV525076:EQV525085 EGZ525076:EGZ525085 DXD525076:DXD525085 DNH525076:DNH525085 DDL525076:DDL525085 CTP525076:CTP525085 CJT525076:CJT525085 BZX525076:BZX525085 BQB525076:BQB525085 BGF525076:BGF525085 AWJ525076:AWJ525085 AMN525076:AMN525085 ACR525076:ACR525085 SV525076:SV525085 IZ525076:IZ525085 WVL459540:WVL459549 WLP459540:WLP459549 WBT459540:WBT459549 VRX459540:VRX459549 VIB459540:VIB459549 UYF459540:UYF459549 UOJ459540:UOJ459549 UEN459540:UEN459549 TUR459540:TUR459549 TKV459540:TKV459549 TAZ459540:TAZ459549 SRD459540:SRD459549 SHH459540:SHH459549 RXL459540:RXL459549 RNP459540:RNP459549 RDT459540:RDT459549 QTX459540:QTX459549 QKB459540:QKB459549 QAF459540:QAF459549 PQJ459540:PQJ459549 PGN459540:PGN459549 OWR459540:OWR459549 OMV459540:OMV459549 OCZ459540:OCZ459549 NTD459540:NTD459549 NJH459540:NJH459549 MZL459540:MZL459549 MPP459540:MPP459549 MFT459540:MFT459549 LVX459540:LVX459549 LMB459540:LMB459549 LCF459540:LCF459549 KSJ459540:KSJ459549 KIN459540:KIN459549 JYR459540:JYR459549 JOV459540:JOV459549 JEZ459540:JEZ459549 IVD459540:IVD459549 ILH459540:ILH459549 IBL459540:IBL459549 HRP459540:HRP459549 HHT459540:HHT459549 GXX459540:GXX459549 GOB459540:GOB459549 GEF459540:GEF459549 FUJ459540:FUJ459549 FKN459540:FKN459549 FAR459540:FAR459549 EQV459540:EQV459549 EGZ459540:EGZ459549 DXD459540:DXD459549 DNH459540:DNH459549 DDL459540:DDL459549 CTP459540:CTP459549 CJT459540:CJT459549 BZX459540:BZX459549 BQB459540:BQB459549 BGF459540:BGF459549 AWJ459540:AWJ459549 AMN459540:AMN459549 ACR459540:ACR459549 SV459540:SV459549 IZ459540:IZ459549 WVL394004:WVL394013 WLP394004:WLP394013 WBT394004:WBT394013 VRX394004:VRX394013 VIB394004:VIB394013 UYF394004:UYF394013 UOJ394004:UOJ394013 UEN394004:UEN394013 TUR394004:TUR394013 TKV394004:TKV394013 TAZ394004:TAZ394013 SRD394004:SRD394013 SHH394004:SHH394013 RXL394004:RXL394013 RNP394004:RNP394013 RDT394004:RDT394013 QTX394004:QTX394013 QKB394004:QKB394013 QAF394004:QAF394013 PQJ394004:PQJ394013 PGN394004:PGN394013 OWR394004:OWR394013 OMV394004:OMV394013 OCZ394004:OCZ394013 NTD394004:NTD394013 NJH394004:NJH394013 MZL394004:MZL394013 MPP394004:MPP394013 MFT394004:MFT394013 LVX394004:LVX394013 LMB394004:LMB394013 LCF394004:LCF394013 KSJ394004:KSJ394013 KIN394004:KIN394013 JYR394004:JYR394013 JOV394004:JOV394013 JEZ394004:JEZ394013 IVD394004:IVD394013 ILH394004:ILH394013 IBL394004:IBL394013 HRP394004:HRP394013 HHT394004:HHT394013 GXX394004:GXX394013 GOB394004:GOB394013 GEF394004:GEF394013 FUJ394004:FUJ394013 FKN394004:FKN394013 FAR394004:FAR394013 EQV394004:EQV394013 EGZ394004:EGZ394013 DXD394004:DXD394013 DNH394004:DNH394013 DDL394004:DDL394013 CTP394004:CTP394013 CJT394004:CJT394013 BZX394004:BZX394013 BQB394004:BQB394013 BGF394004:BGF394013 AWJ394004:AWJ394013 AMN394004:AMN394013 ACR394004:ACR394013 SV394004:SV394013 IZ394004:IZ394013 WVL328468:WVL328477 WLP328468:WLP328477 WBT328468:WBT328477 VRX328468:VRX328477 VIB328468:VIB328477 UYF328468:UYF328477 UOJ328468:UOJ328477 UEN328468:UEN328477 TUR328468:TUR328477 TKV328468:TKV328477 TAZ328468:TAZ328477 SRD328468:SRD328477 SHH328468:SHH328477 RXL328468:RXL328477 RNP328468:RNP328477 RDT328468:RDT328477 QTX328468:QTX328477 QKB328468:QKB328477 QAF328468:QAF328477 PQJ328468:PQJ328477 PGN328468:PGN328477 OWR328468:OWR328477 OMV328468:OMV328477 OCZ328468:OCZ328477 NTD328468:NTD328477 NJH328468:NJH328477 MZL328468:MZL328477 MPP328468:MPP328477 MFT328468:MFT328477 LVX328468:LVX328477 LMB328468:LMB328477 LCF328468:LCF328477 KSJ328468:KSJ328477 KIN328468:KIN328477 JYR328468:JYR328477 JOV328468:JOV328477 JEZ328468:JEZ328477 IVD328468:IVD328477 ILH328468:ILH328477 IBL328468:IBL328477 HRP328468:HRP328477 HHT328468:HHT328477 GXX328468:GXX328477 GOB328468:GOB328477 GEF328468:GEF328477 FUJ328468:FUJ328477 FKN328468:FKN328477 FAR328468:FAR328477 EQV328468:EQV328477 EGZ328468:EGZ328477 DXD328468:DXD328477 DNH328468:DNH328477 DDL328468:DDL328477 CTP328468:CTP328477 CJT328468:CJT328477 BZX328468:BZX328477 BQB328468:BQB328477 BGF328468:BGF328477 AWJ328468:AWJ328477 AMN328468:AMN328477 ACR328468:ACR328477 SV328468:SV328477 IZ328468:IZ328477 WVL262932:WVL262941 WLP262932:WLP262941 WBT262932:WBT262941 VRX262932:VRX262941 VIB262932:VIB262941 UYF262932:UYF262941 UOJ262932:UOJ262941 UEN262932:UEN262941 TUR262932:TUR262941 TKV262932:TKV262941 TAZ262932:TAZ262941 SRD262932:SRD262941 SHH262932:SHH262941 RXL262932:RXL262941 RNP262932:RNP262941 RDT262932:RDT262941 QTX262932:QTX262941 QKB262932:QKB262941 QAF262932:QAF262941 PQJ262932:PQJ262941 PGN262932:PGN262941 OWR262932:OWR262941 OMV262932:OMV262941 OCZ262932:OCZ262941 NTD262932:NTD262941 NJH262932:NJH262941 MZL262932:MZL262941 MPP262932:MPP262941 MFT262932:MFT262941 LVX262932:LVX262941 LMB262932:LMB262941 LCF262932:LCF262941 KSJ262932:KSJ262941 KIN262932:KIN262941 JYR262932:JYR262941 JOV262932:JOV262941 JEZ262932:JEZ262941 IVD262932:IVD262941 ILH262932:ILH262941 IBL262932:IBL262941 HRP262932:HRP262941 HHT262932:HHT262941 GXX262932:GXX262941 GOB262932:GOB262941 GEF262932:GEF262941 FUJ262932:FUJ262941 FKN262932:FKN262941 FAR262932:FAR262941 EQV262932:EQV262941 EGZ262932:EGZ262941 DXD262932:DXD262941 DNH262932:DNH262941 DDL262932:DDL262941 CTP262932:CTP262941 CJT262932:CJT262941 BZX262932:BZX262941 BQB262932:BQB262941 BGF262932:BGF262941 AWJ262932:AWJ262941 AMN262932:AMN262941 ACR262932:ACR262941 SV262932:SV262941 IZ262932:IZ262941 WVL197396:WVL197405 WLP197396:WLP197405 WBT197396:WBT197405 VRX197396:VRX197405 VIB197396:VIB197405 UYF197396:UYF197405 UOJ197396:UOJ197405 UEN197396:UEN197405 TUR197396:TUR197405 TKV197396:TKV197405 TAZ197396:TAZ197405 SRD197396:SRD197405 SHH197396:SHH197405 RXL197396:RXL197405 RNP197396:RNP197405 RDT197396:RDT197405 QTX197396:QTX197405 QKB197396:QKB197405 QAF197396:QAF197405 PQJ197396:PQJ197405 PGN197396:PGN197405 OWR197396:OWR197405 OMV197396:OMV197405 OCZ197396:OCZ197405 NTD197396:NTD197405 NJH197396:NJH197405 MZL197396:MZL197405 MPP197396:MPP197405 MFT197396:MFT197405 LVX197396:LVX197405 LMB197396:LMB197405 LCF197396:LCF197405 KSJ197396:KSJ197405 KIN197396:KIN197405 JYR197396:JYR197405 JOV197396:JOV197405 JEZ197396:JEZ197405 IVD197396:IVD197405 ILH197396:ILH197405 IBL197396:IBL197405 HRP197396:HRP197405 HHT197396:HHT197405 GXX197396:GXX197405 GOB197396:GOB197405 GEF197396:GEF197405 FUJ197396:FUJ197405 FKN197396:FKN197405 FAR197396:FAR197405 EQV197396:EQV197405 EGZ197396:EGZ197405 DXD197396:DXD197405 DNH197396:DNH197405 DDL197396:DDL197405 CTP197396:CTP197405 CJT197396:CJT197405 BZX197396:BZX197405 BQB197396:BQB197405 BGF197396:BGF197405 AWJ197396:AWJ197405 AMN197396:AMN197405 ACR197396:ACR197405 SV197396:SV197405 IZ197396:IZ197405 WVL131860:WVL131869 WLP131860:WLP131869 WBT131860:WBT131869 VRX131860:VRX131869 VIB131860:VIB131869 UYF131860:UYF131869 UOJ131860:UOJ131869 UEN131860:UEN131869 TUR131860:TUR131869 TKV131860:TKV131869 TAZ131860:TAZ131869 SRD131860:SRD131869 SHH131860:SHH131869 RXL131860:RXL131869 RNP131860:RNP131869 RDT131860:RDT131869 QTX131860:QTX131869 QKB131860:QKB131869 QAF131860:QAF131869 PQJ131860:PQJ131869 PGN131860:PGN131869 OWR131860:OWR131869 OMV131860:OMV131869 OCZ131860:OCZ131869 NTD131860:NTD131869 NJH131860:NJH131869 MZL131860:MZL131869 MPP131860:MPP131869 MFT131860:MFT131869 LVX131860:LVX131869 LMB131860:LMB131869 LCF131860:LCF131869 KSJ131860:KSJ131869 KIN131860:KIN131869 JYR131860:JYR131869 JOV131860:JOV131869 JEZ131860:JEZ131869 IVD131860:IVD131869 ILH131860:ILH131869 IBL131860:IBL131869 HRP131860:HRP131869 HHT131860:HHT131869 GXX131860:GXX131869 GOB131860:GOB131869 GEF131860:GEF131869 FUJ131860:FUJ131869 FKN131860:FKN131869 FAR131860:FAR131869 EQV131860:EQV131869 EGZ131860:EGZ131869 DXD131860:DXD131869 DNH131860:DNH131869 DDL131860:DDL131869 CTP131860:CTP131869 CJT131860:CJT131869 BZX131860:BZX131869 BQB131860:BQB131869 BGF131860:BGF131869 AWJ131860:AWJ131869 AMN131860:AMN131869 ACR131860:ACR131869 SV131860:SV131869 IZ131860:IZ131869 WVL66324:WVL66333 WLP66324:WLP66333 WBT66324:WBT66333 VRX66324:VRX66333 VIB66324:VIB66333 UYF66324:UYF66333 UOJ66324:UOJ66333 UEN66324:UEN66333 TUR66324:TUR66333 TKV66324:TKV66333 TAZ66324:TAZ66333 SRD66324:SRD66333 SHH66324:SHH66333 RXL66324:RXL66333 RNP66324:RNP66333 RDT66324:RDT66333 QTX66324:QTX66333 QKB66324:QKB66333 QAF66324:QAF66333 PQJ66324:PQJ66333 PGN66324:PGN66333 OWR66324:OWR66333 OMV66324:OMV66333 OCZ66324:OCZ66333 NTD66324:NTD66333 NJH66324:NJH66333 MZL66324:MZL66333 MPP66324:MPP66333 MFT66324:MFT66333 LVX66324:LVX66333 LMB66324:LMB66333 LCF66324:LCF66333 KSJ66324:KSJ66333 KIN66324:KIN66333 JYR66324:JYR66333 JOV66324:JOV66333 JEZ66324:JEZ66333 IVD66324:IVD66333 ILH66324:ILH66333 IBL66324:IBL66333 HRP66324:HRP66333 HHT66324:HHT66333 GXX66324:GXX66333 GOB66324:GOB66333 GEF66324:GEF66333 FUJ66324:FUJ66333 FKN66324:FKN66333 FAR66324:FAR66333 EQV66324:EQV66333 EGZ66324:EGZ66333 DXD66324:DXD66333 DNH66324:DNH66333 DDL66324:DDL66333 CTP66324:CTP66333 CJT66324:CJT66333 BZX66324:BZX66333 BQB66324:BQB66333 BGF66324:BGF66333 AWJ66324:AWJ66333 AMN66324:AMN66333 ACR66324:ACR66333 SV66324:SV66333 WVL983850:WVL983859">
      <formula1>INDIRECT($D66323)</formula1>
    </dataValidation>
    <dataValidation type="list" allowBlank="1" showInputMessage="1" showErrorMessage="1" sqref="D6:D816">
      <formula1>$E$831:$G$831</formula1>
    </dataValidation>
    <dataValidation type="list" allowBlank="1" showInputMessage="1" showErrorMessage="1" sqref="C6:C816">
      <formula1>$E$830:$G$830</formula1>
    </dataValidation>
    <dataValidation type="list" allowBlank="1" showInputMessage="1" showErrorMessage="1" sqref="F6">
      <formula1>小学部</formula1>
    </dataValidation>
  </dataValidations>
  <pageMargins left="0.55000000000000004" right="0.16" top="1" bottom="0.6" header="0.51200000000000001" footer="0.51200000000000001"/>
  <pageSetup paperSize="9" scale="68" orientation="portrait" r:id="rId1"/>
  <headerFooter alignWithMargins="0"/>
  <rowBreaks count="1" manualBreakCount="1">
    <brk id="828" min="1" max="10"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30"/>
  <sheetViews>
    <sheetView view="pageBreakPreview" zoomScaleNormal="115" zoomScaleSheetLayoutView="100" workbookViewId="0">
      <selection activeCell="A2" sqref="A2"/>
    </sheetView>
  </sheetViews>
  <sheetFormatPr defaultRowHeight="13.5"/>
  <cols>
    <col min="1" max="1" width="11" style="297" customWidth="1"/>
    <col min="2" max="10" width="6.25" style="297" customWidth="1"/>
    <col min="11" max="11" width="8.125" style="297" customWidth="1"/>
    <col min="12" max="12" width="7.125" style="297" customWidth="1"/>
    <col min="13" max="13" width="11.75" style="297" customWidth="1"/>
    <col min="14" max="14" width="7.5" style="297" customWidth="1"/>
    <col min="15" max="257" width="9" style="297"/>
    <col min="258" max="258" width="11" style="297" customWidth="1"/>
    <col min="259" max="267" width="6.25" style="297" customWidth="1"/>
    <col min="268" max="268" width="7.125" style="297" customWidth="1"/>
    <col min="269" max="269" width="11.75" style="297" customWidth="1"/>
    <col min="270" max="270" width="7.5" style="297" customWidth="1"/>
    <col min="271" max="513" width="9" style="297"/>
    <col min="514" max="514" width="11" style="297" customWidth="1"/>
    <col min="515" max="523" width="6.25" style="297" customWidth="1"/>
    <col min="524" max="524" width="7.125" style="297" customWidth="1"/>
    <col min="525" max="525" width="11.75" style="297" customWidth="1"/>
    <col min="526" max="526" width="7.5" style="297" customWidth="1"/>
    <col min="527" max="769" width="9" style="297"/>
    <col min="770" max="770" width="11" style="297" customWidth="1"/>
    <col min="771" max="779" width="6.25" style="297" customWidth="1"/>
    <col min="780" max="780" width="7.125" style="297" customWidth="1"/>
    <col min="781" max="781" width="11.75" style="297" customWidth="1"/>
    <col min="782" max="782" width="7.5" style="297" customWidth="1"/>
    <col min="783" max="1025" width="9" style="297"/>
    <col min="1026" max="1026" width="11" style="297" customWidth="1"/>
    <col min="1027" max="1035" width="6.25" style="297" customWidth="1"/>
    <col min="1036" max="1036" width="7.125" style="297" customWidth="1"/>
    <col min="1037" max="1037" width="11.75" style="297" customWidth="1"/>
    <col min="1038" max="1038" width="7.5" style="297" customWidth="1"/>
    <col min="1039" max="1281" width="9" style="297"/>
    <col min="1282" max="1282" width="11" style="297" customWidth="1"/>
    <col min="1283" max="1291" width="6.25" style="297" customWidth="1"/>
    <col min="1292" max="1292" width="7.125" style="297" customWidth="1"/>
    <col min="1293" max="1293" width="11.75" style="297" customWidth="1"/>
    <col min="1294" max="1294" width="7.5" style="297" customWidth="1"/>
    <col min="1295" max="1537" width="9" style="297"/>
    <col min="1538" max="1538" width="11" style="297" customWidth="1"/>
    <col min="1539" max="1547" width="6.25" style="297" customWidth="1"/>
    <col min="1548" max="1548" width="7.125" style="297" customWidth="1"/>
    <col min="1549" max="1549" width="11.75" style="297" customWidth="1"/>
    <col min="1550" max="1550" width="7.5" style="297" customWidth="1"/>
    <col min="1551" max="1793" width="9" style="297"/>
    <col min="1794" max="1794" width="11" style="297" customWidth="1"/>
    <col min="1795" max="1803" width="6.25" style="297" customWidth="1"/>
    <col min="1804" max="1804" width="7.125" style="297" customWidth="1"/>
    <col min="1805" max="1805" width="11.75" style="297" customWidth="1"/>
    <col min="1806" max="1806" width="7.5" style="297" customWidth="1"/>
    <col min="1807" max="2049" width="9" style="297"/>
    <col min="2050" max="2050" width="11" style="297" customWidth="1"/>
    <col min="2051" max="2059" width="6.25" style="297" customWidth="1"/>
    <col min="2060" max="2060" width="7.125" style="297" customWidth="1"/>
    <col min="2061" max="2061" width="11.75" style="297" customWidth="1"/>
    <col min="2062" max="2062" width="7.5" style="297" customWidth="1"/>
    <col min="2063" max="2305" width="9" style="297"/>
    <col min="2306" max="2306" width="11" style="297" customWidth="1"/>
    <col min="2307" max="2315" width="6.25" style="297" customWidth="1"/>
    <col min="2316" max="2316" width="7.125" style="297" customWidth="1"/>
    <col min="2317" max="2317" width="11.75" style="297" customWidth="1"/>
    <col min="2318" max="2318" width="7.5" style="297" customWidth="1"/>
    <col min="2319" max="2561" width="9" style="297"/>
    <col min="2562" max="2562" width="11" style="297" customWidth="1"/>
    <col min="2563" max="2571" width="6.25" style="297" customWidth="1"/>
    <col min="2572" max="2572" width="7.125" style="297" customWidth="1"/>
    <col min="2573" max="2573" width="11.75" style="297" customWidth="1"/>
    <col min="2574" max="2574" width="7.5" style="297" customWidth="1"/>
    <col min="2575" max="2817" width="9" style="297"/>
    <col min="2818" max="2818" width="11" style="297" customWidth="1"/>
    <col min="2819" max="2827" width="6.25" style="297" customWidth="1"/>
    <col min="2828" max="2828" width="7.125" style="297" customWidth="1"/>
    <col min="2829" max="2829" width="11.75" style="297" customWidth="1"/>
    <col min="2830" max="2830" width="7.5" style="297" customWidth="1"/>
    <col min="2831" max="3073" width="9" style="297"/>
    <col min="3074" max="3074" width="11" style="297" customWidth="1"/>
    <col min="3075" max="3083" width="6.25" style="297" customWidth="1"/>
    <col min="3084" max="3084" width="7.125" style="297" customWidth="1"/>
    <col min="3085" max="3085" width="11.75" style="297" customWidth="1"/>
    <col min="3086" max="3086" width="7.5" style="297" customWidth="1"/>
    <col min="3087" max="3329" width="9" style="297"/>
    <col min="3330" max="3330" width="11" style="297" customWidth="1"/>
    <col min="3331" max="3339" width="6.25" style="297" customWidth="1"/>
    <col min="3340" max="3340" width="7.125" style="297" customWidth="1"/>
    <col min="3341" max="3341" width="11.75" style="297" customWidth="1"/>
    <col min="3342" max="3342" width="7.5" style="297" customWidth="1"/>
    <col min="3343" max="3585" width="9" style="297"/>
    <col min="3586" max="3586" width="11" style="297" customWidth="1"/>
    <col min="3587" max="3595" width="6.25" style="297" customWidth="1"/>
    <col min="3596" max="3596" width="7.125" style="297" customWidth="1"/>
    <col min="3597" max="3597" width="11.75" style="297" customWidth="1"/>
    <col min="3598" max="3598" width="7.5" style="297" customWidth="1"/>
    <col min="3599" max="3841" width="9" style="297"/>
    <col min="3842" max="3842" width="11" style="297" customWidth="1"/>
    <col min="3843" max="3851" width="6.25" style="297" customWidth="1"/>
    <col min="3852" max="3852" width="7.125" style="297" customWidth="1"/>
    <col min="3853" max="3853" width="11.75" style="297" customWidth="1"/>
    <col min="3854" max="3854" width="7.5" style="297" customWidth="1"/>
    <col min="3855" max="4097" width="9" style="297"/>
    <col min="4098" max="4098" width="11" style="297" customWidth="1"/>
    <col min="4099" max="4107" width="6.25" style="297" customWidth="1"/>
    <col min="4108" max="4108" width="7.125" style="297" customWidth="1"/>
    <col min="4109" max="4109" width="11.75" style="297" customWidth="1"/>
    <col min="4110" max="4110" width="7.5" style="297" customWidth="1"/>
    <col min="4111" max="4353" width="9" style="297"/>
    <col min="4354" max="4354" width="11" style="297" customWidth="1"/>
    <col min="4355" max="4363" width="6.25" style="297" customWidth="1"/>
    <col min="4364" max="4364" width="7.125" style="297" customWidth="1"/>
    <col min="4365" max="4365" width="11.75" style="297" customWidth="1"/>
    <col min="4366" max="4366" width="7.5" style="297" customWidth="1"/>
    <col min="4367" max="4609" width="9" style="297"/>
    <col min="4610" max="4610" width="11" style="297" customWidth="1"/>
    <col min="4611" max="4619" width="6.25" style="297" customWidth="1"/>
    <col min="4620" max="4620" width="7.125" style="297" customWidth="1"/>
    <col min="4621" max="4621" width="11.75" style="297" customWidth="1"/>
    <col min="4622" max="4622" width="7.5" style="297" customWidth="1"/>
    <col min="4623" max="4865" width="9" style="297"/>
    <col min="4866" max="4866" width="11" style="297" customWidth="1"/>
    <col min="4867" max="4875" width="6.25" style="297" customWidth="1"/>
    <col min="4876" max="4876" width="7.125" style="297" customWidth="1"/>
    <col min="4877" max="4877" width="11.75" style="297" customWidth="1"/>
    <col min="4878" max="4878" width="7.5" style="297" customWidth="1"/>
    <col min="4879" max="5121" width="9" style="297"/>
    <col min="5122" max="5122" width="11" style="297" customWidth="1"/>
    <col min="5123" max="5131" width="6.25" style="297" customWidth="1"/>
    <col min="5132" max="5132" width="7.125" style="297" customWidth="1"/>
    <col min="5133" max="5133" width="11.75" style="297" customWidth="1"/>
    <col min="5134" max="5134" width="7.5" style="297" customWidth="1"/>
    <col min="5135" max="5377" width="9" style="297"/>
    <col min="5378" max="5378" width="11" style="297" customWidth="1"/>
    <col min="5379" max="5387" width="6.25" style="297" customWidth="1"/>
    <col min="5388" max="5388" width="7.125" style="297" customWidth="1"/>
    <col min="5389" max="5389" width="11.75" style="297" customWidth="1"/>
    <col min="5390" max="5390" width="7.5" style="297" customWidth="1"/>
    <col min="5391" max="5633" width="9" style="297"/>
    <col min="5634" max="5634" width="11" style="297" customWidth="1"/>
    <col min="5635" max="5643" width="6.25" style="297" customWidth="1"/>
    <col min="5644" max="5644" width="7.125" style="297" customWidth="1"/>
    <col min="5645" max="5645" width="11.75" style="297" customWidth="1"/>
    <col min="5646" max="5646" width="7.5" style="297" customWidth="1"/>
    <col min="5647" max="5889" width="9" style="297"/>
    <col min="5890" max="5890" width="11" style="297" customWidth="1"/>
    <col min="5891" max="5899" width="6.25" style="297" customWidth="1"/>
    <col min="5900" max="5900" width="7.125" style="297" customWidth="1"/>
    <col min="5901" max="5901" width="11.75" style="297" customWidth="1"/>
    <col min="5902" max="5902" width="7.5" style="297" customWidth="1"/>
    <col min="5903" max="6145" width="9" style="297"/>
    <col min="6146" max="6146" width="11" style="297" customWidth="1"/>
    <col min="6147" max="6155" width="6.25" style="297" customWidth="1"/>
    <col min="6156" max="6156" width="7.125" style="297" customWidth="1"/>
    <col min="6157" max="6157" width="11.75" style="297" customWidth="1"/>
    <col min="6158" max="6158" width="7.5" style="297" customWidth="1"/>
    <col min="6159" max="6401" width="9" style="297"/>
    <col min="6402" max="6402" width="11" style="297" customWidth="1"/>
    <col min="6403" max="6411" width="6.25" style="297" customWidth="1"/>
    <col min="6412" max="6412" width="7.125" style="297" customWidth="1"/>
    <col min="6413" max="6413" width="11.75" style="297" customWidth="1"/>
    <col min="6414" max="6414" width="7.5" style="297" customWidth="1"/>
    <col min="6415" max="6657" width="9" style="297"/>
    <col min="6658" max="6658" width="11" style="297" customWidth="1"/>
    <col min="6659" max="6667" width="6.25" style="297" customWidth="1"/>
    <col min="6668" max="6668" width="7.125" style="297" customWidth="1"/>
    <col min="6669" max="6669" width="11.75" style="297" customWidth="1"/>
    <col min="6670" max="6670" width="7.5" style="297" customWidth="1"/>
    <col min="6671" max="6913" width="9" style="297"/>
    <col min="6914" max="6914" width="11" style="297" customWidth="1"/>
    <col min="6915" max="6923" width="6.25" style="297" customWidth="1"/>
    <col min="6924" max="6924" width="7.125" style="297" customWidth="1"/>
    <col min="6925" max="6925" width="11.75" style="297" customWidth="1"/>
    <col min="6926" max="6926" width="7.5" style="297" customWidth="1"/>
    <col min="6927" max="7169" width="9" style="297"/>
    <col min="7170" max="7170" width="11" style="297" customWidth="1"/>
    <col min="7171" max="7179" width="6.25" style="297" customWidth="1"/>
    <col min="7180" max="7180" width="7.125" style="297" customWidth="1"/>
    <col min="7181" max="7181" width="11.75" style="297" customWidth="1"/>
    <col min="7182" max="7182" width="7.5" style="297" customWidth="1"/>
    <col min="7183" max="7425" width="9" style="297"/>
    <col min="7426" max="7426" width="11" style="297" customWidth="1"/>
    <col min="7427" max="7435" width="6.25" style="297" customWidth="1"/>
    <col min="7436" max="7436" width="7.125" style="297" customWidth="1"/>
    <col min="7437" max="7437" width="11.75" style="297" customWidth="1"/>
    <col min="7438" max="7438" width="7.5" style="297" customWidth="1"/>
    <col min="7439" max="7681" width="9" style="297"/>
    <col min="7682" max="7682" width="11" style="297" customWidth="1"/>
    <col min="7683" max="7691" width="6.25" style="297" customWidth="1"/>
    <col min="7692" max="7692" width="7.125" style="297" customWidth="1"/>
    <col min="7693" max="7693" width="11.75" style="297" customWidth="1"/>
    <col min="7694" max="7694" width="7.5" style="297" customWidth="1"/>
    <col min="7695" max="7937" width="9" style="297"/>
    <col min="7938" max="7938" width="11" style="297" customWidth="1"/>
    <col min="7939" max="7947" width="6.25" style="297" customWidth="1"/>
    <col min="7948" max="7948" width="7.125" style="297" customWidth="1"/>
    <col min="7949" max="7949" width="11.75" style="297" customWidth="1"/>
    <col min="7950" max="7950" width="7.5" style="297" customWidth="1"/>
    <col min="7951" max="8193" width="9" style="297"/>
    <col min="8194" max="8194" width="11" style="297" customWidth="1"/>
    <col min="8195" max="8203" width="6.25" style="297" customWidth="1"/>
    <col min="8204" max="8204" width="7.125" style="297" customWidth="1"/>
    <col min="8205" max="8205" width="11.75" style="297" customWidth="1"/>
    <col min="8206" max="8206" width="7.5" style="297" customWidth="1"/>
    <col min="8207" max="8449" width="9" style="297"/>
    <col min="8450" max="8450" width="11" style="297" customWidth="1"/>
    <col min="8451" max="8459" width="6.25" style="297" customWidth="1"/>
    <col min="8460" max="8460" width="7.125" style="297" customWidth="1"/>
    <col min="8461" max="8461" width="11.75" style="297" customWidth="1"/>
    <col min="8462" max="8462" width="7.5" style="297" customWidth="1"/>
    <col min="8463" max="8705" width="9" style="297"/>
    <col min="8706" max="8706" width="11" style="297" customWidth="1"/>
    <col min="8707" max="8715" width="6.25" style="297" customWidth="1"/>
    <col min="8716" max="8716" width="7.125" style="297" customWidth="1"/>
    <col min="8717" max="8717" width="11.75" style="297" customWidth="1"/>
    <col min="8718" max="8718" width="7.5" style="297" customWidth="1"/>
    <col min="8719" max="8961" width="9" style="297"/>
    <col min="8962" max="8962" width="11" style="297" customWidth="1"/>
    <col min="8963" max="8971" width="6.25" style="297" customWidth="1"/>
    <col min="8972" max="8972" width="7.125" style="297" customWidth="1"/>
    <col min="8973" max="8973" width="11.75" style="297" customWidth="1"/>
    <col min="8974" max="8974" width="7.5" style="297" customWidth="1"/>
    <col min="8975" max="9217" width="9" style="297"/>
    <col min="9218" max="9218" width="11" style="297" customWidth="1"/>
    <col min="9219" max="9227" width="6.25" style="297" customWidth="1"/>
    <col min="9228" max="9228" width="7.125" style="297" customWidth="1"/>
    <col min="9229" max="9229" width="11.75" style="297" customWidth="1"/>
    <col min="9230" max="9230" width="7.5" style="297" customWidth="1"/>
    <col min="9231" max="9473" width="9" style="297"/>
    <col min="9474" max="9474" width="11" style="297" customWidth="1"/>
    <col min="9475" max="9483" width="6.25" style="297" customWidth="1"/>
    <col min="9484" max="9484" width="7.125" style="297" customWidth="1"/>
    <col min="9485" max="9485" width="11.75" style="297" customWidth="1"/>
    <col min="9486" max="9486" width="7.5" style="297" customWidth="1"/>
    <col min="9487" max="9729" width="9" style="297"/>
    <col min="9730" max="9730" width="11" style="297" customWidth="1"/>
    <col min="9731" max="9739" width="6.25" style="297" customWidth="1"/>
    <col min="9740" max="9740" width="7.125" style="297" customWidth="1"/>
    <col min="9741" max="9741" width="11.75" style="297" customWidth="1"/>
    <col min="9742" max="9742" width="7.5" style="297" customWidth="1"/>
    <col min="9743" max="9985" width="9" style="297"/>
    <col min="9986" max="9986" width="11" style="297" customWidth="1"/>
    <col min="9987" max="9995" width="6.25" style="297" customWidth="1"/>
    <col min="9996" max="9996" width="7.125" style="297" customWidth="1"/>
    <col min="9997" max="9997" width="11.75" style="297" customWidth="1"/>
    <col min="9998" max="9998" width="7.5" style="297" customWidth="1"/>
    <col min="9999" max="10241" width="9" style="297"/>
    <col min="10242" max="10242" width="11" style="297" customWidth="1"/>
    <col min="10243" max="10251" width="6.25" style="297" customWidth="1"/>
    <col min="10252" max="10252" width="7.125" style="297" customWidth="1"/>
    <col min="10253" max="10253" width="11.75" style="297" customWidth="1"/>
    <col min="10254" max="10254" width="7.5" style="297" customWidth="1"/>
    <col min="10255" max="10497" width="9" style="297"/>
    <col min="10498" max="10498" width="11" style="297" customWidth="1"/>
    <col min="10499" max="10507" width="6.25" style="297" customWidth="1"/>
    <col min="10508" max="10508" width="7.125" style="297" customWidth="1"/>
    <col min="10509" max="10509" width="11.75" style="297" customWidth="1"/>
    <col min="10510" max="10510" width="7.5" style="297" customWidth="1"/>
    <col min="10511" max="10753" width="9" style="297"/>
    <col min="10754" max="10754" width="11" style="297" customWidth="1"/>
    <col min="10755" max="10763" width="6.25" style="297" customWidth="1"/>
    <col min="10764" max="10764" width="7.125" style="297" customWidth="1"/>
    <col min="10765" max="10765" width="11.75" style="297" customWidth="1"/>
    <col min="10766" max="10766" width="7.5" style="297" customWidth="1"/>
    <col min="10767" max="11009" width="9" style="297"/>
    <col min="11010" max="11010" width="11" style="297" customWidth="1"/>
    <col min="11011" max="11019" width="6.25" style="297" customWidth="1"/>
    <col min="11020" max="11020" width="7.125" style="297" customWidth="1"/>
    <col min="11021" max="11021" width="11.75" style="297" customWidth="1"/>
    <col min="11022" max="11022" width="7.5" style="297" customWidth="1"/>
    <col min="11023" max="11265" width="9" style="297"/>
    <col min="11266" max="11266" width="11" style="297" customWidth="1"/>
    <col min="11267" max="11275" width="6.25" style="297" customWidth="1"/>
    <col min="11276" max="11276" width="7.125" style="297" customWidth="1"/>
    <col min="11277" max="11277" width="11.75" style="297" customWidth="1"/>
    <col min="11278" max="11278" width="7.5" style="297" customWidth="1"/>
    <col min="11279" max="11521" width="9" style="297"/>
    <col min="11522" max="11522" width="11" style="297" customWidth="1"/>
    <col min="11523" max="11531" width="6.25" style="297" customWidth="1"/>
    <col min="11532" max="11532" width="7.125" style="297" customWidth="1"/>
    <col min="11533" max="11533" width="11.75" style="297" customWidth="1"/>
    <col min="11534" max="11534" width="7.5" style="297" customWidth="1"/>
    <col min="11535" max="11777" width="9" style="297"/>
    <col min="11778" max="11778" width="11" style="297" customWidth="1"/>
    <col min="11779" max="11787" width="6.25" style="297" customWidth="1"/>
    <col min="11788" max="11788" width="7.125" style="297" customWidth="1"/>
    <col min="11789" max="11789" width="11.75" style="297" customWidth="1"/>
    <col min="11790" max="11790" width="7.5" style="297" customWidth="1"/>
    <col min="11791" max="12033" width="9" style="297"/>
    <col min="12034" max="12034" width="11" style="297" customWidth="1"/>
    <col min="12035" max="12043" width="6.25" style="297" customWidth="1"/>
    <col min="12044" max="12044" width="7.125" style="297" customWidth="1"/>
    <col min="12045" max="12045" width="11.75" style="297" customWidth="1"/>
    <col min="12046" max="12046" width="7.5" style="297" customWidth="1"/>
    <col min="12047" max="12289" width="9" style="297"/>
    <col min="12290" max="12290" width="11" style="297" customWidth="1"/>
    <col min="12291" max="12299" width="6.25" style="297" customWidth="1"/>
    <col min="12300" max="12300" width="7.125" style="297" customWidth="1"/>
    <col min="12301" max="12301" width="11.75" style="297" customWidth="1"/>
    <col min="12302" max="12302" width="7.5" style="297" customWidth="1"/>
    <col min="12303" max="12545" width="9" style="297"/>
    <col min="12546" max="12546" width="11" style="297" customWidth="1"/>
    <col min="12547" max="12555" width="6.25" style="297" customWidth="1"/>
    <col min="12556" max="12556" width="7.125" style="297" customWidth="1"/>
    <col min="12557" max="12557" width="11.75" style="297" customWidth="1"/>
    <col min="12558" max="12558" width="7.5" style="297" customWidth="1"/>
    <col min="12559" max="12801" width="9" style="297"/>
    <col min="12802" max="12802" width="11" style="297" customWidth="1"/>
    <col min="12803" max="12811" width="6.25" style="297" customWidth="1"/>
    <col min="12812" max="12812" width="7.125" style="297" customWidth="1"/>
    <col min="12813" max="12813" width="11.75" style="297" customWidth="1"/>
    <col min="12814" max="12814" width="7.5" style="297" customWidth="1"/>
    <col min="12815" max="13057" width="9" style="297"/>
    <col min="13058" max="13058" width="11" style="297" customWidth="1"/>
    <col min="13059" max="13067" width="6.25" style="297" customWidth="1"/>
    <col min="13068" max="13068" width="7.125" style="297" customWidth="1"/>
    <col min="13069" max="13069" width="11.75" style="297" customWidth="1"/>
    <col min="13070" max="13070" width="7.5" style="297" customWidth="1"/>
    <col min="13071" max="13313" width="9" style="297"/>
    <col min="13314" max="13314" width="11" style="297" customWidth="1"/>
    <col min="13315" max="13323" width="6.25" style="297" customWidth="1"/>
    <col min="13324" max="13324" width="7.125" style="297" customWidth="1"/>
    <col min="13325" max="13325" width="11.75" style="297" customWidth="1"/>
    <col min="13326" max="13326" width="7.5" style="297" customWidth="1"/>
    <col min="13327" max="13569" width="9" style="297"/>
    <col min="13570" max="13570" width="11" style="297" customWidth="1"/>
    <col min="13571" max="13579" width="6.25" style="297" customWidth="1"/>
    <col min="13580" max="13580" width="7.125" style="297" customWidth="1"/>
    <col min="13581" max="13581" width="11.75" style="297" customWidth="1"/>
    <col min="13582" max="13582" width="7.5" style="297" customWidth="1"/>
    <col min="13583" max="13825" width="9" style="297"/>
    <col min="13826" max="13826" width="11" style="297" customWidth="1"/>
    <col min="13827" max="13835" width="6.25" style="297" customWidth="1"/>
    <col min="13836" max="13836" width="7.125" style="297" customWidth="1"/>
    <col min="13837" max="13837" width="11.75" style="297" customWidth="1"/>
    <col min="13838" max="13838" width="7.5" style="297" customWidth="1"/>
    <col min="13839" max="14081" width="9" style="297"/>
    <col min="14082" max="14082" width="11" style="297" customWidth="1"/>
    <col min="14083" max="14091" width="6.25" style="297" customWidth="1"/>
    <col min="14092" max="14092" width="7.125" style="297" customWidth="1"/>
    <col min="14093" max="14093" width="11.75" style="297" customWidth="1"/>
    <col min="14094" max="14094" width="7.5" style="297" customWidth="1"/>
    <col min="14095" max="14337" width="9" style="297"/>
    <col min="14338" max="14338" width="11" style="297" customWidth="1"/>
    <col min="14339" max="14347" width="6.25" style="297" customWidth="1"/>
    <col min="14348" max="14348" width="7.125" style="297" customWidth="1"/>
    <col min="14349" max="14349" width="11.75" style="297" customWidth="1"/>
    <col min="14350" max="14350" width="7.5" style="297" customWidth="1"/>
    <col min="14351" max="14593" width="9" style="297"/>
    <col min="14594" max="14594" width="11" style="297" customWidth="1"/>
    <col min="14595" max="14603" width="6.25" style="297" customWidth="1"/>
    <col min="14604" max="14604" width="7.125" style="297" customWidth="1"/>
    <col min="14605" max="14605" width="11.75" style="297" customWidth="1"/>
    <col min="14606" max="14606" width="7.5" style="297" customWidth="1"/>
    <col min="14607" max="14849" width="9" style="297"/>
    <col min="14850" max="14850" width="11" style="297" customWidth="1"/>
    <col min="14851" max="14859" width="6.25" style="297" customWidth="1"/>
    <col min="14860" max="14860" width="7.125" style="297" customWidth="1"/>
    <col min="14861" max="14861" width="11.75" style="297" customWidth="1"/>
    <col min="14862" max="14862" width="7.5" style="297" customWidth="1"/>
    <col min="14863" max="15105" width="9" style="297"/>
    <col min="15106" max="15106" width="11" style="297" customWidth="1"/>
    <col min="15107" max="15115" width="6.25" style="297" customWidth="1"/>
    <col min="15116" max="15116" width="7.125" style="297" customWidth="1"/>
    <col min="15117" max="15117" width="11.75" style="297" customWidth="1"/>
    <col min="15118" max="15118" width="7.5" style="297" customWidth="1"/>
    <col min="15119" max="15361" width="9" style="297"/>
    <col min="15362" max="15362" width="11" style="297" customWidth="1"/>
    <col min="15363" max="15371" width="6.25" style="297" customWidth="1"/>
    <col min="15372" max="15372" width="7.125" style="297" customWidth="1"/>
    <col min="15373" max="15373" width="11.75" style="297" customWidth="1"/>
    <col min="15374" max="15374" width="7.5" style="297" customWidth="1"/>
    <col min="15375" max="15617" width="9" style="297"/>
    <col min="15618" max="15618" width="11" style="297" customWidth="1"/>
    <col min="15619" max="15627" width="6.25" style="297" customWidth="1"/>
    <col min="15628" max="15628" width="7.125" style="297" customWidth="1"/>
    <col min="15629" max="15629" width="11.75" style="297" customWidth="1"/>
    <col min="15630" max="15630" width="7.5" style="297" customWidth="1"/>
    <col min="15631" max="15873" width="9" style="297"/>
    <col min="15874" max="15874" width="11" style="297" customWidth="1"/>
    <col min="15875" max="15883" width="6.25" style="297" customWidth="1"/>
    <col min="15884" max="15884" width="7.125" style="297" customWidth="1"/>
    <col min="15885" max="15885" width="11.75" style="297" customWidth="1"/>
    <col min="15886" max="15886" width="7.5" style="297" customWidth="1"/>
    <col min="15887" max="16129" width="9" style="297"/>
    <col min="16130" max="16130" width="11" style="297" customWidth="1"/>
    <col min="16131" max="16139" width="6.25" style="297" customWidth="1"/>
    <col min="16140" max="16140" width="7.125" style="297" customWidth="1"/>
    <col min="16141" max="16141" width="11.75" style="297" customWidth="1"/>
    <col min="16142" max="16142" width="7.5" style="297" customWidth="1"/>
    <col min="16143" max="16384" width="9" style="297"/>
  </cols>
  <sheetData>
    <row r="1" spans="1:16" ht="26.25" customHeight="1">
      <c r="A1" s="344" t="s">
        <v>468</v>
      </c>
      <c r="B1" s="322"/>
      <c r="C1" s="322"/>
      <c r="D1" s="322"/>
      <c r="E1" s="322"/>
      <c r="F1" s="322"/>
      <c r="G1" s="322"/>
      <c r="H1" s="322"/>
      <c r="I1" s="322"/>
      <c r="J1" s="322"/>
      <c r="K1" s="322"/>
      <c r="L1" s="322"/>
      <c r="M1" s="322"/>
      <c r="N1" s="322"/>
    </row>
    <row r="2" spans="1:16" ht="16.5" customHeight="1" thickBot="1">
      <c r="A2" s="322"/>
      <c r="B2" s="322"/>
      <c r="C2" s="322"/>
      <c r="D2" s="322"/>
      <c r="E2" s="322"/>
      <c r="F2" s="322"/>
      <c r="G2" s="322"/>
      <c r="H2" s="322"/>
      <c r="I2" s="322"/>
      <c r="J2" s="322"/>
      <c r="K2" s="322"/>
      <c r="L2" s="322"/>
      <c r="M2" s="322"/>
      <c r="N2" s="322"/>
    </row>
    <row r="3" spans="1:16" ht="16.5" customHeight="1" thickBot="1">
      <c r="A3" s="322"/>
      <c r="B3" s="322"/>
      <c r="C3" s="322"/>
      <c r="D3" s="322"/>
      <c r="E3" s="322"/>
      <c r="F3" s="322"/>
      <c r="G3" s="322"/>
      <c r="H3" s="657"/>
      <c r="I3" s="1427" t="s">
        <v>863</v>
      </c>
      <c r="J3" s="1428"/>
      <c r="K3" s="1429" t="s">
        <v>864</v>
      </c>
      <c r="L3" s="1430"/>
      <c r="M3" s="1430"/>
      <c r="N3" s="1431"/>
    </row>
    <row r="4" spans="1:16" ht="16.5" customHeight="1">
      <c r="A4" s="527" t="s">
        <v>469</v>
      </c>
      <c r="B4" s="658" t="s">
        <v>470</v>
      </c>
      <c r="C4" s="659"/>
      <c r="D4" s="659"/>
      <c r="E4" s="659"/>
      <c r="F4" s="659"/>
      <c r="G4" s="659"/>
      <c r="H4" s="659"/>
      <c r="I4" s="659"/>
      <c r="J4" s="659"/>
      <c r="K4" s="659"/>
      <c r="L4" s="659"/>
      <c r="M4" s="659"/>
      <c r="N4" s="660"/>
    </row>
    <row r="5" spans="1:16" ht="16.5" customHeight="1">
      <c r="A5" s="661"/>
      <c r="B5" s="1432" t="s">
        <v>20</v>
      </c>
      <c r="C5" s="1434" t="s">
        <v>21</v>
      </c>
      <c r="D5" s="1434" t="s">
        <v>414</v>
      </c>
      <c r="E5" s="1434" t="s">
        <v>23</v>
      </c>
      <c r="F5" s="1434" t="s">
        <v>415</v>
      </c>
      <c r="G5" s="1434" t="s">
        <v>24</v>
      </c>
      <c r="H5" s="662" t="s">
        <v>471</v>
      </c>
      <c r="I5" s="1434" t="s">
        <v>29</v>
      </c>
      <c r="J5" s="1434" t="s">
        <v>417</v>
      </c>
      <c r="K5" s="1436" t="s">
        <v>472</v>
      </c>
      <c r="L5" s="1421" t="s">
        <v>809</v>
      </c>
      <c r="M5" s="663" t="s">
        <v>473</v>
      </c>
      <c r="N5" s="1423" t="s">
        <v>474</v>
      </c>
    </row>
    <row r="6" spans="1:16" ht="16.5" customHeight="1" thickBot="1">
      <c r="A6" s="664" t="s">
        <v>475</v>
      </c>
      <c r="B6" s="1433"/>
      <c r="C6" s="1435"/>
      <c r="D6" s="1435"/>
      <c r="E6" s="1435"/>
      <c r="F6" s="1435"/>
      <c r="G6" s="1435"/>
      <c r="H6" s="665" t="s">
        <v>476</v>
      </c>
      <c r="I6" s="1435"/>
      <c r="J6" s="1435"/>
      <c r="K6" s="1437"/>
      <c r="L6" s="1422"/>
      <c r="M6" s="666" t="s">
        <v>477</v>
      </c>
      <c r="N6" s="1424"/>
    </row>
    <row r="7" spans="1:16" ht="18.75" customHeight="1">
      <c r="A7" s="667" t="s">
        <v>20</v>
      </c>
      <c r="B7" s="668"/>
      <c r="C7" s="669" t="s">
        <v>478</v>
      </c>
      <c r="D7" s="669" t="s">
        <v>478</v>
      </c>
      <c r="E7" s="669" t="s">
        <v>478</v>
      </c>
      <c r="F7" s="669" t="s">
        <v>478</v>
      </c>
      <c r="G7" s="669" t="s">
        <v>478</v>
      </c>
      <c r="H7" s="669" t="s">
        <v>478</v>
      </c>
      <c r="I7" s="669" t="s">
        <v>478</v>
      </c>
      <c r="J7" s="669" t="s">
        <v>478</v>
      </c>
      <c r="K7" s="988" t="s">
        <v>480</v>
      </c>
      <c r="L7" s="669" t="s">
        <v>478</v>
      </c>
      <c r="M7" s="670"/>
      <c r="N7" s="671">
        <f t="shared" ref="N7:N19" si="0">SUM(B7:M7)</f>
        <v>0</v>
      </c>
      <c r="P7" s="672"/>
    </row>
    <row r="8" spans="1:16" ht="18.75" customHeight="1">
      <c r="A8" s="673" t="s">
        <v>21</v>
      </c>
      <c r="B8" s="674" t="s">
        <v>478</v>
      </c>
      <c r="C8" s="675"/>
      <c r="D8" s="676" t="s">
        <v>478</v>
      </c>
      <c r="E8" s="676" t="s">
        <v>478</v>
      </c>
      <c r="F8" s="676" t="s">
        <v>478</v>
      </c>
      <c r="G8" s="676" t="s">
        <v>478</v>
      </c>
      <c r="H8" s="676" t="s">
        <v>478</v>
      </c>
      <c r="I8" s="676" t="s">
        <v>478</v>
      </c>
      <c r="J8" s="676" t="s">
        <v>478</v>
      </c>
      <c r="K8" s="987" t="s">
        <v>478</v>
      </c>
      <c r="L8" s="676" t="s">
        <v>478</v>
      </c>
      <c r="M8" s="677"/>
      <c r="N8" s="678">
        <f t="shared" si="0"/>
        <v>0</v>
      </c>
    </row>
    <row r="9" spans="1:16" ht="18.75" customHeight="1">
      <c r="A9" s="673" t="s">
        <v>22</v>
      </c>
      <c r="B9" s="674" t="s">
        <v>478</v>
      </c>
      <c r="C9" s="676" t="s">
        <v>478</v>
      </c>
      <c r="D9" s="679"/>
      <c r="E9" s="676" t="s">
        <v>478</v>
      </c>
      <c r="F9" s="676" t="s">
        <v>478</v>
      </c>
      <c r="G9" s="676" t="s">
        <v>478</v>
      </c>
      <c r="H9" s="676" t="s">
        <v>478</v>
      </c>
      <c r="I9" s="676" t="s">
        <v>478</v>
      </c>
      <c r="J9" s="676" t="s">
        <v>478</v>
      </c>
      <c r="K9" s="987" t="s">
        <v>478</v>
      </c>
      <c r="L9" s="676" t="s">
        <v>478</v>
      </c>
      <c r="M9" s="677"/>
      <c r="N9" s="678">
        <f t="shared" si="0"/>
        <v>0</v>
      </c>
    </row>
    <row r="10" spans="1:16" ht="18.75" customHeight="1">
      <c r="A10" s="673" t="s">
        <v>23</v>
      </c>
      <c r="B10" s="674" t="s">
        <v>478</v>
      </c>
      <c r="C10" s="676" t="s">
        <v>478</v>
      </c>
      <c r="D10" s="676" t="s">
        <v>478</v>
      </c>
      <c r="E10" s="675"/>
      <c r="F10" s="676" t="s">
        <v>478</v>
      </c>
      <c r="G10" s="676" t="s">
        <v>478</v>
      </c>
      <c r="H10" s="676" t="s">
        <v>478</v>
      </c>
      <c r="I10" s="676" t="s">
        <v>478</v>
      </c>
      <c r="J10" s="676" t="s">
        <v>481</v>
      </c>
      <c r="K10" s="987" t="s">
        <v>478</v>
      </c>
      <c r="L10" s="676" t="s">
        <v>479</v>
      </c>
      <c r="M10" s="677"/>
      <c r="N10" s="678">
        <f t="shared" si="0"/>
        <v>0</v>
      </c>
    </row>
    <row r="11" spans="1:16" ht="18.75" customHeight="1">
      <c r="A11" s="673" t="s">
        <v>24</v>
      </c>
      <c r="B11" s="674" t="s">
        <v>478</v>
      </c>
      <c r="C11" s="676" t="s">
        <v>478</v>
      </c>
      <c r="D11" s="676" t="s">
        <v>478</v>
      </c>
      <c r="E11" s="676" t="s">
        <v>478</v>
      </c>
      <c r="F11" s="676" t="s">
        <v>478</v>
      </c>
      <c r="G11" s="675"/>
      <c r="H11" s="676" t="s">
        <v>478</v>
      </c>
      <c r="I11" s="676" t="s">
        <v>478</v>
      </c>
      <c r="J11" s="676" t="s">
        <v>478</v>
      </c>
      <c r="K11" s="987" t="s">
        <v>478</v>
      </c>
      <c r="L11" s="676" t="s">
        <v>478</v>
      </c>
      <c r="M11" s="677"/>
      <c r="N11" s="678">
        <f t="shared" si="0"/>
        <v>0</v>
      </c>
    </row>
    <row r="12" spans="1:16" ht="18.75" customHeight="1">
      <c r="A12" s="673" t="s">
        <v>25</v>
      </c>
      <c r="B12" s="674" t="s">
        <v>478</v>
      </c>
      <c r="C12" s="676" t="s">
        <v>478</v>
      </c>
      <c r="D12" s="676" t="s">
        <v>478</v>
      </c>
      <c r="E12" s="676" t="s">
        <v>478</v>
      </c>
      <c r="F12" s="676" t="s">
        <v>478</v>
      </c>
      <c r="G12" s="676" t="s">
        <v>478</v>
      </c>
      <c r="H12" s="675"/>
      <c r="I12" s="676" t="s">
        <v>478</v>
      </c>
      <c r="J12" s="676" t="s">
        <v>478</v>
      </c>
      <c r="K12" s="987" t="s">
        <v>478</v>
      </c>
      <c r="L12" s="676" t="s">
        <v>478</v>
      </c>
      <c r="M12" s="677"/>
      <c r="N12" s="678">
        <f t="shared" si="0"/>
        <v>0</v>
      </c>
    </row>
    <row r="13" spans="1:16" ht="18.75" customHeight="1">
      <c r="A13" s="673" t="s">
        <v>26</v>
      </c>
      <c r="B13" s="674" t="s">
        <v>478</v>
      </c>
      <c r="C13" s="676" t="s">
        <v>478</v>
      </c>
      <c r="D13" s="676" t="s">
        <v>478</v>
      </c>
      <c r="E13" s="676" t="s">
        <v>478</v>
      </c>
      <c r="F13" s="676" t="s">
        <v>478</v>
      </c>
      <c r="G13" s="676" t="s">
        <v>478</v>
      </c>
      <c r="H13" s="676" t="s">
        <v>478</v>
      </c>
      <c r="I13" s="676" t="s">
        <v>478</v>
      </c>
      <c r="J13" s="675"/>
      <c r="K13" s="987" t="s">
        <v>478</v>
      </c>
      <c r="L13" s="676" t="s">
        <v>478</v>
      </c>
      <c r="M13" s="677"/>
      <c r="N13" s="678">
        <f t="shared" si="0"/>
        <v>0</v>
      </c>
    </row>
    <row r="14" spans="1:16" ht="18.75" customHeight="1">
      <c r="A14" s="673" t="s">
        <v>27</v>
      </c>
      <c r="B14" s="674" t="s">
        <v>478</v>
      </c>
      <c r="C14" s="676" t="s">
        <v>478</v>
      </c>
      <c r="D14" s="676" t="s">
        <v>478</v>
      </c>
      <c r="E14" s="676" t="s">
        <v>478</v>
      </c>
      <c r="F14" s="676" t="s">
        <v>478</v>
      </c>
      <c r="G14" s="676" t="s">
        <v>478</v>
      </c>
      <c r="H14" s="676" t="s">
        <v>478</v>
      </c>
      <c r="I14" s="676" t="s">
        <v>478</v>
      </c>
      <c r="J14" s="675"/>
      <c r="K14" s="987" t="s">
        <v>478</v>
      </c>
      <c r="L14" s="676" t="s">
        <v>478</v>
      </c>
      <c r="M14" s="677"/>
      <c r="N14" s="678">
        <f t="shared" si="0"/>
        <v>0</v>
      </c>
    </row>
    <row r="15" spans="1:16" ht="18.75" customHeight="1">
      <c r="A15" s="673" t="s">
        <v>28</v>
      </c>
      <c r="B15" s="674" t="s">
        <v>478</v>
      </c>
      <c r="C15" s="676" t="s">
        <v>478</v>
      </c>
      <c r="D15" s="676" t="s">
        <v>478</v>
      </c>
      <c r="E15" s="676" t="s">
        <v>478</v>
      </c>
      <c r="F15" s="676" t="s">
        <v>478</v>
      </c>
      <c r="G15" s="676" t="s">
        <v>478</v>
      </c>
      <c r="H15" s="676" t="s">
        <v>478</v>
      </c>
      <c r="I15" s="676" t="s">
        <v>478</v>
      </c>
      <c r="J15" s="676" t="s">
        <v>478</v>
      </c>
      <c r="K15" s="987" t="s">
        <v>478</v>
      </c>
      <c r="L15" s="676" t="s">
        <v>478</v>
      </c>
      <c r="M15" s="677"/>
      <c r="N15" s="678">
        <f t="shared" si="0"/>
        <v>0</v>
      </c>
    </row>
    <row r="16" spans="1:16" ht="18.75" customHeight="1">
      <c r="A16" s="673" t="s">
        <v>29</v>
      </c>
      <c r="B16" s="674" t="s">
        <v>478</v>
      </c>
      <c r="C16" s="676" t="s">
        <v>478</v>
      </c>
      <c r="D16" s="676" t="s">
        <v>478</v>
      </c>
      <c r="E16" s="676" t="s">
        <v>478</v>
      </c>
      <c r="F16" s="676" t="s">
        <v>478</v>
      </c>
      <c r="G16" s="676" t="s">
        <v>478</v>
      </c>
      <c r="H16" s="676" t="s">
        <v>478</v>
      </c>
      <c r="I16" s="675"/>
      <c r="J16" s="676" t="s">
        <v>478</v>
      </c>
      <c r="K16" s="987" t="s">
        <v>478</v>
      </c>
      <c r="L16" s="676" t="s">
        <v>478</v>
      </c>
      <c r="M16" s="677"/>
      <c r="N16" s="678">
        <f t="shared" si="0"/>
        <v>0</v>
      </c>
    </row>
    <row r="17" spans="1:14" ht="18.75" customHeight="1">
      <c r="A17" s="673" t="s">
        <v>30</v>
      </c>
      <c r="B17" s="674" t="s">
        <v>478</v>
      </c>
      <c r="C17" s="676" t="s">
        <v>478</v>
      </c>
      <c r="D17" s="676" t="s">
        <v>478</v>
      </c>
      <c r="E17" s="676" t="s">
        <v>478</v>
      </c>
      <c r="F17" s="676" t="s">
        <v>478</v>
      </c>
      <c r="G17" s="676" t="s">
        <v>478</v>
      </c>
      <c r="H17" s="676" t="s">
        <v>478</v>
      </c>
      <c r="I17" s="676" t="s">
        <v>478</v>
      </c>
      <c r="J17" s="676" t="s">
        <v>478</v>
      </c>
      <c r="K17" s="987" t="s">
        <v>478</v>
      </c>
      <c r="L17" s="676" t="s">
        <v>479</v>
      </c>
      <c r="M17" s="677"/>
      <c r="N17" s="678">
        <f t="shared" si="0"/>
        <v>0</v>
      </c>
    </row>
    <row r="18" spans="1:14" ht="18.75" customHeight="1">
      <c r="A18" s="673" t="s">
        <v>32</v>
      </c>
      <c r="B18" s="674" t="s">
        <v>478</v>
      </c>
      <c r="C18" s="676" t="s">
        <v>478</v>
      </c>
      <c r="D18" s="676" t="s">
        <v>478</v>
      </c>
      <c r="E18" s="676" t="s">
        <v>478</v>
      </c>
      <c r="F18" s="676" t="s">
        <v>478</v>
      </c>
      <c r="G18" s="676" t="s">
        <v>478</v>
      </c>
      <c r="H18" s="676" t="s">
        <v>478</v>
      </c>
      <c r="I18" s="676" t="s">
        <v>478</v>
      </c>
      <c r="J18" s="676" t="s">
        <v>478</v>
      </c>
      <c r="K18" s="987" t="s">
        <v>478</v>
      </c>
      <c r="L18" s="676" t="s">
        <v>478</v>
      </c>
      <c r="M18" s="677"/>
      <c r="N18" s="678">
        <f t="shared" si="0"/>
        <v>0</v>
      </c>
    </row>
    <row r="19" spans="1:14" ht="18.75" customHeight="1">
      <c r="A19" s="673" t="s">
        <v>31</v>
      </c>
      <c r="B19" s="674" t="s">
        <v>478</v>
      </c>
      <c r="C19" s="676" t="s">
        <v>478</v>
      </c>
      <c r="D19" s="676" t="s">
        <v>478</v>
      </c>
      <c r="E19" s="676" t="s">
        <v>478</v>
      </c>
      <c r="F19" s="676" t="s">
        <v>478</v>
      </c>
      <c r="G19" s="676" t="s">
        <v>478</v>
      </c>
      <c r="H19" s="676" t="s">
        <v>478</v>
      </c>
      <c r="I19" s="676" t="s">
        <v>478</v>
      </c>
      <c r="J19" s="676" t="s">
        <v>478</v>
      </c>
      <c r="K19" s="987" t="s">
        <v>478</v>
      </c>
      <c r="L19" s="676" t="s">
        <v>478</v>
      </c>
      <c r="M19" s="677"/>
      <c r="N19" s="678">
        <f t="shared" si="0"/>
        <v>0</v>
      </c>
    </row>
    <row r="20" spans="1:14" ht="18.75" customHeight="1">
      <c r="A20" s="673" t="s">
        <v>33</v>
      </c>
      <c r="B20" s="674" t="s">
        <v>478</v>
      </c>
      <c r="C20" s="676" t="s">
        <v>478</v>
      </c>
      <c r="D20" s="676" t="s">
        <v>478</v>
      </c>
      <c r="E20" s="676" t="s">
        <v>478</v>
      </c>
      <c r="F20" s="676" t="s">
        <v>478</v>
      </c>
      <c r="G20" s="676" t="s">
        <v>478</v>
      </c>
      <c r="H20" s="676" t="s">
        <v>478</v>
      </c>
      <c r="I20" s="676" t="s">
        <v>478</v>
      </c>
      <c r="J20" s="676" t="s">
        <v>478</v>
      </c>
      <c r="K20" s="997"/>
      <c r="L20" s="680"/>
      <c r="M20" s="677"/>
      <c r="N20" s="678">
        <f>K20+L20</f>
        <v>0</v>
      </c>
    </row>
    <row r="21" spans="1:14" ht="18.75" customHeight="1" thickBot="1">
      <c r="A21" s="681" t="s">
        <v>34</v>
      </c>
      <c r="B21" s="682" t="s">
        <v>478</v>
      </c>
      <c r="C21" s="683" t="s">
        <v>478</v>
      </c>
      <c r="D21" s="683" t="s">
        <v>478</v>
      </c>
      <c r="E21" s="683" t="s">
        <v>478</v>
      </c>
      <c r="F21" s="683" t="s">
        <v>478</v>
      </c>
      <c r="G21" s="683" t="s">
        <v>478</v>
      </c>
      <c r="H21" s="683" t="s">
        <v>478</v>
      </c>
      <c r="I21" s="683" t="s">
        <v>478</v>
      </c>
      <c r="J21" s="683" t="s">
        <v>478</v>
      </c>
      <c r="K21" s="986" t="s">
        <v>479</v>
      </c>
      <c r="L21" s="683" t="s">
        <v>478</v>
      </c>
      <c r="M21" s="684"/>
      <c r="N21" s="685">
        <f>SUM(B21:M21)</f>
        <v>0</v>
      </c>
    </row>
    <row r="22" spans="1:14" ht="18.75" customHeight="1" thickTop="1" thickBot="1">
      <c r="A22" s="686" t="s">
        <v>474</v>
      </c>
      <c r="B22" s="687">
        <f t="shared" ref="B22:M22" si="1">SUM(B7:B21)</f>
        <v>0</v>
      </c>
      <c r="C22" s="688">
        <f t="shared" si="1"/>
        <v>0</v>
      </c>
      <c r="D22" s="688">
        <f t="shared" si="1"/>
        <v>0</v>
      </c>
      <c r="E22" s="688">
        <f t="shared" si="1"/>
        <v>0</v>
      </c>
      <c r="F22" s="688">
        <f t="shared" si="1"/>
        <v>0</v>
      </c>
      <c r="G22" s="688">
        <f t="shared" si="1"/>
        <v>0</v>
      </c>
      <c r="H22" s="688">
        <f t="shared" si="1"/>
        <v>0</v>
      </c>
      <c r="I22" s="688">
        <f t="shared" si="1"/>
        <v>0</v>
      </c>
      <c r="J22" s="688">
        <f>SUM(J7:J21)</f>
        <v>0</v>
      </c>
      <c r="K22" s="688">
        <f>SUM(K7:K21)</f>
        <v>0</v>
      </c>
      <c r="L22" s="688">
        <f>SUM(L7:L21)</f>
        <v>0</v>
      </c>
      <c r="M22" s="689">
        <f t="shared" si="1"/>
        <v>0</v>
      </c>
      <c r="N22" s="690">
        <f>SUM(N7:N21)</f>
        <v>0</v>
      </c>
    </row>
    <row r="24" spans="1:14" ht="20.100000000000001" customHeight="1">
      <c r="A24" s="1425" t="s">
        <v>828</v>
      </c>
      <c r="B24" s="1426"/>
      <c r="C24" s="1426"/>
      <c r="D24" s="1426"/>
      <c r="E24" s="1426"/>
      <c r="F24" s="1426"/>
      <c r="G24" s="1426"/>
      <c r="H24" s="1426"/>
      <c r="I24" s="1426"/>
      <c r="J24" s="1426"/>
      <c r="K24" s="1426"/>
      <c r="L24" s="1426"/>
      <c r="M24" s="1426"/>
      <c r="N24" s="1426"/>
    </row>
    <row r="25" spans="1:14" ht="20.100000000000001" customHeight="1">
      <c r="A25" s="1426"/>
      <c r="B25" s="1426"/>
      <c r="C25" s="1426"/>
      <c r="D25" s="1426"/>
      <c r="E25" s="1426"/>
      <c r="F25" s="1426"/>
      <c r="G25" s="1426"/>
      <c r="H25" s="1426"/>
      <c r="I25" s="1426"/>
      <c r="J25" s="1426"/>
      <c r="K25" s="1426"/>
      <c r="L25" s="1426"/>
      <c r="M25" s="1426"/>
      <c r="N25" s="1426"/>
    </row>
    <row r="26" spans="1:14" ht="20.100000000000001" customHeight="1">
      <c r="A26" s="1426"/>
      <c r="B26" s="1426"/>
      <c r="C26" s="1426"/>
      <c r="D26" s="1426"/>
      <c r="E26" s="1426"/>
      <c r="F26" s="1426"/>
      <c r="G26" s="1426"/>
      <c r="H26" s="1426"/>
      <c r="I26" s="1426"/>
      <c r="J26" s="1426"/>
      <c r="K26" s="1426"/>
      <c r="L26" s="1426"/>
      <c r="M26" s="1426"/>
      <c r="N26" s="1426"/>
    </row>
    <row r="27" spans="1:14" ht="20.100000000000001" customHeight="1">
      <c r="A27" s="1426"/>
      <c r="B27" s="1426"/>
      <c r="C27" s="1426"/>
      <c r="D27" s="1426"/>
      <c r="E27" s="1426"/>
      <c r="F27" s="1426"/>
      <c r="G27" s="1426"/>
      <c r="H27" s="1426"/>
      <c r="I27" s="1426"/>
      <c r="J27" s="1426"/>
      <c r="K27" s="1426"/>
      <c r="L27" s="1426"/>
      <c r="M27" s="1426"/>
      <c r="N27" s="1426"/>
    </row>
    <row r="28" spans="1:14" ht="20.100000000000001" customHeight="1">
      <c r="A28" s="1426"/>
      <c r="B28" s="1426"/>
      <c r="C28" s="1426"/>
      <c r="D28" s="1426"/>
      <c r="E28" s="1426"/>
      <c r="F28" s="1426"/>
      <c r="G28" s="1426"/>
      <c r="H28" s="1426"/>
      <c r="I28" s="1426"/>
      <c r="J28" s="1426"/>
      <c r="K28" s="1426"/>
      <c r="L28" s="1426"/>
      <c r="M28" s="1426"/>
      <c r="N28" s="1426"/>
    </row>
    <row r="29" spans="1:14" ht="20.100000000000001" customHeight="1">
      <c r="A29" s="1426"/>
      <c r="B29" s="1426"/>
      <c r="C29" s="1426"/>
      <c r="D29" s="1426"/>
      <c r="E29" s="1426"/>
      <c r="F29" s="1426"/>
      <c r="G29" s="1426"/>
      <c r="H29" s="1426"/>
      <c r="I29" s="1426"/>
      <c r="J29" s="1426"/>
      <c r="K29" s="1426"/>
      <c r="L29" s="1426"/>
      <c r="M29" s="1426"/>
      <c r="N29" s="1426"/>
    </row>
    <row r="30" spans="1:14" ht="20.100000000000001" customHeight="1">
      <c r="A30" s="1426"/>
      <c r="B30" s="1426"/>
      <c r="C30" s="1426"/>
      <c r="D30" s="1426"/>
      <c r="E30" s="1426"/>
      <c r="F30" s="1426"/>
      <c r="G30" s="1426"/>
      <c r="H30" s="1426"/>
      <c r="I30" s="1426"/>
      <c r="J30" s="1426"/>
      <c r="K30" s="1426"/>
      <c r="L30" s="1426"/>
      <c r="M30" s="1426"/>
      <c r="N30" s="1426"/>
    </row>
  </sheetData>
  <mergeCells count="14">
    <mergeCell ref="L5:L6"/>
    <mergeCell ref="N5:N6"/>
    <mergeCell ref="A24:N30"/>
    <mergeCell ref="I3:J3"/>
    <mergeCell ref="K3:N3"/>
    <mergeCell ref="B5:B6"/>
    <mergeCell ref="C5:C6"/>
    <mergeCell ref="D5:D6"/>
    <mergeCell ref="E5:E6"/>
    <mergeCell ref="F5:F6"/>
    <mergeCell ref="G5:G6"/>
    <mergeCell ref="I5:I6"/>
    <mergeCell ref="J5:J6"/>
    <mergeCell ref="K5:K6"/>
  </mergeCells>
  <phoneticPr fontId="4"/>
  <pageMargins left="0.63" right="0.53" top="1" bottom="1" header="0.51200000000000001" footer="0.51200000000000001"/>
  <pageSetup paperSize="9" scale="85" orientation="portrait" r:id="rId1"/>
  <headerFooter alignWithMargins="0"/>
  <ignoredErrors>
    <ignoredError sqref="N2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47"/>
  <sheetViews>
    <sheetView view="pageBreakPreview" zoomScaleNormal="100" workbookViewId="0">
      <selection activeCell="A2" sqref="A2"/>
    </sheetView>
  </sheetViews>
  <sheetFormatPr defaultRowHeight="13.5"/>
  <cols>
    <col min="1" max="1" width="11" style="297" customWidth="1"/>
    <col min="2" max="10" width="6.25" style="297" customWidth="1"/>
    <col min="11" max="11" width="9.75" style="297" customWidth="1"/>
    <col min="12" max="12" width="7.125" style="297" customWidth="1"/>
    <col min="13" max="13" width="11.625" style="297" customWidth="1"/>
    <col min="14" max="14" width="7.5" style="297" customWidth="1"/>
    <col min="15" max="257" width="9" style="297"/>
    <col min="258" max="258" width="11" style="297" customWidth="1"/>
    <col min="259" max="267" width="6.25" style="297" customWidth="1"/>
    <col min="268" max="268" width="7.125" style="297" customWidth="1"/>
    <col min="269" max="269" width="11.625" style="297" customWidth="1"/>
    <col min="270" max="270" width="7.5" style="297" customWidth="1"/>
    <col min="271" max="513" width="9" style="297"/>
    <col min="514" max="514" width="11" style="297" customWidth="1"/>
    <col min="515" max="523" width="6.25" style="297" customWidth="1"/>
    <col min="524" max="524" width="7.125" style="297" customWidth="1"/>
    <col min="525" max="525" width="11.625" style="297" customWidth="1"/>
    <col min="526" max="526" width="7.5" style="297" customWidth="1"/>
    <col min="527" max="769" width="9" style="297"/>
    <col min="770" max="770" width="11" style="297" customWidth="1"/>
    <col min="771" max="779" width="6.25" style="297" customWidth="1"/>
    <col min="780" max="780" width="7.125" style="297" customWidth="1"/>
    <col min="781" max="781" width="11.625" style="297" customWidth="1"/>
    <col min="782" max="782" width="7.5" style="297" customWidth="1"/>
    <col min="783" max="1025" width="9" style="297"/>
    <col min="1026" max="1026" width="11" style="297" customWidth="1"/>
    <col min="1027" max="1035" width="6.25" style="297" customWidth="1"/>
    <col min="1036" max="1036" width="7.125" style="297" customWidth="1"/>
    <col min="1037" max="1037" width="11.625" style="297" customWidth="1"/>
    <col min="1038" max="1038" width="7.5" style="297" customWidth="1"/>
    <col min="1039" max="1281" width="9" style="297"/>
    <col min="1282" max="1282" width="11" style="297" customWidth="1"/>
    <col min="1283" max="1291" width="6.25" style="297" customWidth="1"/>
    <col min="1292" max="1292" width="7.125" style="297" customWidth="1"/>
    <col min="1293" max="1293" width="11.625" style="297" customWidth="1"/>
    <col min="1294" max="1294" width="7.5" style="297" customWidth="1"/>
    <col min="1295" max="1537" width="9" style="297"/>
    <col min="1538" max="1538" width="11" style="297" customWidth="1"/>
    <col min="1539" max="1547" width="6.25" style="297" customWidth="1"/>
    <col min="1548" max="1548" width="7.125" style="297" customWidth="1"/>
    <col min="1549" max="1549" width="11.625" style="297" customWidth="1"/>
    <col min="1550" max="1550" width="7.5" style="297" customWidth="1"/>
    <col min="1551" max="1793" width="9" style="297"/>
    <col min="1794" max="1794" width="11" style="297" customWidth="1"/>
    <col min="1795" max="1803" width="6.25" style="297" customWidth="1"/>
    <col min="1804" max="1804" width="7.125" style="297" customWidth="1"/>
    <col min="1805" max="1805" width="11.625" style="297" customWidth="1"/>
    <col min="1806" max="1806" width="7.5" style="297" customWidth="1"/>
    <col min="1807" max="2049" width="9" style="297"/>
    <col min="2050" max="2050" width="11" style="297" customWidth="1"/>
    <col min="2051" max="2059" width="6.25" style="297" customWidth="1"/>
    <col min="2060" max="2060" width="7.125" style="297" customWidth="1"/>
    <col min="2061" max="2061" width="11.625" style="297" customWidth="1"/>
    <col min="2062" max="2062" width="7.5" style="297" customWidth="1"/>
    <col min="2063" max="2305" width="9" style="297"/>
    <col min="2306" max="2306" width="11" style="297" customWidth="1"/>
    <col min="2307" max="2315" width="6.25" style="297" customWidth="1"/>
    <col min="2316" max="2316" width="7.125" style="297" customWidth="1"/>
    <col min="2317" max="2317" width="11.625" style="297" customWidth="1"/>
    <col min="2318" max="2318" width="7.5" style="297" customWidth="1"/>
    <col min="2319" max="2561" width="9" style="297"/>
    <col min="2562" max="2562" width="11" style="297" customWidth="1"/>
    <col min="2563" max="2571" width="6.25" style="297" customWidth="1"/>
    <col min="2572" max="2572" width="7.125" style="297" customWidth="1"/>
    <col min="2573" max="2573" width="11.625" style="297" customWidth="1"/>
    <col min="2574" max="2574" width="7.5" style="297" customWidth="1"/>
    <col min="2575" max="2817" width="9" style="297"/>
    <col min="2818" max="2818" width="11" style="297" customWidth="1"/>
    <col min="2819" max="2827" width="6.25" style="297" customWidth="1"/>
    <col min="2828" max="2828" width="7.125" style="297" customWidth="1"/>
    <col min="2829" max="2829" width="11.625" style="297" customWidth="1"/>
    <col min="2830" max="2830" width="7.5" style="297" customWidth="1"/>
    <col min="2831" max="3073" width="9" style="297"/>
    <col min="3074" max="3074" width="11" style="297" customWidth="1"/>
    <col min="3075" max="3083" width="6.25" style="297" customWidth="1"/>
    <col min="3084" max="3084" width="7.125" style="297" customWidth="1"/>
    <col min="3085" max="3085" width="11.625" style="297" customWidth="1"/>
    <col min="3086" max="3086" width="7.5" style="297" customWidth="1"/>
    <col min="3087" max="3329" width="9" style="297"/>
    <col min="3330" max="3330" width="11" style="297" customWidth="1"/>
    <col min="3331" max="3339" width="6.25" style="297" customWidth="1"/>
    <col min="3340" max="3340" width="7.125" style="297" customWidth="1"/>
    <col min="3341" max="3341" width="11.625" style="297" customWidth="1"/>
    <col min="3342" max="3342" width="7.5" style="297" customWidth="1"/>
    <col min="3343" max="3585" width="9" style="297"/>
    <col min="3586" max="3586" width="11" style="297" customWidth="1"/>
    <col min="3587" max="3595" width="6.25" style="297" customWidth="1"/>
    <col min="3596" max="3596" width="7.125" style="297" customWidth="1"/>
    <col min="3597" max="3597" width="11.625" style="297" customWidth="1"/>
    <col min="3598" max="3598" width="7.5" style="297" customWidth="1"/>
    <col min="3599" max="3841" width="9" style="297"/>
    <col min="3842" max="3842" width="11" style="297" customWidth="1"/>
    <col min="3843" max="3851" width="6.25" style="297" customWidth="1"/>
    <col min="3852" max="3852" width="7.125" style="297" customWidth="1"/>
    <col min="3853" max="3853" width="11.625" style="297" customWidth="1"/>
    <col min="3854" max="3854" width="7.5" style="297" customWidth="1"/>
    <col min="3855" max="4097" width="9" style="297"/>
    <col min="4098" max="4098" width="11" style="297" customWidth="1"/>
    <col min="4099" max="4107" width="6.25" style="297" customWidth="1"/>
    <col min="4108" max="4108" width="7.125" style="297" customWidth="1"/>
    <col min="4109" max="4109" width="11.625" style="297" customWidth="1"/>
    <col min="4110" max="4110" width="7.5" style="297" customWidth="1"/>
    <col min="4111" max="4353" width="9" style="297"/>
    <col min="4354" max="4354" width="11" style="297" customWidth="1"/>
    <col min="4355" max="4363" width="6.25" style="297" customWidth="1"/>
    <col min="4364" max="4364" width="7.125" style="297" customWidth="1"/>
    <col min="4365" max="4365" width="11.625" style="297" customWidth="1"/>
    <col min="4366" max="4366" width="7.5" style="297" customWidth="1"/>
    <col min="4367" max="4609" width="9" style="297"/>
    <col min="4610" max="4610" width="11" style="297" customWidth="1"/>
    <col min="4611" max="4619" width="6.25" style="297" customWidth="1"/>
    <col min="4620" max="4620" width="7.125" style="297" customWidth="1"/>
    <col min="4621" max="4621" width="11.625" style="297" customWidth="1"/>
    <col min="4622" max="4622" width="7.5" style="297" customWidth="1"/>
    <col min="4623" max="4865" width="9" style="297"/>
    <col min="4866" max="4866" width="11" style="297" customWidth="1"/>
    <col min="4867" max="4875" width="6.25" style="297" customWidth="1"/>
    <col min="4876" max="4876" width="7.125" style="297" customWidth="1"/>
    <col min="4877" max="4877" width="11.625" style="297" customWidth="1"/>
    <col min="4878" max="4878" width="7.5" style="297" customWidth="1"/>
    <col min="4879" max="5121" width="9" style="297"/>
    <col min="5122" max="5122" width="11" style="297" customWidth="1"/>
    <col min="5123" max="5131" width="6.25" style="297" customWidth="1"/>
    <col min="5132" max="5132" width="7.125" style="297" customWidth="1"/>
    <col min="5133" max="5133" width="11.625" style="297" customWidth="1"/>
    <col min="5134" max="5134" width="7.5" style="297" customWidth="1"/>
    <col min="5135" max="5377" width="9" style="297"/>
    <col min="5378" max="5378" width="11" style="297" customWidth="1"/>
    <col min="5379" max="5387" width="6.25" style="297" customWidth="1"/>
    <col min="5388" max="5388" width="7.125" style="297" customWidth="1"/>
    <col min="5389" max="5389" width="11.625" style="297" customWidth="1"/>
    <col min="5390" max="5390" width="7.5" style="297" customWidth="1"/>
    <col min="5391" max="5633" width="9" style="297"/>
    <col min="5634" max="5634" width="11" style="297" customWidth="1"/>
    <col min="5635" max="5643" width="6.25" style="297" customWidth="1"/>
    <col min="5644" max="5644" width="7.125" style="297" customWidth="1"/>
    <col min="5645" max="5645" width="11.625" style="297" customWidth="1"/>
    <col min="5646" max="5646" width="7.5" style="297" customWidth="1"/>
    <col min="5647" max="5889" width="9" style="297"/>
    <col min="5890" max="5890" width="11" style="297" customWidth="1"/>
    <col min="5891" max="5899" width="6.25" style="297" customWidth="1"/>
    <col min="5900" max="5900" width="7.125" style="297" customWidth="1"/>
    <col min="5901" max="5901" width="11.625" style="297" customWidth="1"/>
    <col min="5902" max="5902" width="7.5" style="297" customWidth="1"/>
    <col min="5903" max="6145" width="9" style="297"/>
    <col min="6146" max="6146" width="11" style="297" customWidth="1"/>
    <col min="6147" max="6155" width="6.25" style="297" customWidth="1"/>
    <col min="6156" max="6156" width="7.125" style="297" customWidth="1"/>
    <col min="6157" max="6157" width="11.625" style="297" customWidth="1"/>
    <col min="6158" max="6158" width="7.5" style="297" customWidth="1"/>
    <col min="6159" max="6401" width="9" style="297"/>
    <col min="6402" max="6402" width="11" style="297" customWidth="1"/>
    <col min="6403" max="6411" width="6.25" style="297" customWidth="1"/>
    <col min="6412" max="6412" width="7.125" style="297" customWidth="1"/>
    <col min="6413" max="6413" width="11.625" style="297" customWidth="1"/>
    <col min="6414" max="6414" width="7.5" style="297" customWidth="1"/>
    <col min="6415" max="6657" width="9" style="297"/>
    <col min="6658" max="6658" width="11" style="297" customWidth="1"/>
    <col min="6659" max="6667" width="6.25" style="297" customWidth="1"/>
    <col min="6668" max="6668" width="7.125" style="297" customWidth="1"/>
    <col min="6669" max="6669" width="11.625" style="297" customWidth="1"/>
    <col min="6670" max="6670" width="7.5" style="297" customWidth="1"/>
    <col min="6671" max="6913" width="9" style="297"/>
    <col min="6914" max="6914" width="11" style="297" customWidth="1"/>
    <col min="6915" max="6923" width="6.25" style="297" customWidth="1"/>
    <col min="6924" max="6924" width="7.125" style="297" customWidth="1"/>
    <col min="6925" max="6925" width="11.625" style="297" customWidth="1"/>
    <col min="6926" max="6926" width="7.5" style="297" customWidth="1"/>
    <col min="6927" max="7169" width="9" style="297"/>
    <col min="7170" max="7170" width="11" style="297" customWidth="1"/>
    <col min="7171" max="7179" width="6.25" style="297" customWidth="1"/>
    <col min="7180" max="7180" width="7.125" style="297" customWidth="1"/>
    <col min="7181" max="7181" width="11.625" style="297" customWidth="1"/>
    <col min="7182" max="7182" width="7.5" style="297" customWidth="1"/>
    <col min="7183" max="7425" width="9" style="297"/>
    <col min="7426" max="7426" width="11" style="297" customWidth="1"/>
    <col min="7427" max="7435" width="6.25" style="297" customWidth="1"/>
    <col min="7436" max="7436" width="7.125" style="297" customWidth="1"/>
    <col min="7437" max="7437" width="11.625" style="297" customWidth="1"/>
    <col min="7438" max="7438" width="7.5" style="297" customWidth="1"/>
    <col min="7439" max="7681" width="9" style="297"/>
    <col min="7682" max="7682" width="11" style="297" customWidth="1"/>
    <col min="7683" max="7691" width="6.25" style="297" customWidth="1"/>
    <col min="7692" max="7692" width="7.125" style="297" customWidth="1"/>
    <col min="7693" max="7693" width="11.625" style="297" customWidth="1"/>
    <col min="7694" max="7694" width="7.5" style="297" customWidth="1"/>
    <col min="7695" max="7937" width="9" style="297"/>
    <col min="7938" max="7938" width="11" style="297" customWidth="1"/>
    <col min="7939" max="7947" width="6.25" style="297" customWidth="1"/>
    <col min="7948" max="7948" width="7.125" style="297" customWidth="1"/>
    <col min="7949" max="7949" width="11.625" style="297" customWidth="1"/>
    <col min="7950" max="7950" width="7.5" style="297" customWidth="1"/>
    <col min="7951" max="8193" width="9" style="297"/>
    <col min="8194" max="8194" width="11" style="297" customWidth="1"/>
    <col min="8195" max="8203" width="6.25" style="297" customWidth="1"/>
    <col min="8204" max="8204" width="7.125" style="297" customWidth="1"/>
    <col min="8205" max="8205" width="11.625" style="297" customWidth="1"/>
    <col min="8206" max="8206" width="7.5" style="297" customWidth="1"/>
    <col min="8207" max="8449" width="9" style="297"/>
    <col min="8450" max="8450" width="11" style="297" customWidth="1"/>
    <col min="8451" max="8459" width="6.25" style="297" customWidth="1"/>
    <col min="8460" max="8460" width="7.125" style="297" customWidth="1"/>
    <col min="8461" max="8461" width="11.625" style="297" customWidth="1"/>
    <col min="8462" max="8462" width="7.5" style="297" customWidth="1"/>
    <col min="8463" max="8705" width="9" style="297"/>
    <col min="8706" max="8706" width="11" style="297" customWidth="1"/>
    <col min="8707" max="8715" width="6.25" style="297" customWidth="1"/>
    <col min="8716" max="8716" width="7.125" style="297" customWidth="1"/>
    <col min="8717" max="8717" width="11.625" style="297" customWidth="1"/>
    <col min="8718" max="8718" width="7.5" style="297" customWidth="1"/>
    <col min="8719" max="8961" width="9" style="297"/>
    <col min="8962" max="8962" width="11" style="297" customWidth="1"/>
    <col min="8963" max="8971" width="6.25" style="297" customWidth="1"/>
    <col min="8972" max="8972" width="7.125" style="297" customWidth="1"/>
    <col min="8973" max="8973" width="11.625" style="297" customWidth="1"/>
    <col min="8974" max="8974" width="7.5" style="297" customWidth="1"/>
    <col min="8975" max="9217" width="9" style="297"/>
    <col min="9218" max="9218" width="11" style="297" customWidth="1"/>
    <col min="9219" max="9227" width="6.25" style="297" customWidth="1"/>
    <col min="9228" max="9228" width="7.125" style="297" customWidth="1"/>
    <col min="9229" max="9229" width="11.625" style="297" customWidth="1"/>
    <col min="9230" max="9230" width="7.5" style="297" customWidth="1"/>
    <col min="9231" max="9473" width="9" style="297"/>
    <col min="9474" max="9474" width="11" style="297" customWidth="1"/>
    <col min="9475" max="9483" width="6.25" style="297" customWidth="1"/>
    <col min="9484" max="9484" width="7.125" style="297" customWidth="1"/>
    <col min="9485" max="9485" width="11.625" style="297" customWidth="1"/>
    <col min="9486" max="9486" width="7.5" style="297" customWidth="1"/>
    <col min="9487" max="9729" width="9" style="297"/>
    <col min="9730" max="9730" width="11" style="297" customWidth="1"/>
    <col min="9731" max="9739" width="6.25" style="297" customWidth="1"/>
    <col min="9740" max="9740" width="7.125" style="297" customWidth="1"/>
    <col min="9741" max="9741" width="11.625" style="297" customWidth="1"/>
    <col min="9742" max="9742" width="7.5" style="297" customWidth="1"/>
    <col min="9743" max="9985" width="9" style="297"/>
    <col min="9986" max="9986" width="11" style="297" customWidth="1"/>
    <col min="9987" max="9995" width="6.25" style="297" customWidth="1"/>
    <col min="9996" max="9996" width="7.125" style="297" customWidth="1"/>
    <col min="9997" max="9997" width="11.625" style="297" customWidth="1"/>
    <col min="9998" max="9998" width="7.5" style="297" customWidth="1"/>
    <col min="9999" max="10241" width="9" style="297"/>
    <col min="10242" max="10242" width="11" style="297" customWidth="1"/>
    <col min="10243" max="10251" width="6.25" style="297" customWidth="1"/>
    <col min="10252" max="10252" width="7.125" style="297" customWidth="1"/>
    <col min="10253" max="10253" width="11.625" style="297" customWidth="1"/>
    <col min="10254" max="10254" width="7.5" style="297" customWidth="1"/>
    <col min="10255" max="10497" width="9" style="297"/>
    <col min="10498" max="10498" width="11" style="297" customWidth="1"/>
    <col min="10499" max="10507" width="6.25" style="297" customWidth="1"/>
    <col min="10508" max="10508" width="7.125" style="297" customWidth="1"/>
    <col min="10509" max="10509" width="11.625" style="297" customWidth="1"/>
    <col min="10510" max="10510" width="7.5" style="297" customWidth="1"/>
    <col min="10511" max="10753" width="9" style="297"/>
    <col min="10754" max="10754" width="11" style="297" customWidth="1"/>
    <col min="10755" max="10763" width="6.25" style="297" customWidth="1"/>
    <col min="10764" max="10764" width="7.125" style="297" customWidth="1"/>
    <col min="10765" max="10765" width="11.625" style="297" customWidth="1"/>
    <col min="10766" max="10766" width="7.5" style="297" customWidth="1"/>
    <col min="10767" max="11009" width="9" style="297"/>
    <col min="11010" max="11010" width="11" style="297" customWidth="1"/>
    <col min="11011" max="11019" width="6.25" style="297" customWidth="1"/>
    <col min="11020" max="11020" width="7.125" style="297" customWidth="1"/>
    <col min="11021" max="11021" width="11.625" style="297" customWidth="1"/>
    <col min="11022" max="11022" width="7.5" style="297" customWidth="1"/>
    <col min="11023" max="11265" width="9" style="297"/>
    <col min="11266" max="11266" width="11" style="297" customWidth="1"/>
    <col min="11267" max="11275" width="6.25" style="297" customWidth="1"/>
    <col min="11276" max="11276" width="7.125" style="297" customWidth="1"/>
    <col min="11277" max="11277" width="11.625" style="297" customWidth="1"/>
    <col min="11278" max="11278" width="7.5" style="297" customWidth="1"/>
    <col min="11279" max="11521" width="9" style="297"/>
    <col min="11522" max="11522" width="11" style="297" customWidth="1"/>
    <col min="11523" max="11531" width="6.25" style="297" customWidth="1"/>
    <col min="11532" max="11532" width="7.125" style="297" customWidth="1"/>
    <col min="11533" max="11533" width="11.625" style="297" customWidth="1"/>
    <col min="11534" max="11534" width="7.5" style="297" customWidth="1"/>
    <col min="11535" max="11777" width="9" style="297"/>
    <col min="11778" max="11778" width="11" style="297" customWidth="1"/>
    <col min="11779" max="11787" width="6.25" style="297" customWidth="1"/>
    <col min="11788" max="11788" width="7.125" style="297" customWidth="1"/>
    <col min="11789" max="11789" width="11.625" style="297" customWidth="1"/>
    <col min="11790" max="11790" width="7.5" style="297" customWidth="1"/>
    <col min="11791" max="12033" width="9" style="297"/>
    <col min="12034" max="12034" width="11" style="297" customWidth="1"/>
    <col min="12035" max="12043" width="6.25" style="297" customWidth="1"/>
    <col min="12044" max="12044" width="7.125" style="297" customWidth="1"/>
    <col min="12045" max="12045" width="11.625" style="297" customWidth="1"/>
    <col min="12046" max="12046" width="7.5" style="297" customWidth="1"/>
    <col min="12047" max="12289" width="9" style="297"/>
    <col min="12290" max="12290" width="11" style="297" customWidth="1"/>
    <col min="12291" max="12299" width="6.25" style="297" customWidth="1"/>
    <col min="12300" max="12300" width="7.125" style="297" customWidth="1"/>
    <col min="12301" max="12301" width="11.625" style="297" customWidth="1"/>
    <col min="12302" max="12302" width="7.5" style="297" customWidth="1"/>
    <col min="12303" max="12545" width="9" style="297"/>
    <col min="12546" max="12546" width="11" style="297" customWidth="1"/>
    <col min="12547" max="12555" width="6.25" style="297" customWidth="1"/>
    <col min="12556" max="12556" width="7.125" style="297" customWidth="1"/>
    <col min="12557" max="12557" width="11.625" style="297" customWidth="1"/>
    <col min="12558" max="12558" width="7.5" style="297" customWidth="1"/>
    <col min="12559" max="12801" width="9" style="297"/>
    <col min="12802" max="12802" width="11" style="297" customWidth="1"/>
    <col min="12803" max="12811" width="6.25" style="297" customWidth="1"/>
    <col min="12812" max="12812" width="7.125" style="297" customWidth="1"/>
    <col min="12813" max="12813" width="11.625" style="297" customWidth="1"/>
    <col min="12814" max="12814" width="7.5" style="297" customWidth="1"/>
    <col min="12815" max="13057" width="9" style="297"/>
    <col min="13058" max="13058" width="11" style="297" customWidth="1"/>
    <col min="13059" max="13067" width="6.25" style="297" customWidth="1"/>
    <col min="13068" max="13068" width="7.125" style="297" customWidth="1"/>
    <col min="13069" max="13069" width="11.625" style="297" customWidth="1"/>
    <col min="13070" max="13070" width="7.5" style="297" customWidth="1"/>
    <col min="13071" max="13313" width="9" style="297"/>
    <col min="13314" max="13314" width="11" style="297" customWidth="1"/>
    <col min="13315" max="13323" width="6.25" style="297" customWidth="1"/>
    <col min="13324" max="13324" width="7.125" style="297" customWidth="1"/>
    <col min="13325" max="13325" width="11.625" style="297" customWidth="1"/>
    <col min="13326" max="13326" width="7.5" style="297" customWidth="1"/>
    <col min="13327" max="13569" width="9" style="297"/>
    <col min="13570" max="13570" width="11" style="297" customWidth="1"/>
    <col min="13571" max="13579" width="6.25" style="297" customWidth="1"/>
    <col min="13580" max="13580" width="7.125" style="297" customWidth="1"/>
    <col min="13581" max="13581" width="11.625" style="297" customWidth="1"/>
    <col min="13582" max="13582" width="7.5" style="297" customWidth="1"/>
    <col min="13583" max="13825" width="9" style="297"/>
    <col min="13826" max="13826" width="11" style="297" customWidth="1"/>
    <col min="13827" max="13835" width="6.25" style="297" customWidth="1"/>
    <col min="13836" max="13836" width="7.125" style="297" customWidth="1"/>
    <col min="13837" max="13837" width="11.625" style="297" customWidth="1"/>
    <col min="13838" max="13838" width="7.5" style="297" customWidth="1"/>
    <col min="13839" max="14081" width="9" style="297"/>
    <col min="14082" max="14082" width="11" style="297" customWidth="1"/>
    <col min="14083" max="14091" width="6.25" style="297" customWidth="1"/>
    <col min="14092" max="14092" width="7.125" style="297" customWidth="1"/>
    <col min="14093" max="14093" width="11.625" style="297" customWidth="1"/>
    <col min="14094" max="14094" width="7.5" style="297" customWidth="1"/>
    <col min="14095" max="14337" width="9" style="297"/>
    <col min="14338" max="14338" width="11" style="297" customWidth="1"/>
    <col min="14339" max="14347" width="6.25" style="297" customWidth="1"/>
    <col min="14348" max="14348" width="7.125" style="297" customWidth="1"/>
    <col min="14349" max="14349" width="11.625" style="297" customWidth="1"/>
    <col min="14350" max="14350" width="7.5" style="297" customWidth="1"/>
    <col min="14351" max="14593" width="9" style="297"/>
    <col min="14594" max="14594" width="11" style="297" customWidth="1"/>
    <col min="14595" max="14603" width="6.25" style="297" customWidth="1"/>
    <col min="14604" max="14604" width="7.125" style="297" customWidth="1"/>
    <col min="14605" max="14605" width="11.625" style="297" customWidth="1"/>
    <col min="14606" max="14606" width="7.5" style="297" customWidth="1"/>
    <col min="14607" max="14849" width="9" style="297"/>
    <col min="14850" max="14850" width="11" style="297" customWidth="1"/>
    <col min="14851" max="14859" width="6.25" style="297" customWidth="1"/>
    <col min="14860" max="14860" width="7.125" style="297" customWidth="1"/>
    <col min="14861" max="14861" width="11.625" style="297" customWidth="1"/>
    <col min="14862" max="14862" width="7.5" style="297" customWidth="1"/>
    <col min="14863" max="15105" width="9" style="297"/>
    <col min="15106" max="15106" width="11" style="297" customWidth="1"/>
    <col min="15107" max="15115" width="6.25" style="297" customWidth="1"/>
    <col min="15116" max="15116" width="7.125" style="297" customWidth="1"/>
    <col min="15117" max="15117" width="11.625" style="297" customWidth="1"/>
    <col min="15118" max="15118" width="7.5" style="297" customWidth="1"/>
    <col min="15119" max="15361" width="9" style="297"/>
    <col min="15362" max="15362" width="11" style="297" customWidth="1"/>
    <col min="15363" max="15371" width="6.25" style="297" customWidth="1"/>
    <col min="15372" max="15372" width="7.125" style="297" customWidth="1"/>
    <col min="15373" max="15373" width="11.625" style="297" customWidth="1"/>
    <col min="15374" max="15374" width="7.5" style="297" customWidth="1"/>
    <col min="15375" max="15617" width="9" style="297"/>
    <col min="15618" max="15618" width="11" style="297" customWidth="1"/>
    <col min="15619" max="15627" width="6.25" style="297" customWidth="1"/>
    <col min="15628" max="15628" width="7.125" style="297" customWidth="1"/>
    <col min="15629" max="15629" width="11.625" style="297" customWidth="1"/>
    <col min="15630" max="15630" width="7.5" style="297" customWidth="1"/>
    <col min="15631" max="15873" width="9" style="297"/>
    <col min="15874" max="15874" width="11" style="297" customWidth="1"/>
    <col min="15875" max="15883" width="6.25" style="297" customWidth="1"/>
    <col min="15884" max="15884" width="7.125" style="297" customWidth="1"/>
    <col min="15885" max="15885" width="11.625" style="297" customWidth="1"/>
    <col min="15886" max="15886" width="7.5" style="297" customWidth="1"/>
    <col min="15887" max="16129" width="9" style="297"/>
    <col min="16130" max="16130" width="11" style="297" customWidth="1"/>
    <col min="16131" max="16139" width="6.25" style="297" customWidth="1"/>
    <col min="16140" max="16140" width="7.125" style="297" customWidth="1"/>
    <col min="16141" max="16141" width="11.625" style="297" customWidth="1"/>
    <col min="16142" max="16142" width="7.5" style="297" customWidth="1"/>
    <col min="16143" max="16384" width="9" style="297"/>
  </cols>
  <sheetData>
    <row r="1" spans="1:14" ht="26.25" customHeight="1">
      <c r="A1" s="344" t="s">
        <v>482</v>
      </c>
      <c r="B1" s="322"/>
      <c r="C1" s="322"/>
      <c r="D1" s="322"/>
      <c r="E1" s="322"/>
      <c r="F1" s="322"/>
      <c r="G1" s="322"/>
      <c r="H1" s="322"/>
      <c r="I1" s="322"/>
      <c r="J1" s="322"/>
      <c r="K1" s="322"/>
      <c r="L1" s="322"/>
      <c r="M1" s="322"/>
      <c r="N1" s="322"/>
    </row>
    <row r="2" spans="1:14" ht="16.5" customHeight="1" thickBot="1">
      <c r="A2" s="322"/>
      <c r="B2" s="322"/>
      <c r="C2" s="322"/>
      <c r="D2" s="322"/>
      <c r="E2" s="322"/>
      <c r="F2" s="322"/>
      <c r="G2" s="322"/>
      <c r="H2" s="322"/>
      <c r="I2" s="322"/>
      <c r="J2" s="322"/>
      <c r="K2" s="322"/>
      <c r="L2" s="322"/>
      <c r="M2" s="322"/>
      <c r="N2" s="322"/>
    </row>
    <row r="3" spans="1:14" ht="16.5" customHeight="1" thickBot="1">
      <c r="A3" s="322"/>
      <c r="B3" s="322"/>
      <c r="C3" s="322"/>
      <c r="D3" s="322"/>
      <c r="E3" s="322"/>
      <c r="F3" s="322"/>
      <c r="G3" s="322"/>
      <c r="H3" s="657"/>
      <c r="I3" s="1427" t="s">
        <v>863</v>
      </c>
      <c r="J3" s="1428"/>
      <c r="K3" s="1438" t="s">
        <v>864</v>
      </c>
      <c r="L3" s="1439"/>
      <c r="M3" s="1439"/>
      <c r="N3" s="1440"/>
    </row>
    <row r="4" spans="1:14" ht="16.5" customHeight="1">
      <c r="A4" s="527" t="s">
        <v>483</v>
      </c>
      <c r="B4" s="658" t="s">
        <v>470</v>
      </c>
      <c r="C4" s="659"/>
      <c r="D4" s="659"/>
      <c r="E4" s="659"/>
      <c r="F4" s="659"/>
      <c r="G4" s="659"/>
      <c r="H4" s="659"/>
      <c r="I4" s="659"/>
      <c r="J4" s="659"/>
      <c r="K4" s="659"/>
      <c r="L4" s="659"/>
      <c r="M4" s="659"/>
      <c r="N4" s="660"/>
    </row>
    <row r="5" spans="1:14" ht="16.5" customHeight="1">
      <c r="A5" s="661"/>
      <c r="B5" s="1432" t="s">
        <v>20</v>
      </c>
      <c r="C5" s="1434" t="s">
        <v>21</v>
      </c>
      <c r="D5" s="1434" t="s">
        <v>414</v>
      </c>
      <c r="E5" s="1434" t="s">
        <v>23</v>
      </c>
      <c r="F5" s="1434" t="s">
        <v>415</v>
      </c>
      <c r="G5" s="1434" t="s">
        <v>24</v>
      </c>
      <c r="H5" s="662" t="s">
        <v>471</v>
      </c>
      <c r="I5" s="1434" t="s">
        <v>29</v>
      </c>
      <c r="J5" s="1434" t="s">
        <v>417</v>
      </c>
      <c r="K5" s="1441" t="s">
        <v>472</v>
      </c>
      <c r="L5" s="1443" t="s">
        <v>810</v>
      </c>
      <c r="M5" s="663" t="s">
        <v>473</v>
      </c>
      <c r="N5" s="1423" t="s">
        <v>474</v>
      </c>
    </row>
    <row r="6" spans="1:14" ht="16.5" customHeight="1" thickBot="1">
      <c r="A6" s="664" t="s">
        <v>475</v>
      </c>
      <c r="B6" s="1433"/>
      <c r="C6" s="1435"/>
      <c r="D6" s="1435"/>
      <c r="E6" s="1435"/>
      <c r="F6" s="1435"/>
      <c r="G6" s="1435"/>
      <c r="H6" s="665" t="s">
        <v>476</v>
      </c>
      <c r="I6" s="1435"/>
      <c r="J6" s="1435"/>
      <c r="K6" s="1442"/>
      <c r="L6" s="1444"/>
      <c r="M6" s="666" t="s">
        <v>477</v>
      </c>
      <c r="N6" s="1424"/>
    </row>
    <row r="7" spans="1:14" ht="18" customHeight="1">
      <c r="A7" s="667" t="s">
        <v>20</v>
      </c>
      <c r="B7" s="668"/>
      <c r="C7" s="669" t="s">
        <v>479</v>
      </c>
      <c r="D7" s="669" t="s">
        <v>478</v>
      </c>
      <c r="E7" s="669" t="s">
        <v>478</v>
      </c>
      <c r="F7" s="669" t="s">
        <v>478</v>
      </c>
      <c r="G7" s="669" t="s">
        <v>478</v>
      </c>
      <c r="H7" s="669" t="s">
        <v>478</v>
      </c>
      <c r="I7" s="669" t="s">
        <v>478</v>
      </c>
      <c r="J7" s="669" t="s">
        <v>478</v>
      </c>
      <c r="K7" s="988" t="s">
        <v>484</v>
      </c>
      <c r="L7" s="669" t="s">
        <v>478</v>
      </c>
      <c r="M7" s="691"/>
      <c r="N7" s="692">
        <f t="shared" ref="N7:N36" si="0">SUM(B7:M7)</f>
        <v>0</v>
      </c>
    </row>
    <row r="8" spans="1:14" ht="18" customHeight="1">
      <c r="A8" s="673" t="s">
        <v>56</v>
      </c>
      <c r="B8" s="674" t="s">
        <v>478</v>
      </c>
      <c r="C8" s="675"/>
      <c r="D8" s="676" t="s">
        <v>478</v>
      </c>
      <c r="E8" s="676" t="s">
        <v>478</v>
      </c>
      <c r="F8" s="676" t="s">
        <v>478</v>
      </c>
      <c r="G8" s="676" t="s">
        <v>478</v>
      </c>
      <c r="H8" s="676" t="s">
        <v>478</v>
      </c>
      <c r="I8" s="676" t="s">
        <v>478</v>
      </c>
      <c r="J8" s="676" t="s">
        <v>478</v>
      </c>
      <c r="K8" s="987" t="s">
        <v>478</v>
      </c>
      <c r="L8" s="676" t="s">
        <v>478</v>
      </c>
      <c r="M8" s="693"/>
      <c r="N8" s="694">
        <f t="shared" si="0"/>
        <v>0</v>
      </c>
    </row>
    <row r="9" spans="1:14" ht="18" customHeight="1">
      <c r="A9" s="673" t="s">
        <v>57</v>
      </c>
      <c r="B9" s="674" t="s">
        <v>478</v>
      </c>
      <c r="C9" s="675"/>
      <c r="D9" s="676" t="s">
        <v>478</v>
      </c>
      <c r="E9" s="676" t="s">
        <v>478</v>
      </c>
      <c r="F9" s="676" t="s">
        <v>478</v>
      </c>
      <c r="G9" s="676" t="s">
        <v>478</v>
      </c>
      <c r="H9" s="676" t="s">
        <v>478</v>
      </c>
      <c r="I9" s="676" t="s">
        <v>478</v>
      </c>
      <c r="J9" s="676" t="s">
        <v>478</v>
      </c>
      <c r="K9" s="987" t="s">
        <v>478</v>
      </c>
      <c r="L9" s="676" t="s">
        <v>478</v>
      </c>
      <c r="M9" s="693"/>
      <c r="N9" s="694">
        <f t="shared" si="0"/>
        <v>0</v>
      </c>
    </row>
    <row r="10" spans="1:14" ht="18" customHeight="1">
      <c r="A10" s="673" t="s">
        <v>22</v>
      </c>
      <c r="B10" s="674" t="s">
        <v>478</v>
      </c>
      <c r="C10" s="676" t="s">
        <v>478</v>
      </c>
      <c r="D10" s="675"/>
      <c r="E10" s="676" t="s">
        <v>478</v>
      </c>
      <c r="F10" s="676" t="s">
        <v>478</v>
      </c>
      <c r="G10" s="676" t="s">
        <v>478</v>
      </c>
      <c r="H10" s="676" t="s">
        <v>478</v>
      </c>
      <c r="I10" s="676" t="s">
        <v>478</v>
      </c>
      <c r="J10" s="676" t="s">
        <v>478</v>
      </c>
      <c r="K10" s="987" t="s">
        <v>478</v>
      </c>
      <c r="L10" s="676" t="s">
        <v>478</v>
      </c>
      <c r="M10" s="693"/>
      <c r="N10" s="694">
        <f t="shared" si="0"/>
        <v>0</v>
      </c>
    </row>
    <row r="11" spans="1:14" ht="18" customHeight="1">
      <c r="A11" s="673" t="s">
        <v>23</v>
      </c>
      <c r="B11" s="674" t="s">
        <v>478</v>
      </c>
      <c r="C11" s="676" t="s">
        <v>478</v>
      </c>
      <c r="D11" s="676" t="s">
        <v>478</v>
      </c>
      <c r="E11" s="675"/>
      <c r="F11" s="676" t="s">
        <v>478</v>
      </c>
      <c r="G11" s="676" t="s">
        <v>478</v>
      </c>
      <c r="H11" s="676" t="s">
        <v>478</v>
      </c>
      <c r="I11" s="676" t="s">
        <v>478</v>
      </c>
      <c r="J11" s="676" t="s">
        <v>478</v>
      </c>
      <c r="K11" s="987" t="s">
        <v>478</v>
      </c>
      <c r="L11" s="676" t="s">
        <v>478</v>
      </c>
      <c r="M11" s="693"/>
      <c r="N11" s="694">
        <f t="shared" si="0"/>
        <v>0</v>
      </c>
    </row>
    <row r="12" spans="1:14" ht="18" customHeight="1">
      <c r="A12" s="673" t="s">
        <v>24</v>
      </c>
      <c r="B12" s="674" t="s">
        <v>478</v>
      </c>
      <c r="C12" s="676" t="s">
        <v>478</v>
      </c>
      <c r="D12" s="676" t="s">
        <v>478</v>
      </c>
      <c r="E12" s="676" t="s">
        <v>478</v>
      </c>
      <c r="F12" s="676" t="s">
        <v>478</v>
      </c>
      <c r="G12" s="675"/>
      <c r="H12" s="676" t="s">
        <v>478</v>
      </c>
      <c r="I12" s="676" t="s">
        <v>478</v>
      </c>
      <c r="J12" s="676" t="s">
        <v>478</v>
      </c>
      <c r="K12" s="987" t="s">
        <v>478</v>
      </c>
      <c r="L12" s="676" t="s">
        <v>478</v>
      </c>
      <c r="M12" s="693"/>
      <c r="N12" s="694">
        <f t="shared" si="0"/>
        <v>0</v>
      </c>
    </row>
    <row r="13" spans="1:14" ht="18" customHeight="1">
      <c r="A13" s="673" t="s">
        <v>25</v>
      </c>
      <c r="B13" s="674" t="s">
        <v>478</v>
      </c>
      <c r="C13" s="676" t="s">
        <v>478</v>
      </c>
      <c r="D13" s="676" t="s">
        <v>478</v>
      </c>
      <c r="E13" s="676" t="s">
        <v>478</v>
      </c>
      <c r="F13" s="676" t="s">
        <v>478</v>
      </c>
      <c r="G13" s="676" t="s">
        <v>478</v>
      </c>
      <c r="H13" s="675"/>
      <c r="I13" s="676" t="s">
        <v>478</v>
      </c>
      <c r="J13" s="676" t="s">
        <v>478</v>
      </c>
      <c r="K13" s="987" t="s">
        <v>478</v>
      </c>
      <c r="L13" s="676" t="s">
        <v>478</v>
      </c>
      <c r="M13" s="693"/>
      <c r="N13" s="694">
        <f t="shared" si="0"/>
        <v>0</v>
      </c>
    </row>
    <row r="14" spans="1:14" ht="18" customHeight="1">
      <c r="A14" s="673" t="s">
        <v>58</v>
      </c>
      <c r="B14" s="674" t="s">
        <v>478</v>
      </c>
      <c r="C14" s="676" t="s">
        <v>478</v>
      </c>
      <c r="D14" s="676" t="s">
        <v>478</v>
      </c>
      <c r="E14" s="676" t="s">
        <v>478</v>
      </c>
      <c r="F14" s="676" t="s">
        <v>478</v>
      </c>
      <c r="G14" s="676" t="s">
        <v>478</v>
      </c>
      <c r="H14" s="675"/>
      <c r="I14" s="676" t="s">
        <v>478</v>
      </c>
      <c r="J14" s="676" t="s">
        <v>478</v>
      </c>
      <c r="K14" s="987" t="s">
        <v>478</v>
      </c>
      <c r="L14" s="676" t="s">
        <v>478</v>
      </c>
      <c r="M14" s="693"/>
      <c r="N14" s="694">
        <f t="shared" si="0"/>
        <v>0</v>
      </c>
    </row>
    <row r="15" spans="1:14" ht="18" customHeight="1">
      <c r="A15" s="673" t="s">
        <v>59</v>
      </c>
      <c r="B15" s="695"/>
      <c r="C15" s="676" t="s">
        <v>478</v>
      </c>
      <c r="D15" s="676" t="s">
        <v>478</v>
      </c>
      <c r="E15" s="676" t="s">
        <v>478</v>
      </c>
      <c r="F15" s="676" t="s">
        <v>478</v>
      </c>
      <c r="G15" s="676" t="s">
        <v>478</v>
      </c>
      <c r="H15" s="676" t="s">
        <v>478</v>
      </c>
      <c r="I15" s="676" t="s">
        <v>478</v>
      </c>
      <c r="J15" s="676" t="s">
        <v>478</v>
      </c>
      <c r="K15" s="987" t="s">
        <v>478</v>
      </c>
      <c r="L15" s="676" t="s">
        <v>478</v>
      </c>
      <c r="M15" s="693"/>
      <c r="N15" s="694">
        <f t="shared" si="0"/>
        <v>0</v>
      </c>
    </row>
    <row r="16" spans="1:14" ht="18" customHeight="1">
      <c r="A16" s="673" t="s">
        <v>26</v>
      </c>
      <c r="B16" s="674" t="s">
        <v>478</v>
      </c>
      <c r="C16" s="676" t="s">
        <v>478</v>
      </c>
      <c r="D16" s="676" t="s">
        <v>478</v>
      </c>
      <c r="E16" s="676" t="s">
        <v>478</v>
      </c>
      <c r="F16" s="676" t="s">
        <v>478</v>
      </c>
      <c r="G16" s="676" t="s">
        <v>478</v>
      </c>
      <c r="H16" s="676" t="s">
        <v>478</v>
      </c>
      <c r="I16" s="676" t="s">
        <v>478</v>
      </c>
      <c r="J16" s="675"/>
      <c r="K16" s="987" t="s">
        <v>478</v>
      </c>
      <c r="L16" s="676" t="s">
        <v>478</v>
      </c>
      <c r="M16" s="693"/>
      <c r="N16" s="694">
        <f t="shared" si="0"/>
        <v>0</v>
      </c>
    </row>
    <row r="17" spans="1:14" ht="18" customHeight="1">
      <c r="A17" s="673" t="s">
        <v>27</v>
      </c>
      <c r="B17" s="674" t="s">
        <v>478</v>
      </c>
      <c r="C17" s="676" t="s">
        <v>478</v>
      </c>
      <c r="D17" s="676" t="s">
        <v>478</v>
      </c>
      <c r="E17" s="676" t="s">
        <v>478</v>
      </c>
      <c r="F17" s="676" t="s">
        <v>478</v>
      </c>
      <c r="G17" s="676" t="s">
        <v>478</v>
      </c>
      <c r="H17" s="676" t="s">
        <v>478</v>
      </c>
      <c r="I17" s="676" t="s">
        <v>478</v>
      </c>
      <c r="J17" s="675"/>
      <c r="K17" s="987" t="s">
        <v>478</v>
      </c>
      <c r="L17" s="676" t="s">
        <v>478</v>
      </c>
      <c r="M17" s="693"/>
      <c r="N17" s="694">
        <f t="shared" si="0"/>
        <v>0</v>
      </c>
    </row>
    <row r="18" spans="1:14" ht="18" customHeight="1">
      <c r="A18" s="673" t="s">
        <v>60</v>
      </c>
      <c r="B18" s="674" t="s">
        <v>478</v>
      </c>
      <c r="C18" s="676" t="s">
        <v>478</v>
      </c>
      <c r="D18" s="676" t="s">
        <v>478</v>
      </c>
      <c r="E18" s="676" t="s">
        <v>478</v>
      </c>
      <c r="F18" s="676" t="s">
        <v>478</v>
      </c>
      <c r="G18" s="676" t="s">
        <v>478</v>
      </c>
      <c r="H18" s="676" t="s">
        <v>478</v>
      </c>
      <c r="I18" s="676" t="s">
        <v>478</v>
      </c>
      <c r="J18" s="675"/>
      <c r="K18" s="987" t="s">
        <v>478</v>
      </c>
      <c r="L18" s="676" t="s">
        <v>478</v>
      </c>
      <c r="M18" s="693"/>
      <c r="N18" s="694">
        <f t="shared" si="0"/>
        <v>0</v>
      </c>
    </row>
    <row r="19" spans="1:14" ht="18" customHeight="1">
      <c r="A19" s="673" t="s">
        <v>61</v>
      </c>
      <c r="B19" s="674" t="s">
        <v>478</v>
      </c>
      <c r="C19" s="676" t="s">
        <v>478</v>
      </c>
      <c r="D19" s="676" t="s">
        <v>478</v>
      </c>
      <c r="E19" s="676" t="s">
        <v>478</v>
      </c>
      <c r="F19" s="676" t="s">
        <v>478</v>
      </c>
      <c r="G19" s="676" t="s">
        <v>478</v>
      </c>
      <c r="H19" s="676" t="s">
        <v>478</v>
      </c>
      <c r="I19" s="676" t="s">
        <v>478</v>
      </c>
      <c r="J19" s="675"/>
      <c r="K19" s="987" t="s">
        <v>478</v>
      </c>
      <c r="L19" s="676" t="s">
        <v>478</v>
      </c>
      <c r="M19" s="693"/>
      <c r="N19" s="694">
        <f t="shared" si="0"/>
        <v>0</v>
      </c>
    </row>
    <row r="20" spans="1:14" ht="18" customHeight="1">
      <c r="A20" s="673" t="s">
        <v>29</v>
      </c>
      <c r="B20" s="674" t="s">
        <v>478</v>
      </c>
      <c r="C20" s="676" t="s">
        <v>478</v>
      </c>
      <c r="D20" s="676" t="s">
        <v>478</v>
      </c>
      <c r="E20" s="676" t="s">
        <v>478</v>
      </c>
      <c r="F20" s="676" t="s">
        <v>478</v>
      </c>
      <c r="G20" s="676" t="s">
        <v>478</v>
      </c>
      <c r="H20" s="676" t="s">
        <v>478</v>
      </c>
      <c r="I20" s="675"/>
      <c r="J20" s="676" t="s">
        <v>478</v>
      </c>
      <c r="K20" s="987" t="s">
        <v>478</v>
      </c>
      <c r="L20" s="676" t="s">
        <v>478</v>
      </c>
      <c r="M20" s="693"/>
      <c r="N20" s="694">
        <f t="shared" si="0"/>
        <v>0</v>
      </c>
    </row>
    <row r="21" spans="1:14" ht="18" customHeight="1">
      <c r="A21" s="673" t="s">
        <v>62</v>
      </c>
      <c r="B21" s="674" t="s">
        <v>478</v>
      </c>
      <c r="C21" s="676" t="s">
        <v>478</v>
      </c>
      <c r="D21" s="676" t="s">
        <v>478</v>
      </c>
      <c r="E21" s="676" t="s">
        <v>478</v>
      </c>
      <c r="F21" s="676" t="s">
        <v>478</v>
      </c>
      <c r="G21" s="676" t="s">
        <v>478</v>
      </c>
      <c r="H21" s="676" t="s">
        <v>478</v>
      </c>
      <c r="I21" s="675"/>
      <c r="J21" s="676" t="s">
        <v>478</v>
      </c>
      <c r="K21" s="987" t="s">
        <v>478</v>
      </c>
      <c r="L21" s="676" t="s">
        <v>478</v>
      </c>
      <c r="M21" s="693"/>
      <c r="N21" s="694">
        <f t="shared" si="0"/>
        <v>0</v>
      </c>
    </row>
    <row r="22" spans="1:14" ht="18" customHeight="1">
      <c r="A22" s="673" t="s">
        <v>63</v>
      </c>
      <c r="B22" s="674" t="s">
        <v>478</v>
      </c>
      <c r="C22" s="676" t="s">
        <v>478</v>
      </c>
      <c r="D22" s="676" t="s">
        <v>478</v>
      </c>
      <c r="E22" s="676" t="s">
        <v>478</v>
      </c>
      <c r="F22" s="676" t="s">
        <v>478</v>
      </c>
      <c r="G22" s="676" t="s">
        <v>478</v>
      </c>
      <c r="H22" s="676" t="s">
        <v>478</v>
      </c>
      <c r="I22" s="676" t="s">
        <v>478</v>
      </c>
      <c r="J22" s="676" t="s">
        <v>478</v>
      </c>
      <c r="K22" s="987" t="s">
        <v>478</v>
      </c>
      <c r="L22" s="676" t="s">
        <v>478</v>
      </c>
      <c r="M22" s="693"/>
      <c r="N22" s="694">
        <f t="shared" si="0"/>
        <v>0</v>
      </c>
    </row>
    <row r="23" spans="1:14" ht="18" customHeight="1">
      <c r="A23" s="673" t="s">
        <v>64</v>
      </c>
      <c r="B23" s="674" t="s">
        <v>478</v>
      </c>
      <c r="C23" s="676" t="s">
        <v>478</v>
      </c>
      <c r="D23" s="676" t="s">
        <v>478</v>
      </c>
      <c r="E23" s="676" t="s">
        <v>478</v>
      </c>
      <c r="F23" s="676" t="s">
        <v>478</v>
      </c>
      <c r="G23" s="676" t="s">
        <v>478</v>
      </c>
      <c r="H23" s="676" t="s">
        <v>478</v>
      </c>
      <c r="I23" s="676" t="s">
        <v>478</v>
      </c>
      <c r="J23" s="676" t="s">
        <v>478</v>
      </c>
      <c r="K23" s="987" t="s">
        <v>478</v>
      </c>
      <c r="L23" s="676" t="s">
        <v>478</v>
      </c>
      <c r="M23" s="693"/>
      <c r="N23" s="694">
        <f t="shared" si="0"/>
        <v>0</v>
      </c>
    </row>
    <row r="24" spans="1:14" ht="18" customHeight="1">
      <c r="A24" s="673" t="s">
        <v>65</v>
      </c>
      <c r="B24" s="674" t="s">
        <v>478</v>
      </c>
      <c r="C24" s="675"/>
      <c r="D24" s="676" t="s">
        <v>478</v>
      </c>
      <c r="E24" s="675"/>
      <c r="F24" s="676" t="s">
        <v>478</v>
      </c>
      <c r="G24" s="676" t="s">
        <v>478</v>
      </c>
      <c r="H24" s="676" t="s">
        <v>478</v>
      </c>
      <c r="I24" s="676" t="s">
        <v>478</v>
      </c>
      <c r="J24" s="676" t="s">
        <v>478</v>
      </c>
      <c r="K24" s="987" t="s">
        <v>478</v>
      </c>
      <c r="L24" s="676" t="s">
        <v>478</v>
      </c>
      <c r="M24" s="693"/>
      <c r="N24" s="694">
        <f t="shared" si="0"/>
        <v>0</v>
      </c>
    </row>
    <row r="25" spans="1:14" ht="18" customHeight="1">
      <c r="A25" s="673" t="s">
        <v>66</v>
      </c>
      <c r="B25" s="674" t="s">
        <v>478</v>
      </c>
      <c r="C25" s="675"/>
      <c r="D25" s="676" t="s">
        <v>478</v>
      </c>
      <c r="E25" s="675"/>
      <c r="F25" s="676" t="s">
        <v>478</v>
      </c>
      <c r="G25" s="676" t="s">
        <v>478</v>
      </c>
      <c r="H25" s="676" t="s">
        <v>478</v>
      </c>
      <c r="I25" s="676" t="s">
        <v>478</v>
      </c>
      <c r="J25" s="676" t="s">
        <v>478</v>
      </c>
      <c r="K25" s="987" t="s">
        <v>478</v>
      </c>
      <c r="L25" s="676" t="s">
        <v>478</v>
      </c>
      <c r="M25" s="693"/>
      <c r="N25" s="694">
        <f t="shared" si="0"/>
        <v>0</v>
      </c>
    </row>
    <row r="26" spans="1:14" ht="18" customHeight="1">
      <c r="A26" s="673" t="s">
        <v>67</v>
      </c>
      <c r="B26" s="674" t="s">
        <v>478</v>
      </c>
      <c r="C26" s="675"/>
      <c r="D26" s="676" t="s">
        <v>478</v>
      </c>
      <c r="E26" s="675"/>
      <c r="F26" s="676" t="s">
        <v>478</v>
      </c>
      <c r="G26" s="676" t="s">
        <v>478</v>
      </c>
      <c r="H26" s="676" t="s">
        <v>478</v>
      </c>
      <c r="I26" s="676" t="s">
        <v>478</v>
      </c>
      <c r="J26" s="676" t="s">
        <v>478</v>
      </c>
      <c r="K26" s="987" t="s">
        <v>478</v>
      </c>
      <c r="L26" s="676" t="s">
        <v>478</v>
      </c>
      <c r="M26" s="693"/>
      <c r="N26" s="694">
        <f t="shared" si="0"/>
        <v>0</v>
      </c>
    </row>
    <row r="27" spans="1:14" ht="18" customHeight="1">
      <c r="A27" s="673" t="s">
        <v>68</v>
      </c>
      <c r="B27" s="674" t="s">
        <v>478</v>
      </c>
      <c r="C27" s="675"/>
      <c r="D27" s="676" t="s">
        <v>478</v>
      </c>
      <c r="E27" s="675"/>
      <c r="F27" s="676" t="s">
        <v>478</v>
      </c>
      <c r="G27" s="676" t="s">
        <v>478</v>
      </c>
      <c r="H27" s="676" t="s">
        <v>478</v>
      </c>
      <c r="I27" s="676" t="s">
        <v>478</v>
      </c>
      <c r="J27" s="676" t="s">
        <v>478</v>
      </c>
      <c r="K27" s="987" t="s">
        <v>478</v>
      </c>
      <c r="L27" s="676" t="s">
        <v>478</v>
      </c>
      <c r="M27" s="693"/>
      <c r="N27" s="694">
        <f t="shared" si="0"/>
        <v>0</v>
      </c>
    </row>
    <row r="28" spans="1:14" ht="18" customHeight="1">
      <c r="A28" s="673" t="s">
        <v>69</v>
      </c>
      <c r="B28" s="674" t="s">
        <v>478</v>
      </c>
      <c r="C28" s="675"/>
      <c r="D28" s="676" t="s">
        <v>478</v>
      </c>
      <c r="E28" s="676" t="s">
        <v>478</v>
      </c>
      <c r="F28" s="676" t="s">
        <v>478</v>
      </c>
      <c r="G28" s="676" t="s">
        <v>478</v>
      </c>
      <c r="H28" s="676" t="s">
        <v>478</v>
      </c>
      <c r="I28" s="676" t="s">
        <v>478</v>
      </c>
      <c r="J28" s="676" t="s">
        <v>478</v>
      </c>
      <c r="K28" s="987" t="s">
        <v>478</v>
      </c>
      <c r="L28" s="676" t="s">
        <v>478</v>
      </c>
      <c r="M28" s="693"/>
      <c r="N28" s="694">
        <f t="shared" si="0"/>
        <v>0</v>
      </c>
    </row>
    <row r="29" spans="1:14" ht="18" customHeight="1">
      <c r="A29" s="673" t="s">
        <v>70</v>
      </c>
      <c r="B29" s="674" t="s">
        <v>478</v>
      </c>
      <c r="C29" s="675"/>
      <c r="D29" s="676" t="s">
        <v>478</v>
      </c>
      <c r="E29" s="676" t="s">
        <v>478</v>
      </c>
      <c r="F29" s="676" t="s">
        <v>478</v>
      </c>
      <c r="G29" s="676" t="s">
        <v>478</v>
      </c>
      <c r="H29" s="676" t="s">
        <v>478</v>
      </c>
      <c r="I29" s="676" t="s">
        <v>478</v>
      </c>
      <c r="J29" s="676" t="s">
        <v>478</v>
      </c>
      <c r="K29" s="987" t="s">
        <v>478</v>
      </c>
      <c r="L29" s="676" t="s">
        <v>478</v>
      </c>
      <c r="M29" s="693"/>
      <c r="N29" s="694">
        <f t="shared" si="0"/>
        <v>0</v>
      </c>
    </row>
    <row r="30" spans="1:14" ht="18" customHeight="1">
      <c r="A30" s="673" t="s">
        <v>71</v>
      </c>
      <c r="B30" s="674" t="s">
        <v>478</v>
      </c>
      <c r="C30" s="675"/>
      <c r="D30" s="676" t="s">
        <v>478</v>
      </c>
      <c r="E30" s="675"/>
      <c r="F30" s="676" t="s">
        <v>478</v>
      </c>
      <c r="G30" s="676" t="s">
        <v>478</v>
      </c>
      <c r="H30" s="676" t="s">
        <v>478</v>
      </c>
      <c r="I30" s="676" t="s">
        <v>478</v>
      </c>
      <c r="J30" s="676" t="s">
        <v>478</v>
      </c>
      <c r="K30" s="987" t="s">
        <v>478</v>
      </c>
      <c r="L30" s="676" t="s">
        <v>478</v>
      </c>
      <c r="M30" s="693"/>
      <c r="N30" s="694">
        <f t="shared" si="0"/>
        <v>0</v>
      </c>
    </row>
    <row r="31" spans="1:14" ht="18" customHeight="1">
      <c r="A31" s="673" t="s">
        <v>72</v>
      </c>
      <c r="B31" s="674" t="s">
        <v>478</v>
      </c>
      <c r="C31" s="675"/>
      <c r="D31" s="676" t="s">
        <v>478</v>
      </c>
      <c r="E31" s="675"/>
      <c r="F31" s="676" t="s">
        <v>478</v>
      </c>
      <c r="G31" s="676" t="s">
        <v>478</v>
      </c>
      <c r="H31" s="676" t="s">
        <v>478</v>
      </c>
      <c r="I31" s="676" t="s">
        <v>478</v>
      </c>
      <c r="J31" s="676" t="s">
        <v>478</v>
      </c>
      <c r="K31" s="987" t="s">
        <v>478</v>
      </c>
      <c r="L31" s="676" t="s">
        <v>478</v>
      </c>
      <c r="M31" s="693"/>
      <c r="N31" s="694">
        <f t="shared" si="0"/>
        <v>0</v>
      </c>
    </row>
    <row r="32" spans="1:14" ht="18" customHeight="1">
      <c r="A32" s="673" t="s">
        <v>73</v>
      </c>
      <c r="B32" s="674" t="s">
        <v>478</v>
      </c>
      <c r="C32" s="675"/>
      <c r="D32" s="676" t="s">
        <v>478</v>
      </c>
      <c r="E32" s="676" t="s">
        <v>478</v>
      </c>
      <c r="F32" s="676" t="s">
        <v>478</v>
      </c>
      <c r="G32" s="676" t="s">
        <v>478</v>
      </c>
      <c r="H32" s="676" t="s">
        <v>478</v>
      </c>
      <c r="I32" s="676" t="s">
        <v>478</v>
      </c>
      <c r="J32" s="676" t="s">
        <v>478</v>
      </c>
      <c r="K32" s="987" t="s">
        <v>478</v>
      </c>
      <c r="L32" s="676" t="s">
        <v>478</v>
      </c>
      <c r="M32" s="693"/>
      <c r="N32" s="694">
        <f t="shared" si="0"/>
        <v>0</v>
      </c>
    </row>
    <row r="33" spans="1:14" ht="18" customHeight="1">
      <c r="A33" s="673" t="s">
        <v>74</v>
      </c>
      <c r="B33" s="674" t="s">
        <v>478</v>
      </c>
      <c r="C33" s="675"/>
      <c r="D33" s="676" t="s">
        <v>478</v>
      </c>
      <c r="E33" s="676" t="s">
        <v>478</v>
      </c>
      <c r="F33" s="676" t="s">
        <v>478</v>
      </c>
      <c r="G33" s="676" t="s">
        <v>478</v>
      </c>
      <c r="H33" s="676" t="s">
        <v>478</v>
      </c>
      <c r="I33" s="676" t="s">
        <v>478</v>
      </c>
      <c r="J33" s="676" t="s">
        <v>478</v>
      </c>
      <c r="K33" s="987" t="s">
        <v>478</v>
      </c>
      <c r="L33" s="676" t="s">
        <v>478</v>
      </c>
      <c r="M33" s="693"/>
      <c r="N33" s="694">
        <f t="shared" si="0"/>
        <v>0</v>
      </c>
    </row>
    <row r="34" spans="1:14" ht="18" customHeight="1">
      <c r="A34" s="673" t="s">
        <v>75</v>
      </c>
      <c r="B34" s="674" t="s">
        <v>478</v>
      </c>
      <c r="C34" s="676" t="s">
        <v>478</v>
      </c>
      <c r="D34" s="676" t="s">
        <v>478</v>
      </c>
      <c r="E34" s="676" t="s">
        <v>478</v>
      </c>
      <c r="F34" s="676" t="s">
        <v>478</v>
      </c>
      <c r="G34" s="676" t="s">
        <v>478</v>
      </c>
      <c r="H34" s="676" t="s">
        <v>478</v>
      </c>
      <c r="I34" s="676" t="s">
        <v>478</v>
      </c>
      <c r="J34" s="676" t="s">
        <v>478</v>
      </c>
      <c r="K34" s="987" t="s">
        <v>478</v>
      </c>
      <c r="L34" s="676" t="s">
        <v>478</v>
      </c>
      <c r="M34" s="693"/>
      <c r="N34" s="694">
        <f t="shared" si="0"/>
        <v>0</v>
      </c>
    </row>
    <row r="35" spans="1:14" ht="18" customHeight="1">
      <c r="A35" s="696" t="s">
        <v>76</v>
      </c>
      <c r="B35" s="674" t="s">
        <v>478</v>
      </c>
      <c r="C35" s="676" t="s">
        <v>478</v>
      </c>
      <c r="D35" s="676" t="s">
        <v>478</v>
      </c>
      <c r="E35" s="676" t="s">
        <v>478</v>
      </c>
      <c r="F35" s="676" t="s">
        <v>478</v>
      </c>
      <c r="G35" s="676" t="s">
        <v>478</v>
      </c>
      <c r="H35" s="676" t="s">
        <v>478</v>
      </c>
      <c r="I35" s="676" t="s">
        <v>478</v>
      </c>
      <c r="J35" s="676" t="s">
        <v>478</v>
      </c>
      <c r="K35" s="987" t="s">
        <v>478</v>
      </c>
      <c r="L35" s="676" t="s">
        <v>478</v>
      </c>
      <c r="M35" s="693"/>
      <c r="N35" s="697">
        <f t="shared" si="0"/>
        <v>0</v>
      </c>
    </row>
    <row r="36" spans="1:14" ht="18" customHeight="1">
      <c r="A36" s="673" t="s">
        <v>32</v>
      </c>
      <c r="B36" s="674" t="s">
        <v>478</v>
      </c>
      <c r="C36" s="676" t="s">
        <v>478</v>
      </c>
      <c r="D36" s="676" t="s">
        <v>478</v>
      </c>
      <c r="E36" s="676" t="s">
        <v>478</v>
      </c>
      <c r="F36" s="676" t="s">
        <v>478</v>
      </c>
      <c r="G36" s="676" t="s">
        <v>478</v>
      </c>
      <c r="H36" s="676" t="s">
        <v>478</v>
      </c>
      <c r="I36" s="676" t="s">
        <v>478</v>
      </c>
      <c r="J36" s="676" t="s">
        <v>478</v>
      </c>
      <c r="K36" s="987" t="s">
        <v>478</v>
      </c>
      <c r="L36" s="676" t="s">
        <v>478</v>
      </c>
      <c r="M36" s="693"/>
      <c r="N36" s="694">
        <f t="shared" si="0"/>
        <v>0</v>
      </c>
    </row>
    <row r="37" spans="1:14" ht="18" customHeight="1">
      <c r="A37" s="673" t="s">
        <v>33</v>
      </c>
      <c r="B37" s="674" t="s">
        <v>478</v>
      </c>
      <c r="C37" s="676" t="s">
        <v>478</v>
      </c>
      <c r="D37" s="676" t="s">
        <v>478</v>
      </c>
      <c r="E37" s="676" t="s">
        <v>478</v>
      </c>
      <c r="F37" s="676" t="s">
        <v>478</v>
      </c>
      <c r="G37" s="676" t="s">
        <v>478</v>
      </c>
      <c r="H37" s="676" t="s">
        <v>478</v>
      </c>
      <c r="I37" s="676" t="s">
        <v>478</v>
      </c>
      <c r="J37" s="676" t="s">
        <v>478</v>
      </c>
      <c r="K37" s="680"/>
      <c r="L37" s="680"/>
      <c r="M37" s="693"/>
      <c r="N37" s="678">
        <f>K37+L37</f>
        <v>0</v>
      </c>
    </row>
    <row r="38" spans="1:14" ht="18" customHeight="1" thickBot="1">
      <c r="A38" s="673" t="s">
        <v>34</v>
      </c>
      <c r="B38" s="682" t="s">
        <v>478</v>
      </c>
      <c r="C38" s="683" t="s">
        <v>478</v>
      </c>
      <c r="D38" s="683" t="s">
        <v>478</v>
      </c>
      <c r="E38" s="683" t="s">
        <v>478</v>
      </c>
      <c r="F38" s="683" t="s">
        <v>478</v>
      </c>
      <c r="G38" s="683" t="s">
        <v>478</v>
      </c>
      <c r="H38" s="683" t="s">
        <v>478</v>
      </c>
      <c r="I38" s="683" t="s">
        <v>478</v>
      </c>
      <c r="J38" s="683" t="s">
        <v>478</v>
      </c>
      <c r="K38" s="987" t="s">
        <v>478</v>
      </c>
      <c r="L38" s="683" t="s">
        <v>478</v>
      </c>
      <c r="M38" s="698"/>
      <c r="N38" s="694">
        <f>SUM(B38:M38)</f>
        <v>0</v>
      </c>
    </row>
    <row r="39" spans="1:14" ht="18" customHeight="1" thickTop="1" thickBot="1">
      <c r="A39" s="686" t="s">
        <v>474</v>
      </c>
      <c r="B39" s="699">
        <f t="shared" ref="B39:N39" si="1">SUM(B7:B38)</f>
        <v>0</v>
      </c>
      <c r="C39" s="700">
        <f t="shared" si="1"/>
        <v>0</v>
      </c>
      <c r="D39" s="700">
        <f t="shared" si="1"/>
        <v>0</v>
      </c>
      <c r="E39" s="700">
        <f t="shared" si="1"/>
        <v>0</v>
      </c>
      <c r="F39" s="700">
        <f t="shared" si="1"/>
        <v>0</v>
      </c>
      <c r="G39" s="700">
        <f t="shared" si="1"/>
        <v>0</v>
      </c>
      <c r="H39" s="700">
        <f t="shared" si="1"/>
        <v>0</v>
      </c>
      <c r="I39" s="700">
        <f t="shared" si="1"/>
        <v>0</v>
      </c>
      <c r="J39" s="700">
        <f t="shared" si="1"/>
        <v>0</v>
      </c>
      <c r="K39" s="700">
        <f>SUM(K7:K38)</f>
        <v>0</v>
      </c>
      <c r="L39" s="700">
        <f>SUM(L7:L38)</f>
        <v>0</v>
      </c>
      <c r="M39" s="701">
        <f t="shared" si="1"/>
        <v>0</v>
      </c>
      <c r="N39" s="702">
        <f t="shared" si="1"/>
        <v>0</v>
      </c>
    </row>
    <row r="41" spans="1:14" ht="21" customHeight="1">
      <c r="A41" s="1425" t="s">
        <v>829</v>
      </c>
      <c r="B41" s="1426"/>
      <c r="C41" s="1426"/>
      <c r="D41" s="1426"/>
      <c r="E41" s="1426"/>
      <c r="F41" s="1426"/>
      <c r="G41" s="1426"/>
      <c r="H41" s="1426"/>
      <c r="I41" s="1426"/>
      <c r="J41" s="1426"/>
      <c r="K41" s="1426"/>
      <c r="L41" s="1426"/>
      <c r="M41" s="1426"/>
      <c r="N41" s="1426"/>
    </row>
    <row r="42" spans="1:14" ht="21" customHeight="1">
      <c r="A42" s="1426"/>
      <c r="B42" s="1426"/>
      <c r="C42" s="1426"/>
      <c r="D42" s="1426"/>
      <c r="E42" s="1426"/>
      <c r="F42" s="1426"/>
      <c r="G42" s="1426"/>
      <c r="H42" s="1426"/>
      <c r="I42" s="1426"/>
      <c r="J42" s="1426"/>
      <c r="K42" s="1426"/>
      <c r="L42" s="1426"/>
      <c r="M42" s="1426"/>
      <c r="N42" s="1426"/>
    </row>
    <row r="43" spans="1:14" ht="21" customHeight="1">
      <c r="A43" s="1426"/>
      <c r="B43" s="1426"/>
      <c r="C43" s="1426"/>
      <c r="D43" s="1426"/>
      <c r="E43" s="1426"/>
      <c r="F43" s="1426"/>
      <c r="G43" s="1426"/>
      <c r="H43" s="1426"/>
      <c r="I43" s="1426"/>
      <c r="J43" s="1426"/>
      <c r="K43" s="1426"/>
      <c r="L43" s="1426"/>
      <c r="M43" s="1426"/>
      <c r="N43" s="1426"/>
    </row>
    <row r="44" spans="1:14" ht="21" customHeight="1">
      <c r="A44" s="1426"/>
      <c r="B44" s="1426"/>
      <c r="C44" s="1426"/>
      <c r="D44" s="1426"/>
      <c r="E44" s="1426"/>
      <c r="F44" s="1426"/>
      <c r="G44" s="1426"/>
      <c r="H44" s="1426"/>
      <c r="I44" s="1426"/>
      <c r="J44" s="1426"/>
      <c r="K44" s="1426"/>
      <c r="L44" s="1426"/>
      <c r="M44" s="1426"/>
      <c r="N44" s="1426"/>
    </row>
    <row r="45" spans="1:14" ht="21" customHeight="1">
      <c r="A45" s="1426"/>
      <c r="B45" s="1426"/>
      <c r="C45" s="1426"/>
      <c r="D45" s="1426"/>
      <c r="E45" s="1426"/>
      <c r="F45" s="1426"/>
      <c r="G45" s="1426"/>
      <c r="H45" s="1426"/>
      <c r="I45" s="1426"/>
      <c r="J45" s="1426"/>
      <c r="K45" s="1426"/>
      <c r="L45" s="1426"/>
      <c r="M45" s="1426"/>
      <c r="N45" s="1426"/>
    </row>
    <row r="46" spans="1:14" ht="21" customHeight="1">
      <c r="A46" s="1426"/>
      <c r="B46" s="1426"/>
      <c r="C46" s="1426"/>
      <c r="D46" s="1426"/>
      <c r="E46" s="1426"/>
      <c r="F46" s="1426"/>
      <c r="G46" s="1426"/>
      <c r="H46" s="1426"/>
      <c r="I46" s="1426"/>
      <c r="J46" s="1426"/>
      <c r="K46" s="1426"/>
      <c r="L46" s="1426"/>
      <c r="M46" s="1426"/>
      <c r="N46" s="1426"/>
    </row>
    <row r="47" spans="1:14" ht="21" customHeight="1">
      <c r="A47" s="1426"/>
      <c r="B47" s="1426"/>
      <c r="C47" s="1426"/>
      <c r="D47" s="1426"/>
      <c r="E47" s="1426"/>
      <c r="F47" s="1426"/>
      <c r="G47" s="1426"/>
      <c r="H47" s="1426"/>
      <c r="I47" s="1426"/>
      <c r="J47" s="1426"/>
      <c r="K47" s="1426"/>
      <c r="L47" s="1426"/>
      <c r="M47" s="1426"/>
      <c r="N47" s="1426"/>
    </row>
  </sheetData>
  <mergeCells count="14">
    <mergeCell ref="N5:N6"/>
    <mergeCell ref="A41:N47"/>
    <mergeCell ref="I3:J3"/>
    <mergeCell ref="K3:N3"/>
    <mergeCell ref="B5:B6"/>
    <mergeCell ref="C5:C6"/>
    <mergeCell ref="D5:D6"/>
    <mergeCell ref="E5:E6"/>
    <mergeCell ref="F5:F6"/>
    <mergeCell ref="G5:G6"/>
    <mergeCell ref="I5:I6"/>
    <mergeCell ref="J5:J6"/>
    <mergeCell ref="K5:K6"/>
    <mergeCell ref="L5:L6"/>
  </mergeCells>
  <phoneticPr fontId="4"/>
  <pageMargins left="0.75" right="0.75" top="1" bottom="1" header="0.51200000000000001" footer="0.51200000000000001"/>
  <pageSetup paperSize="9" scale="81" orientation="portrait" r:id="rId1"/>
  <headerFooter alignWithMargins="0"/>
  <ignoredErrors>
    <ignoredError sqref="N37"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1"/>
  <sheetViews>
    <sheetView tabSelected="1" view="pageBreakPreview" zoomScaleNormal="100" workbookViewId="0">
      <pane xSplit="1" ySplit="6" topLeftCell="B7" activePane="bottomRight" state="frozen"/>
      <selection activeCell="M21" sqref="M21"/>
      <selection pane="topRight" activeCell="M21" sqref="M21"/>
      <selection pane="bottomLeft" activeCell="M21" sqref="M21"/>
      <selection pane="bottomRight" activeCell="A2" sqref="A2"/>
    </sheetView>
  </sheetViews>
  <sheetFormatPr defaultRowHeight="13.5"/>
  <cols>
    <col min="1" max="1" width="11" style="297" customWidth="1"/>
    <col min="2" max="10" width="6.25" style="297" customWidth="1"/>
    <col min="11" max="11" width="7.125" style="297" customWidth="1"/>
    <col min="12" max="12" width="11.75" style="297" customWidth="1"/>
    <col min="13" max="13" width="9.875" style="297" customWidth="1"/>
    <col min="14" max="256" width="9" style="297"/>
    <col min="257" max="257" width="11" style="297" customWidth="1"/>
    <col min="258" max="266" width="6.25" style="297" customWidth="1"/>
    <col min="267" max="267" width="7.125" style="297" customWidth="1"/>
    <col min="268" max="268" width="11.75" style="297" customWidth="1"/>
    <col min="269" max="269" width="9.875" style="297" customWidth="1"/>
    <col min="270" max="512" width="9" style="297"/>
    <col min="513" max="513" width="11" style="297" customWidth="1"/>
    <col min="514" max="522" width="6.25" style="297" customWidth="1"/>
    <col min="523" max="523" width="7.125" style="297" customWidth="1"/>
    <col min="524" max="524" width="11.75" style="297" customWidth="1"/>
    <col min="525" max="525" width="9.875" style="297" customWidth="1"/>
    <col min="526" max="768" width="9" style="297"/>
    <col min="769" max="769" width="11" style="297" customWidth="1"/>
    <col min="770" max="778" width="6.25" style="297" customWidth="1"/>
    <col min="779" max="779" width="7.125" style="297" customWidth="1"/>
    <col min="780" max="780" width="11.75" style="297" customWidth="1"/>
    <col min="781" max="781" width="9.875" style="297" customWidth="1"/>
    <col min="782" max="1024" width="9" style="297"/>
    <col min="1025" max="1025" width="11" style="297" customWidth="1"/>
    <col min="1026" max="1034" width="6.25" style="297" customWidth="1"/>
    <col min="1035" max="1035" width="7.125" style="297" customWidth="1"/>
    <col min="1036" max="1036" width="11.75" style="297" customWidth="1"/>
    <col min="1037" max="1037" width="9.875" style="297" customWidth="1"/>
    <col min="1038" max="1280" width="9" style="297"/>
    <col min="1281" max="1281" width="11" style="297" customWidth="1"/>
    <col min="1282" max="1290" width="6.25" style="297" customWidth="1"/>
    <col min="1291" max="1291" width="7.125" style="297" customWidth="1"/>
    <col min="1292" max="1292" width="11.75" style="297" customWidth="1"/>
    <col min="1293" max="1293" width="9.875" style="297" customWidth="1"/>
    <col min="1294" max="1536" width="9" style="297"/>
    <col min="1537" max="1537" width="11" style="297" customWidth="1"/>
    <col min="1538" max="1546" width="6.25" style="297" customWidth="1"/>
    <col min="1547" max="1547" width="7.125" style="297" customWidth="1"/>
    <col min="1548" max="1548" width="11.75" style="297" customWidth="1"/>
    <col min="1549" max="1549" width="9.875" style="297" customWidth="1"/>
    <col min="1550" max="1792" width="9" style="297"/>
    <col min="1793" max="1793" width="11" style="297" customWidth="1"/>
    <col min="1794" max="1802" width="6.25" style="297" customWidth="1"/>
    <col min="1803" max="1803" width="7.125" style="297" customWidth="1"/>
    <col min="1804" max="1804" width="11.75" style="297" customWidth="1"/>
    <col min="1805" max="1805" width="9.875" style="297" customWidth="1"/>
    <col min="1806" max="2048" width="9" style="297"/>
    <col min="2049" max="2049" width="11" style="297" customWidth="1"/>
    <col min="2050" max="2058" width="6.25" style="297" customWidth="1"/>
    <col min="2059" max="2059" width="7.125" style="297" customWidth="1"/>
    <col min="2060" max="2060" width="11.75" style="297" customWidth="1"/>
    <col min="2061" max="2061" width="9.875" style="297" customWidth="1"/>
    <col min="2062" max="2304" width="9" style="297"/>
    <col min="2305" max="2305" width="11" style="297" customWidth="1"/>
    <col min="2306" max="2314" width="6.25" style="297" customWidth="1"/>
    <col min="2315" max="2315" width="7.125" style="297" customWidth="1"/>
    <col min="2316" max="2316" width="11.75" style="297" customWidth="1"/>
    <col min="2317" max="2317" width="9.875" style="297" customWidth="1"/>
    <col min="2318" max="2560" width="9" style="297"/>
    <col min="2561" max="2561" width="11" style="297" customWidth="1"/>
    <col min="2562" max="2570" width="6.25" style="297" customWidth="1"/>
    <col min="2571" max="2571" width="7.125" style="297" customWidth="1"/>
    <col min="2572" max="2572" width="11.75" style="297" customWidth="1"/>
    <col min="2573" max="2573" width="9.875" style="297" customWidth="1"/>
    <col min="2574" max="2816" width="9" style="297"/>
    <col min="2817" max="2817" width="11" style="297" customWidth="1"/>
    <col min="2818" max="2826" width="6.25" style="297" customWidth="1"/>
    <col min="2827" max="2827" width="7.125" style="297" customWidth="1"/>
    <col min="2828" max="2828" width="11.75" style="297" customWidth="1"/>
    <col min="2829" max="2829" width="9.875" style="297" customWidth="1"/>
    <col min="2830" max="3072" width="9" style="297"/>
    <col min="3073" max="3073" width="11" style="297" customWidth="1"/>
    <col min="3074" max="3082" width="6.25" style="297" customWidth="1"/>
    <col min="3083" max="3083" width="7.125" style="297" customWidth="1"/>
    <col min="3084" max="3084" width="11.75" style="297" customWidth="1"/>
    <col min="3085" max="3085" width="9.875" style="297" customWidth="1"/>
    <col min="3086" max="3328" width="9" style="297"/>
    <col min="3329" max="3329" width="11" style="297" customWidth="1"/>
    <col min="3330" max="3338" width="6.25" style="297" customWidth="1"/>
    <col min="3339" max="3339" width="7.125" style="297" customWidth="1"/>
    <col min="3340" max="3340" width="11.75" style="297" customWidth="1"/>
    <col min="3341" max="3341" width="9.875" style="297" customWidth="1"/>
    <col min="3342" max="3584" width="9" style="297"/>
    <col min="3585" max="3585" width="11" style="297" customWidth="1"/>
    <col min="3586" max="3594" width="6.25" style="297" customWidth="1"/>
    <col min="3595" max="3595" width="7.125" style="297" customWidth="1"/>
    <col min="3596" max="3596" width="11.75" style="297" customWidth="1"/>
    <col min="3597" max="3597" width="9.875" style="297" customWidth="1"/>
    <col min="3598" max="3840" width="9" style="297"/>
    <col min="3841" max="3841" width="11" style="297" customWidth="1"/>
    <col min="3842" max="3850" width="6.25" style="297" customWidth="1"/>
    <col min="3851" max="3851" width="7.125" style="297" customWidth="1"/>
    <col min="3852" max="3852" width="11.75" style="297" customWidth="1"/>
    <col min="3853" max="3853" width="9.875" style="297" customWidth="1"/>
    <col min="3854" max="4096" width="9" style="297"/>
    <col min="4097" max="4097" width="11" style="297" customWidth="1"/>
    <col min="4098" max="4106" width="6.25" style="297" customWidth="1"/>
    <col min="4107" max="4107" width="7.125" style="297" customWidth="1"/>
    <col min="4108" max="4108" width="11.75" style="297" customWidth="1"/>
    <col min="4109" max="4109" width="9.875" style="297" customWidth="1"/>
    <col min="4110" max="4352" width="9" style="297"/>
    <col min="4353" max="4353" width="11" style="297" customWidth="1"/>
    <col min="4354" max="4362" width="6.25" style="297" customWidth="1"/>
    <col min="4363" max="4363" width="7.125" style="297" customWidth="1"/>
    <col min="4364" max="4364" width="11.75" style="297" customWidth="1"/>
    <col min="4365" max="4365" width="9.875" style="297" customWidth="1"/>
    <col min="4366" max="4608" width="9" style="297"/>
    <col min="4609" max="4609" width="11" style="297" customWidth="1"/>
    <col min="4610" max="4618" width="6.25" style="297" customWidth="1"/>
    <col min="4619" max="4619" width="7.125" style="297" customWidth="1"/>
    <col min="4620" max="4620" width="11.75" style="297" customWidth="1"/>
    <col min="4621" max="4621" width="9.875" style="297" customWidth="1"/>
    <col min="4622" max="4864" width="9" style="297"/>
    <col min="4865" max="4865" width="11" style="297" customWidth="1"/>
    <col min="4866" max="4874" width="6.25" style="297" customWidth="1"/>
    <col min="4875" max="4875" width="7.125" style="297" customWidth="1"/>
    <col min="4876" max="4876" width="11.75" style="297" customWidth="1"/>
    <col min="4877" max="4877" width="9.875" style="297" customWidth="1"/>
    <col min="4878" max="5120" width="9" style="297"/>
    <col min="5121" max="5121" width="11" style="297" customWidth="1"/>
    <col min="5122" max="5130" width="6.25" style="297" customWidth="1"/>
    <col min="5131" max="5131" width="7.125" style="297" customWidth="1"/>
    <col min="5132" max="5132" width="11.75" style="297" customWidth="1"/>
    <col min="5133" max="5133" width="9.875" style="297" customWidth="1"/>
    <col min="5134" max="5376" width="9" style="297"/>
    <col min="5377" max="5377" width="11" style="297" customWidth="1"/>
    <col min="5378" max="5386" width="6.25" style="297" customWidth="1"/>
    <col min="5387" max="5387" width="7.125" style="297" customWidth="1"/>
    <col min="5388" max="5388" width="11.75" style="297" customWidth="1"/>
    <col min="5389" max="5389" width="9.875" style="297" customWidth="1"/>
    <col min="5390" max="5632" width="9" style="297"/>
    <col min="5633" max="5633" width="11" style="297" customWidth="1"/>
    <col min="5634" max="5642" width="6.25" style="297" customWidth="1"/>
    <col min="5643" max="5643" width="7.125" style="297" customWidth="1"/>
    <col min="5644" max="5644" width="11.75" style="297" customWidth="1"/>
    <col min="5645" max="5645" width="9.875" style="297" customWidth="1"/>
    <col min="5646" max="5888" width="9" style="297"/>
    <col min="5889" max="5889" width="11" style="297" customWidth="1"/>
    <col min="5890" max="5898" width="6.25" style="297" customWidth="1"/>
    <col min="5899" max="5899" width="7.125" style="297" customWidth="1"/>
    <col min="5900" max="5900" width="11.75" style="297" customWidth="1"/>
    <col min="5901" max="5901" width="9.875" style="297" customWidth="1"/>
    <col min="5902" max="6144" width="9" style="297"/>
    <col min="6145" max="6145" width="11" style="297" customWidth="1"/>
    <col min="6146" max="6154" width="6.25" style="297" customWidth="1"/>
    <col min="6155" max="6155" width="7.125" style="297" customWidth="1"/>
    <col min="6156" max="6156" width="11.75" style="297" customWidth="1"/>
    <col min="6157" max="6157" width="9.875" style="297" customWidth="1"/>
    <col min="6158" max="6400" width="9" style="297"/>
    <col min="6401" max="6401" width="11" style="297" customWidth="1"/>
    <col min="6402" max="6410" width="6.25" style="297" customWidth="1"/>
    <col min="6411" max="6411" width="7.125" style="297" customWidth="1"/>
    <col min="6412" max="6412" width="11.75" style="297" customWidth="1"/>
    <col min="6413" max="6413" width="9.875" style="297" customWidth="1"/>
    <col min="6414" max="6656" width="9" style="297"/>
    <col min="6657" max="6657" width="11" style="297" customWidth="1"/>
    <col min="6658" max="6666" width="6.25" style="297" customWidth="1"/>
    <col min="6667" max="6667" width="7.125" style="297" customWidth="1"/>
    <col min="6668" max="6668" width="11.75" style="297" customWidth="1"/>
    <col min="6669" max="6669" width="9.875" style="297" customWidth="1"/>
    <col min="6670" max="6912" width="9" style="297"/>
    <col min="6913" max="6913" width="11" style="297" customWidth="1"/>
    <col min="6914" max="6922" width="6.25" style="297" customWidth="1"/>
    <col min="6923" max="6923" width="7.125" style="297" customWidth="1"/>
    <col min="6924" max="6924" width="11.75" style="297" customWidth="1"/>
    <col min="6925" max="6925" width="9.875" style="297" customWidth="1"/>
    <col min="6926" max="7168" width="9" style="297"/>
    <col min="7169" max="7169" width="11" style="297" customWidth="1"/>
    <col min="7170" max="7178" width="6.25" style="297" customWidth="1"/>
    <col min="7179" max="7179" width="7.125" style="297" customWidth="1"/>
    <col min="7180" max="7180" width="11.75" style="297" customWidth="1"/>
    <col min="7181" max="7181" width="9.875" style="297" customWidth="1"/>
    <col min="7182" max="7424" width="9" style="297"/>
    <col min="7425" max="7425" width="11" style="297" customWidth="1"/>
    <col min="7426" max="7434" width="6.25" style="297" customWidth="1"/>
    <col min="7435" max="7435" width="7.125" style="297" customWidth="1"/>
    <col min="7436" max="7436" width="11.75" style="297" customWidth="1"/>
    <col min="7437" max="7437" width="9.875" style="297" customWidth="1"/>
    <col min="7438" max="7680" width="9" style="297"/>
    <col min="7681" max="7681" width="11" style="297" customWidth="1"/>
    <col min="7682" max="7690" width="6.25" style="297" customWidth="1"/>
    <col min="7691" max="7691" width="7.125" style="297" customWidth="1"/>
    <col min="7692" max="7692" width="11.75" style="297" customWidth="1"/>
    <col min="7693" max="7693" width="9.875" style="297" customWidth="1"/>
    <col min="7694" max="7936" width="9" style="297"/>
    <col min="7937" max="7937" width="11" style="297" customWidth="1"/>
    <col min="7938" max="7946" width="6.25" style="297" customWidth="1"/>
    <col min="7947" max="7947" width="7.125" style="297" customWidth="1"/>
    <col min="7948" max="7948" width="11.75" style="297" customWidth="1"/>
    <col min="7949" max="7949" width="9.875" style="297" customWidth="1"/>
    <col min="7950" max="8192" width="9" style="297"/>
    <col min="8193" max="8193" width="11" style="297" customWidth="1"/>
    <col min="8194" max="8202" width="6.25" style="297" customWidth="1"/>
    <col min="8203" max="8203" width="7.125" style="297" customWidth="1"/>
    <col min="8204" max="8204" width="11.75" style="297" customWidth="1"/>
    <col min="8205" max="8205" width="9.875" style="297" customWidth="1"/>
    <col min="8206" max="8448" width="9" style="297"/>
    <col min="8449" max="8449" width="11" style="297" customWidth="1"/>
    <col min="8450" max="8458" width="6.25" style="297" customWidth="1"/>
    <col min="8459" max="8459" width="7.125" style="297" customWidth="1"/>
    <col min="8460" max="8460" width="11.75" style="297" customWidth="1"/>
    <col min="8461" max="8461" width="9.875" style="297" customWidth="1"/>
    <col min="8462" max="8704" width="9" style="297"/>
    <col min="8705" max="8705" width="11" style="297" customWidth="1"/>
    <col min="8706" max="8714" width="6.25" style="297" customWidth="1"/>
    <col min="8715" max="8715" width="7.125" style="297" customWidth="1"/>
    <col min="8716" max="8716" width="11.75" style="297" customWidth="1"/>
    <col min="8717" max="8717" width="9.875" style="297" customWidth="1"/>
    <col min="8718" max="8960" width="9" style="297"/>
    <col min="8961" max="8961" width="11" style="297" customWidth="1"/>
    <col min="8962" max="8970" width="6.25" style="297" customWidth="1"/>
    <col min="8971" max="8971" width="7.125" style="297" customWidth="1"/>
    <col min="8972" max="8972" width="11.75" style="297" customWidth="1"/>
    <col min="8973" max="8973" width="9.875" style="297" customWidth="1"/>
    <col min="8974" max="9216" width="9" style="297"/>
    <col min="9217" max="9217" width="11" style="297" customWidth="1"/>
    <col min="9218" max="9226" width="6.25" style="297" customWidth="1"/>
    <col min="9227" max="9227" width="7.125" style="297" customWidth="1"/>
    <col min="9228" max="9228" width="11.75" style="297" customWidth="1"/>
    <col min="9229" max="9229" width="9.875" style="297" customWidth="1"/>
    <col min="9230" max="9472" width="9" style="297"/>
    <col min="9473" max="9473" width="11" style="297" customWidth="1"/>
    <col min="9474" max="9482" width="6.25" style="297" customWidth="1"/>
    <col min="9483" max="9483" width="7.125" style="297" customWidth="1"/>
    <col min="9484" max="9484" width="11.75" style="297" customWidth="1"/>
    <col min="9485" max="9485" width="9.875" style="297" customWidth="1"/>
    <col min="9486" max="9728" width="9" style="297"/>
    <col min="9729" max="9729" width="11" style="297" customWidth="1"/>
    <col min="9730" max="9738" width="6.25" style="297" customWidth="1"/>
    <col min="9739" max="9739" width="7.125" style="297" customWidth="1"/>
    <col min="9740" max="9740" width="11.75" style="297" customWidth="1"/>
    <col min="9741" max="9741" width="9.875" style="297" customWidth="1"/>
    <col min="9742" max="9984" width="9" style="297"/>
    <col min="9985" max="9985" width="11" style="297" customWidth="1"/>
    <col min="9986" max="9994" width="6.25" style="297" customWidth="1"/>
    <col min="9995" max="9995" width="7.125" style="297" customWidth="1"/>
    <col min="9996" max="9996" width="11.75" style="297" customWidth="1"/>
    <col min="9997" max="9997" width="9.875" style="297" customWidth="1"/>
    <col min="9998" max="10240" width="9" style="297"/>
    <col min="10241" max="10241" width="11" style="297" customWidth="1"/>
    <col min="10242" max="10250" width="6.25" style="297" customWidth="1"/>
    <col min="10251" max="10251" width="7.125" style="297" customWidth="1"/>
    <col min="10252" max="10252" width="11.75" style="297" customWidth="1"/>
    <col min="10253" max="10253" width="9.875" style="297" customWidth="1"/>
    <col min="10254" max="10496" width="9" style="297"/>
    <col min="10497" max="10497" width="11" style="297" customWidth="1"/>
    <col min="10498" max="10506" width="6.25" style="297" customWidth="1"/>
    <col min="10507" max="10507" width="7.125" style="297" customWidth="1"/>
    <col min="10508" max="10508" width="11.75" style="297" customWidth="1"/>
    <col min="10509" max="10509" width="9.875" style="297" customWidth="1"/>
    <col min="10510" max="10752" width="9" style="297"/>
    <col min="10753" max="10753" width="11" style="297" customWidth="1"/>
    <col min="10754" max="10762" width="6.25" style="297" customWidth="1"/>
    <col min="10763" max="10763" width="7.125" style="297" customWidth="1"/>
    <col min="10764" max="10764" width="11.75" style="297" customWidth="1"/>
    <col min="10765" max="10765" width="9.875" style="297" customWidth="1"/>
    <col min="10766" max="11008" width="9" style="297"/>
    <col min="11009" max="11009" width="11" style="297" customWidth="1"/>
    <col min="11010" max="11018" width="6.25" style="297" customWidth="1"/>
    <col min="11019" max="11019" width="7.125" style="297" customWidth="1"/>
    <col min="11020" max="11020" width="11.75" style="297" customWidth="1"/>
    <col min="11021" max="11021" width="9.875" style="297" customWidth="1"/>
    <col min="11022" max="11264" width="9" style="297"/>
    <col min="11265" max="11265" width="11" style="297" customWidth="1"/>
    <col min="11266" max="11274" width="6.25" style="297" customWidth="1"/>
    <col min="11275" max="11275" width="7.125" style="297" customWidth="1"/>
    <col min="11276" max="11276" width="11.75" style="297" customWidth="1"/>
    <col min="11277" max="11277" width="9.875" style="297" customWidth="1"/>
    <col min="11278" max="11520" width="9" style="297"/>
    <col min="11521" max="11521" width="11" style="297" customWidth="1"/>
    <col min="11522" max="11530" width="6.25" style="297" customWidth="1"/>
    <col min="11531" max="11531" width="7.125" style="297" customWidth="1"/>
    <col min="11532" max="11532" width="11.75" style="297" customWidth="1"/>
    <col min="11533" max="11533" width="9.875" style="297" customWidth="1"/>
    <col min="11534" max="11776" width="9" style="297"/>
    <col min="11777" max="11777" width="11" style="297" customWidth="1"/>
    <col min="11778" max="11786" width="6.25" style="297" customWidth="1"/>
    <col min="11787" max="11787" width="7.125" style="297" customWidth="1"/>
    <col min="11788" max="11788" width="11.75" style="297" customWidth="1"/>
    <col min="11789" max="11789" width="9.875" style="297" customWidth="1"/>
    <col min="11790" max="12032" width="9" style="297"/>
    <col min="12033" max="12033" width="11" style="297" customWidth="1"/>
    <col min="12034" max="12042" width="6.25" style="297" customWidth="1"/>
    <col min="12043" max="12043" width="7.125" style="297" customWidth="1"/>
    <col min="12044" max="12044" width="11.75" style="297" customWidth="1"/>
    <col min="12045" max="12045" width="9.875" style="297" customWidth="1"/>
    <col min="12046" max="12288" width="9" style="297"/>
    <col min="12289" max="12289" width="11" style="297" customWidth="1"/>
    <col min="12290" max="12298" width="6.25" style="297" customWidth="1"/>
    <col min="12299" max="12299" width="7.125" style="297" customWidth="1"/>
    <col min="12300" max="12300" width="11.75" style="297" customWidth="1"/>
    <col min="12301" max="12301" width="9.875" style="297" customWidth="1"/>
    <col min="12302" max="12544" width="9" style="297"/>
    <col min="12545" max="12545" width="11" style="297" customWidth="1"/>
    <col min="12546" max="12554" width="6.25" style="297" customWidth="1"/>
    <col min="12555" max="12555" width="7.125" style="297" customWidth="1"/>
    <col min="12556" max="12556" width="11.75" style="297" customWidth="1"/>
    <col min="12557" max="12557" width="9.875" style="297" customWidth="1"/>
    <col min="12558" max="12800" width="9" style="297"/>
    <col min="12801" max="12801" width="11" style="297" customWidth="1"/>
    <col min="12802" max="12810" width="6.25" style="297" customWidth="1"/>
    <col min="12811" max="12811" width="7.125" style="297" customWidth="1"/>
    <col min="12812" max="12812" width="11.75" style="297" customWidth="1"/>
    <col min="12813" max="12813" width="9.875" style="297" customWidth="1"/>
    <col min="12814" max="13056" width="9" style="297"/>
    <col min="13057" max="13057" width="11" style="297" customWidth="1"/>
    <col min="13058" max="13066" width="6.25" style="297" customWidth="1"/>
    <col min="13067" max="13067" width="7.125" style="297" customWidth="1"/>
    <col min="13068" max="13068" width="11.75" style="297" customWidth="1"/>
    <col min="13069" max="13069" width="9.875" style="297" customWidth="1"/>
    <col min="13070" max="13312" width="9" style="297"/>
    <col min="13313" max="13313" width="11" style="297" customWidth="1"/>
    <col min="13314" max="13322" width="6.25" style="297" customWidth="1"/>
    <col min="13323" max="13323" width="7.125" style="297" customWidth="1"/>
    <col min="13324" max="13324" width="11.75" style="297" customWidth="1"/>
    <col min="13325" max="13325" width="9.875" style="297" customWidth="1"/>
    <col min="13326" max="13568" width="9" style="297"/>
    <col min="13569" max="13569" width="11" style="297" customWidth="1"/>
    <col min="13570" max="13578" width="6.25" style="297" customWidth="1"/>
    <col min="13579" max="13579" width="7.125" style="297" customWidth="1"/>
    <col min="13580" max="13580" width="11.75" style="297" customWidth="1"/>
    <col min="13581" max="13581" width="9.875" style="297" customWidth="1"/>
    <col min="13582" max="13824" width="9" style="297"/>
    <col min="13825" max="13825" width="11" style="297" customWidth="1"/>
    <col min="13826" max="13834" width="6.25" style="297" customWidth="1"/>
    <col min="13835" max="13835" width="7.125" style="297" customWidth="1"/>
    <col min="13836" max="13836" width="11.75" style="297" customWidth="1"/>
    <col min="13837" max="13837" width="9.875" style="297" customWidth="1"/>
    <col min="13838" max="14080" width="9" style="297"/>
    <col min="14081" max="14081" width="11" style="297" customWidth="1"/>
    <col min="14082" max="14090" width="6.25" style="297" customWidth="1"/>
    <col min="14091" max="14091" width="7.125" style="297" customWidth="1"/>
    <col min="14092" max="14092" width="11.75" style="297" customWidth="1"/>
    <col min="14093" max="14093" width="9.875" style="297" customWidth="1"/>
    <col min="14094" max="14336" width="9" style="297"/>
    <col min="14337" max="14337" width="11" style="297" customWidth="1"/>
    <col min="14338" max="14346" width="6.25" style="297" customWidth="1"/>
    <col min="14347" max="14347" width="7.125" style="297" customWidth="1"/>
    <col min="14348" max="14348" width="11.75" style="297" customWidth="1"/>
    <col min="14349" max="14349" width="9.875" style="297" customWidth="1"/>
    <col min="14350" max="14592" width="9" style="297"/>
    <col min="14593" max="14593" width="11" style="297" customWidth="1"/>
    <col min="14594" max="14602" width="6.25" style="297" customWidth="1"/>
    <col min="14603" max="14603" width="7.125" style="297" customWidth="1"/>
    <col min="14604" max="14604" width="11.75" style="297" customWidth="1"/>
    <col min="14605" max="14605" width="9.875" style="297" customWidth="1"/>
    <col min="14606" max="14848" width="9" style="297"/>
    <col min="14849" max="14849" width="11" style="297" customWidth="1"/>
    <col min="14850" max="14858" width="6.25" style="297" customWidth="1"/>
    <col min="14859" max="14859" width="7.125" style="297" customWidth="1"/>
    <col min="14860" max="14860" width="11.75" style="297" customWidth="1"/>
    <col min="14861" max="14861" width="9.875" style="297" customWidth="1"/>
    <col min="14862" max="15104" width="9" style="297"/>
    <col min="15105" max="15105" width="11" style="297" customWidth="1"/>
    <col min="15106" max="15114" width="6.25" style="297" customWidth="1"/>
    <col min="15115" max="15115" width="7.125" style="297" customWidth="1"/>
    <col min="15116" max="15116" width="11.75" style="297" customWidth="1"/>
    <col min="15117" max="15117" width="9.875" style="297" customWidth="1"/>
    <col min="15118" max="15360" width="9" style="297"/>
    <col min="15361" max="15361" width="11" style="297" customWidth="1"/>
    <col min="15362" max="15370" width="6.25" style="297" customWidth="1"/>
    <col min="15371" max="15371" width="7.125" style="297" customWidth="1"/>
    <col min="15372" max="15372" width="11.75" style="297" customWidth="1"/>
    <col min="15373" max="15373" width="9.875" style="297" customWidth="1"/>
    <col min="15374" max="15616" width="9" style="297"/>
    <col min="15617" max="15617" width="11" style="297" customWidth="1"/>
    <col min="15618" max="15626" width="6.25" style="297" customWidth="1"/>
    <col min="15627" max="15627" width="7.125" style="297" customWidth="1"/>
    <col min="15628" max="15628" width="11.75" style="297" customWidth="1"/>
    <col min="15629" max="15629" width="9.875" style="297" customWidth="1"/>
    <col min="15630" max="15872" width="9" style="297"/>
    <col min="15873" max="15873" width="11" style="297" customWidth="1"/>
    <col min="15874" max="15882" width="6.25" style="297" customWidth="1"/>
    <col min="15883" max="15883" width="7.125" style="297" customWidth="1"/>
    <col min="15884" max="15884" width="11.75" style="297" customWidth="1"/>
    <col min="15885" max="15885" width="9.875" style="297" customWidth="1"/>
    <col min="15886" max="16128" width="9" style="297"/>
    <col min="16129" max="16129" width="11" style="297" customWidth="1"/>
    <col min="16130" max="16138" width="6.25" style="297" customWidth="1"/>
    <col min="16139" max="16139" width="7.125" style="297" customWidth="1"/>
    <col min="16140" max="16140" width="11.75" style="297" customWidth="1"/>
    <col min="16141" max="16141" width="9.875" style="297" customWidth="1"/>
    <col min="16142" max="16384" width="9" style="297"/>
  </cols>
  <sheetData>
    <row r="1" spans="1:13" ht="26.25" customHeight="1">
      <c r="A1" s="344" t="s">
        <v>485</v>
      </c>
      <c r="B1" s="322"/>
      <c r="C1" s="322"/>
      <c r="D1" s="322"/>
      <c r="E1" s="322"/>
      <c r="F1" s="322"/>
      <c r="G1" s="322"/>
      <c r="H1" s="322"/>
      <c r="I1" s="322"/>
      <c r="J1" s="322"/>
      <c r="K1" s="322"/>
      <c r="L1" s="322"/>
      <c r="M1" s="322"/>
    </row>
    <row r="2" spans="1:13" ht="16.5" customHeight="1" thickBot="1">
      <c r="A2" s="322"/>
      <c r="B2" s="322"/>
      <c r="C2" s="322"/>
      <c r="D2" s="322"/>
      <c r="E2" s="322"/>
      <c r="F2" s="322"/>
      <c r="G2" s="322"/>
      <c r="H2" s="322"/>
      <c r="I2" s="322"/>
      <c r="J2" s="322"/>
      <c r="K2" s="322"/>
      <c r="L2" s="322"/>
      <c r="M2" s="322"/>
    </row>
    <row r="3" spans="1:13" ht="16.5" customHeight="1" thickBot="1">
      <c r="A3" s="322"/>
      <c r="B3" s="322"/>
      <c r="C3" s="322"/>
      <c r="D3" s="322"/>
      <c r="E3" s="322"/>
      <c r="F3" s="322"/>
      <c r="G3" s="322"/>
      <c r="H3" s="657"/>
      <c r="I3" s="1427" t="s">
        <v>863</v>
      </c>
      <c r="J3" s="1428"/>
      <c r="K3" s="1438" t="s">
        <v>864</v>
      </c>
      <c r="L3" s="1439"/>
      <c r="M3" s="1440"/>
    </row>
    <row r="4" spans="1:13" ht="16.5" customHeight="1">
      <c r="A4" s="527" t="s">
        <v>486</v>
      </c>
      <c r="B4" s="658" t="s">
        <v>487</v>
      </c>
      <c r="C4" s="659"/>
      <c r="D4" s="659"/>
      <c r="E4" s="659"/>
      <c r="F4" s="659"/>
      <c r="G4" s="659"/>
      <c r="H4" s="659"/>
      <c r="I4" s="659"/>
      <c r="J4" s="659"/>
      <c r="K4" s="659"/>
      <c r="L4" s="659"/>
      <c r="M4" s="660"/>
    </row>
    <row r="5" spans="1:13" ht="16.5" customHeight="1">
      <c r="A5" s="661"/>
      <c r="B5" s="1432" t="s">
        <v>20</v>
      </c>
      <c r="C5" s="1434" t="s">
        <v>21</v>
      </c>
      <c r="D5" s="1434" t="s">
        <v>22</v>
      </c>
      <c r="E5" s="1434" t="s">
        <v>23</v>
      </c>
      <c r="F5" s="1434" t="s">
        <v>24</v>
      </c>
      <c r="G5" s="1435" t="s">
        <v>25</v>
      </c>
      <c r="H5" s="1446" t="s">
        <v>488</v>
      </c>
      <c r="I5" s="1434" t="s">
        <v>28</v>
      </c>
      <c r="J5" s="1434" t="s">
        <v>29</v>
      </c>
      <c r="K5" s="1434" t="s">
        <v>33</v>
      </c>
      <c r="L5" s="663" t="s">
        <v>473</v>
      </c>
      <c r="M5" s="1423" t="s">
        <v>474</v>
      </c>
    </row>
    <row r="6" spans="1:13" ht="16.5" customHeight="1" thickBot="1">
      <c r="A6" s="661" t="s">
        <v>475</v>
      </c>
      <c r="B6" s="1433"/>
      <c r="C6" s="1435"/>
      <c r="D6" s="1435"/>
      <c r="E6" s="1435"/>
      <c r="F6" s="1435"/>
      <c r="G6" s="1445"/>
      <c r="H6" s="1435"/>
      <c r="I6" s="1435"/>
      <c r="J6" s="1435"/>
      <c r="K6" s="1435"/>
      <c r="L6" s="703" t="s">
        <v>477</v>
      </c>
      <c r="M6" s="1424"/>
    </row>
    <row r="7" spans="1:13" ht="18.75" customHeight="1">
      <c r="A7" s="704" t="s">
        <v>58</v>
      </c>
      <c r="B7" s="705" t="s">
        <v>478</v>
      </c>
      <c r="C7" s="706" t="s">
        <v>478</v>
      </c>
      <c r="D7" s="706" t="s">
        <v>478</v>
      </c>
      <c r="E7" s="706" t="s">
        <v>478</v>
      </c>
      <c r="F7" s="706" t="s">
        <v>478</v>
      </c>
      <c r="G7" s="707"/>
      <c r="H7" s="706" t="s">
        <v>478</v>
      </c>
      <c r="I7" s="706" t="s">
        <v>478</v>
      </c>
      <c r="J7" s="706" t="s">
        <v>478</v>
      </c>
      <c r="K7" s="706" t="s">
        <v>478</v>
      </c>
      <c r="L7" s="708"/>
      <c r="M7" s="709">
        <f t="shared" ref="M7:M23" si="0">SUM(B7:L7)</f>
        <v>0</v>
      </c>
    </row>
    <row r="8" spans="1:13" ht="18.75" customHeight="1">
      <c r="A8" s="673" t="s">
        <v>59</v>
      </c>
      <c r="B8" s="695"/>
      <c r="C8" s="710" t="s">
        <v>478</v>
      </c>
      <c r="D8" s="710" t="s">
        <v>478</v>
      </c>
      <c r="E8" s="710" t="s">
        <v>478</v>
      </c>
      <c r="F8" s="710" t="s">
        <v>478</v>
      </c>
      <c r="G8" s="710" t="s">
        <v>478</v>
      </c>
      <c r="H8" s="710" t="s">
        <v>478</v>
      </c>
      <c r="I8" s="710" t="s">
        <v>478</v>
      </c>
      <c r="J8" s="710" t="s">
        <v>478</v>
      </c>
      <c r="K8" s="710" t="s">
        <v>478</v>
      </c>
      <c r="L8" s="711"/>
      <c r="M8" s="712">
        <f t="shared" si="0"/>
        <v>0</v>
      </c>
    </row>
    <row r="9" spans="1:13" ht="18.75" customHeight="1">
      <c r="A9" s="673" t="s">
        <v>60</v>
      </c>
      <c r="B9" s="713" t="s">
        <v>478</v>
      </c>
      <c r="C9" s="710" t="s">
        <v>478</v>
      </c>
      <c r="D9" s="710" t="s">
        <v>478</v>
      </c>
      <c r="E9" s="710" t="s">
        <v>478</v>
      </c>
      <c r="F9" s="710" t="s">
        <v>478</v>
      </c>
      <c r="G9" s="710" t="s">
        <v>478</v>
      </c>
      <c r="H9" s="675"/>
      <c r="I9" s="710" t="s">
        <v>478</v>
      </c>
      <c r="J9" s="710" t="s">
        <v>478</v>
      </c>
      <c r="K9" s="710" t="s">
        <v>478</v>
      </c>
      <c r="L9" s="711"/>
      <c r="M9" s="712">
        <f t="shared" si="0"/>
        <v>0</v>
      </c>
    </row>
    <row r="10" spans="1:13" ht="18.75" customHeight="1">
      <c r="A10" s="673" t="s">
        <v>61</v>
      </c>
      <c r="B10" s="713" t="s">
        <v>478</v>
      </c>
      <c r="C10" s="710" t="s">
        <v>478</v>
      </c>
      <c r="D10" s="710" t="s">
        <v>478</v>
      </c>
      <c r="E10" s="710" t="s">
        <v>478</v>
      </c>
      <c r="F10" s="710" t="s">
        <v>478</v>
      </c>
      <c r="G10" s="710" t="s">
        <v>478</v>
      </c>
      <c r="H10" s="675"/>
      <c r="I10" s="710" t="s">
        <v>478</v>
      </c>
      <c r="J10" s="710" t="s">
        <v>478</v>
      </c>
      <c r="K10" s="710" t="s">
        <v>478</v>
      </c>
      <c r="L10" s="711"/>
      <c r="M10" s="712">
        <f>SUM(B10:L10)</f>
        <v>0</v>
      </c>
    </row>
    <row r="11" spans="1:13" ht="18.75" customHeight="1">
      <c r="A11" s="673" t="s">
        <v>63</v>
      </c>
      <c r="B11" s="713" t="s">
        <v>478</v>
      </c>
      <c r="C11" s="710" t="s">
        <v>478</v>
      </c>
      <c r="D11" s="710" t="s">
        <v>478</v>
      </c>
      <c r="E11" s="710" t="s">
        <v>478</v>
      </c>
      <c r="F11" s="710" t="s">
        <v>478</v>
      </c>
      <c r="G11" s="710" t="s">
        <v>478</v>
      </c>
      <c r="H11" s="710" t="s">
        <v>478</v>
      </c>
      <c r="I11" s="675"/>
      <c r="J11" s="710" t="s">
        <v>478</v>
      </c>
      <c r="K11" s="710" t="s">
        <v>478</v>
      </c>
      <c r="L11" s="711"/>
      <c r="M11" s="712">
        <f t="shared" si="0"/>
        <v>0</v>
      </c>
    </row>
    <row r="12" spans="1:13" ht="18.75" customHeight="1">
      <c r="A12" s="673" t="s">
        <v>64</v>
      </c>
      <c r="B12" s="713" t="s">
        <v>478</v>
      </c>
      <c r="C12" s="710" t="s">
        <v>478</v>
      </c>
      <c r="D12" s="710" t="s">
        <v>478</v>
      </c>
      <c r="E12" s="710" t="s">
        <v>478</v>
      </c>
      <c r="F12" s="710" t="s">
        <v>478</v>
      </c>
      <c r="G12" s="710" t="s">
        <v>478</v>
      </c>
      <c r="H12" s="710" t="s">
        <v>478</v>
      </c>
      <c r="I12" s="675"/>
      <c r="J12" s="710" t="s">
        <v>478</v>
      </c>
      <c r="K12" s="710" t="s">
        <v>478</v>
      </c>
      <c r="L12" s="711"/>
      <c r="M12" s="712">
        <f>SUM(B12:L12)</f>
        <v>0</v>
      </c>
    </row>
    <row r="13" spans="1:13" ht="18.75" customHeight="1">
      <c r="A13" s="673" t="s">
        <v>65</v>
      </c>
      <c r="B13" s="713" t="s">
        <v>478</v>
      </c>
      <c r="C13" s="675"/>
      <c r="D13" s="710" t="s">
        <v>478</v>
      </c>
      <c r="E13" s="675"/>
      <c r="F13" s="710" t="s">
        <v>478</v>
      </c>
      <c r="G13" s="710" t="s">
        <v>478</v>
      </c>
      <c r="H13" s="710" t="s">
        <v>478</v>
      </c>
      <c r="I13" s="675"/>
      <c r="J13" s="710" t="s">
        <v>478</v>
      </c>
      <c r="K13" s="710" t="s">
        <v>478</v>
      </c>
      <c r="L13" s="711"/>
      <c r="M13" s="712">
        <f t="shared" si="0"/>
        <v>0</v>
      </c>
    </row>
    <row r="14" spans="1:13" ht="18.75" customHeight="1">
      <c r="A14" s="673" t="s">
        <v>66</v>
      </c>
      <c r="B14" s="713" t="s">
        <v>478</v>
      </c>
      <c r="C14" s="675"/>
      <c r="D14" s="710" t="s">
        <v>478</v>
      </c>
      <c r="E14" s="675"/>
      <c r="F14" s="710" t="s">
        <v>478</v>
      </c>
      <c r="G14" s="710" t="s">
        <v>478</v>
      </c>
      <c r="H14" s="710" t="s">
        <v>478</v>
      </c>
      <c r="I14" s="675"/>
      <c r="J14" s="710" t="s">
        <v>478</v>
      </c>
      <c r="K14" s="710" t="s">
        <v>478</v>
      </c>
      <c r="L14" s="711"/>
      <c r="M14" s="712">
        <f>SUM(B14:L14)</f>
        <v>0</v>
      </c>
    </row>
    <row r="15" spans="1:13" ht="18.75" customHeight="1">
      <c r="A15" s="673" t="s">
        <v>67</v>
      </c>
      <c r="B15" s="713" t="s">
        <v>478</v>
      </c>
      <c r="C15" s="710" t="s">
        <v>478</v>
      </c>
      <c r="D15" s="710" t="s">
        <v>478</v>
      </c>
      <c r="E15" s="710" t="s">
        <v>478</v>
      </c>
      <c r="F15" s="710" t="s">
        <v>478</v>
      </c>
      <c r="G15" s="710" t="s">
        <v>478</v>
      </c>
      <c r="H15" s="710" t="s">
        <v>478</v>
      </c>
      <c r="I15" s="675"/>
      <c r="J15" s="710" t="s">
        <v>478</v>
      </c>
      <c r="K15" s="710" t="s">
        <v>478</v>
      </c>
      <c r="L15" s="711"/>
      <c r="M15" s="712">
        <f t="shared" si="0"/>
        <v>0</v>
      </c>
    </row>
    <row r="16" spans="1:13" ht="18.75" customHeight="1">
      <c r="A16" s="673" t="s">
        <v>68</v>
      </c>
      <c r="B16" s="713" t="s">
        <v>478</v>
      </c>
      <c r="C16" s="710" t="s">
        <v>478</v>
      </c>
      <c r="D16" s="710" t="s">
        <v>478</v>
      </c>
      <c r="E16" s="710" t="s">
        <v>478</v>
      </c>
      <c r="F16" s="710" t="s">
        <v>478</v>
      </c>
      <c r="G16" s="710" t="s">
        <v>478</v>
      </c>
      <c r="H16" s="710" t="s">
        <v>478</v>
      </c>
      <c r="I16" s="675"/>
      <c r="J16" s="710" t="s">
        <v>478</v>
      </c>
      <c r="K16" s="710" t="s">
        <v>478</v>
      </c>
      <c r="L16" s="711"/>
      <c r="M16" s="712">
        <f>SUM(B16:L16)</f>
        <v>0</v>
      </c>
    </row>
    <row r="17" spans="1:13" ht="18.75" customHeight="1">
      <c r="A17" s="673" t="s">
        <v>69</v>
      </c>
      <c r="B17" s="713" t="s">
        <v>478</v>
      </c>
      <c r="C17" s="675"/>
      <c r="D17" s="710" t="s">
        <v>478</v>
      </c>
      <c r="E17" s="710" t="s">
        <v>478</v>
      </c>
      <c r="F17" s="710" t="s">
        <v>478</v>
      </c>
      <c r="G17" s="710" t="s">
        <v>478</v>
      </c>
      <c r="H17" s="710" t="s">
        <v>478</v>
      </c>
      <c r="I17" s="710" t="s">
        <v>478</v>
      </c>
      <c r="J17" s="710" t="s">
        <v>478</v>
      </c>
      <c r="K17" s="710" t="s">
        <v>478</v>
      </c>
      <c r="L17" s="711"/>
      <c r="M17" s="712">
        <f t="shared" si="0"/>
        <v>0</v>
      </c>
    </row>
    <row r="18" spans="1:13" ht="18.75" customHeight="1">
      <c r="A18" s="673" t="s">
        <v>70</v>
      </c>
      <c r="B18" s="713" t="s">
        <v>478</v>
      </c>
      <c r="C18" s="675"/>
      <c r="D18" s="710" t="s">
        <v>478</v>
      </c>
      <c r="E18" s="710" t="s">
        <v>478</v>
      </c>
      <c r="F18" s="710" t="s">
        <v>478</v>
      </c>
      <c r="G18" s="710" t="s">
        <v>478</v>
      </c>
      <c r="H18" s="710" t="s">
        <v>478</v>
      </c>
      <c r="I18" s="710" t="s">
        <v>478</v>
      </c>
      <c r="J18" s="710" t="s">
        <v>478</v>
      </c>
      <c r="K18" s="710" t="s">
        <v>478</v>
      </c>
      <c r="L18" s="711"/>
      <c r="M18" s="712">
        <f>SUM(B18:L18)</f>
        <v>0</v>
      </c>
    </row>
    <row r="19" spans="1:13" ht="18.75" customHeight="1">
      <c r="A19" s="673" t="s">
        <v>71</v>
      </c>
      <c r="B19" s="713" t="s">
        <v>478</v>
      </c>
      <c r="C19" s="675"/>
      <c r="D19" s="710" t="s">
        <v>478</v>
      </c>
      <c r="E19" s="675"/>
      <c r="F19" s="710" t="s">
        <v>478</v>
      </c>
      <c r="G19" s="710" t="s">
        <v>478</v>
      </c>
      <c r="H19" s="710" t="s">
        <v>478</v>
      </c>
      <c r="I19" s="710" t="s">
        <v>478</v>
      </c>
      <c r="J19" s="710" t="s">
        <v>478</v>
      </c>
      <c r="K19" s="710" t="s">
        <v>478</v>
      </c>
      <c r="L19" s="711"/>
      <c r="M19" s="712">
        <f t="shared" si="0"/>
        <v>0</v>
      </c>
    </row>
    <row r="20" spans="1:13" ht="18.75" customHeight="1">
      <c r="A20" s="673" t="s">
        <v>72</v>
      </c>
      <c r="B20" s="713" t="s">
        <v>478</v>
      </c>
      <c r="C20" s="675"/>
      <c r="D20" s="710" t="s">
        <v>478</v>
      </c>
      <c r="E20" s="675"/>
      <c r="F20" s="710" t="s">
        <v>478</v>
      </c>
      <c r="G20" s="710" t="s">
        <v>478</v>
      </c>
      <c r="H20" s="710" t="s">
        <v>478</v>
      </c>
      <c r="I20" s="710" t="s">
        <v>478</v>
      </c>
      <c r="J20" s="710" t="s">
        <v>478</v>
      </c>
      <c r="K20" s="710" t="s">
        <v>478</v>
      </c>
      <c r="L20" s="711"/>
      <c r="M20" s="712">
        <f>SUM(B20:L20)</f>
        <v>0</v>
      </c>
    </row>
    <row r="21" spans="1:13" ht="18.75" customHeight="1">
      <c r="A21" s="673" t="s">
        <v>73</v>
      </c>
      <c r="B21" s="713" t="s">
        <v>478</v>
      </c>
      <c r="C21" s="675"/>
      <c r="D21" s="710" t="s">
        <v>478</v>
      </c>
      <c r="E21" s="710" t="s">
        <v>478</v>
      </c>
      <c r="F21" s="710" t="s">
        <v>478</v>
      </c>
      <c r="G21" s="710" t="s">
        <v>478</v>
      </c>
      <c r="H21" s="710" t="s">
        <v>478</v>
      </c>
      <c r="I21" s="710" t="s">
        <v>478</v>
      </c>
      <c r="J21" s="710" t="s">
        <v>478</v>
      </c>
      <c r="K21" s="710" t="s">
        <v>478</v>
      </c>
      <c r="L21" s="711"/>
      <c r="M21" s="712">
        <f t="shared" si="0"/>
        <v>0</v>
      </c>
    </row>
    <row r="22" spans="1:13" ht="18.75" customHeight="1">
      <c r="A22" s="673" t="s">
        <v>74</v>
      </c>
      <c r="B22" s="713" t="s">
        <v>478</v>
      </c>
      <c r="C22" s="675"/>
      <c r="D22" s="710" t="s">
        <v>478</v>
      </c>
      <c r="E22" s="710" t="s">
        <v>478</v>
      </c>
      <c r="F22" s="710" t="s">
        <v>478</v>
      </c>
      <c r="G22" s="710" t="s">
        <v>478</v>
      </c>
      <c r="H22" s="710" t="s">
        <v>478</v>
      </c>
      <c r="I22" s="710" t="s">
        <v>478</v>
      </c>
      <c r="J22" s="710" t="s">
        <v>478</v>
      </c>
      <c r="K22" s="710" t="s">
        <v>478</v>
      </c>
      <c r="L22" s="711"/>
      <c r="M22" s="712">
        <f>SUM(B22:L22)</f>
        <v>0</v>
      </c>
    </row>
    <row r="23" spans="1:13" ht="18.75" customHeight="1">
      <c r="A23" s="673" t="s">
        <v>75</v>
      </c>
      <c r="B23" s="713" t="s">
        <v>478</v>
      </c>
      <c r="C23" s="710" t="s">
        <v>478</v>
      </c>
      <c r="D23" s="710" t="s">
        <v>478</v>
      </c>
      <c r="E23" s="710" t="s">
        <v>478</v>
      </c>
      <c r="F23" s="710" t="s">
        <v>478</v>
      </c>
      <c r="G23" s="710" t="s">
        <v>478</v>
      </c>
      <c r="H23" s="710" t="s">
        <v>478</v>
      </c>
      <c r="I23" s="675"/>
      <c r="J23" s="710" t="s">
        <v>478</v>
      </c>
      <c r="K23" s="710" t="s">
        <v>478</v>
      </c>
      <c r="L23" s="711"/>
      <c r="M23" s="712">
        <f t="shared" si="0"/>
        <v>0</v>
      </c>
    </row>
    <row r="24" spans="1:13" ht="18.75" customHeight="1">
      <c r="A24" s="696" t="s">
        <v>76</v>
      </c>
      <c r="B24" s="713" t="s">
        <v>478</v>
      </c>
      <c r="C24" s="710" t="s">
        <v>478</v>
      </c>
      <c r="D24" s="710" t="s">
        <v>478</v>
      </c>
      <c r="E24" s="710" t="s">
        <v>478</v>
      </c>
      <c r="F24" s="710" t="s">
        <v>478</v>
      </c>
      <c r="G24" s="710" t="s">
        <v>478</v>
      </c>
      <c r="H24" s="710" t="s">
        <v>478</v>
      </c>
      <c r="I24" s="675"/>
      <c r="J24" s="710" t="s">
        <v>478</v>
      </c>
      <c r="K24" s="710" t="s">
        <v>478</v>
      </c>
      <c r="L24" s="711"/>
      <c r="M24" s="714">
        <f>SUM(B24:L24)</f>
        <v>0</v>
      </c>
    </row>
    <row r="25" spans="1:13" ht="18.75" customHeight="1">
      <c r="A25" s="696" t="s">
        <v>78</v>
      </c>
      <c r="B25" s="715" t="s">
        <v>478</v>
      </c>
      <c r="C25" s="716" t="s">
        <v>478</v>
      </c>
      <c r="D25" s="716" t="s">
        <v>478</v>
      </c>
      <c r="E25" s="716" t="s">
        <v>478</v>
      </c>
      <c r="F25" s="716" t="s">
        <v>478</v>
      </c>
      <c r="G25" s="716" t="s">
        <v>478</v>
      </c>
      <c r="H25" s="717"/>
      <c r="I25" s="716" t="s">
        <v>478</v>
      </c>
      <c r="J25" s="716" t="s">
        <v>478</v>
      </c>
      <c r="K25" s="716" t="s">
        <v>478</v>
      </c>
      <c r="L25" s="711"/>
      <c r="M25" s="714">
        <f t="shared" ref="M25:M32" si="1">SUM(B25:L25)</f>
        <v>0</v>
      </c>
    </row>
    <row r="26" spans="1:13" ht="18.75" customHeight="1">
      <c r="A26" s="696" t="s">
        <v>79</v>
      </c>
      <c r="B26" s="715" t="s">
        <v>478</v>
      </c>
      <c r="C26" s="716" t="s">
        <v>478</v>
      </c>
      <c r="D26" s="716" t="s">
        <v>478</v>
      </c>
      <c r="E26" s="716" t="s">
        <v>478</v>
      </c>
      <c r="F26" s="716" t="s">
        <v>478</v>
      </c>
      <c r="G26" s="716" t="s">
        <v>478</v>
      </c>
      <c r="H26" s="717"/>
      <c r="I26" s="716" t="s">
        <v>478</v>
      </c>
      <c r="J26" s="716" t="s">
        <v>478</v>
      </c>
      <c r="K26" s="716" t="s">
        <v>478</v>
      </c>
      <c r="L26" s="711"/>
      <c r="M26" s="714">
        <f t="shared" si="1"/>
        <v>0</v>
      </c>
    </row>
    <row r="27" spans="1:13" ht="18.75" customHeight="1">
      <c r="A27" s="696" t="s">
        <v>80</v>
      </c>
      <c r="B27" s="715" t="s">
        <v>478</v>
      </c>
      <c r="C27" s="716" t="s">
        <v>478</v>
      </c>
      <c r="D27" s="716" t="s">
        <v>478</v>
      </c>
      <c r="E27" s="716" t="s">
        <v>478</v>
      </c>
      <c r="F27" s="716" t="s">
        <v>478</v>
      </c>
      <c r="G27" s="716" t="s">
        <v>478</v>
      </c>
      <c r="H27" s="716" t="s">
        <v>478</v>
      </c>
      <c r="I27" s="717"/>
      <c r="J27" s="716" t="s">
        <v>478</v>
      </c>
      <c r="K27" s="716" t="s">
        <v>478</v>
      </c>
      <c r="L27" s="711"/>
      <c r="M27" s="714">
        <f t="shared" si="1"/>
        <v>0</v>
      </c>
    </row>
    <row r="28" spans="1:13" ht="18.75" customHeight="1">
      <c r="A28" s="696" t="s">
        <v>81</v>
      </c>
      <c r="B28" s="715" t="s">
        <v>478</v>
      </c>
      <c r="C28" s="716" t="s">
        <v>478</v>
      </c>
      <c r="D28" s="716" t="s">
        <v>478</v>
      </c>
      <c r="E28" s="716" t="s">
        <v>478</v>
      </c>
      <c r="F28" s="716" t="s">
        <v>478</v>
      </c>
      <c r="G28" s="716" t="s">
        <v>478</v>
      </c>
      <c r="H28" s="716" t="s">
        <v>478</v>
      </c>
      <c r="I28" s="717"/>
      <c r="J28" s="716" t="s">
        <v>478</v>
      </c>
      <c r="K28" s="716" t="s">
        <v>478</v>
      </c>
      <c r="L28" s="711"/>
      <c r="M28" s="714">
        <f t="shared" si="1"/>
        <v>0</v>
      </c>
    </row>
    <row r="29" spans="1:13" ht="18.75" customHeight="1">
      <c r="A29" s="696" t="s">
        <v>489</v>
      </c>
      <c r="B29" s="715" t="s">
        <v>478</v>
      </c>
      <c r="C29" s="716" t="s">
        <v>478</v>
      </c>
      <c r="D29" s="716" t="s">
        <v>478</v>
      </c>
      <c r="E29" s="716" t="s">
        <v>478</v>
      </c>
      <c r="F29" s="716" t="s">
        <v>478</v>
      </c>
      <c r="G29" s="716" t="s">
        <v>478</v>
      </c>
      <c r="H29" s="716" t="s">
        <v>478</v>
      </c>
      <c r="I29" s="717"/>
      <c r="J29" s="716" t="s">
        <v>478</v>
      </c>
      <c r="K29" s="716" t="s">
        <v>478</v>
      </c>
      <c r="L29" s="711"/>
      <c r="M29" s="714">
        <f t="shared" si="1"/>
        <v>0</v>
      </c>
    </row>
    <row r="30" spans="1:13" ht="18.75" customHeight="1">
      <c r="A30" s="696" t="s">
        <v>490</v>
      </c>
      <c r="B30" s="715" t="s">
        <v>478</v>
      </c>
      <c r="C30" s="716" t="s">
        <v>478</v>
      </c>
      <c r="D30" s="716" t="s">
        <v>478</v>
      </c>
      <c r="E30" s="716" t="s">
        <v>478</v>
      </c>
      <c r="F30" s="716" t="s">
        <v>478</v>
      </c>
      <c r="G30" s="717"/>
      <c r="H30" s="716" t="s">
        <v>478</v>
      </c>
      <c r="I30" s="716" t="s">
        <v>478</v>
      </c>
      <c r="J30" s="716" t="s">
        <v>478</v>
      </c>
      <c r="K30" s="716" t="s">
        <v>478</v>
      </c>
      <c r="L30" s="711"/>
      <c r="M30" s="714">
        <f t="shared" si="1"/>
        <v>0</v>
      </c>
    </row>
    <row r="31" spans="1:13" ht="18.75" customHeight="1">
      <c r="A31" s="696" t="s">
        <v>84</v>
      </c>
      <c r="B31" s="715" t="s">
        <v>478</v>
      </c>
      <c r="C31" s="716" t="s">
        <v>478</v>
      </c>
      <c r="D31" s="716" t="s">
        <v>478</v>
      </c>
      <c r="E31" s="716" t="s">
        <v>478</v>
      </c>
      <c r="F31" s="716" t="s">
        <v>478</v>
      </c>
      <c r="G31" s="716" t="s">
        <v>478</v>
      </c>
      <c r="H31" s="716" t="s">
        <v>478</v>
      </c>
      <c r="I31" s="717"/>
      <c r="J31" s="716" t="s">
        <v>478</v>
      </c>
      <c r="K31" s="716" t="s">
        <v>478</v>
      </c>
      <c r="L31" s="711"/>
      <c r="M31" s="714">
        <f t="shared" si="1"/>
        <v>0</v>
      </c>
    </row>
    <row r="32" spans="1:13" ht="18.75" customHeight="1" thickBot="1">
      <c r="A32" s="696" t="s">
        <v>85</v>
      </c>
      <c r="B32" s="715" t="s">
        <v>478</v>
      </c>
      <c r="C32" s="716" t="s">
        <v>478</v>
      </c>
      <c r="D32" s="717"/>
      <c r="E32" s="716" t="s">
        <v>478</v>
      </c>
      <c r="F32" s="716" t="s">
        <v>478</v>
      </c>
      <c r="G32" s="716" t="s">
        <v>478</v>
      </c>
      <c r="H32" s="716" t="s">
        <v>478</v>
      </c>
      <c r="I32" s="716" t="s">
        <v>478</v>
      </c>
      <c r="J32" s="716" t="s">
        <v>478</v>
      </c>
      <c r="K32" s="716" t="s">
        <v>478</v>
      </c>
      <c r="L32" s="718"/>
      <c r="M32" s="714">
        <f t="shared" si="1"/>
        <v>0</v>
      </c>
    </row>
    <row r="33" spans="1:13" ht="18.75" customHeight="1" thickTop="1" thickBot="1">
      <c r="A33" s="686" t="s">
        <v>474</v>
      </c>
      <c r="B33" s="719">
        <f t="shared" ref="B33:L33" si="2">SUM(B7:B32)</f>
        <v>0</v>
      </c>
      <c r="C33" s="720">
        <f t="shared" si="2"/>
        <v>0</v>
      </c>
      <c r="D33" s="720">
        <f t="shared" si="2"/>
        <v>0</v>
      </c>
      <c r="E33" s="720">
        <f t="shared" si="2"/>
        <v>0</v>
      </c>
      <c r="F33" s="720">
        <f t="shared" si="2"/>
        <v>0</v>
      </c>
      <c r="G33" s="720">
        <f t="shared" si="2"/>
        <v>0</v>
      </c>
      <c r="H33" s="720">
        <f t="shared" si="2"/>
        <v>0</v>
      </c>
      <c r="I33" s="720">
        <f t="shared" si="2"/>
        <v>0</v>
      </c>
      <c r="J33" s="720">
        <f t="shared" si="2"/>
        <v>0</v>
      </c>
      <c r="K33" s="720">
        <f t="shared" si="2"/>
        <v>0</v>
      </c>
      <c r="L33" s="721">
        <f t="shared" si="2"/>
        <v>0</v>
      </c>
      <c r="M33" s="722">
        <f>SUM(M7:M32)</f>
        <v>0</v>
      </c>
    </row>
    <row r="35" spans="1:13">
      <c r="A35" s="1281" t="s">
        <v>807</v>
      </c>
      <c r="B35" s="1348"/>
      <c r="C35" s="1348"/>
      <c r="D35" s="1348"/>
      <c r="E35" s="1348"/>
      <c r="F35" s="1348"/>
      <c r="G35" s="1348"/>
      <c r="H35" s="1348"/>
      <c r="I35" s="1348"/>
      <c r="J35" s="1348"/>
      <c r="K35" s="1348"/>
      <c r="L35" s="1348"/>
      <c r="M35" s="1348"/>
    </row>
    <row r="36" spans="1:13">
      <c r="A36" s="1348"/>
      <c r="B36" s="1348"/>
      <c r="C36" s="1348"/>
      <c r="D36" s="1348"/>
      <c r="E36" s="1348"/>
      <c r="F36" s="1348"/>
      <c r="G36" s="1348"/>
      <c r="H36" s="1348"/>
      <c r="I36" s="1348"/>
      <c r="J36" s="1348"/>
      <c r="K36" s="1348"/>
      <c r="L36" s="1348"/>
      <c r="M36" s="1348"/>
    </row>
    <row r="37" spans="1:13">
      <c r="A37" s="1348"/>
      <c r="B37" s="1348"/>
      <c r="C37" s="1348"/>
      <c r="D37" s="1348"/>
      <c r="E37" s="1348"/>
      <c r="F37" s="1348"/>
      <c r="G37" s="1348"/>
      <c r="H37" s="1348"/>
      <c r="I37" s="1348"/>
      <c r="J37" s="1348"/>
      <c r="K37" s="1348"/>
      <c r="L37" s="1348"/>
      <c r="M37" s="1348"/>
    </row>
    <row r="38" spans="1:13">
      <c r="A38" s="1348"/>
      <c r="B38" s="1348"/>
      <c r="C38" s="1348"/>
      <c r="D38" s="1348"/>
      <c r="E38" s="1348"/>
      <c r="F38" s="1348"/>
      <c r="G38" s="1348"/>
      <c r="H38" s="1348"/>
      <c r="I38" s="1348"/>
      <c r="J38" s="1348"/>
      <c r="K38" s="1348"/>
      <c r="L38" s="1348"/>
      <c r="M38" s="1348"/>
    </row>
    <row r="39" spans="1:13">
      <c r="A39" s="1348"/>
      <c r="B39" s="1348"/>
      <c r="C39" s="1348"/>
      <c r="D39" s="1348"/>
      <c r="E39" s="1348"/>
      <c r="F39" s="1348"/>
      <c r="G39" s="1348"/>
      <c r="H39" s="1348"/>
      <c r="I39" s="1348"/>
      <c r="J39" s="1348"/>
      <c r="K39" s="1348"/>
      <c r="L39" s="1348"/>
      <c r="M39" s="1348"/>
    </row>
    <row r="40" spans="1:13">
      <c r="A40" s="1348"/>
      <c r="B40" s="1348"/>
      <c r="C40" s="1348"/>
      <c r="D40" s="1348"/>
      <c r="E40" s="1348"/>
      <c r="F40" s="1348"/>
      <c r="G40" s="1348"/>
      <c r="H40" s="1348"/>
      <c r="I40" s="1348"/>
      <c r="J40" s="1348"/>
      <c r="K40" s="1348"/>
      <c r="L40" s="1348"/>
      <c r="M40" s="1348"/>
    </row>
    <row r="41" spans="1:13">
      <c r="A41" s="1348"/>
      <c r="B41" s="1348"/>
      <c r="C41" s="1348"/>
      <c r="D41" s="1348"/>
      <c r="E41" s="1348"/>
      <c r="F41" s="1348"/>
      <c r="G41" s="1348"/>
      <c r="H41" s="1348"/>
      <c r="I41" s="1348"/>
      <c r="J41" s="1348"/>
      <c r="K41" s="1348"/>
      <c r="L41" s="1348"/>
      <c r="M41" s="1348"/>
    </row>
  </sheetData>
  <mergeCells count="14">
    <mergeCell ref="J5:J6"/>
    <mergeCell ref="K5:K6"/>
    <mergeCell ref="M5:M6"/>
    <mergeCell ref="A35:M41"/>
    <mergeCell ref="I3:J3"/>
    <mergeCell ref="K3:M3"/>
    <mergeCell ref="B5:B6"/>
    <mergeCell ref="C5:C6"/>
    <mergeCell ref="D5:D6"/>
    <mergeCell ref="E5:E6"/>
    <mergeCell ref="F5:F6"/>
    <mergeCell ref="G5:G6"/>
    <mergeCell ref="H5:H6"/>
    <mergeCell ref="I5:I6"/>
  </mergeCells>
  <phoneticPr fontId="4"/>
  <pageMargins left="0.59055118110236227" right="0.59055118110236227" top="0.98425196850393704" bottom="0.98425196850393704" header="0.51181102362204722" footer="0.51181102362204722"/>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sheetPr>
  <dimension ref="A1:H153"/>
  <sheetViews>
    <sheetView view="pageBreakPreview" zoomScale="60" zoomScaleNormal="100" workbookViewId="0">
      <selection activeCell="K18" sqref="K18"/>
    </sheetView>
  </sheetViews>
  <sheetFormatPr defaultRowHeight="13.5"/>
  <cols>
    <col min="1" max="1" width="54.25" customWidth="1"/>
    <col min="2" max="2" width="9" customWidth="1"/>
    <col min="3" max="3" width="9.25" customWidth="1"/>
    <col min="4" max="4" width="7.125" customWidth="1"/>
    <col min="5" max="5" width="19.125" customWidth="1"/>
    <col min="6" max="6" width="5.25" customWidth="1"/>
    <col min="257" max="257" width="54.25" customWidth="1"/>
    <col min="259" max="259" width="9.25" customWidth="1"/>
    <col min="260" max="260" width="7.125" customWidth="1"/>
    <col min="261" max="261" width="19.125" customWidth="1"/>
    <col min="262" max="262" width="5.25" customWidth="1"/>
    <col min="513" max="513" width="54.25" customWidth="1"/>
    <col min="515" max="515" width="9.25" customWidth="1"/>
    <col min="516" max="516" width="7.125" customWidth="1"/>
    <col min="517" max="517" width="19.125" customWidth="1"/>
    <col min="518" max="518" width="5.25" customWidth="1"/>
    <col min="769" max="769" width="54.25" customWidth="1"/>
    <col min="771" max="771" width="9.25" customWidth="1"/>
    <col min="772" max="772" width="7.125" customWidth="1"/>
    <col min="773" max="773" width="19.125" customWidth="1"/>
    <col min="774" max="774" width="5.25" customWidth="1"/>
    <col min="1025" max="1025" width="54.25" customWidth="1"/>
    <col min="1027" max="1027" width="9.25" customWidth="1"/>
    <col min="1028" max="1028" width="7.125" customWidth="1"/>
    <col min="1029" max="1029" width="19.125" customWidth="1"/>
    <col min="1030" max="1030" width="5.25" customWidth="1"/>
    <col min="1281" max="1281" width="54.25" customWidth="1"/>
    <col min="1283" max="1283" width="9.25" customWidth="1"/>
    <col min="1284" max="1284" width="7.125" customWidth="1"/>
    <col min="1285" max="1285" width="19.125" customWidth="1"/>
    <col min="1286" max="1286" width="5.25" customWidth="1"/>
    <col min="1537" max="1537" width="54.25" customWidth="1"/>
    <col min="1539" max="1539" width="9.25" customWidth="1"/>
    <col min="1540" max="1540" width="7.125" customWidth="1"/>
    <col min="1541" max="1541" width="19.125" customWidth="1"/>
    <col min="1542" max="1542" width="5.25" customWidth="1"/>
    <col min="1793" max="1793" width="54.25" customWidth="1"/>
    <col min="1795" max="1795" width="9.25" customWidth="1"/>
    <col min="1796" max="1796" width="7.125" customWidth="1"/>
    <col min="1797" max="1797" width="19.125" customWidth="1"/>
    <col min="1798" max="1798" width="5.25" customWidth="1"/>
    <col min="2049" max="2049" width="54.25" customWidth="1"/>
    <col min="2051" max="2051" width="9.25" customWidth="1"/>
    <col min="2052" max="2052" width="7.125" customWidth="1"/>
    <col min="2053" max="2053" width="19.125" customWidth="1"/>
    <col min="2054" max="2054" width="5.25" customWidth="1"/>
    <col min="2305" max="2305" width="54.25" customWidth="1"/>
    <col min="2307" max="2307" width="9.25" customWidth="1"/>
    <col min="2308" max="2308" width="7.125" customWidth="1"/>
    <col min="2309" max="2309" width="19.125" customWidth="1"/>
    <col min="2310" max="2310" width="5.25" customWidth="1"/>
    <col min="2561" max="2561" width="54.25" customWidth="1"/>
    <col min="2563" max="2563" width="9.25" customWidth="1"/>
    <col min="2564" max="2564" width="7.125" customWidth="1"/>
    <col min="2565" max="2565" width="19.125" customWidth="1"/>
    <col min="2566" max="2566" width="5.25" customWidth="1"/>
    <col min="2817" max="2817" width="54.25" customWidth="1"/>
    <col min="2819" max="2819" width="9.25" customWidth="1"/>
    <col min="2820" max="2820" width="7.125" customWidth="1"/>
    <col min="2821" max="2821" width="19.125" customWidth="1"/>
    <col min="2822" max="2822" width="5.25" customWidth="1"/>
    <col min="3073" max="3073" width="54.25" customWidth="1"/>
    <col min="3075" max="3075" width="9.25" customWidth="1"/>
    <col min="3076" max="3076" width="7.125" customWidth="1"/>
    <col min="3077" max="3077" width="19.125" customWidth="1"/>
    <col min="3078" max="3078" width="5.25" customWidth="1"/>
    <col min="3329" max="3329" width="54.25" customWidth="1"/>
    <col min="3331" max="3331" width="9.25" customWidth="1"/>
    <col min="3332" max="3332" width="7.125" customWidth="1"/>
    <col min="3333" max="3333" width="19.125" customWidth="1"/>
    <col min="3334" max="3334" width="5.25" customWidth="1"/>
    <col min="3585" max="3585" width="54.25" customWidth="1"/>
    <col min="3587" max="3587" width="9.25" customWidth="1"/>
    <col min="3588" max="3588" width="7.125" customWidth="1"/>
    <col min="3589" max="3589" width="19.125" customWidth="1"/>
    <col min="3590" max="3590" width="5.25" customWidth="1"/>
    <col min="3841" max="3841" width="54.25" customWidth="1"/>
    <col min="3843" max="3843" width="9.25" customWidth="1"/>
    <col min="3844" max="3844" width="7.125" customWidth="1"/>
    <col min="3845" max="3845" width="19.125" customWidth="1"/>
    <col min="3846" max="3846" width="5.25" customWidth="1"/>
    <col min="4097" max="4097" width="54.25" customWidth="1"/>
    <col min="4099" max="4099" width="9.25" customWidth="1"/>
    <col min="4100" max="4100" width="7.125" customWidth="1"/>
    <col min="4101" max="4101" width="19.125" customWidth="1"/>
    <col min="4102" max="4102" width="5.25" customWidth="1"/>
    <col min="4353" max="4353" width="54.25" customWidth="1"/>
    <col min="4355" max="4355" width="9.25" customWidth="1"/>
    <col min="4356" max="4356" width="7.125" customWidth="1"/>
    <col min="4357" max="4357" width="19.125" customWidth="1"/>
    <col min="4358" max="4358" width="5.25" customWidth="1"/>
    <col min="4609" max="4609" width="54.25" customWidth="1"/>
    <col min="4611" max="4611" width="9.25" customWidth="1"/>
    <col min="4612" max="4612" width="7.125" customWidth="1"/>
    <col min="4613" max="4613" width="19.125" customWidth="1"/>
    <col min="4614" max="4614" width="5.25" customWidth="1"/>
    <col min="4865" max="4865" width="54.25" customWidth="1"/>
    <col min="4867" max="4867" width="9.25" customWidth="1"/>
    <col min="4868" max="4868" width="7.125" customWidth="1"/>
    <col min="4869" max="4869" width="19.125" customWidth="1"/>
    <col min="4870" max="4870" width="5.25" customWidth="1"/>
    <col min="5121" max="5121" width="54.25" customWidth="1"/>
    <col min="5123" max="5123" width="9.25" customWidth="1"/>
    <col min="5124" max="5124" width="7.125" customWidth="1"/>
    <col min="5125" max="5125" width="19.125" customWidth="1"/>
    <col min="5126" max="5126" width="5.25" customWidth="1"/>
    <col min="5377" max="5377" width="54.25" customWidth="1"/>
    <col min="5379" max="5379" width="9.25" customWidth="1"/>
    <col min="5380" max="5380" width="7.125" customWidth="1"/>
    <col min="5381" max="5381" width="19.125" customWidth="1"/>
    <col min="5382" max="5382" width="5.25" customWidth="1"/>
    <col min="5633" max="5633" width="54.25" customWidth="1"/>
    <col min="5635" max="5635" width="9.25" customWidth="1"/>
    <col min="5636" max="5636" width="7.125" customWidth="1"/>
    <col min="5637" max="5637" width="19.125" customWidth="1"/>
    <col min="5638" max="5638" width="5.25" customWidth="1"/>
    <col min="5889" max="5889" width="54.25" customWidth="1"/>
    <col min="5891" max="5891" width="9.25" customWidth="1"/>
    <col min="5892" max="5892" width="7.125" customWidth="1"/>
    <col min="5893" max="5893" width="19.125" customWidth="1"/>
    <col min="5894" max="5894" width="5.25" customWidth="1"/>
    <col min="6145" max="6145" width="54.25" customWidth="1"/>
    <col min="6147" max="6147" width="9.25" customWidth="1"/>
    <col min="6148" max="6148" width="7.125" customWidth="1"/>
    <col min="6149" max="6149" width="19.125" customWidth="1"/>
    <col min="6150" max="6150" width="5.25" customWidth="1"/>
    <col min="6401" max="6401" width="54.25" customWidth="1"/>
    <col min="6403" max="6403" width="9.25" customWidth="1"/>
    <col min="6404" max="6404" width="7.125" customWidth="1"/>
    <col min="6405" max="6405" width="19.125" customWidth="1"/>
    <col min="6406" max="6406" width="5.25" customWidth="1"/>
    <col min="6657" max="6657" width="54.25" customWidth="1"/>
    <col min="6659" max="6659" width="9.25" customWidth="1"/>
    <col min="6660" max="6660" width="7.125" customWidth="1"/>
    <col min="6661" max="6661" width="19.125" customWidth="1"/>
    <col min="6662" max="6662" width="5.25" customWidth="1"/>
    <col min="6913" max="6913" width="54.25" customWidth="1"/>
    <col min="6915" max="6915" width="9.25" customWidth="1"/>
    <col min="6916" max="6916" width="7.125" customWidth="1"/>
    <col min="6917" max="6917" width="19.125" customWidth="1"/>
    <col min="6918" max="6918" width="5.25" customWidth="1"/>
    <col min="7169" max="7169" width="54.25" customWidth="1"/>
    <col min="7171" max="7171" width="9.25" customWidth="1"/>
    <col min="7172" max="7172" width="7.125" customWidth="1"/>
    <col min="7173" max="7173" width="19.125" customWidth="1"/>
    <col min="7174" max="7174" width="5.25" customWidth="1"/>
    <col min="7425" max="7425" width="54.25" customWidth="1"/>
    <col min="7427" max="7427" width="9.25" customWidth="1"/>
    <col min="7428" max="7428" width="7.125" customWidth="1"/>
    <col min="7429" max="7429" width="19.125" customWidth="1"/>
    <col min="7430" max="7430" width="5.25" customWidth="1"/>
    <col min="7681" max="7681" width="54.25" customWidth="1"/>
    <col min="7683" max="7683" width="9.25" customWidth="1"/>
    <col min="7684" max="7684" width="7.125" customWidth="1"/>
    <col min="7685" max="7685" width="19.125" customWidth="1"/>
    <col min="7686" max="7686" width="5.25" customWidth="1"/>
    <col min="7937" max="7937" width="54.25" customWidth="1"/>
    <col min="7939" max="7939" width="9.25" customWidth="1"/>
    <col min="7940" max="7940" width="7.125" customWidth="1"/>
    <col min="7941" max="7941" width="19.125" customWidth="1"/>
    <col min="7942" max="7942" width="5.25" customWidth="1"/>
    <col min="8193" max="8193" width="54.25" customWidth="1"/>
    <col min="8195" max="8195" width="9.25" customWidth="1"/>
    <col min="8196" max="8196" width="7.125" customWidth="1"/>
    <col min="8197" max="8197" width="19.125" customWidth="1"/>
    <col min="8198" max="8198" width="5.25" customWidth="1"/>
    <col min="8449" max="8449" width="54.25" customWidth="1"/>
    <col min="8451" max="8451" width="9.25" customWidth="1"/>
    <col min="8452" max="8452" width="7.125" customWidth="1"/>
    <col min="8453" max="8453" width="19.125" customWidth="1"/>
    <col min="8454" max="8454" width="5.25" customWidth="1"/>
    <col min="8705" max="8705" width="54.25" customWidth="1"/>
    <col min="8707" max="8707" width="9.25" customWidth="1"/>
    <col min="8708" max="8708" width="7.125" customWidth="1"/>
    <col min="8709" max="8709" width="19.125" customWidth="1"/>
    <col min="8710" max="8710" width="5.25" customWidth="1"/>
    <col min="8961" max="8961" width="54.25" customWidth="1"/>
    <col min="8963" max="8963" width="9.25" customWidth="1"/>
    <col min="8964" max="8964" width="7.125" customWidth="1"/>
    <col min="8965" max="8965" width="19.125" customWidth="1"/>
    <col min="8966" max="8966" width="5.25" customWidth="1"/>
    <col min="9217" max="9217" width="54.25" customWidth="1"/>
    <col min="9219" max="9219" width="9.25" customWidth="1"/>
    <col min="9220" max="9220" width="7.125" customWidth="1"/>
    <col min="9221" max="9221" width="19.125" customWidth="1"/>
    <col min="9222" max="9222" width="5.25" customWidth="1"/>
    <col min="9473" max="9473" width="54.25" customWidth="1"/>
    <col min="9475" max="9475" width="9.25" customWidth="1"/>
    <col min="9476" max="9476" width="7.125" customWidth="1"/>
    <col min="9477" max="9477" width="19.125" customWidth="1"/>
    <col min="9478" max="9478" width="5.25" customWidth="1"/>
    <col min="9729" max="9729" width="54.25" customWidth="1"/>
    <col min="9731" max="9731" width="9.25" customWidth="1"/>
    <col min="9732" max="9732" width="7.125" customWidth="1"/>
    <col min="9733" max="9733" width="19.125" customWidth="1"/>
    <col min="9734" max="9734" width="5.25" customWidth="1"/>
    <col min="9985" max="9985" width="54.25" customWidth="1"/>
    <col min="9987" max="9987" width="9.25" customWidth="1"/>
    <col min="9988" max="9988" width="7.125" customWidth="1"/>
    <col min="9989" max="9989" width="19.125" customWidth="1"/>
    <col min="9990" max="9990" width="5.25" customWidth="1"/>
    <col min="10241" max="10241" width="54.25" customWidth="1"/>
    <col min="10243" max="10243" width="9.25" customWidth="1"/>
    <col min="10244" max="10244" width="7.125" customWidth="1"/>
    <col min="10245" max="10245" width="19.125" customWidth="1"/>
    <col min="10246" max="10246" width="5.25" customWidth="1"/>
    <col min="10497" max="10497" width="54.25" customWidth="1"/>
    <col min="10499" max="10499" width="9.25" customWidth="1"/>
    <col min="10500" max="10500" width="7.125" customWidth="1"/>
    <col min="10501" max="10501" width="19.125" customWidth="1"/>
    <col min="10502" max="10502" width="5.25" customWidth="1"/>
    <col min="10753" max="10753" width="54.25" customWidth="1"/>
    <col min="10755" max="10755" width="9.25" customWidth="1"/>
    <col min="10756" max="10756" width="7.125" customWidth="1"/>
    <col min="10757" max="10757" width="19.125" customWidth="1"/>
    <col min="10758" max="10758" width="5.25" customWidth="1"/>
    <col min="11009" max="11009" width="54.25" customWidth="1"/>
    <col min="11011" max="11011" width="9.25" customWidth="1"/>
    <col min="11012" max="11012" width="7.125" customWidth="1"/>
    <col min="11013" max="11013" width="19.125" customWidth="1"/>
    <col min="11014" max="11014" width="5.25" customWidth="1"/>
    <col min="11265" max="11265" width="54.25" customWidth="1"/>
    <col min="11267" max="11267" width="9.25" customWidth="1"/>
    <col min="11268" max="11268" width="7.125" customWidth="1"/>
    <col min="11269" max="11269" width="19.125" customWidth="1"/>
    <col min="11270" max="11270" width="5.25" customWidth="1"/>
    <col min="11521" max="11521" width="54.25" customWidth="1"/>
    <col min="11523" max="11523" width="9.25" customWidth="1"/>
    <col min="11524" max="11524" width="7.125" customWidth="1"/>
    <col min="11525" max="11525" width="19.125" customWidth="1"/>
    <col min="11526" max="11526" width="5.25" customWidth="1"/>
    <col min="11777" max="11777" width="54.25" customWidth="1"/>
    <col min="11779" max="11779" width="9.25" customWidth="1"/>
    <col min="11780" max="11780" width="7.125" customWidth="1"/>
    <col min="11781" max="11781" width="19.125" customWidth="1"/>
    <col min="11782" max="11782" width="5.25" customWidth="1"/>
    <col min="12033" max="12033" width="54.25" customWidth="1"/>
    <col min="12035" max="12035" width="9.25" customWidth="1"/>
    <col min="12036" max="12036" width="7.125" customWidth="1"/>
    <col min="12037" max="12037" width="19.125" customWidth="1"/>
    <col min="12038" max="12038" width="5.25" customWidth="1"/>
    <col min="12289" max="12289" width="54.25" customWidth="1"/>
    <col min="12291" max="12291" width="9.25" customWidth="1"/>
    <col min="12292" max="12292" width="7.125" customWidth="1"/>
    <col min="12293" max="12293" width="19.125" customWidth="1"/>
    <col min="12294" max="12294" width="5.25" customWidth="1"/>
    <col min="12545" max="12545" width="54.25" customWidth="1"/>
    <col min="12547" max="12547" width="9.25" customWidth="1"/>
    <col min="12548" max="12548" width="7.125" customWidth="1"/>
    <col min="12549" max="12549" width="19.125" customWidth="1"/>
    <col min="12550" max="12550" width="5.25" customWidth="1"/>
    <col min="12801" max="12801" width="54.25" customWidth="1"/>
    <col min="12803" max="12803" width="9.25" customWidth="1"/>
    <col min="12804" max="12804" width="7.125" customWidth="1"/>
    <col min="12805" max="12805" width="19.125" customWidth="1"/>
    <col min="12806" max="12806" width="5.25" customWidth="1"/>
    <col min="13057" max="13057" width="54.25" customWidth="1"/>
    <col min="13059" max="13059" width="9.25" customWidth="1"/>
    <col min="13060" max="13060" width="7.125" customWidth="1"/>
    <col min="13061" max="13061" width="19.125" customWidth="1"/>
    <col min="13062" max="13062" width="5.25" customWidth="1"/>
    <col min="13313" max="13313" width="54.25" customWidth="1"/>
    <col min="13315" max="13315" width="9.25" customWidth="1"/>
    <col min="13316" max="13316" width="7.125" customWidth="1"/>
    <col min="13317" max="13317" width="19.125" customWidth="1"/>
    <col min="13318" max="13318" width="5.25" customWidth="1"/>
    <col min="13569" max="13569" width="54.25" customWidth="1"/>
    <col min="13571" max="13571" width="9.25" customWidth="1"/>
    <col min="13572" max="13572" width="7.125" customWidth="1"/>
    <col min="13573" max="13573" width="19.125" customWidth="1"/>
    <col min="13574" max="13574" width="5.25" customWidth="1"/>
    <col min="13825" max="13825" width="54.25" customWidth="1"/>
    <col min="13827" max="13827" width="9.25" customWidth="1"/>
    <col min="13828" max="13828" width="7.125" customWidth="1"/>
    <col min="13829" max="13829" width="19.125" customWidth="1"/>
    <col min="13830" max="13830" width="5.25" customWidth="1"/>
    <col min="14081" max="14081" width="54.25" customWidth="1"/>
    <col min="14083" max="14083" width="9.25" customWidth="1"/>
    <col min="14084" max="14084" width="7.125" customWidth="1"/>
    <col min="14085" max="14085" width="19.125" customWidth="1"/>
    <col min="14086" max="14086" width="5.25" customWidth="1"/>
    <col min="14337" max="14337" width="54.25" customWidth="1"/>
    <col min="14339" max="14339" width="9.25" customWidth="1"/>
    <col min="14340" max="14340" width="7.125" customWidth="1"/>
    <col min="14341" max="14341" width="19.125" customWidth="1"/>
    <col min="14342" max="14342" width="5.25" customWidth="1"/>
    <col min="14593" max="14593" width="54.25" customWidth="1"/>
    <col min="14595" max="14595" width="9.25" customWidth="1"/>
    <col min="14596" max="14596" width="7.125" customWidth="1"/>
    <col min="14597" max="14597" width="19.125" customWidth="1"/>
    <col min="14598" max="14598" width="5.25" customWidth="1"/>
    <col min="14849" max="14849" width="54.25" customWidth="1"/>
    <col min="14851" max="14851" width="9.25" customWidth="1"/>
    <col min="14852" max="14852" width="7.125" customWidth="1"/>
    <col min="14853" max="14853" width="19.125" customWidth="1"/>
    <col min="14854" max="14854" width="5.25" customWidth="1"/>
    <col min="15105" max="15105" width="54.25" customWidth="1"/>
    <col min="15107" max="15107" width="9.25" customWidth="1"/>
    <col min="15108" max="15108" width="7.125" customWidth="1"/>
    <col min="15109" max="15109" width="19.125" customWidth="1"/>
    <col min="15110" max="15110" width="5.25" customWidth="1"/>
    <col min="15361" max="15361" width="54.25" customWidth="1"/>
    <col min="15363" max="15363" width="9.25" customWidth="1"/>
    <col min="15364" max="15364" width="7.125" customWidth="1"/>
    <col min="15365" max="15365" width="19.125" customWidth="1"/>
    <col min="15366" max="15366" width="5.25" customWidth="1"/>
    <col min="15617" max="15617" width="54.25" customWidth="1"/>
    <col min="15619" max="15619" width="9.25" customWidth="1"/>
    <col min="15620" max="15620" width="7.125" customWidth="1"/>
    <col min="15621" max="15621" width="19.125" customWidth="1"/>
    <col min="15622" max="15622" width="5.25" customWidth="1"/>
    <col min="15873" max="15873" width="54.25" customWidth="1"/>
    <col min="15875" max="15875" width="9.25" customWidth="1"/>
    <col min="15876" max="15876" width="7.125" customWidth="1"/>
    <col min="15877" max="15877" width="19.125" customWidth="1"/>
    <col min="15878" max="15878" width="5.25" customWidth="1"/>
    <col min="16129" max="16129" width="54.25" customWidth="1"/>
    <col min="16131" max="16131" width="9.25" customWidth="1"/>
    <col min="16132" max="16132" width="7.125" customWidth="1"/>
    <col min="16133" max="16133" width="19.125" customWidth="1"/>
    <col min="16134" max="16134" width="5.25" customWidth="1"/>
  </cols>
  <sheetData>
    <row r="1" spans="1:8">
      <c r="A1" t="s">
        <v>264</v>
      </c>
    </row>
    <row r="3" spans="1:8">
      <c r="B3" s="723" t="s">
        <v>491</v>
      </c>
      <c r="C3" s="723"/>
      <c r="D3" s="723" t="s">
        <v>492</v>
      </c>
      <c r="E3" s="723"/>
    </row>
    <row r="4" spans="1:8">
      <c r="B4" s="724" t="s">
        <v>493</v>
      </c>
      <c r="C4" s="724" t="s">
        <v>5</v>
      </c>
      <c r="D4" s="724" t="s">
        <v>493</v>
      </c>
      <c r="E4" s="724" t="s">
        <v>5</v>
      </c>
      <c r="F4" s="724" t="s">
        <v>494</v>
      </c>
      <c r="H4" s="725"/>
    </row>
    <row r="5" spans="1:8">
      <c r="A5" t="s">
        <v>468</v>
      </c>
      <c r="B5" t="s">
        <v>413</v>
      </c>
      <c r="C5" t="s">
        <v>20</v>
      </c>
      <c r="D5" t="s">
        <v>163</v>
      </c>
      <c r="E5" t="s">
        <v>20</v>
      </c>
      <c r="F5">
        <f>'1 中→小'!B7</f>
        <v>0</v>
      </c>
      <c r="H5" s="725"/>
    </row>
    <row r="6" spans="1:8">
      <c r="A6" t="s">
        <v>468</v>
      </c>
      <c r="B6" t="s">
        <v>413</v>
      </c>
      <c r="C6" t="s">
        <v>21</v>
      </c>
      <c r="D6" t="s">
        <v>163</v>
      </c>
      <c r="E6" t="s">
        <v>21</v>
      </c>
      <c r="F6">
        <f>'1 中→小'!C8</f>
        <v>0</v>
      </c>
    </row>
    <row r="7" spans="1:8">
      <c r="A7" t="s">
        <v>468</v>
      </c>
      <c r="B7" t="s">
        <v>413</v>
      </c>
      <c r="C7" t="s">
        <v>22</v>
      </c>
      <c r="D7" t="s">
        <v>163</v>
      </c>
      <c r="E7" t="s">
        <v>22</v>
      </c>
      <c r="F7">
        <f>'1 中→小'!D9</f>
        <v>0</v>
      </c>
    </row>
    <row r="8" spans="1:8">
      <c r="A8" t="s">
        <v>468</v>
      </c>
      <c r="B8" t="s">
        <v>413</v>
      </c>
      <c r="C8" t="s">
        <v>23</v>
      </c>
      <c r="D8" t="s">
        <v>163</v>
      </c>
      <c r="E8" t="s">
        <v>23</v>
      </c>
      <c r="F8">
        <f>'1 中→小'!E10</f>
        <v>0</v>
      </c>
    </row>
    <row r="9" spans="1:8">
      <c r="A9" t="s">
        <v>468</v>
      </c>
      <c r="B9" t="s">
        <v>413</v>
      </c>
      <c r="C9" t="s">
        <v>24</v>
      </c>
      <c r="D9" t="s">
        <v>163</v>
      </c>
      <c r="E9" t="s">
        <v>24</v>
      </c>
      <c r="F9">
        <f>'1 中→小'!G11</f>
        <v>0</v>
      </c>
    </row>
    <row r="10" spans="1:8">
      <c r="A10" t="s">
        <v>468</v>
      </c>
      <c r="B10" t="s">
        <v>413</v>
      </c>
      <c r="C10" t="s">
        <v>25</v>
      </c>
      <c r="D10" t="s">
        <v>163</v>
      </c>
      <c r="E10" t="s">
        <v>25</v>
      </c>
      <c r="F10">
        <f>'1 中→小'!H12</f>
        <v>0</v>
      </c>
    </row>
    <row r="11" spans="1:8">
      <c r="A11" t="s">
        <v>468</v>
      </c>
      <c r="B11" t="s">
        <v>413</v>
      </c>
      <c r="C11" t="s">
        <v>26</v>
      </c>
      <c r="D11" t="s">
        <v>163</v>
      </c>
      <c r="E11" t="s">
        <v>417</v>
      </c>
      <c r="F11">
        <f>'1 中→小'!J13</f>
        <v>0</v>
      </c>
    </row>
    <row r="12" spans="1:8">
      <c r="A12" t="s">
        <v>468</v>
      </c>
      <c r="B12" t="s">
        <v>413</v>
      </c>
      <c r="C12" t="s">
        <v>27</v>
      </c>
      <c r="D12" t="s">
        <v>163</v>
      </c>
      <c r="E12" t="s">
        <v>417</v>
      </c>
      <c r="F12">
        <f>'1 中→小'!J14</f>
        <v>0</v>
      </c>
    </row>
    <row r="13" spans="1:8">
      <c r="A13" t="s">
        <v>468</v>
      </c>
      <c r="B13" t="s">
        <v>413</v>
      </c>
      <c r="C13" t="s">
        <v>29</v>
      </c>
      <c r="D13" t="s">
        <v>163</v>
      </c>
      <c r="E13" t="s">
        <v>29</v>
      </c>
      <c r="F13">
        <f>'1 中→小'!I16</f>
        <v>0</v>
      </c>
    </row>
    <row r="14" spans="1:8">
      <c r="A14" t="s">
        <v>468</v>
      </c>
      <c r="B14" t="s">
        <v>413</v>
      </c>
      <c r="C14" t="s">
        <v>33</v>
      </c>
      <c r="D14" t="s">
        <v>163</v>
      </c>
      <c r="E14" t="s">
        <v>442</v>
      </c>
      <c r="F14">
        <f>'1 中→小'!K20</f>
        <v>0</v>
      </c>
    </row>
    <row r="15" spans="1:8">
      <c r="A15" t="s">
        <v>823</v>
      </c>
      <c r="B15" t="s">
        <v>824</v>
      </c>
      <c r="C15" t="s">
        <v>825</v>
      </c>
      <c r="D15" t="s">
        <v>826</v>
      </c>
      <c r="E15" t="s">
        <v>825</v>
      </c>
      <c r="F15" s="116">
        <f>'1 中→小'!L20</f>
        <v>0</v>
      </c>
    </row>
    <row r="16" spans="1:8">
      <c r="A16" t="s">
        <v>468</v>
      </c>
      <c r="B16" t="s">
        <v>413</v>
      </c>
      <c r="C16" t="s">
        <v>20</v>
      </c>
      <c r="D16" t="s">
        <v>163</v>
      </c>
      <c r="E16" t="s">
        <v>419</v>
      </c>
      <c r="F16">
        <f>'1 中→小'!M7</f>
        <v>0</v>
      </c>
    </row>
    <row r="17" spans="1:6">
      <c r="A17" t="s">
        <v>468</v>
      </c>
      <c r="B17" t="s">
        <v>413</v>
      </c>
      <c r="C17" t="s">
        <v>21</v>
      </c>
      <c r="D17" t="s">
        <v>163</v>
      </c>
      <c r="E17" t="s">
        <v>419</v>
      </c>
      <c r="F17">
        <f>'1 中→小'!M8</f>
        <v>0</v>
      </c>
    </row>
    <row r="18" spans="1:6">
      <c r="A18" t="s">
        <v>468</v>
      </c>
      <c r="B18" t="s">
        <v>413</v>
      </c>
      <c r="C18" t="s">
        <v>22</v>
      </c>
      <c r="D18" t="s">
        <v>163</v>
      </c>
      <c r="E18" t="s">
        <v>419</v>
      </c>
      <c r="F18">
        <f>'1 中→小'!M9</f>
        <v>0</v>
      </c>
    </row>
    <row r="19" spans="1:6">
      <c r="A19" t="s">
        <v>468</v>
      </c>
      <c r="B19" t="s">
        <v>413</v>
      </c>
      <c r="C19" t="s">
        <v>23</v>
      </c>
      <c r="D19" t="s">
        <v>163</v>
      </c>
      <c r="E19" t="s">
        <v>419</v>
      </c>
      <c r="F19">
        <f>'1 中→小'!M10</f>
        <v>0</v>
      </c>
    </row>
    <row r="20" spans="1:6">
      <c r="A20" t="s">
        <v>468</v>
      </c>
      <c r="B20" t="s">
        <v>413</v>
      </c>
      <c r="C20" t="s">
        <v>24</v>
      </c>
      <c r="D20" t="s">
        <v>163</v>
      </c>
      <c r="E20" t="s">
        <v>419</v>
      </c>
      <c r="F20">
        <f>'1 中→小'!M11</f>
        <v>0</v>
      </c>
    </row>
    <row r="21" spans="1:6">
      <c r="A21" t="s">
        <v>468</v>
      </c>
      <c r="B21" t="s">
        <v>413</v>
      </c>
      <c r="C21" t="s">
        <v>25</v>
      </c>
      <c r="D21" t="s">
        <v>163</v>
      </c>
      <c r="E21" t="s">
        <v>419</v>
      </c>
      <c r="F21">
        <f>'1 中→小'!M12</f>
        <v>0</v>
      </c>
    </row>
    <row r="22" spans="1:6">
      <c r="A22" t="s">
        <v>468</v>
      </c>
      <c r="B22" t="s">
        <v>413</v>
      </c>
      <c r="C22" t="s">
        <v>26</v>
      </c>
      <c r="D22" t="s">
        <v>163</v>
      </c>
      <c r="E22" t="s">
        <v>419</v>
      </c>
      <c r="F22">
        <f>'1 中→小'!M13</f>
        <v>0</v>
      </c>
    </row>
    <row r="23" spans="1:6">
      <c r="A23" t="s">
        <v>468</v>
      </c>
      <c r="B23" t="s">
        <v>413</v>
      </c>
      <c r="C23" t="s">
        <v>27</v>
      </c>
      <c r="D23" t="s">
        <v>163</v>
      </c>
      <c r="E23" t="s">
        <v>419</v>
      </c>
      <c r="F23">
        <f>'1 中→小'!M14</f>
        <v>0</v>
      </c>
    </row>
    <row r="24" spans="1:6">
      <c r="A24" t="s">
        <v>468</v>
      </c>
      <c r="B24" t="s">
        <v>413</v>
      </c>
      <c r="C24" t="s">
        <v>28</v>
      </c>
      <c r="D24" t="s">
        <v>163</v>
      </c>
      <c r="E24" t="s">
        <v>419</v>
      </c>
      <c r="F24">
        <f>'1 中→小'!M15</f>
        <v>0</v>
      </c>
    </row>
    <row r="25" spans="1:6">
      <c r="A25" t="s">
        <v>468</v>
      </c>
      <c r="B25" t="s">
        <v>413</v>
      </c>
      <c r="C25" t="s">
        <v>29</v>
      </c>
      <c r="D25" t="s">
        <v>163</v>
      </c>
      <c r="E25" t="s">
        <v>419</v>
      </c>
      <c r="F25">
        <f>'1 中→小'!M16</f>
        <v>0</v>
      </c>
    </row>
    <row r="26" spans="1:6">
      <c r="A26" t="s">
        <v>468</v>
      </c>
      <c r="B26" t="s">
        <v>413</v>
      </c>
      <c r="C26" t="s">
        <v>30</v>
      </c>
      <c r="D26" t="s">
        <v>163</v>
      </c>
      <c r="E26" t="s">
        <v>419</v>
      </c>
      <c r="F26">
        <f>'1 中→小'!M17</f>
        <v>0</v>
      </c>
    </row>
    <row r="27" spans="1:6">
      <c r="A27" t="s">
        <v>468</v>
      </c>
      <c r="B27" t="s">
        <v>413</v>
      </c>
      <c r="C27" t="s">
        <v>32</v>
      </c>
      <c r="D27" t="s">
        <v>163</v>
      </c>
      <c r="E27" t="s">
        <v>419</v>
      </c>
      <c r="F27">
        <f>'1 中→小'!M18</f>
        <v>0</v>
      </c>
    </row>
    <row r="28" spans="1:6">
      <c r="A28" t="s">
        <v>468</v>
      </c>
      <c r="B28" t="s">
        <v>413</v>
      </c>
      <c r="C28" t="s">
        <v>31</v>
      </c>
      <c r="D28" t="s">
        <v>163</v>
      </c>
      <c r="E28" t="s">
        <v>419</v>
      </c>
      <c r="F28">
        <f>'1 中→小'!M19</f>
        <v>0</v>
      </c>
    </row>
    <row r="29" spans="1:6">
      <c r="A29" t="s">
        <v>468</v>
      </c>
      <c r="B29" t="s">
        <v>413</v>
      </c>
      <c r="C29" t="s">
        <v>33</v>
      </c>
      <c r="D29" t="s">
        <v>163</v>
      </c>
      <c r="E29" t="s">
        <v>419</v>
      </c>
      <c r="F29">
        <f>'1 中→小'!M20</f>
        <v>0</v>
      </c>
    </row>
    <row r="30" spans="1:6">
      <c r="A30" t="s">
        <v>468</v>
      </c>
      <c r="B30" t="s">
        <v>413</v>
      </c>
      <c r="C30" t="s">
        <v>34</v>
      </c>
      <c r="D30" t="s">
        <v>163</v>
      </c>
      <c r="E30" t="s">
        <v>419</v>
      </c>
      <c r="F30">
        <f>'1 中→小'!M21</f>
        <v>0</v>
      </c>
    </row>
    <row r="31" spans="1:6">
      <c r="A31" t="s">
        <v>482</v>
      </c>
      <c r="B31" t="s">
        <v>129</v>
      </c>
      <c r="C31" t="s">
        <v>20</v>
      </c>
      <c r="D31" t="s">
        <v>163</v>
      </c>
      <c r="E31" t="s">
        <v>20</v>
      </c>
      <c r="F31">
        <f>'2 高→小'!B7</f>
        <v>0</v>
      </c>
    </row>
    <row r="32" spans="1:6">
      <c r="A32" t="s">
        <v>482</v>
      </c>
      <c r="B32" t="s">
        <v>129</v>
      </c>
      <c r="C32" t="s">
        <v>56</v>
      </c>
      <c r="D32" t="s">
        <v>163</v>
      </c>
      <c r="E32" t="s">
        <v>21</v>
      </c>
      <c r="F32">
        <f>'2 高→小'!C8</f>
        <v>0</v>
      </c>
    </row>
    <row r="33" spans="1:6">
      <c r="A33" t="s">
        <v>482</v>
      </c>
      <c r="B33" t="s">
        <v>129</v>
      </c>
      <c r="C33" t="s">
        <v>57</v>
      </c>
      <c r="D33" t="s">
        <v>163</v>
      </c>
      <c r="E33" t="s">
        <v>21</v>
      </c>
      <c r="F33">
        <f>'2 高→小'!C9</f>
        <v>0</v>
      </c>
    </row>
    <row r="34" spans="1:6">
      <c r="A34" t="s">
        <v>482</v>
      </c>
      <c r="B34" t="s">
        <v>129</v>
      </c>
      <c r="C34" t="s">
        <v>22</v>
      </c>
      <c r="D34" t="s">
        <v>163</v>
      </c>
      <c r="E34" t="s">
        <v>22</v>
      </c>
      <c r="F34">
        <f>'2 高→小'!D10</f>
        <v>0</v>
      </c>
    </row>
    <row r="35" spans="1:6">
      <c r="A35" t="s">
        <v>482</v>
      </c>
      <c r="B35" t="s">
        <v>129</v>
      </c>
      <c r="C35" t="s">
        <v>23</v>
      </c>
      <c r="D35" t="s">
        <v>163</v>
      </c>
      <c r="E35" t="s">
        <v>23</v>
      </c>
      <c r="F35">
        <f>'2 高→小'!E11</f>
        <v>0</v>
      </c>
    </row>
    <row r="36" spans="1:6">
      <c r="A36" t="s">
        <v>482</v>
      </c>
      <c r="B36" t="s">
        <v>129</v>
      </c>
      <c r="C36" t="s">
        <v>24</v>
      </c>
      <c r="D36" t="s">
        <v>163</v>
      </c>
      <c r="E36" t="s">
        <v>24</v>
      </c>
      <c r="F36">
        <f>'2 高→小'!G12</f>
        <v>0</v>
      </c>
    </row>
    <row r="37" spans="1:6">
      <c r="A37" t="s">
        <v>482</v>
      </c>
      <c r="B37" t="s">
        <v>129</v>
      </c>
      <c r="C37" t="s">
        <v>25</v>
      </c>
      <c r="D37" t="s">
        <v>163</v>
      </c>
      <c r="E37" t="s">
        <v>416</v>
      </c>
      <c r="F37">
        <f>'2 高→小'!H13</f>
        <v>0</v>
      </c>
    </row>
    <row r="38" spans="1:6">
      <c r="A38" t="s">
        <v>482</v>
      </c>
      <c r="B38" t="s">
        <v>129</v>
      </c>
      <c r="C38" t="s">
        <v>58</v>
      </c>
      <c r="D38" t="s">
        <v>163</v>
      </c>
      <c r="E38" t="s">
        <v>416</v>
      </c>
      <c r="F38">
        <f>'2 高→小'!H14</f>
        <v>0</v>
      </c>
    </row>
    <row r="39" spans="1:6">
      <c r="A39" t="s">
        <v>482</v>
      </c>
      <c r="B39" t="s">
        <v>129</v>
      </c>
      <c r="C39" t="s">
        <v>59</v>
      </c>
      <c r="D39" t="s">
        <v>163</v>
      </c>
      <c r="E39" t="s">
        <v>20</v>
      </c>
      <c r="F39">
        <f>'2 高→小'!B15</f>
        <v>0</v>
      </c>
    </row>
    <row r="40" spans="1:6">
      <c r="A40" t="s">
        <v>482</v>
      </c>
      <c r="B40" t="s">
        <v>129</v>
      </c>
      <c r="C40" t="s">
        <v>26</v>
      </c>
      <c r="D40" t="s">
        <v>163</v>
      </c>
      <c r="E40" t="s">
        <v>417</v>
      </c>
      <c r="F40">
        <f>'2 高→小'!J16</f>
        <v>0</v>
      </c>
    </row>
    <row r="41" spans="1:6">
      <c r="A41" t="s">
        <v>482</v>
      </c>
      <c r="B41" t="s">
        <v>129</v>
      </c>
      <c r="C41" t="s">
        <v>27</v>
      </c>
      <c r="D41" t="s">
        <v>163</v>
      </c>
      <c r="E41" t="s">
        <v>417</v>
      </c>
      <c r="F41">
        <f>'2 高→小'!J17</f>
        <v>0</v>
      </c>
    </row>
    <row r="42" spans="1:6">
      <c r="A42" t="s">
        <v>482</v>
      </c>
      <c r="B42" t="s">
        <v>129</v>
      </c>
      <c r="C42" t="s">
        <v>60</v>
      </c>
      <c r="D42" t="s">
        <v>163</v>
      </c>
      <c r="E42" t="s">
        <v>417</v>
      </c>
      <c r="F42">
        <f>'2 高→小'!J18</f>
        <v>0</v>
      </c>
    </row>
    <row r="43" spans="1:6">
      <c r="A43" t="s">
        <v>482</v>
      </c>
      <c r="B43" t="s">
        <v>129</v>
      </c>
      <c r="C43" t="s">
        <v>61</v>
      </c>
      <c r="D43" t="s">
        <v>163</v>
      </c>
      <c r="E43" t="s">
        <v>417</v>
      </c>
      <c r="F43">
        <f>'2 高→小'!J19</f>
        <v>0</v>
      </c>
    </row>
    <row r="44" spans="1:6">
      <c r="A44" t="s">
        <v>482</v>
      </c>
      <c r="B44" t="s">
        <v>129</v>
      </c>
      <c r="C44" t="s">
        <v>29</v>
      </c>
      <c r="D44" t="s">
        <v>163</v>
      </c>
      <c r="E44" t="s">
        <v>29</v>
      </c>
      <c r="F44">
        <f>'2 高→小'!I20</f>
        <v>0</v>
      </c>
    </row>
    <row r="45" spans="1:6">
      <c r="A45" t="s">
        <v>482</v>
      </c>
      <c r="B45" t="s">
        <v>129</v>
      </c>
      <c r="C45" t="s">
        <v>62</v>
      </c>
      <c r="D45" t="s">
        <v>163</v>
      </c>
      <c r="E45" t="s">
        <v>29</v>
      </c>
      <c r="F45">
        <f>'2 高→小'!I21</f>
        <v>0</v>
      </c>
    </row>
    <row r="46" spans="1:6">
      <c r="A46" t="s">
        <v>482</v>
      </c>
      <c r="B46" t="s">
        <v>129</v>
      </c>
      <c r="C46" t="s">
        <v>65</v>
      </c>
      <c r="D46" t="s">
        <v>163</v>
      </c>
      <c r="E46" t="s">
        <v>21</v>
      </c>
      <c r="F46">
        <f>'2 高→小'!C24</f>
        <v>0</v>
      </c>
    </row>
    <row r="47" spans="1:6">
      <c r="A47" t="s">
        <v>482</v>
      </c>
      <c r="B47" t="s">
        <v>129</v>
      </c>
      <c r="C47" t="s">
        <v>66</v>
      </c>
      <c r="D47" t="s">
        <v>163</v>
      </c>
      <c r="E47" t="s">
        <v>21</v>
      </c>
      <c r="F47">
        <f>'2 高→小'!C25</f>
        <v>0</v>
      </c>
    </row>
    <row r="48" spans="1:6">
      <c r="A48" t="s">
        <v>482</v>
      </c>
      <c r="B48" t="s">
        <v>129</v>
      </c>
      <c r="C48" t="s">
        <v>67</v>
      </c>
      <c r="D48" t="s">
        <v>163</v>
      </c>
      <c r="E48" t="s">
        <v>21</v>
      </c>
      <c r="F48">
        <f>'2 高→小'!C26</f>
        <v>0</v>
      </c>
    </row>
    <row r="49" spans="1:6">
      <c r="A49" t="s">
        <v>482</v>
      </c>
      <c r="B49" t="s">
        <v>129</v>
      </c>
      <c r="C49" t="s">
        <v>68</v>
      </c>
      <c r="D49" t="s">
        <v>163</v>
      </c>
      <c r="E49" t="s">
        <v>21</v>
      </c>
      <c r="F49">
        <f>'2 高→小'!C27</f>
        <v>0</v>
      </c>
    </row>
    <row r="50" spans="1:6">
      <c r="A50" t="s">
        <v>482</v>
      </c>
      <c r="B50" t="s">
        <v>129</v>
      </c>
      <c r="C50" t="s">
        <v>65</v>
      </c>
      <c r="D50" t="s">
        <v>163</v>
      </c>
      <c r="E50" t="s">
        <v>23</v>
      </c>
      <c r="F50">
        <f>'2 高→小'!E24</f>
        <v>0</v>
      </c>
    </row>
    <row r="51" spans="1:6">
      <c r="A51" t="s">
        <v>482</v>
      </c>
      <c r="B51" t="s">
        <v>129</v>
      </c>
      <c r="C51" t="s">
        <v>66</v>
      </c>
      <c r="D51" t="s">
        <v>163</v>
      </c>
      <c r="E51" t="s">
        <v>23</v>
      </c>
      <c r="F51">
        <f>'2 高→小'!E25</f>
        <v>0</v>
      </c>
    </row>
    <row r="52" spans="1:6">
      <c r="A52" t="s">
        <v>482</v>
      </c>
      <c r="B52" t="s">
        <v>129</v>
      </c>
      <c r="C52" t="s">
        <v>67</v>
      </c>
      <c r="D52" t="s">
        <v>163</v>
      </c>
      <c r="E52" t="s">
        <v>23</v>
      </c>
      <c r="F52">
        <f>'2 高→小'!E26</f>
        <v>0</v>
      </c>
    </row>
    <row r="53" spans="1:6">
      <c r="A53" t="s">
        <v>482</v>
      </c>
      <c r="B53" t="s">
        <v>129</v>
      </c>
      <c r="C53" t="s">
        <v>68</v>
      </c>
      <c r="D53" t="s">
        <v>163</v>
      </c>
      <c r="E53" t="s">
        <v>23</v>
      </c>
      <c r="F53">
        <f>'2 高→小'!E27</f>
        <v>0</v>
      </c>
    </row>
    <row r="54" spans="1:6">
      <c r="A54" t="s">
        <v>482</v>
      </c>
      <c r="B54" t="s">
        <v>129</v>
      </c>
      <c r="C54" t="s">
        <v>69</v>
      </c>
      <c r="D54" t="s">
        <v>163</v>
      </c>
      <c r="E54" t="s">
        <v>21</v>
      </c>
      <c r="F54">
        <f>'2 高→小'!C28</f>
        <v>0</v>
      </c>
    </row>
    <row r="55" spans="1:6">
      <c r="A55" t="s">
        <v>482</v>
      </c>
      <c r="B55" t="s">
        <v>129</v>
      </c>
      <c r="C55" t="s">
        <v>70</v>
      </c>
      <c r="D55" t="s">
        <v>163</v>
      </c>
      <c r="E55" t="s">
        <v>21</v>
      </c>
      <c r="F55">
        <f>'2 高→小'!C29</f>
        <v>0</v>
      </c>
    </row>
    <row r="56" spans="1:6">
      <c r="A56" t="s">
        <v>482</v>
      </c>
      <c r="B56" t="s">
        <v>129</v>
      </c>
      <c r="C56" t="s">
        <v>71</v>
      </c>
      <c r="D56" t="s">
        <v>163</v>
      </c>
      <c r="E56" t="s">
        <v>21</v>
      </c>
      <c r="F56">
        <f>'2 高→小'!C30</f>
        <v>0</v>
      </c>
    </row>
    <row r="57" spans="1:6">
      <c r="A57" t="s">
        <v>482</v>
      </c>
      <c r="B57" t="s">
        <v>129</v>
      </c>
      <c r="C57" t="s">
        <v>72</v>
      </c>
      <c r="D57" t="s">
        <v>163</v>
      </c>
      <c r="E57" t="s">
        <v>21</v>
      </c>
      <c r="F57">
        <f>'2 高→小'!C31</f>
        <v>0</v>
      </c>
    </row>
    <row r="58" spans="1:6">
      <c r="A58" t="s">
        <v>482</v>
      </c>
      <c r="B58" t="s">
        <v>129</v>
      </c>
      <c r="C58" t="s">
        <v>71</v>
      </c>
      <c r="D58" t="s">
        <v>163</v>
      </c>
      <c r="E58" t="s">
        <v>23</v>
      </c>
      <c r="F58">
        <f>'2 高→小'!E30</f>
        <v>0</v>
      </c>
    </row>
    <row r="59" spans="1:6">
      <c r="A59" t="s">
        <v>482</v>
      </c>
      <c r="B59" t="s">
        <v>129</v>
      </c>
      <c r="C59" t="s">
        <v>72</v>
      </c>
      <c r="D59" t="s">
        <v>163</v>
      </c>
      <c r="E59" t="s">
        <v>23</v>
      </c>
      <c r="F59">
        <f>'2 高→小'!E31</f>
        <v>0</v>
      </c>
    </row>
    <row r="60" spans="1:6">
      <c r="A60" t="s">
        <v>482</v>
      </c>
      <c r="B60" t="s">
        <v>129</v>
      </c>
      <c r="C60" t="s">
        <v>73</v>
      </c>
      <c r="D60" t="s">
        <v>163</v>
      </c>
      <c r="E60" t="s">
        <v>21</v>
      </c>
      <c r="F60">
        <f>'2 高→小'!C32</f>
        <v>0</v>
      </c>
    </row>
    <row r="61" spans="1:6">
      <c r="A61" t="s">
        <v>482</v>
      </c>
      <c r="B61" t="s">
        <v>129</v>
      </c>
      <c r="C61" t="s">
        <v>74</v>
      </c>
      <c r="D61" t="s">
        <v>163</v>
      </c>
      <c r="E61" t="s">
        <v>21</v>
      </c>
      <c r="F61">
        <f>'2 高→小'!C33</f>
        <v>0</v>
      </c>
    </row>
    <row r="62" spans="1:6">
      <c r="A62" t="s">
        <v>482</v>
      </c>
      <c r="B62" t="s">
        <v>129</v>
      </c>
      <c r="C62" t="s">
        <v>33</v>
      </c>
      <c r="D62" t="s">
        <v>163</v>
      </c>
      <c r="E62" t="s">
        <v>442</v>
      </c>
      <c r="F62">
        <f>'2 高→小'!K37</f>
        <v>0</v>
      </c>
    </row>
    <row r="63" spans="1:6">
      <c r="A63" t="s">
        <v>827</v>
      </c>
      <c r="B63" t="s">
        <v>824</v>
      </c>
      <c r="C63" t="s">
        <v>825</v>
      </c>
      <c r="D63" t="s">
        <v>826</v>
      </c>
      <c r="E63" t="s">
        <v>825</v>
      </c>
      <c r="F63" s="116">
        <f>'2 高→小'!L37</f>
        <v>0</v>
      </c>
    </row>
    <row r="64" spans="1:6">
      <c r="A64" t="s">
        <v>482</v>
      </c>
      <c r="B64" t="s">
        <v>129</v>
      </c>
      <c r="C64" t="s">
        <v>20</v>
      </c>
      <c r="D64" t="s">
        <v>163</v>
      </c>
      <c r="E64" t="s">
        <v>419</v>
      </c>
      <c r="F64">
        <f>'2 高→小'!M7</f>
        <v>0</v>
      </c>
    </row>
    <row r="65" spans="1:6">
      <c r="A65" t="s">
        <v>482</v>
      </c>
      <c r="B65" t="s">
        <v>129</v>
      </c>
      <c r="C65" t="s">
        <v>56</v>
      </c>
      <c r="D65" t="s">
        <v>163</v>
      </c>
      <c r="E65" t="s">
        <v>419</v>
      </c>
      <c r="F65">
        <f>'2 高→小'!M8</f>
        <v>0</v>
      </c>
    </row>
    <row r="66" spans="1:6">
      <c r="A66" t="s">
        <v>482</v>
      </c>
      <c r="B66" t="s">
        <v>129</v>
      </c>
      <c r="C66" t="s">
        <v>57</v>
      </c>
      <c r="D66" t="s">
        <v>163</v>
      </c>
      <c r="E66" t="s">
        <v>419</v>
      </c>
      <c r="F66">
        <f>'2 高→小'!M9</f>
        <v>0</v>
      </c>
    </row>
    <row r="67" spans="1:6">
      <c r="A67" t="s">
        <v>482</v>
      </c>
      <c r="B67" t="s">
        <v>129</v>
      </c>
      <c r="C67" t="s">
        <v>22</v>
      </c>
      <c r="D67" t="s">
        <v>163</v>
      </c>
      <c r="E67" t="s">
        <v>419</v>
      </c>
      <c r="F67">
        <f>'2 高→小'!M10</f>
        <v>0</v>
      </c>
    </row>
    <row r="68" spans="1:6">
      <c r="A68" t="s">
        <v>482</v>
      </c>
      <c r="B68" t="s">
        <v>129</v>
      </c>
      <c r="C68" t="s">
        <v>23</v>
      </c>
      <c r="D68" t="s">
        <v>163</v>
      </c>
      <c r="E68" t="s">
        <v>419</v>
      </c>
      <c r="F68">
        <f>'2 高→小'!M11</f>
        <v>0</v>
      </c>
    </row>
    <row r="69" spans="1:6">
      <c r="A69" t="s">
        <v>482</v>
      </c>
      <c r="B69" t="s">
        <v>129</v>
      </c>
      <c r="C69" t="s">
        <v>24</v>
      </c>
      <c r="D69" t="s">
        <v>163</v>
      </c>
      <c r="E69" t="s">
        <v>419</v>
      </c>
      <c r="F69">
        <f>'2 高→小'!M12</f>
        <v>0</v>
      </c>
    </row>
    <row r="70" spans="1:6">
      <c r="A70" t="s">
        <v>482</v>
      </c>
      <c r="B70" t="s">
        <v>129</v>
      </c>
      <c r="C70" t="s">
        <v>25</v>
      </c>
      <c r="D70" t="s">
        <v>163</v>
      </c>
      <c r="E70" t="s">
        <v>419</v>
      </c>
      <c r="F70">
        <f>'2 高→小'!M13</f>
        <v>0</v>
      </c>
    </row>
    <row r="71" spans="1:6">
      <c r="A71" t="s">
        <v>482</v>
      </c>
      <c r="B71" t="s">
        <v>129</v>
      </c>
      <c r="C71" t="s">
        <v>58</v>
      </c>
      <c r="D71" t="s">
        <v>163</v>
      </c>
      <c r="E71" t="s">
        <v>419</v>
      </c>
      <c r="F71">
        <f>'2 高→小'!M14</f>
        <v>0</v>
      </c>
    </row>
    <row r="72" spans="1:6">
      <c r="A72" t="s">
        <v>482</v>
      </c>
      <c r="B72" t="s">
        <v>129</v>
      </c>
      <c r="C72" t="s">
        <v>59</v>
      </c>
      <c r="D72" t="s">
        <v>163</v>
      </c>
      <c r="E72" t="s">
        <v>419</v>
      </c>
      <c r="F72">
        <f>'2 高→小'!M15</f>
        <v>0</v>
      </c>
    </row>
    <row r="73" spans="1:6">
      <c r="A73" t="s">
        <v>482</v>
      </c>
      <c r="B73" t="s">
        <v>129</v>
      </c>
      <c r="C73" t="s">
        <v>26</v>
      </c>
      <c r="D73" t="s">
        <v>163</v>
      </c>
      <c r="E73" t="s">
        <v>419</v>
      </c>
      <c r="F73">
        <f>'2 高→小'!M16</f>
        <v>0</v>
      </c>
    </row>
    <row r="74" spans="1:6">
      <c r="A74" t="s">
        <v>482</v>
      </c>
      <c r="B74" t="s">
        <v>129</v>
      </c>
      <c r="C74" t="s">
        <v>27</v>
      </c>
      <c r="D74" t="s">
        <v>163</v>
      </c>
      <c r="E74" t="s">
        <v>419</v>
      </c>
      <c r="F74">
        <f>'2 高→小'!M17</f>
        <v>0</v>
      </c>
    </row>
    <row r="75" spans="1:6">
      <c r="A75" t="s">
        <v>482</v>
      </c>
      <c r="B75" t="s">
        <v>129</v>
      </c>
      <c r="C75" t="s">
        <v>60</v>
      </c>
      <c r="D75" t="s">
        <v>163</v>
      </c>
      <c r="E75" t="s">
        <v>419</v>
      </c>
      <c r="F75">
        <f>'2 高→小'!M18</f>
        <v>0</v>
      </c>
    </row>
    <row r="76" spans="1:6">
      <c r="A76" t="s">
        <v>482</v>
      </c>
      <c r="B76" t="s">
        <v>129</v>
      </c>
      <c r="C76" t="s">
        <v>61</v>
      </c>
      <c r="D76" t="s">
        <v>163</v>
      </c>
      <c r="E76" t="s">
        <v>419</v>
      </c>
      <c r="F76">
        <f>'2 高→小'!M19</f>
        <v>0</v>
      </c>
    </row>
    <row r="77" spans="1:6">
      <c r="A77" t="s">
        <v>482</v>
      </c>
      <c r="B77" t="s">
        <v>129</v>
      </c>
      <c r="C77" t="s">
        <v>29</v>
      </c>
      <c r="D77" t="s">
        <v>163</v>
      </c>
      <c r="E77" t="s">
        <v>419</v>
      </c>
      <c r="F77">
        <f>'2 高→小'!M20</f>
        <v>0</v>
      </c>
    </row>
    <row r="78" spans="1:6">
      <c r="A78" t="s">
        <v>482</v>
      </c>
      <c r="B78" t="s">
        <v>129</v>
      </c>
      <c r="C78" t="s">
        <v>62</v>
      </c>
      <c r="D78" t="s">
        <v>163</v>
      </c>
      <c r="E78" t="s">
        <v>419</v>
      </c>
      <c r="F78">
        <f>'2 高→小'!M21</f>
        <v>0</v>
      </c>
    </row>
    <row r="79" spans="1:6">
      <c r="A79" t="s">
        <v>482</v>
      </c>
      <c r="B79" t="s">
        <v>129</v>
      </c>
      <c r="C79" t="s">
        <v>63</v>
      </c>
      <c r="D79" t="s">
        <v>163</v>
      </c>
      <c r="E79" t="s">
        <v>419</v>
      </c>
      <c r="F79">
        <f>'2 高→小'!M22</f>
        <v>0</v>
      </c>
    </row>
    <row r="80" spans="1:6">
      <c r="A80" t="s">
        <v>482</v>
      </c>
      <c r="B80" t="s">
        <v>129</v>
      </c>
      <c r="C80" t="s">
        <v>64</v>
      </c>
      <c r="D80" t="s">
        <v>163</v>
      </c>
      <c r="E80" t="s">
        <v>419</v>
      </c>
      <c r="F80">
        <f>'2 高→小'!M23</f>
        <v>0</v>
      </c>
    </row>
    <row r="81" spans="1:6">
      <c r="A81" t="s">
        <v>482</v>
      </c>
      <c r="B81" t="s">
        <v>129</v>
      </c>
      <c r="C81" t="s">
        <v>65</v>
      </c>
      <c r="D81" t="s">
        <v>163</v>
      </c>
      <c r="E81" t="s">
        <v>419</v>
      </c>
      <c r="F81">
        <f>'2 高→小'!M24</f>
        <v>0</v>
      </c>
    </row>
    <row r="82" spans="1:6">
      <c r="A82" t="s">
        <v>482</v>
      </c>
      <c r="B82" t="s">
        <v>129</v>
      </c>
      <c r="C82" t="s">
        <v>66</v>
      </c>
      <c r="D82" t="s">
        <v>163</v>
      </c>
      <c r="E82" t="s">
        <v>419</v>
      </c>
      <c r="F82">
        <f>'2 高→小'!M25</f>
        <v>0</v>
      </c>
    </row>
    <row r="83" spans="1:6">
      <c r="A83" t="s">
        <v>482</v>
      </c>
      <c r="B83" t="s">
        <v>129</v>
      </c>
      <c r="C83" t="s">
        <v>67</v>
      </c>
      <c r="D83" t="s">
        <v>163</v>
      </c>
      <c r="E83" t="s">
        <v>419</v>
      </c>
      <c r="F83">
        <f>'2 高→小'!M26</f>
        <v>0</v>
      </c>
    </row>
    <row r="84" spans="1:6">
      <c r="A84" t="s">
        <v>482</v>
      </c>
      <c r="B84" t="s">
        <v>129</v>
      </c>
      <c r="C84" t="s">
        <v>68</v>
      </c>
      <c r="D84" t="s">
        <v>163</v>
      </c>
      <c r="E84" t="s">
        <v>419</v>
      </c>
      <c r="F84">
        <f>'2 高→小'!M27</f>
        <v>0</v>
      </c>
    </row>
    <row r="85" spans="1:6">
      <c r="A85" t="s">
        <v>482</v>
      </c>
      <c r="B85" t="s">
        <v>129</v>
      </c>
      <c r="C85" t="s">
        <v>69</v>
      </c>
      <c r="D85" t="s">
        <v>163</v>
      </c>
      <c r="E85" t="s">
        <v>419</v>
      </c>
      <c r="F85">
        <f>'2 高→小'!M28</f>
        <v>0</v>
      </c>
    </row>
    <row r="86" spans="1:6">
      <c r="A86" t="s">
        <v>482</v>
      </c>
      <c r="B86" t="s">
        <v>129</v>
      </c>
      <c r="C86" t="s">
        <v>70</v>
      </c>
      <c r="D86" t="s">
        <v>163</v>
      </c>
      <c r="E86" t="s">
        <v>419</v>
      </c>
      <c r="F86">
        <f>'2 高→小'!M29</f>
        <v>0</v>
      </c>
    </row>
    <row r="87" spans="1:6">
      <c r="A87" t="s">
        <v>482</v>
      </c>
      <c r="B87" t="s">
        <v>129</v>
      </c>
      <c r="C87" t="s">
        <v>71</v>
      </c>
      <c r="D87" t="s">
        <v>163</v>
      </c>
      <c r="E87" t="s">
        <v>419</v>
      </c>
      <c r="F87">
        <f>'2 高→小'!M30</f>
        <v>0</v>
      </c>
    </row>
    <row r="88" spans="1:6">
      <c r="A88" t="s">
        <v>482</v>
      </c>
      <c r="B88" t="s">
        <v>129</v>
      </c>
      <c r="C88" t="s">
        <v>72</v>
      </c>
      <c r="D88" t="s">
        <v>163</v>
      </c>
      <c r="E88" t="s">
        <v>419</v>
      </c>
      <c r="F88">
        <f>'2 高→小'!M31</f>
        <v>0</v>
      </c>
    </row>
    <row r="89" spans="1:6">
      <c r="A89" t="s">
        <v>482</v>
      </c>
      <c r="B89" t="s">
        <v>129</v>
      </c>
      <c r="C89" t="s">
        <v>73</v>
      </c>
      <c r="D89" t="s">
        <v>163</v>
      </c>
      <c r="E89" t="s">
        <v>419</v>
      </c>
      <c r="F89">
        <f>'2 高→小'!M32</f>
        <v>0</v>
      </c>
    </row>
    <row r="90" spans="1:6">
      <c r="A90" t="s">
        <v>482</v>
      </c>
      <c r="B90" t="s">
        <v>129</v>
      </c>
      <c r="C90" t="s">
        <v>74</v>
      </c>
      <c r="D90" t="s">
        <v>163</v>
      </c>
      <c r="E90" t="s">
        <v>419</v>
      </c>
      <c r="F90">
        <f>'2 高→小'!M33</f>
        <v>0</v>
      </c>
    </row>
    <row r="91" spans="1:6">
      <c r="A91" t="s">
        <v>482</v>
      </c>
      <c r="B91" t="s">
        <v>129</v>
      </c>
      <c r="C91" t="s">
        <v>75</v>
      </c>
      <c r="D91" t="s">
        <v>163</v>
      </c>
      <c r="E91" t="s">
        <v>419</v>
      </c>
      <c r="F91">
        <f>'2 高→小'!M34</f>
        <v>0</v>
      </c>
    </row>
    <row r="92" spans="1:6">
      <c r="A92" t="s">
        <v>482</v>
      </c>
      <c r="B92" t="s">
        <v>129</v>
      </c>
      <c r="C92" t="s">
        <v>76</v>
      </c>
      <c r="D92" t="s">
        <v>163</v>
      </c>
      <c r="E92" t="s">
        <v>419</v>
      </c>
      <c r="F92">
        <f>'2 高→小'!M35</f>
        <v>0</v>
      </c>
    </row>
    <row r="93" spans="1:6">
      <c r="A93" t="s">
        <v>482</v>
      </c>
      <c r="B93" t="s">
        <v>129</v>
      </c>
      <c r="C93" t="s">
        <v>32</v>
      </c>
      <c r="D93" t="s">
        <v>163</v>
      </c>
      <c r="E93" t="s">
        <v>419</v>
      </c>
      <c r="F93">
        <f>'2 高→小'!M36</f>
        <v>0</v>
      </c>
    </row>
    <row r="94" spans="1:6">
      <c r="A94" t="s">
        <v>482</v>
      </c>
      <c r="B94" t="s">
        <v>129</v>
      </c>
      <c r="C94" t="s">
        <v>33</v>
      </c>
      <c r="D94" t="s">
        <v>163</v>
      </c>
      <c r="E94" t="s">
        <v>419</v>
      </c>
      <c r="F94">
        <f>'2 高→小'!M37</f>
        <v>0</v>
      </c>
    </row>
    <row r="95" spans="1:6">
      <c r="A95" t="s">
        <v>482</v>
      </c>
      <c r="B95" t="s">
        <v>129</v>
      </c>
      <c r="C95" t="s">
        <v>34</v>
      </c>
      <c r="D95" t="s">
        <v>163</v>
      </c>
      <c r="E95" t="s">
        <v>419</v>
      </c>
      <c r="F95">
        <f>'2 高→小'!M38</f>
        <v>0</v>
      </c>
    </row>
    <row r="96" spans="1:6">
      <c r="A96" t="s">
        <v>485</v>
      </c>
      <c r="B96" t="s">
        <v>129</v>
      </c>
      <c r="C96" t="s">
        <v>58</v>
      </c>
      <c r="D96" t="s">
        <v>413</v>
      </c>
      <c r="E96" t="s">
        <v>25</v>
      </c>
      <c r="F96">
        <f>'3 高→中'!G7</f>
        <v>0</v>
      </c>
    </row>
    <row r="97" spans="1:6">
      <c r="A97" t="s">
        <v>485</v>
      </c>
      <c r="B97" t="s">
        <v>129</v>
      </c>
      <c r="C97" t="s">
        <v>59</v>
      </c>
      <c r="D97" t="s">
        <v>413</v>
      </c>
      <c r="E97" t="s">
        <v>20</v>
      </c>
      <c r="F97">
        <f>'3 高→中'!B8</f>
        <v>0</v>
      </c>
    </row>
    <row r="98" spans="1:6">
      <c r="A98" t="s">
        <v>485</v>
      </c>
      <c r="B98" t="s">
        <v>129</v>
      </c>
      <c r="C98" t="s">
        <v>60</v>
      </c>
      <c r="D98" t="s">
        <v>413</v>
      </c>
      <c r="E98" t="s">
        <v>26</v>
      </c>
      <c r="F98">
        <f>'3 高→中'!H9</f>
        <v>0</v>
      </c>
    </row>
    <row r="99" spans="1:6">
      <c r="A99" t="s">
        <v>485</v>
      </c>
      <c r="B99" t="s">
        <v>129</v>
      </c>
      <c r="C99" t="s">
        <v>61</v>
      </c>
      <c r="D99" t="s">
        <v>413</v>
      </c>
      <c r="E99" t="s">
        <v>26</v>
      </c>
      <c r="F99">
        <f>'3 高→中'!H10</f>
        <v>0</v>
      </c>
    </row>
    <row r="100" spans="1:6">
      <c r="A100" t="s">
        <v>485</v>
      </c>
      <c r="B100" t="s">
        <v>129</v>
      </c>
      <c r="C100" t="s">
        <v>63</v>
      </c>
      <c r="D100" t="s">
        <v>413</v>
      </c>
      <c r="E100" t="s">
        <v>28</v>
      </c>
      <c r="F100">
        <f>'3 高→中'!I11</f>
        <v>0</v>
      </c>
    </row>
    <row r="101" spans="1:6">
      <c r="A101" t="s">
        <v>485</v>
      </c>
      <c r="B101" t="s">
        <v>129</v>
      </c>
      <c r="C101" t="s">
        <v>64</v>
      </c>
      <c r="D101" t="s">
        <v>413</v>
      </c>
      <c r="E101" t="s">
        <v>28</v>
      </c>
      <c r="F101">
        <f>'3 高→中'!I12</f>
        <v>0</v>
      </c>
    </row>
    <row r="102" spans="1:6">
      <c r="A102" t="s">
        <v>485</v>
      </c>
      <c r="B102" t="s">
        <v>129</v>
      </c>
      <c r="C102" t="s">
        <v>65</v>
      </c>
      <c r="D102" t="s">
        <v>413</v>
      </c>
      <c r="E102" t="s">
        <v>28</v>
      </c>
      <c r="F102">
        <f>'3 高→中'!I13</f>
        <v>0</v>
      </c>
    </row>
    <row r="103" spans="1:6">
      <c r="A103" t="s">
        <v>485</v>
      </c>
      <c r="B103" t="s">
        <v>129</v>
      </c>
      <c r="C103" t="s">
        <v>66</v>
      </c>
      <c r="D103" t="s">
        <v>413</v>
      </c>
      <c r="E103" t="s">
        <v>28</v>
      </c>
      <c r="F103">
        <f>'3 高→中'!I14</f>
        <v>0</v>
      </c>
    </row>
    <row r="104" spans="1:6">
      <c r="A104" t="s">
        <v>485</v>
      </c>
      <c r="B104" t="s">
        <v>129</v>
      </c>
      <c r="C104" t="s">
        <v>67</v>
      </c>
      <c r="D104" t="s">
        <v>413</v>
      </c>
      <c r="E104" t="s">
        <v>28</v>
      </c>
      <c r="F104">
        <f>'3 高→中'!I15</f>
        <v>0</v>
      </c>
    </row>
    <row r="105" spans="1:6">
      <c r="A105" t="s">
        <v>485</v>
      </c>
      <c r="B105" t="s">
        <v>129</v>
      </c>
      <c r="C105" t="s">
        <v>68</v>
      </c>
      <c r="D105" t="s">
        <v>413</v>
      </c>
      <c r="E105" t="s">
        <v>28</v>
      </c>
      <c r="F105">
        <f>'3 高→中'!I16</f>
        <v>0</v>
      </c>
    </row>
    <row r="106" spans="1:6">
      <c r="A106" t="s">
        <v>485</v>
      </c>
      <c r="B106" t="s">
        <v>129</v>
      </c>
      <c r="C106" t="s">
        <v>65</v>
      </c>
      <c r="D106" t="s">
        <v>413</v>
      </c>
      <c r="E106" t="s">
        <v>21</v>
      </c>
      <c r="F106">
        <f>'3 高→中'!C13</f>
        <v>0</v>
      </c>
    </row>
    <row r="107" spans="1:6">
      <c r="A107" t="s">
        <v>485</v>
      </c>
      <c r="B107" t="s">
        <v>129</v>
      </c>
      <c r="C107" t="s">
        <v>66</v>
      </c>
      <c r="D107" t="s">
        <v>413</v>
      </c>
      <c r="E107" t="s">
        <v>21</v>
      </c>
      <c r="F107">
        <f>'3 高→中'!C14</f>
        <v>0</v>
      </c>
    </row>
    <row r="108" spans="1:6">
      <c r="A108" t="s">
        <v>485</v>
      </c>
      <c r="B108" t="s">
        <v>129</v>
      </c>
      <c r="C108" t="s">
        <v>65</v>
      </c>
      <c r="D108" t="s">
        <v>413</v>
      </c>
      <c r="E108" t="s">
        <v>23</v>
      </c>
      <c r="F108">
        <f>'3 高→中'!E13</f>
        <v>0</v>
      </c>
    </row>
    <row r="109" spans="1:6">
      <c r="A109" t="s">
        <v>485</v>
      </c>
      <c r="B109" t="s">
        <v>129</v>
      </c>
      <c r="C109" t="s">
        <v>66</v>
      </c>
      <c r="D109" t="s">
        <v>413</v>
      </c>
      <c r="E109" t="s">
        <v>23</v>
      </c>
      <c r="F109">
        <f>'3 高→中'!E14</f>
        <v>0</v>
      </c>
    </row>
    <row r="110" spans="1:6">
      <c r="A110" t="s">
        <v>485</v>
      </c>
      <c r="B110" t="s">
        <v>129</v>
      </c>
      <c r="C110" t="s">
        <v>69</v>
      </c>
      <c r="D110" t="s">
        <v>413</v>
      </c>
      <c r="E110" t="s">
        <v>21</v>
      </c>
      <c r="F110">
        <f>'3 高→中'!C17</f>
        <v>0</v>
      </c>
    </row>
    <row r="111" spans="1:6">
      <c r="A111" t="s">
        <v>485</v>
      </c>
      <c r="B111" t="s">
        <v>129</v>
      </c>
      <c r="C111" t="s">
        <v>70</v>
      </c>
      <c r="D111" t="s">
        <v>413</v>
      </c>
      <c r="E111" t="s">
        <v>21</v>
      </c>
      <c r="F111">
        <f>'3 高→中'!C18</f>
        <v>0</v>
      </c>
    </row>
    <row r="112" spans="1:6">
      <c r="A112" t="s">
        <v>485</v>
      </c>
      <c r="B112" t="s">
        <v>129</v>
      </c>
      <c r="C112" t="s">
        <v>71</v>
      </c>
      <c r="D112" t="s">
        <v>413</v>
      </c>
      <c r="E112" t="s">
        <v>21</v>
      </c>
      <c r="F112">
        <f>'3 高→中'!C19</f>
        <v>0</v>
      </c>
    </row>
    <row r="113" spans="1:6">
      <c r="A113" t="s">
        <v>485</v>
      </c>
      <c r="B113" t="s">
        <v>129</v>
      </c>
      <c r="C113" t="s">
        <v>72</v>
      </c>
      <c r="D113" t="s">
        <v>413</v>
      </c>
      <c r="E113" t="s">
        <v>21</v>
      </c>
      <c r="F113">
        <f>'3 高→中'!C20</f>
        <v>0</v>
      </c>
    </row>
    <row r="114" spans="1:6">
      <c r="A114" t="s">
        <v>485</v>
      </c>
      <c r="B114" t="s">
        <v>129</v>
      </c>
      <c r="C114" t="s">
        <v>73</v>
      </c>
      <c r="D114" t="s">
        <v>413</v>
      </c>
      <c r="E114" t="s">
        <v>21</v>
      </c>
      <c r="F114">
        <f>'3 高→中'!C21</f>
        <v>0</v>
      </c>
    </row>
    <row r="115" spans="1:6">
      <c r="A115" t="s">
        <v>485</v>
      </c>
      <c r="B115" t="s">
        <v>129</v>
      </c>
      <c r="C115" t="s">
        <v>74</v>
      </c>
      <c r="D115" t="s">
        <v>413</v>
      </c>
      <c r="E115" t="s">
        <v>21</v>
      </c>
      <c r="F115">
        <f>'3 高→中'!C22</f>
        <v>0</v>
      </c>
    </row>
    <row r="116" spans="1:6">
      <c r="A116" t="s">
        <v>485</v>
      </c>
      <c r="B116" t="s">
        <v>129</v>
      </c>
      <c r="C116" t="s">
        <v>71</v>
      </c>
      <c r="D116" t="s">
        <v>413</v>
      </c>
      <c r="E116" t="s">
        <v>23</v>
      </c>
      <c r="F116">
        <f>'3 高→中'!E19</f>
        <v>0</v>
      </c>
    </row>
    <row r="117" spans="1:6">
      <c r="A117" t="s">
        <v>485</v>
      </c>
      <c r="B117" t="s">
        <v>129</v>
      </c>
      <c r="C117" t="s">
        <v>72</v>
      </c>
      <c r="D117" t="s">
        <v>413</v>
      </c>
      <c r="E117" t="s">
        <v>23</v>
      </c>
      <c r="F117">
        <f>'3 高→中'!E20</f>
        <v>0</v>
      </c>
    </row>
    <row r="118" spans="1:6">
      <c r="A118" t="s">
        <v>485</v>
      </c>
      <c r="B118" t="s">
        <v>129</v>
      </c>
      <c r="C118" t="s">
        <v>75</v>
      </c>
      <c r="D118" t="s">
        <v>413</v>
      </c>
      <c r="E118" t="s">
        <v>28</v>
      </c>
      <c r="F118">
        <f>'3 高→中'!I23</f>
        <v>0</v>
      </c>
    </row>
    <row r="119" spans="1:6">
      <c r="A119" t="s">
        <v>485</v>
      </c>
      <c r="B119" t="s">
        <v>129</v>
      </c>
      <c r="C119" t="s">
        <v>76</v>
      </c>
      <c r="D119" t="s">
        <v>413</v>
      </c>
      <c r="E119" t="s">
        <v>28</v>
      </c>
      <c r="F119">
        <f>'3 高→中'!I24</f>
        <v>0</v>
      </c>
    </row>
    <row r="120" spans="1:6">
      <c r="A120" t="s">
        <v>485</v>
      </c>
      <c r="B120" t="s">
        <v>129</v>
      </c>
      <c r="C120" t="s">
        <v>78</v>
      </c>
      <c r="D120" t="s">
        <v>413</v>
      </c>
      <c r="E120" t="s">
        <v>26</v>
      </c>
      <c r="F120">
        <f>'3 高→中'!H25</f>
        <v>0</v>
      </c>
    </row>
    <row r="121" spans="1:6">
      <c r="A121" t="s">
        <v>485</v>
      </c>
      <c r="B121" t="s">
        <v>129</v>
      </c>
      <c r="C121" t="s">
        <v>79</v>
      </c>
      <c r="D121" t="s">
        <v>413</v>
      </c>
      <c r="E121" t="s">
        <v>26</v>
      </c>
      <c r="F121">
        <f>'3 高→中'!H26</f>
        <v>0</v>
      </c>
    </row>
    <row r="122" spans="1:6">
      <c r="A122" t="s">
        <v>485</v>
      </c>
      <c r="B122" t="s">
        <v>129</v>
      </c>
      <c r="C122" t="s">
        <v>80</v>
      </c>
      <c r="D122" t="s">
        <v>413</v>
      </c>
      <c r="E122" t="s">
        <v>28</v>
      </c>
      <c r="F122">
        <f>'3 高→中'!I27</f>
        <v>0</v>
      </c>
    </row>
    <row r="123" spans="1:6">
      <c r="A123" t="s">
        <v>485</v>
      </c>
      <c r="B123" t="s">
        <v>129</v>
      </c>
      <c r="C123" t="s">
        <v>81</v>
      </c>
      <c r="D123" t="s">
        <v>413</v>
      </c>
      <c r="E123" t="s">
        <v>28</v>
      </c>
      <c r="F123">
        <f>'3 高→中'!I28</f>
        <v>0</v>
      </c>
    </row>
    <row r="124" spans="1:6">
      <c r="A124" t="s">
        <v>485</v>
      </c>
      <c r="B124" t="s">
        <v>129</v>
      </c>
      <c r="C124" t="s">
        <v>495</v>
      </c>
      <c r="D124" t="s">
        <v>413</v>
      </c>
      <c r="E124" t="s">
        <v>28</v>
      </c>
      <c r="F124">
        <f>'3 高→中'!I29</f>
        <v>0</v>
      </c>
    </row>
    <row r="125" spans="1:6">
      <c r="A125" t="s">
        <v>485</v>
      </c>
      <c r="B125" t="s">
        <v>129</v>
      </c>
      <c r="C125" t="s">
        <v>496</v>
      </c>
      <c r="D125" t="s">
        <v>413</v>
      </c>
      <c r="E125" t="s">
        <v>25</v>
      </c>
      <c r="F125">
        <f>'3 高→中'!G30</f>
        <v>0</v>
      </c>
    </row>
    <row r="126" spans="1:6">
      <c r="A126" t="s">
        <v>485</v>
      </c>
      <c r="B126" t="s">
        <v>129</v>
      </c>
      <c r="C126" t="s">
        <v>84</v>
      </c>
      <c r="D126" t="s">
        <v>413</v>
      </c>
      <c r="E126" t="s">
        <v>28</v>
      </c>
      <c r="F126">
        <f>'3 高→中'!I31</f>
        <v>0</v>
      </c>
    </row>
    <row r="127" spans="1:6">
      <c r="A127" t="s">
        <v>485</v>
      </c>
      <c r="B127" t="s">
        <v>129</v>
      </c>
      <c r="C127" t="s">
        <v>85</v>
      </c>
      <c r="D127" t="s">
        <v>413</v>
      </c>
      <c r="E127" t="s">
        <v>22</v>
      </c>
      <c r="F127">
        <f>'3 高→中'!D32</f>
        <v>0</v>
      </c>
    </row>
    <row r="128" spans="1:6">
      <c r="A128" t="s">
        <v>485</v>
      </c>
      <c r="B128" t="s">
        <v>129</v>
      </c>
      <c r="C128" t="s">
        <v>58</v>
      </c>
      <c r="D128" t="s">
        <v>413</v>
      </c>
      <c r="E128" t="s">
        <v>419</v>
      </c>
      <c r="F128">
        <f>'3 高→中'!L7</f>
        <v>0</v>
      </c>
    </row>
    <row r="129" spans="1:6">
      <c r="A129" t="s">
        <v>485</v>
      </c>
      <c r="B129" t="s">
        <v>129</v>
      </c>
      <c r="C129" t="s">
        <v>59</v>
      </c>
      <c r="D129" t="s">
        <v>413</v>
      </c>
      <c r="E129" t="s">
        <v>419</v>
      </c>
      <c r="F129">
        <f>'3 高→中'!L8</f>
        <v>0</v>
      </c>
    </row>
    <row r="130" spans="1:6">
      <c r="A130" t="s">
        <v>485</v>
      </c>
      <c r="B130" t="s">
        <v>129</v>
      </c>
      <c r="C130" t="s">
        <v>60</v>
      </c>
      <c r="D130" t="s">
        <v>413</v>
      </c>
      <c r="E130" t="s">
        <v>419</v>
      </c>
      <c r="F130">
        <f>'3 高→中'!L9</f>
        <v>0</v>
      </c>
    </row>
    <row r="131" spans="1:6">
      <c r="A131" t="s">
        <v>485</v>
      </c>
      <c r="B131" t="s">
        <v>129</v>
      </c>
      <c r="C131" t="s">
        <v>61</v>
      </c>
      <c r="D131" t="s">
        <v>413</v>
      </c>
      <c r="E131" t="s">
        <v>419</v>
      </c>
      <c r="F131">
        <f>'3 高→中'!L10</f>
        <v>0</v>
      </c>
    </row>
    <row r="132" spans="1:6">
      <c r="A132" t="s">
        <v>485</v>
      </c>
      <c r="B132" t="s">
        <v>129</v>
      </c>
      <c r="C132" t="s">
        <v>63</v>
      </c>
      <c r="D132" t="s">
        <v>413</v>
      </c>
      <c r="E132" t="s">
        <v>419</v>
      </c>
      <c r="F132">
        <f>'3 高→中'!L11</f>
        <v>0</v>
      </c>
    </row>
    <row r="133" spans="1:6">
      <c r="A133" t="s">
        <v>485</v>
      </c>
      <c r="B133" t="s">
        <v>129</v>
      </c>
      <c r="C133" t="s">
        <v>64</v>
      </c>
      <c r="D133" t="s">
        <v>413</v>
      </c>
      <c r="E133" t="s">
        <v>419</v>
      </c>
      <c r="F133">
        <f>'3 高→中'!L12</f>
        <v>0</v>
      </c>
    </row>
    <row r="134" spans="1:6">
      <c r="A134" t="s">
        <v>485</v>
      </c>
      <c r="B134" t="s">
        <v>129</v>
      </c>
      <c r="C134" t="s">
        <v>65</v>
      </c>
      <c r="D134" t="s">
        <v>413</v>
      </c>
      <c r="E134" t="s">
        <v>419</v>
      </c>
      <c r="F134">
        <f>'3 高→中'!L13</f>
        <v>0</v>
      </c>
    </row>
    <row r="135" spans="1:6">
      <c r="A135" t="s">
        <v>485</v>
      </c>
      <c r="B135" t="s">
        <v>129</v>
      </c>
      <c r="C135" t="s">
        <v>66</v>
      </c>
      <c r="D135" t="s">
        <v>413</v>
      </c>
      <c r="E135" t="s">
        <v>419</v>
      </c>
      <c r="F135">
        <f>'3 高→中'!L14</f>
        <v>0</v>
      </c>
    </row>
    <row r="136" spans="1:6">
      <c r="A136" t="s">
        <v>485</v>
      </c>
      <c r="B136" t="s">
        <v>129</v>
      </c>
      <c r="C136" t="s">
        <v>67</v>
      </c>
      <c r="D136" t="s">
        <v>413</v>
      </c>
      <c r="E136" t="s">
        <v>419</v>
      </c>
      <c r="F136">
        <f>'3 高→中'!L15</f>
        <v>0</v>
      </c>
    </row>
    <row r="137" spans="1:6">
      <c r="A137" t="s">
        <v>485</v>
      </c>
      <c r="B137" t="s">
        <v>129</v>
      </c>
      <c r="C137" t="s">
        <v>68</v>
      </c>
      <c r="D137" t="s">
        <v>413</v>
      </c>
      <c r="E137" t="s">
        <v>419</v>
      </c>
      <c r="F137">
        <f>'3 高→中'!L16</f>
        <v>0</v>
      </c>
    </row>
    <row r="138" spans="1:6">
      <c r="A138" t="s">
        <v>485</v>
      </c>
      <c r="B138" t="s">
        <v>129</v>
      </c>
      <c r="C138" t="s">
        <v>69</v>
      </c>
      <c r="D138" t="s">
        <v>413</v>
      </c>
      <c r="E138" t="s">
        <v>419</v>
      </c>
      <c r="F138">
        <f>'3 高→中'!L17</f>
        <v>0</v>
      </c>
    </row>
    <row r="139" spans="1:6">
      <c r="A139" t="s">
        <v>485</v>
      </c>
      <c r="B139" t="s">
        <v>129</v>
      </c>
      <c r="C139" t="s">
        <v>70</v>
      </c>
      <c r="D139" t="s">
        <v>413</v>
      </c>
      <c r="E139" t="s">
        <v>419</v>
      </c>
      <c r="F139">
        <f>'3 高→中'!L18</f>
        <v>0</v>
      </c>
    </row>
    <row r="140" spans="1:6">
      <c r="A140" t="s">
        <v>485</v>
      </c>
      <c r="B140" t="s">
        <v>129</v>
      </c>
      <c r="C140" t="s">
        <v>71</v>
      </c>
      <c r="D140" t="s">
        <v>413</v>
      </c>
      <c r="E140" t="s">
        <v>419</v>
      </c>
      <c r="F140">
        <f>'3 高→中'!L19</f>
        <v>0</v>
      </c>
    </row>
    <row r="141" spans="1:6">
      <c r="A141" t="s">
        <v>485</v>
      </c>
      <c r="B141" t="s">
        <v>129</v>
      </c>
      <c r="C141" t="s">
        <v>72</v>
      </c>
      <c r="D141" t="s">
        <v>413</v>
      </c>
      <c r="E141" t="s">
        <v>419</v>
      </c>
      <c r="F141">
        <f>'3 高→中'!L20</f>
        <v>0</v>
      </c>
    </row>
    <row r="142" spans="1:6">
      <c r="A142" t="s">
        <v>485</v>
      </c>
      <c r="B142" t="s">
        <v>129</v>
      </c>
      <c r="C142" t="s">
        <v>73</v>
      </c>
      <c r="D142" t="s">
        <v>413</v>
      </c>
      <c r="E142" t="s">
        <v>419</v>
      </c>
      <c r="F142">
        <f>'3 高→中'!L21</f>
        <v>0</v>
      </c>
    </row>
    <row r="143" spans="1:6">
      <c r="A143" t="s">
        <v>485</v>
      </c>
      <c r="B143" t="s">
        <v>129</v>
      </c>
      <c r="C143" t="s">
        <v>74</v>
      </c>
      <c r="D143" t="s">
        <v>413</v>
      </c>
      <c r="E143" t="s">
        <v>419</v>
      </c>
      <c r="F143">
        <f>'3 高→中'!L22</f>
        <v>0</v>
      </c>
    </row>
    <row r="144" spans="1:6">
      <c r="A144" t="s">
        <v>485</v>
      </c>
      <c r="B144" t="s">
        <v>129</v>
      </c>
      <c r="C144" t="s">
        <v>75</v>
      </c>
      <c r="D144" t="s">
        <v>413</v>
      </c>
      <c r="E144" t="s">
        <v>419</v>
      </c>
      <c r="F144">
        <f>'3 高→中'!L23</f>
        <v>0</v>
      </c>
    </row>
    <row r="145" spans="1:6">
      <c r="A145" t="s">
        <v>485</v>
      </c>
      <c r="B145" t="s">
        <v>129</v>
      </c>
      <c r="C145" t="s">
        <v>76</v>
      </c>
      <c r="D145" t="s">
        <v>413</v>
      </c>
      <c r="E145" t="s">
        <v>419</v>
      </c>
      <c r="F145">
        <f>'3 高→中'!L24</f>
        <v>0</v>
      </c>
    </row>
    <row r="146" spans="1:6">
      <c r="A146" t="s">
        <v>485</v>
      </c>
      <c r="B146" t="s">
        <v>129</v>
      </c>
      <c r="C146" t="s">
        <v>78</v>
      </c>
      <c r="D146" t="s">
        <v>413</v>
      </c>
      <c r="E146" t="s">
        <v>419</v>
      </c>
      <c r="F146">
        <f>'3 高→中'!L25</f>
        <v>0</v>
      </c>
    </row>
    <row r="147" spans="1:6">
      <c r="A147" t="s">
        <v>485</v>
      </c>
      <c r="B147" t="s">
        <v>129</v>
      </c>
      <c r="C147" t="s">
        <v>79</v>
      </c>
      <c r="D147" t="s">
        <v>413</v>
      </c>
      <c r="E147" t="s">
        <v>419</v>
      </c>
      <c r="F147">
        <f>'3 高→中'!L26</f>
        <v>0</v>
      </c>
    </row>
    <row r="148" spans="1:6">
      <c r="A148" t="s">
        <v>485</v>
      </c>
      <c r="B148" t="s">
        <v>129</v>
      </c>
      <c r="C148" t="s">
        <v>80</v>
      </c>
      <c r="D148" t="s">
        <v>413</v>
      </c>
      <c r="E148" t="s">
        <v>419</v>
      </c>
      <c r="F148">
        <f>'3 高→中'!L27</f>
        <v>0</v>
      </c>
    </row>
    <row r="149" spans="1:6">
      <c r="A149" t="s">
        <v>485</v>
      </c>
      <c r="B149" t="s">
        <v>129</v>
      </c>
      <c r="C149" t="s">
        <v>81</v>
      </c>
      <c r="D149" t="s">
        <v>413</v>
      </c>
      <c r="E149" t="s">
        <v>419</v>
      </c>
      <c r="F149">
        <f>'3 高→中'!L28</f>
        <v>0</v>
      </c>
    </row>
    <row r="150" spans="1:6">
      <c r="A150" t="s">
        <v>485</v>
      </c>
      <c r="B150" t="s">
        <v>129</v>
      </c>
      <c r="C150" t="s">
        <v>495</v>
      </c>
      <c r="D150" t="s">
        <v>413</v>
      </c>
      <c r="E150" t="s">
        <v>419</v>
      </c>
      <c r="F150">
        <f>'3 高→中'!L29</f>
        <v>0</v>
      </c>
    </row>
    <row r="151" spans="1:6">
      <c r="A151" t="s">
        <v>485</v>
      </c>
      <c r="B151" t="s">
        <v>129</v>
      </c>
      <c r="C151" t="s">
        <v>496</v>
      </c>
      <c r="D151" t="s">
        <v>413</v>
      </c>
      <c r="E151" t="s">
        <v>419</v>
      </c>
      <c r="F151">
        <f>'3 高→中'!L30</f>
        <v>0</v>
      </c>
    </row>
    <row r="152" spans="1:6">
      <c r="A152" t="s">
        <v>485</v>
      </c>
      <c r="B152" t="s">
        <v>129</v>
      </c>
      <c r="C152" t="s">
        <v>84</v>
      </c>
      <c r="D152" t="s">
        <v>413</v>
      </c>
      <c r="E152" t="s">
        <v>419</v>
      </c>
      <c r="F152">
        <f>'3 高→中'!L31</f>
        <v>0</v>
      </c>
    </row>
    <row r="153" spans="1:6">
      <c r="A153" t="s">
        <v>485</v>
      </c>
      <c r="B153" t="s">
        <v>129</v>
      </c>
      <c r="C153" t="s">
        <v>85</v>
      </c>
      <c r="D153" t="s">
        <v>413</v>
      </c>
      <c r="E153" t="s">
        <v>419</v>
      </c>
      <c r="F153">
        <f>'3 高→中'!L32</f>
        <v>0</v>
      </c>
    </row>
  </sheetData>
  <phoneticPr fontId="4"/>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36</vt:i4>
      </vt:variant>
    </vt:vector>
  </HeadingPairs>
  <TitlesOfParts>
    <vt:vector size="63" baseType="lpstr">
      <vt:lpstr>1総授与件数</vt:lpstr>
      <vt:lpstr>2幼稚園</vt:lpstr>
      <vt:lpstr>3小学校</vt:lpstr>
      <vt:lpstr>4中学校</vt:lpstr>
      <vt:lpstr>5高校</vt:lpstr>
      <vt:lpstr>6特別支援学校</vt:lpstr>
      <vt:lpstr>7養教、8栄教</vt:lpstr>
      <vt:lpstr>9,10,11自立教科等</vt:lpstr>
      <vt:lpstr>シート統合表（1~11）</vt:lpstr>
      <vt:lpstr>12外国語教科</vt:lpstr>
      <vt:lpstr>13外国免</vt:lpstr>
      <vt:lpstr>14-1失効取上</vt:lpstr>
      <vt:lpstr>14-2返納</vt:lpstr>
      <vt:lpstr>15臨時免</vt:lpstr>
      <vt:lpstr>16-1免外件数(中学校)</vt:lpstr>
      <vt:lpstr>16-2免外件数(高校)</vt:lpstr>
      <vt:lpstr>17-1免外教科(中学校)</vt:lpstr>
      <vt:lpstr>17-2免外教科(高校)</vt:lpstr>
      <vt:lpstr>18特別免</vt:lpstr>
      <vt:lpstr>19-0記入例</vt:lpstr>
      <vt:lpstr>19-1総括</vt:lpstr>
      <vt:lpstr>19-2特別非常勤講師（小中高）</vt:lpstr>
      <vt:lpstr>19-3特別非常勤講師 (特別支援学校)</vt:lpstr>
      <vt:lpstr>1 中→小</vt:lpstr>
      <vt:lpstr>2 高→小</vt:lpstr>
      <vt:lpstr>3 高→中</vt:lpstr>
      <vt:lpstr>全シート統合</vt:lpstr>
      <vt:lpstr>'1 中→小'!Print_Area</vt:lpstr>
      <vt:lpstr>'12外国語教科'!Print_Area</vt:lpstr>
      <vt:lpstr>'13外国免'!Print_Area</vt:lpstr>
      <vt:lpstr>'14-1失効取上'!Print_Area</vt:lpstr>
      <vt:lpstr>'14-2返納'!Print_Area</vt:lpstr>
      <vt:lpstr>'15臨時免'!Print_Area</vt:lpstr>
      <vt:lpstr>'16-1免外件数(中学校)'!Print_Area</vt:lpstr>
      <vt:lpstr>'16-2免外件数(高校)'!Print_Area</vt:lpstr>
      <vt:lpstr>'17-1免外教科(中学校)'!Print_Area</vt:lpstr>
      <vt:lpstr>'17-2免外教科(高校)'!Print_Area</vt:lpstr>
      <vt:lpstr>'18特別免'!Print_Area</vt:lpstr>
      <vt:lpstr>'19-0記入例'!Print_Area</vt:lpstr>
      <vt:lpstr>'19-2特別非常勤講師（小中高）'!Print_Area</vt:lpstr>
      <vt:lpstr>'19-3特別非常勤講師 (特別支援学校)'!Print_Area</vt:lpstr>
      <vt:lpstr>'1総授与件数'!Print_Area</vt:lpstr>
      <vt:lpstr>'2 高→小'!Print_Area</vt:lpstr>
      <vt:lpstr>'2幼稚園'!Print_Area</vt:lpstr>
      <vt:lpstr>'4中学校'!Print_Area</vt:lpstr>
      <vt:lpstr>'5高校'!Print_Area</vt:lpstr>
      <vt:lpstr>'7養教、8栄教'!Print_Area</vt:lpstr>
      <vt:lpstr>'シート統合表（1~11）'!Print_Area</vt:lpstr>
      <vt:lpstr>全シート統合!Print_Area</vt:lpstr>
      <vt:lpstr>学校種リスト</vt:lpstr>
      <vt:lpstr>'19-3特別非常勤講師 (特別支援学校)'!教科名リスト</vt:lpstr>
      <vt:lpstr>教科名リスト</vt:lpstr>
      <vt:lpstr>公立</vt:lpstr>
      <vt:lpstr>高等学校</vt:lpstr>
      <vt:lpstr>'19-3特別非常勤講師 (特別支援学校)'!高等部</vt:lpstr>
      <vt:lpstr>国立</vt:lpstr>
      <vt:lpstr>私立</vt:lpstr>
      <vt:lpstr>小学校</vt:lpstr>
      <vt:lpstr>'19-3特別非常勤講師 (特別支援学校)'!小学部</vt:lpstr>
      <vt:lpstr>設置者リスト</vt:lpstr>
      <vt:lpstr>中学校</vt:lpstr>
      <vt:lpstr>'19-3特別非常勤講師 (特別支援学校)'!中学部</vt:lpstr>
      <vt:lpstr>部リスト</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2021-08-03T01:10:42Z</cp:lastPrinted>
  <dcterms:created xsi:type="dcterms:W3CDTF">2001-12-12T02:11:41Z</dcterms:created>
  <dcterms:modified xsi:type="dcterms:W3CDTF">2021-08-03T01:12:18Z</dcterms:modified>
</cp:coreProperties>
</file>