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55.20\06学事・教務ｇ\350 入決・選抜関係\☆R3選抜・入決\01 選抜\11 配慮事項\02_様式\"/>
    </mc:Choice>
  </mc:AlternateContent>
  <workbookProtection workbookAlgorithmName="SHA-512" workbookHashValue="yXYocu/4uoP7AroGbLbMMtOfRMKDW1aKb45f5f7nSrWBUU6J4vb9jXDQB9tTyUYXxiqsa/NTsS3AqX7gN/YSQg==" workbookSaltValue="cMfpi8b12dY5qsuHoHRFmw==" workbookSpinCount="100000" lockStructure="1"/>
  <bookViews>
    <workbookView xWindow="0" yWindow="465" windowWidth="33600" windowHeight="19155" firstSheet="1" activeTab="2"/>
  </bookViews>
  <sheets>
    <sheet name="学事Ｇ" sheetId="1" state="hidden" r:id="rId1"/>
    <sheet name="入力" sheetId="5" r:id="rId2"/>
    <sheet name="配慮" sheetId="4" r:id="rId3"/>
    <sheet name="日本語指導選抜" sheetId="6" state="hidden" r:id="rId4"/>
  </sheets>
  <definedNames>
    <definedName name="_xlnm.Print_Area" localSheetId="3">日本語指導選抜!$A$1:$V$60</definedName>
    <definedName name="_xlnm.Print_Area" localSheetId="1">入力!$A$1:$W$82</definedName>
    <definedName name="_xlnm.Print_Area" localSheetId="2">配慮!$A$1:$V$70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4" i="5" l="1"/>
  <c r="Q24" i="4" s="1"/>
  <c r="AD13" i="5"/>
  <c r="Q20" i="4" s="1"/>
  <c r="AL73" i="5" l="1"/>
  <c r="AE8" i="5"/>
  <c r="AF2" i="1"/>
  <c r="AD2" i="1"/>
  <c r="D2" i="1"/>
  <c r="X2" i="1"/>
  <c r="I2" i="1"/>
  <c r="AE2" i="1"/>
  <c r="T2" i="1"/>
  <c r="N2" i="1"/>
  <c r="S2" i="1"/>
  <c r="Z2" i="1"/>
  <c r="R2" i="1"/>
  <c r="V2" i="1"/>
  <c r="AA2" i="1"/>
  <c r="AB2" i="1"/>
  <c r="E2" i="1"/>
  <c r="A2" i="1"/>
  <c r="O2" i="1"/>
  <c r="M2" i="1"/>
  <c r="U2" i="1"/>
  <c r="AC2" i="1"/>
  <c r="W2" i="1"/>
  <c r="Y2" i="1"/>
  <c r="Y2" i="5" l="1"/>
  <c r="AE25" i="5" s="1"/>
  <c r="AE23" i="5" l="1"/>
  <c r="AE24" i="5"/>
  <c r="AE18" i="5"/>
  <c r="AE17" i="5" l="1"/>
  <c r="AE16" i="5"/>
  <c r="AE15" i="5"/>
  <c r="AF17" i="5"/>
  <c r="AF16" i="5"/>
  <c r="AF15" i="5"/>
  <c r="AD9" i="5"/>
  <c r="AG17" i="5" l="1"/>
  <c r="AG15" i="5"/>
  <c r="AG16" i="5"/>
  <c r="AG18" i="5" l="1"/>
  <c r="AE20" i="5" s="1"/>
  <c r="B19" i="5" s="1"/>
  <c r="S1" i="6"/>
  <c r="A1" i="6" s="1"/>
  <c r="S1" i="4"/>
  <c r="A1" i="4" s="1"/>
  <c r="Q22" i="4" l="1"/>
  <c r="AD6" i="5" l="1"/>
  <c r="S11" i="6" l="1"/>
  <c r="B15" i="4" l="1"/>
  <c r="B14" i="4"/>
  <c r="AN60" i="5" l="1"/>
  <c r="AN61" i="5"/>
  <c r="AN62" i="5"/>
  <c r="AN63" i="5"/>
  <c r="AN64" i="5"/>
  <c r="AN65" i="5"/>
  <c r="AN66" i="5"/>
  <c r="AN67" i="5"/>
  <c r="AN68" i="5"/>
  <c r="AN69" i="5"/>
  <c r="AN70" i="5"/>
  <c r="AN71" i="5"/>
  <c r="AN72" i="5"/>
  <c r="AN73" i="5"/>
  <c r="AN74" i="5"/>
  <c r="AN75" i="5"/>
  <c r="AN76" i="5"/>
  <c r="B33" i="5" l="1"/>
  <c r="P2" i="1"/>
  <c r="S11" i="4" l="1"/>
  <c r="B22" i="6" l="1"/>
  <c r="B19" i="6"/>
  <c r="B18" i="6"/>
  <c r="B17" i="6"/>
  <c r="B32" i="4"/>
  <c r="B27" i="4"/>
  <c r="B29" i="4"/>
  <c r="B28" i="4"/>
  <c r="AD12" i="5"/>
  <c r="Q15" i="6" s="1"/>
  <c r="V51" i="6" l="1"/>
  <c r="R51" i="6"/>
  <c r="M51" i="6"/>
  <c r="G51" i="6"/>
  <c r="D51" i="6"/>
  <c r="B51" i="6"/>
  <c r="V50" i="6"/>
  <c r="R50" i="6"/>
  <c r="M50" i="6"/>
  <c r="G50" i="6"/>
  <c r="D50" i="6"/>
  <c r="B50" i="6"/>
  <c r="V49" i="6"/>
  <c r="R49" i="6"/>
  <c r="M49" i="6"/>
  <c r="G49" i="6"/>
  <c r="D49" i="6"/>
  <c r="B49" i="6"/>
  <c r="V48" i="6"/>
  <c r="R48" i="6"/>
  <c r="M48" i="6"/>
  <c r="G48" i="6"/>
  <c r="D48" i="6"/>
  <c r="B48" i="6"/>
  <c r="V47" i="6"/>
  <c r="R47" i="6"/>
  <c r="M47" i="6"/>
  <c r="G47" i="6"/>
  <c r="D47" i="6"/>
  <c r="B47" i="6"/>
  <c r="V46" i="6"/>
  <c r="R46" i="6"/>
  <c r="M46" i="6"/>
  <c r="G46" i="6"/>
  <c r="D46" i="6"/>
  <c r="B46" i="6"/>
  <c r="V45" i="6"/>
  <c r="R45" i="6"/>
  <c r="M45" i="6"/>
  <c r="G45" i="6"/>
  <c r="D45" i="6"/>
  <c r="B45" i="6"/>
  <c r="V44" i="6"/>
  <c r="R44" i="6"/>
  <c r="M44" i="6"/>
  <c r="G44" i="6"/>
  <c r="D44" i="6"/>
  <c r="B44" i="6"/>
  <c r="V43" i="6"/>
  <c r="R43" i="6"/>
  <c r="M43" i="6"/>
  <c r="G43" i="6"/>
  <c r="D43" i="6"/>
  <c r="B43" i="6"/>
  <c r="V42" i="6"/>
  <c r="R42" i="6"/>
  <c r="M42" i="6"/>
  <c r="G42" i="6"/>
  <c r="D42" i="6"/>
  <c r="B42" i="6"/>
  <c r="V41" i="6"/>
  <c r="R41" i="6"/>
  <c r="M41" i="6"/>
  <c r="G41" i="6"/>
  <c r="D41" i="6"/>
  <c r="B41" i="6"/>
  <c r="V40" i="6"/>
  <c r="R40" i="6"/>
  <c r="M40" i="6"/>
  <c r="G40" i="6"/>
  <c r="D40" i="6"/>
  <c r="B40" i="6"/>
  <c r="V39" i="6"/>
  <c r="R39" i="6"/>
  <c r="M39" i="6"/>
  <c r="G39" i="6"/>
  <c r="D39" i="6"/>
  <c r="B39" i="6"/>
  <c r="V38" i="6"/>
  <c r="R38" i="6"/>
  <c r="M38" i="6"/>
  <c r="G38" i="6"/>
  <c r="D38" i="6"/>
  <c r="B38" i="6"/>
  <c r="V37" i="6"/>
  <c r="R37" i="6"/>
  <c r="M37" i="6"/>
  <c r="G37" i="6"/>
  <c r="D37" i="6"/>
  <c r="B37" i="6"/>
  <c r="V36" i="6"/>
  <c r="R36" i="6"/>
  <c r="M36" i="6"/>
  <c r="G36" i="6"/>
  <c r="D36" i="6"/>
  <c r="B36" i="6"/>
  <c r="V35" i="6"/>
  <c r="R35" i="6"/>
  <c r="M35" i="6"/>
  <c r="G35" i="6"/>
  <c r="D35" i="6"/>
  <c r="B35" i="6"/>
  <c r="V34" i="6"/>
  <c r="R34" i="6"/>
  <c r="M34" i="6"/>
  <c r="G34" i="6"/>
  <c r="D34" i="6"/>
  <c r="B34" i="6"/>
  <c r="V33" i="6"/>
  <c r="R33" i="6"/>
  <c r="M33" i="6"/>
  <c r="G33" i="6"/>
  <c r="D33" i="6"/>
  <c r="B33" i="6"/>
  <c r="V32" i="6"/>
  <c r="R32" i="6"/>
  <c r="M32" i="6"/>
  <c r="G32" i="6"/>
  <c r="D32" i="6"/>
  <c r="B32" i="6"/>
  <c r="V31" i="6"/>
  <c r="R31" i="6"/>
  <c r="M31" i="6"/>
  <c r="G31" i="6"/>
  <c r="D31" i="6"/>
  <c r="B31" i="6"/>
  <c r="V30" i="6"/>
  <c r="R30" i="6"/>
  <c r="M30" i="6"/>
  <c r="G30" i="6"/>
  <c r="D30" i="6"/>
  <c r="B30" i="6"/>
  <c r="V29" i="6"/>
  <c r="R29" i="6"/>
  <c r="M29" i="6"/>
  <c r="G29" i="6"/>
  <c r="D29" i="6"/>
  <c r="B29" i="6"/>
  <c r="V28" i="6"/>
  <c r="R28" i="6"/>
  <c r="M28" i="6"/>
  <c r="G28" i="6"/>
  <c r="D28" i="6"/>
  <c r="B28" i="6"/>
  <c r="V27" i="6"/>
  <c r="R27" i="6"/>
  <c r="M27" i="6"/>
  <c r="G27" i="6"/>
  <c r="D27" i="6"/>
  <c r="B27" i="6"/>
  <c r="V26" i="6"/>
  <c r="R26" i="6"/>
  <c r="G26" i="6"/>
  <c r="D26" i="6"/>
  <c r="B26" i="6"/>
  <c r="D8" i="6"/>
  <c r="D7" i="6"/>
  <c r="S21" i="4" l="1"/>
  <c r="S22" i="4"/>
  <c r="K22" i="4"/>
  <c r="B23" i="4"/>
  <c r="B24" i="4"/>
  <c r="B20" i="4"/>
  <c r="B21" i="4"/>
  <c r="B22" i="4"/>
  <c r="B18" i="4"/>
  <c r="V37" i="4" l="1"/>
  <c r="V38" i="4"/>
  <c r="V39" i="4"/>
  <c r="V40" i="4"/>
  <c r="V41" i="4"/>
  <c r="V42" i="4"/>
  <c r="V43" i="4"/>
  <c r="V44" i="4"/>
  <c r="V45" i="4"/>
  <c r="V46" i="4"/>
  <c r="V47" i="4"/>
  <c r="V48" i="4"/>
  <c r="V49" i="4"/>
  <c r="V50" i="4"/>
  <c r="V51" i="4"/>
  <c r="V52" i="4"/>
  <c r="V53" i="4"/>
  <c r="V54" i="4"/>
  <c r="V55" i="4"/>
  <c r="V56" i="4"/>
  <c r="V57" i="4"/>
  <c r="V58" i="4"/>
  <c r="V59" i="4"/>
  <c r="V60" i="4"/>
  <c r="V61" i="4"/>
  <c r="V36" i="4"/>
  <c r="R37" i="4"/>
  <c r="R38" i="4"/>
  <c r="R39" i="4"/>
  <c r="R40" i="4"/>
  <c r="R41" i="4"/>
  <c r="R42" i="4"/>
  <c r="R43" i="4"/>
  <c r="R44" i="4"/>
  <c r="R45" i="4"/>
  <c r="R46" i="4"/>
  <c r="R47" i="4"/>
  <c r="R48" i="4"/>
  <c r="R49" i="4"/>
  <c r="R50" i="4"/>
  <c r="R51" i="4"/>
  <c r="R52" i="4"/>
  <c r="R53" i="4"/>
  <c r="R54" i="4"/>
  <c r="R55" i="4"/>
  <c r="R56" i="4"/>
  <c r="R57" i="4"/>
  <c r="R58" i="4"/>
  <c r="R59" i="4"/>
  <c r="R60" i="4"/>
  <c r="R61" i="4"/>
  <c r="R36" i="4"/>
  <c r="M37" i="4"/>
  <c r="M38" i="4"/>
  <c r="M39" i="4"/>
  <c r="M40" i="4"/>
  <c r="M41" i="4"/>
  <c r="M42" i="4"/>
  <c r="M43" i="4"/>
  <c r="M44" i="4"/>
  <c r="M45" i="4"/>
  <c r="M46" i="4"/>
  <c r="M47" i="4"/>
  <c r="M48" i="4"/>
  <c r="M49" i="4"/>
  <c r="M50" i="4"/>
  <c r="M51" i="4"/>
  <c r="M52" i="4"/>
  <c r="M53" i="4"/>
  <c r="M54" i="4"/>
  <c r="M55" i="4"/>
  <c r="M56" i="4"/>
  <c r="M57" i="4"/>
  <c r="M58" i="4"/>
  <c r="M59" i="4"/>
  <c r="M60" i="4"/>
  <c r="M61" i="4"/>
  <c r="G37" i="4"/>
  <c r="G38" i="4"/>
  <c r="G39" i="4"/>
  <c r="G40" i="4"/>
  <c r="G41" i="4"/>
  <c r="G42" i="4"/>
  <c r="G43" i="4"/>
  <c r="G44" i="4"/>
  <c r="G45" i="4"/>
  <c r="G46" i="4"/>
  <c r="G47" i="4"/>
  <c r="G48" i="4"/>
  <c r="G49" i="4"/>
  <c r="G50" i="4"/>
  <c r="G51" i="4"/>
  <c r="G52" i="4"/>
  <c r="G53" i="4"/>
  <c r="G54" i="4"/>
  <c r="G55" i="4"/>
  <c r="G56" i="4"/>
  <c r="G57" i="4"/>
  <c r="G58" i="4"/>
  <c r="G59" i="4"/>
  <c r="G60" i="4"/>
  <c r="G61" i="4"/>
  <c r="G36" i="4"/>
  <c r="D37" i="4"/>
  <c r="D38" i="4"/>
  <c r="D39" i="4"/>
  <c r="D40" i="4"/>
  <c r="D41" i="4"/>
  <c r="D42" i="4"/>
  <c r="D43" i="4"/>
  <c r="D44" i="4"/>
  <c r="D45" i="4"/>
  <c r="D46" i="4"/>
  <c r="D47" i="4"/>
  <c r="D48" i="4"/>
  <c r="D49" i="4"/>
  <c r="D50" i="4"/>
  <c r="D51" i="4"/>
  <c r="D52" i="4"/>
  <c r="D53" i="4"/>
  <c r="D54" i="4"/>
  <c r="D55" i="4"/>
  <c r="D56" i="4"/>
  <c r="D57" i="4"/>
  <c r="D58" i="4"/>
  <c r="D59" i="4"/>
  <c r="D60" i="4"/>
  <c r="D61" i="4"/>
  <c r="D36" i="4"/>
  <c r="B37" i="4"/>
  <c r="B38" i="4"/>
  <c r="B39" i="4"/>
  <c r="B40" i="4"/>
  <c r="B41" i="4"/>
  <c r="B42" i="4"/>
  <c r="B43" i="4"/>
  <c r="B44" i="4"/>
  <c r="B45" i="4"/>
  <c r="B46" i="4"/>
  <c r="B47" i="4"/>
  <c r="B48" i="4"/>
  <c r="B49" i="4"/>
  <c r="B50" i="4"/>
  <c r="B51" i="4"/>
  <c r="B52" i="4"/>
  <c r="B53" i="4"/>
  <c r="B54" i="4"/>
  <c r="B55" i="4"/>
  <c r="B56" i="4"/>
  <c r="B57" i="4"/>
  <c r="B58" i="4"/>
  <c r="B59" i="4"/>
  <c r="B60" i="4"/>
  <c r="B61" i="4"/>
  <c r="B36" i="4"/>
  <c r="D8" i="4"/>
  <c r="D7" i="4"/>
  <c r="AL52" i="5" l="1"/>
  <c r="AL53" i="5"/>
  <c r="AL54" i="5"/>
  <c r="AL55" i="5"/>
  <c r="AL56" i="5"/>
  <c r="AL57" i="5"/>
  <c r="AL58" i="5"/>
  <c r="AL59" i="5"/>
  <c r="AL60" i="5"/>
  <c r="AL61" i="5"/>
  <c r="AL62" i="5"/>
  <c r="AL63" i="5"/>
  <c r="AL64" i="5"/>
  <c r="AL65" i="5"/>
  <c r="AL66" i="5"/>
  <c r="AL67" i="5"/>
  <c r="AL68" i="5"/>
  <c r="AL69" i="5"/>
  <c r="AL70" i="5"/>
  <c r="AL71" i="5"/>
  <c r="AL72" i="5"/>
  <c r="AL74" i="5"/>
  <c r="AL75" i="5"/>
  <c r="AL76" i="5"/>
  <c r="AL51" i="5"/>
  <c r="AT79" i="5" l="1"/>
  <c r="AT78" i="5"/>
  <c r="AM49" i="5"/>
  <c r="AO79" i="5" s="1"/>
  <c r="AO78" i="5" l="1"/>
  <c r="AK52" i="5"/>
  <c r="AQ52" i="5" s="1"/>
  <c r="AK53" i="5"/>
  <c r="AQ53" i="5" s="1"/>
  <c r="AK54" i="5"/>
  <c r="AQ54" i="5" s="1"/>
  <c r="AK55" i="5"/>
  <c r="AQ55" i="5" s="1"/>
  <c r="AK56" i="5"/>
  <c r="AQ56" i="5" s="1"/>
  <c r="AK57" i="5"/>
  <c r="AQ57" i="5" s="1"/>
  <c r="AK58" i="5"/>
  <c r="AQ58" i="5" s="1"/>
  <c r="AK59" i="5"/>
  <c r="AQ59" i="5" s="1"/>
  <c r="AK60" i="5"/>
  <c r="AQ60" i="5" s="1"/>
  <c r="AK61" i="5"/>
  <c r="AQ61" i="5" s="1"/>
  <c r="AK62" i="5"/>
  <c r="AQ62" i="5" s="1"/>
  <c r="AK63" i="5"/>
  <c r="AQ63" i="5" s="1"/>
  <c r="AK64" i="5"/>
  <c r="AQ64" i="5" s="1"/>
  <c r="AK65" i="5"/>
  <c r="AQ65" i="5" s="1"/>
  <c r="AK66" i="5"/>
  <c r="AQ66" i="5" s="1"/>
  <c r="AK67" i="5"/>
  <c r="AQ67" i="5" s="1"/>
  <c r="AK68" i="5"/>
  <c r="AQ68" i="5" s="1"/>
  <c r="AK69" i="5"/>
  <c r="AQ69" i="5" s="1"/>
  <c r="AK70" i="5"/>
  <c r="AQ70" i="5" s="1"/>
  <c r="AK71" i="5"/>
  <c r="AQ71" i="5" s="1"/>
  <c r="AK72" i="5"/>
  <c r="AQ72" i="5" s="1"/>
  <c r="AK73" i="5"/>
  <c r="AQ73" i="5" s="1"/>
  <c r="AK74" i="5"/>
  <c r="AQ74" i="5" s="1"/>
  <c r="AK75" i="5"/>
  <c r="AQ75" i="5" s="1"/>
  <c r="AK76" i="5"/>
  <c r="AQ76" i="5" s="1"/>
  <c r="AK51" i="5"/>
  <c r="AQ51" i="5" s="1"/>
  <c r="AD7" i="5"/>
  <c r="G2" i="1"/>
  <c r="AD3" i="5" l="1"/>
  <c r="AD4" i="5" s="1"/>
  <c r="B59" i="6" l="1"/>
  <c r="D10" i="5"/>
  <c r="B69" i="4"/>
  <c r="AG8" i="5"/>
  <c r="AF8" i="5"/>
  <c r="AS77" i="5"/>
  <c r="AR76" i="5"/>
  <c r="AU76" i="5" s="1"/>
  <c r="AV76" i="5" s="1"/>
  <c r="AR75" i="5"/>
  <c r="AU75" i="5" s="1"/>
  <c r="AV75" i="5" s="1"/>
  <c r="AR73" i="5"/>
  <c r="AU73" i="5" s="1"/>
  <c r="AV73" i="5" s="1"/>
  <c r="AR72" i="5"/>
  <c r="AU72" i="5" s="1"/>
  <c r="AV72" i="5" s="1"/>
  <c r="AR71" i="5"/>
  <c r="AU71" i="5" s="1"/>
  <c r="AV71" i="5" s="1"/>
  <c r="AR69" i="5"/>
  <c r="AU69" i="5" s="1"/>
  <c r="AV69" i="5" s="1"/>
  <c r="AR68" i="5"/>
  <c r="AU68" i="5" s="1"/>
  <c r="AV68" i="5" s="1"/>
  <c r="AR67" i="5"/>
  <c r="AR65" i="5"/>
  <c r="AR64" i="5"/>
  <c r="AR63" i="5"/>
  <c r="AR61" i="5"/>
  <c r="AR60" i="5"/>
  <c r="AR59" i="5"/>
  <c r="AR56" i="5"/>
  <c r="AR55" i="5"/>
  <c r="AR52" i="5"/>
  <c r="AR51" i="5"/>
  <c r="B34" i="5"/>
  <c r="AO36" i="5"/>
  <c r="AO37" i="5" s="1"/>
  <c r="AN36" i="5"/>
  <c r="AN37" i="5" s="1"/>
  <c r="AP35" i="5"/>
  <c r="AP37" i="5" s="1"/>
  <c r="AM35" i="5"/>
  <c r="AM37" i="5" s="1"/>
  <c r="AL35" i="5"/>
  <c r="AL37" i="5" s="1"/>
  <c r="AK35" i="5"/>
  <c r="AK37" i="5" s="1"/>
  <c r="AJ35" i="5"/>
  <c r="AJ37" i="5" s="1"/>
  <c r="Q2" i="1"/>
  <c r="B2" i="1"/>
  <c r="F10" i="5" l="1"/>
  <c r="AD5" i="5" s="1"/>
  <c r="O10" i="6"/>
  <c r="O10" i="4"/>
  <c r="B19" i="4"/>
  <c r="AH8" i="5"/>
  <c r="M51" i="5" s="1"/>
  <c r="AD8" i="5"/>
  <c r="AM58" i="5"/>
  <c r="AM61" i="5"/>
  <c r="AO61" i="5" s="1"/>
  <c r="AM66" i="5"/>
  <c r="AO66" i="5" s="1"/>
  <c r="AM62" i="5"/>
  <c r="AO62" i="5" s="1"/>
  <c r="AM73" i="5"/>
  <c r="AO73" i="5" s="1"/>
  <c r="AM54" i="5"/>
  <c r="AM65" i="5"/>
  <c r="AO65" i="5" s="1"/>
  <c r="AM53" i="5"/>
  <c r="AR54" i="5"/>
  <c r="AM57" i="5"/>
  <c r="AM70" i="5"/>
  <c r="AO70" i="5" s="1"/>
  <c r="AR53" i="5"/>
  <c r="AR57" i="5"/>
  <c r="AR74" i="5"/>
  <c r="AU74" i="5" s="1"/>
  <c r="AV74" i="5" s="1"/>
  <c r="AR58" i="5"/>
  <c r="AR62" i="5"/>
  <c r="AR66" i="5"/>
  <c r="AM69" i="5"/>
  <c r="AO69" i="5" s="1"/>
  <c r="AM74" i="5"/>
  <c r="AO74" i="5" s="1"/>
  <c r="AR70" i="5"/>
  <c r="AU70" i="5" s="1"/>
  <c r="AV70" i="5" s="1"/>
  <c r="AS76" i="5"/>
  <c r="AT76" i="5" s="1"/>
  <c r="AM52" i="5"/>
  <c r="AM56" i="5"/>
  <c r="AM60" i="5"/>
  <c r="AO60" i="5" s="1"/>
  <c r="AM64" i="5"/>
  <c r="AO64" i="5" s="1"/>
  <c r="AM68" i="5"/>
  <c r="AO68" i="5" s="1"/>
  <c r="AM72" i="5"/>
  <c r="AO72" i="5" s="1"/>
  <c r="AS75" i="5"/>
  <c r="AM76" i="5"/>
  <c r="AO76" i="5" s="1"/>
  <c r="AM51" i="5"/>
  <c r="AM55" i="5"/>
  <c r="AM59" i="5"/>
  <c r="AM63" i="5"/>
  <c r="AO63" i="5" s="1"/>
  <c r="AM67" i="5"/>
  <c r="AO67" i="5" s="1"/>
  <c r="AM71" i="5"/>
  <c r="AO71" i="5" s="1"/>
  <c r="AM75" i="5"/>
  <c r="AO75" i="5" s="1"/>
  <c r="F2" i="1"/>
  <c r="C2" i="1"/>
  <c r="AD10" i="5" l="1"/>
  <c r="AI15" i="5" s="1"/>
  <c r="M26" i="6"/>
  <c r="AG52" i="5"/>
  <c r="D10" i="4"/>
  <c r="D65" i="4" s="1"/>
  <c r="D10" i="6"/>
  <c r="D55" i="6" s="1"/>
  <c r="AO82" i="5"/>
  <c r="AD11" i="5" s="1"/>
  <c r="AI17" i="5" s="1"/>
  <c r="D9" i="6"/>
  <c r="D9" i="4"/>
  <c r="AT75" i="5"/>
  <c r="AS74" i="5"/>
  <c r="AU67" i="5"/>
  <c r="AV67" i="5" s="1"/>
  <c r="AI14" i="5" l="1"/>
  <c r="AI16" i="5"/>
  <c r="M36" i="4"/>
  <c r="AP53" i="5"/>
  <c r="AN53" i="5" s="1"/>
  <c r="AO53" i="5" s="1"/>
  <c r="AP76" i="5"/>
  <c r="AP68" i="5"/>
  <c r="AP71" i="5"/>
  <c r="AP55" i="5"/>
  <c r="AN55" i="5" s="1"/>
  <c r="AO55" i="5" s="1"/>
  <c r="AP62" i="5"/>
  <c r="AP73" i="5"/>
  <c r="AP57" i="5"/>
  <c r="AN57" i="5" s="1"/>
  <c r="AO57" i="5" s="1"/>
  <c r="AP69" i="5"/>
  <c r="AP56" i="5"/>
  <c r="AN56" i="5" s="1"/>
  <c r="AO56" i="5" s="1"/>
  <c r="AP63" i="5"/>
  <c r="AP54" i="5"/>
  <c r="AN54" i="5" s="1"/>
  <c r="AO54" i="5" s="1"/>
  <c r="AP72" i="5"/>
  <c r="AP59" i="5"/>
  <c r="AN59" i="5" s="1"/>
  <c r="AO59" i="5" s="1"/>
  <c r="AP51" i="5"/>
  <c r="AN51" i="5" s="1"/>
  <c r="AO51" i="5" s="1"/>
  <c r="AP60" i="5"/>
  <c r="AP52" i="5"/>
  <c r="AN52" i="5" s="1"/>
  <c r="AO52" i="5" s="1"/>
  <c r="AP67" i="5"/>
  <c r="AP74" i="5"/>
  <c r="AP58" i="5"/>
  <c r="AN58" i="5" s="1"/>
  <c r="AO58" i="5" s="1"/>
  <c r="AP64" i="5"/>
  <c r="AP70" i="5"/>
  <c r="AP65" i="5"/>
  <c r="AP75" i="5"/>
  <c r="AP66" i="5"/>
  <c r="AP61" i="5"/>
  <c r="AT74" i="5"/>
  <c r="AS73" i="5"/>
  <c r="AU66" i="5"/>
  <c r="Q26" i="5" l="1"/>
  <c r="AO77" i="5"/>
  <c r="AT73" i="5"/>
  <c r="AS72" i="5"/>
  <c r="AV66" i="5"/>
  <c r="AU65" i="5"/>
  <c r="H2" i="1"/>
  <c r="H11" i="4" l="1"/>
  <c r="AF23" i="5"/>
  <c r="H11" i="6"/>
  <c r="AF25" i="5"/>
  <c r="AF24" i="5"/>
  <c r="AO80" i="5"/>
  <c r="AO81" i="5"/>
  <c r="AT72" i="5"/>
  <c r="AS71" i="5"/>
  <c r="AV65" i="5"/>
  <c r="AU64" i="5"/>
  <c r="AQ35" i="5" l="1"/>
  <c r="AI35" i="5" s="1"/>
  <c r="I16" i="5" s="1"/>
  <c r="AQ33" i="5"/>
  <c r="AQ34" i="5"/>
  <c r="AI34" i="5" s="1"/>
  <c r="I15" i="5" s="1"/>
  <c r="AT71" i="5"/>
  <c r="AS70" i="5"/>
  <c r="AV64" i="5"/>
  <c r="AU63" i="5"/>
  <c r="K2" i="1"/>
  <c r="AI33" i="5" l="1"/>
  <c r="I14" i="5" s="1"/>
  <c r="AT70" i="5"/>
  <c r="AS69" i="5"/>
  <c r="AU62" i="5"/>
  <c r="AV63" i="5"/>
  <c r="J2" i="1"/>
  <c r="AT69" i="5" l="1"/>
  <c r="AS68" i="5"/>
  <c r="AU61" i="5"/>
  <c r="AV62" i="5"/>
  <c r="AT68" i="5" l="1"/>
  <c r="AS67" i="5"/>
  <c r="AU60" i="5"/>
  <c r="AV61" i="5"/>
  <c r="AT67" i="5" l="1"/>
  <c r="AS66" i="5"/>
  <c r="AU59" i="5"/>
  <c r="AV60" i="5"/>
  <c r="AT66" i="5" l="1"/>
  <c r="AS65" i="5"/>
  <c r="AU58" i="5"/>
  <c r="AV59" i="5"/>
  <c r="AT65" i="5" l="1"/>
  <c r="AS64" i="5"/>
  <c r="AU57" i="5"/>
  <c r="AV58" i="5"/>
  <c r="AT64" i="5" l="1"/>
  <c r="AS63" i="5"/>
  <c r="AU56" i="5"/>
  <c r="AV57" i="5"/>
  <c r="AT63" i="5" l="1"/>
  <c r="AS62" i="5"/>
  <c r="AU55" i="5"/>
  <c r="AV56" i="5"/>
  <c r="AT62" i="5" l="1"/>
  <c r="AS61" i="5"/>
  <c r="AU54" i="5"/>
  <c r="AV55" i="5"/>
  <c r="AT61" i="5" l="1"/>
  <c r="AS60" i="5"/>
  <c r="AU53" i="5"/>
  <c r="AV54" i="5"/>
  <c r="AT60" i="5" l="1"/>
  <c r="AS59" i="5"/>
  <c r="AV53" i="5"/>
  <c r="AU52" i="5"/>
  <c r="AV52" i="5" l="1"/>
  <c r="AU51" i="5"/>
  <c r="AV51" i="5" s="1"/>
  <c r="AT59" i="5"/>
  <c r="AS58" i="5"/>
  <c r="AV77" i="5" l="1"/>
  <c r="AV80" i="5" s="1"/>
  <c r="AT58" i="5"/>
  <c r="AS57" i="5"/>
  <c r="AS56" i="5" l="1"/>
  <c r="AT57" i="5"/>
  <c r="AT56" i="5" l="1"/>
  <c r="AS55" i="5"/>
  <c r="AT55" i="5" l="1"/>
  <c r="AS54" i="5"/>
  <c r="AT54" i="5" l="1"/>
  <c r="AS53" i="5"/>
  <c r="AT53" i="5" l="1"/>
  <c r="AS52" i="5"/>
  <c r="AT52" i="5" l="1"/>
  <c r="AS51" i="5"/>
  <c r="AT51" i="5" s="1"/>
  <c r="AT77" i="5" l="1"/>
  <c r="AT80" i="5" s="1"/>
  <c r="AT81" i="5" s="1"/>
  <c r="AQ36" i="5" l="1"/>
  <c r="AI36" i="5" s="1"/>
  <c r="I17" i="5" s="1"/>
  <c r="L2" i="1"/>
</calcChain>
</file>

<file path=xl/sharedStrings.xml><?xml version="1.0" encoding="utf-8"?>
<sst xmlns="http://schemas.openxmlformats.org/spreadsheetml/2006/main" count="481" uniqueCount="261">
  <si>
    <t>配慮事項申請書</t>
    <rPh sb="0" eb="2">
      <t>ハイリョ</t>
    </rPh>
    <rPh sb="2" eb="4">
      <t>ジコウ</t>
    </rPh>
    <rPh sb="4" eb="7">
      <t>シンセイショ</t>
    </rPh>
    <phoneticPr fontId="1"/>
  </si>
  <si>
    <t>その他</t>
    <rPh sb="2" eb="3">
      <t>タ</t>
    </rPh>
    <phoneticPr fontId="1"/>
  </si>
  <si>
    <t>時間</t>
    <rPh sb="0" eb="2">
      <t>ジカン</t>
    </rPh>
    <phoneticPr fontId="1"/>
  </si>
  <si>
    <t>別室</t>
    <rPh sb="0" eb="2">
      <t>ベッシツ</t>
    </rPh>
    <phoneticPr fontId="1"/>
  </si>
  <si>
    <t>ルビ</t>
    <phoneticPr fontId="1"/>
  </si>
  <si>
    <t>代筆</t>
    <rPh sb="0" eb="2">
      <t>ダイヒツ</t>
    </rPh>
    <phoneticPr fontId="1"/>
  </si>
  <si>
    <t>持込</t>
    <rPh sb="0" eb="2">
      <t>モチコ</t>
    </rPh>
    <phoneticPr fontId="1"/>
  </si>
  <si>
    <t>キーワード</t>
    <phoneticPr fontId="1"/>
  </si>
  <si>
    <t>キー</t>
    <phoneticPr fontId="1"/>
  </si>
  <si>
    <t>日以外</t>
    <rPh sb="0" eb="1">
      <t>ヒ</t>
    </rPh>
    <rPh sb="1" eb="3">
      <t>イガイ</t>
    </rPh>
    <phoneticPr fontId="1"/>
  </si>
  <si>
    <t>自己申告書</t>
    <phoneticPr fontId="1"/>
  </si>
  <si>
    <t>学力検査問題へのルビ打ち</t>
    <rPh sb="0" eb="2">
      <t>ガクリョク</t>
    </rPh>
    <rPh sb="2" eb="4">
      <t>ケンサ</t>
    </rPh>
    <rPh sb="4" eb="6">
      <t>モンダイ</t>
    </rPh>
    <rPh sb="10" eb="11">
      <t>ウ</t>
    </rPh>
    <phoneticPr fontId="1"/>
  </si>
  <si>
    <t>キーワードの外国語併記</t>
    <rPh sb="6" eb="9">
      <t>ガイコクゴ</t>
    </rPh>
    <rPh sb="9" eb="11">
      <t>ヘイキ</t>
    </rPh>
    <phoneticPr fontId="1"/>
  </si>
  <si>
    <t>自己申告書の代筆</t>
    <rPh sb="0" eb="2">
      <t>ジコ</t>
    </rPh>
    <rPh sb="2" eb="4">
      <t>シンコク</t>
    </rPh>
    <rPh sb="4" eb="5">
      <t>ショ</t>
    </rPh>
    <rPh sb="6" eb="8">
      <t>ダイヒツ</t>
    </rPh>
    <phoneticPr fontId="1"/>
  </si>
  <si>
    <t>自己申告書の日本語以外の使用</t>
    <rPh sb="0" eb="2">
      <t>ジコ</t>
    </rPh>
    <rPh sb="2" eb="4">
      <t>シンコク</t>
    </rPh>
    <rPh sb="4" eb="5">
      <t>ショ</t>
    </rPh>
    <rPh sb="6" eb="9">
      <t>ニホンゴ</t>
    </rPh>
    <rPh sb="9" eb="11">
      <t>イガイ</t>
    </rPh>
    <rPh sb="12" eb="14">
      <t>シヨウ</t>
    </rPh>
    <phoneticPr fontId="1"/>
  </si>
  <si>
    <t>辞書</t>
    <rPh sb="0" eb="2">
      <t>ジショ</t>
    </rPh>
    <phoneticPr fontId="1"/>
  </si>
  <si>
    <t>ふりがな</t>
    <phoneticPr fontId="1"/>
  </si>
  <si>
    <t>生年月日</t>
    <rPh sb="0" eb="4">
      <t xml:space="preserve">セイネンガッピ </t>
    </rPh>
    <phoneticPr fontId="1"/>
  </si>
  <si>
    <t>年</t>
    <rPh sb="0" eb="1">
      <t xml:space="preserve">ネン </t>
    </rPh>
    <phoneticPr fontId="1"/>
  </si>
  <si>
    <t>月</t>
    <rPh sb="0" eb="1">
      <t xml:space="preserve">ガツ </t>
    </rPh>
    <phoneticPr fontId="1"/>
  </si>
  <si>
    <t>日</t>
    <rPh sb="0" eb="1">
      <t xml:space="preserve">ニチ </t>
    </rPh>
    <phoneticPr fontId="1"/>
  </si>
  <si>
    <t>中学校等</t>
    <rPh sb="0" eb="3">
      <t xml:space="preserve">チュウガッコウ </t>
    </rPh>
    <rPh sb="3" eb="4">
      <t xml:space="preserve">トウ </t>
    </rPh>
    <phoneticPr fontId="1"/>
  </si>
  <si>
    <t>　１　申請者</t>
    <rPh sb="3" eb="6">
      <t xml:space="preserve">シンセイシャ </t>
    </rPh>
    <phoneticPr fontId="1"/>
  </si>
  <si>
    <t>辞書の
種類</t>
    <rPh sb="0" eb="2">
      <t xml:space="preserve">ジショノ </t>
    </rPh>
    <rPh sb="3" eb="5">
      <t xml:space="preserve">シュルイ </t>
    </rPh>
    <phoneticPr fontId="1"/>
  </si>
  <si>
    <t>冊数</t>
    <rPh sb="0" eb="2">
      <t xml:space="preserve">サツスウ </t>
    </rPh>
    <phoneticPr fontId="1"/>
  </si>
  <si>
    <t>国語</t>
    <rPh sb="0" eb="2">
      <t xml:space="preserve">コクゴ </t>
    </rPh>
    <phoneticPr fontId="1"/>
  </si>
  <si>
    <t>言語</t>
    <rPh sb="0" eb="2">
      <t xml:space="preserve">ゲンゴ </t>
    </rPh>
    <phoneticPr fontId="1"/>
  </si>
  <si>
    <t>日本語による指示や簡単な説明を理解できる</t>
    <rPh sb="0" eb="3">
      <t xml:space="preserve">ニホンゴニヨル </t>
    </rPh>
    <rPh sb="6" eb="8">
      <t xml:space="preserve">シジヤ </t>
    </rPh>
    <rPh sb="9" eb="11">
      <t xml:space="preserve">カンタンナセツメイヲ </t>
    </rPh>
    <rPh sb="15" eb="17">
      <t xml:space="preserve">リカイデキル </t>
    </rPh>
    <phoneticPr fontId="1"/>
  </si>
  <si>
    <t>保護者懇談会や家庭訪問等において、通訳者を配置している</t>
    <rPh sb="0" eb="6">
      <t xml:space="preserve">ホゴシャコンダンカイヤ </t>
    </rPh>
    <rPh sb="7" eb="12">
      <t xml:space="preserve">カテイホウモントウニオイテ </t>
    </rPh>
    <rPh sb="17" eb="20">
      <t xml:space="preserve">ツウヤクシャヲ </t>
    </rPh>
    <rPh sb="21" eb="23">
      <t xml:space="preserve">ハイチシテイル </t>
    </rPh>
    <phoneticPr fontId="1"/>
  </si>
  <si>
    <t>居所</t>
    <rPh sb="0" eb="2">
      <t xml:space="preserve">キョショ </t>
    </rPh>
    <phoneticPr fontId="1"/>
  </si>
  <si>
    <t>就学先</t>
    <rPh sb="0" eb="3">
      <t xml:space="preserve">シュウガクサキ </t>
    </rPh>
    <phoneticPr fontId="1"/>
  </si>
  <si>
    <t>資料番号</t>
    <rPh sb="0" eb="4">
      <t xml:space="preserve">シリョウバンゴウ </t>
    </rPh>
    <phoneticPr fontId="1"/>
  </si>
  <si>
    <t>〜</t>
    <phoneticPr fontId="1"/>
  </si>
  <si>
    <t>期間</t>
    <rPh sb="0" eb="2">
      <t xml:space="preserve">キカン </t>
    </rPh>
    <phoneticPr fontId="1"/>
  </si>
  <si>
    <t>期　　間</t>
    <rPh sb="0" eb="4">
      <t xml:space="preserve">キカン </t>
    </rPh>
    <phoneticPr fontId="1"/>
  </si>
  <si>
    <t>中学校名</t>
    <rPh sb="0" eb="4">
      <t xml:space="preserve">チュウガッコウメイ </t>
    </rPh>
    <phoneticPr fontId="1"/>
  </si>
  <si>
    <t>【中学校具申】</t>
    <rPh sb="1" eb="2">
      <t xml:space="preserve">チュウガッコウグシｎ </t>
    </rPh>
    <phoneticPr fontId="1"/>
  </si>
  <si>
    <t>印</t>
    <rPh sb="0" eb="1">
      <t>IN</t>
    </rPh>
    <phoneticPr fontId="1"/>
  </si>
  <si>
    <t>日本</t>
    <rPh sb="0" eb="2">
      <t xml:space="preserve">ニホン </t>
    </rPh>
    <phoneticPr fontId="1"/>
  </si>
  <si>
    <t>就学</t>
    <rPh sb="0" eb="2">
      <t xml:space="preserve">シュウガクサキ </t>
    </rPh>
    <phoneticPr fontId="1"/>
  </si>
  <si>
    <t>和</t>
    <rPh sb="0" eb="1">
      <t xml:space="preserve">ワ </t>
    </rPh>
    <phoneticPr fontId="1"/>
  </si>
  <si>
    <t>換算</t>
    <rPh sb="0" eb="2">
      <t xml:space="preserve">カンザン </t>
    </rPh>
    <phoneticPr fontId="1"/>
  </si>
  <si>
    <t>海外</t>
    <rPh sb="0" eb="2">
      <t xml:space="preserve">カイガイ </t>
    </rPh>
    <phoneticPr fontId="1"/>
  </si>
  <si>
    <t>日本抽出</t>
    <rPh sb="0" eb="2">
      <t xml:space="preserve">ニホン </t>
    </rPh>
    <rPh sb="2" eb="4">
      <t xml:space="preserve">チュウシュツ </t>
    </rPh>
    <phoneticPr fontId="1"/>
  </si>
  <si>
    <t>海外抽出</t>
    <rPh sb="0" eb="2">
      <t xml:space="preserve">カイガイ </t>
    </rPh>
    <rPh sb="2" eb="4">
      <t xml:space="preserve">チュウシュツ </t>
    </rPh>
    <phoneticPr fontId="1"/>
  </si>
  <si>
    <t>日生</t>
    <rPh sb="0" eb="1">
      <t xml:space="preserve">ニチ </t>
    </rPh>
    <rPh sb="1" eb="2">
      <t xml:space="preserve">ウマレ </t>
    </rPh>
    <phoneticPr fontId="1"/>
  </si>
  <si>
    <t>日本語指導選抜</t>
    <rPh sb="0" eb="7">
      <t xml:space="preserve">ニホンゴシドウセンバツ </t>
    </rPh>
    <phoneticPr fontId="1"/>
  </si>
  <si>
    <t>配慮申請</t>
    <rPh sb="0" eb="4">
      <t xml:space="preserve">ハイリョシンセイ </t>
    </rPh>
    <phoneticPr fontId="1"/>
  </si>
  <si>
    <t>区分</t>
    <rPh sb="0" eb="2">
      <t>クブン</t>
    </rPh>
    <phoneticPr fontId="1"/>
  </si>
  <si>
    <t>申請</t>
    <rPh sb="0" eb="2">
      <t>シンセイ</t>
    </rPh>
    <phoneticPr fontId="1"/>
  </si>
  <si>
    <t>項目</t>
    <rPh sb="0" eb="2">
      <t>コウモク</t>
    </rPh>
    <phoneticPr fontId="1"/>
  </si>
  <si>
    <t>配慮</t>
    <rPh sb="0" eb="2">
      <t>ハイリョ</t>
    </rPh>
    <phoneticPr fontId="1"/>
  </si>
  <si>
    <t>市町村名</t>
    <rPh sb="0" eb="3">
      <t>シチョウソン</t>
    </rPh>
    <rPh sb="3" eb="4">
      <t>メイ</t>
    </rPh>
    <phoneticPr fontId="1"/>
  </si>
  <si>
    <t>作文の使用言語</t>
    <rPh sb="0" eb="2">
      <t>サクブン</t>
    </rPh>
    <rPh sb="3" eb="5">
      <t>シヨウ</t>
    </rPh>
    <rPh sb="5" eb="7">
      <t>ゲンゴ</t>
    </rPh>
    <phoneticPr fontId="1"/>
  </si>
  <si>
    <t>語</t>
    <rPh sb="0" eb="1">
      <t>ゴ</t>
    </rPh>
    <phoneticPr fontId="1"/>
  </si>
  <si>
    <t>日本</t>
    <rPh sb="0" eb="2">
      <t>ニホン</t>
    </rPh>
    <phoneticPr fontId="1"/>
  </si>
  <si>
    <t>日本以外</t>
    <rPh sb="0" eb="2">
      <t>ニホン</t>
    </rPh>
    <rPh sb="2" eb="4">
      <t>イガイ</t>
    </rPh>
    <phoneticPr fontId="1"/>
  </si>
  <si>
    <t>未就学</t>
    <rPh sb="0" eb="3">
      <t>ミシュウガク</t>
    </rPh>
    <phoneticPr fontId="1"/>
  </si>
  <si>
    <t>日本にある学校</t>
    <rPh sb="0" eb="2">
      <t>ニホン</t>
    </rPh>
    <rPh sb="5" eb="7">
      <t>ガッコウ</t>
    </rPh>
    <phoneticPr fontId="1"/>
  </si>
  <si>
    <t>海外現地校</t>
    <rPh sb="0" eb="2">
      <t>カイガイ</t>
    </rPh>
    <rPh sb="2" eb="4">
      <t>ゲンチ</t>
    </rPh>
    <rPh sb="4" eb="5">
      <t>コウ</t>
    </rPh>
    <phoneticPr fontId="1"/>
  </si>
  <si>
    <t>平成</t>
    <rPh sb="0" eb="2">
      <t>ヘイセイ</t>
    </rPh>
    <phoneticPr fontId="1"/>
  </si>
  <si>
    <t>昭和</t>
    <rPh sb="0" eb="2">
      <t>ショウワ</t>
    </rPh>
    <phoneticPr fontId="1"/>
  </si>
  <si>
    <t>区分</t>
    <rPh sb="0" eb="2">
      <t>クブン</t>
    </rPh>
    <phoneticPr fontId="1"/>
  </si>
  <si>
    <t>設置者</t>
    <rPh sb="0" eb="3">
      <t>セッチシャ</t>
    </rPh>
    <phoneticPr fontId="1"/>
  </si>
  <si>
    <t>学校名</t>
    <rPh sb="0" eb="3">
      <t>ガッコウメイ</t>
    </rPh>
    <phoneticPr fontId="1"/>
  </si>
  <si>
    <t>当過別</t>
    <rPh sb="0" eb="1">
      <t>トウ</t>
    </rPh>
    <rPh sb="1" eb="2">
      <t>カ</t>
    </rPh>
    <rPh sb="2" eb="3">
      <t>ベツ</t>
    </rPh>
    <phoneticPr fontId="1"/>
  </si>
  <si>
    <t>日選抜</t>
    <rPh sb="0" eb="1">
      <t>ニチ</t>
    </rPh>
    <rPh sb="1" eb="3">
      <t>センバツ</t>
    </rPh>
    <phoneticPr fontId="1"/>
  </si>
  <si>
    <t>配慮</t>
    <rPh sb="0" eb="2">
      <t>ハイリョ</t>
    </rPh>
    <phoneticPr fontId="1"/>
  </si>
  <si>
    <t>要件</t>
    <rPh sb="0" eb="2">
      <t>ヨウケン</t>
    </rPh>
    <phoneticPr fontId="1"/>
  </si>
  <si>
    <t>判定</t>
    <rPh sb="0" eb="2">
      <t>ハンテイ</t>
    </rPh>
    <phoneticPr fontId="1"/>
  </si>
  <si>
    <t>帰国生選抜</t>
    <rPh sb="0" eb="5">
      <t xml:space="preserve">キコクセイセンバツ </t>
    </rPh>
    <phoneticPr fontId="1"/>
  </si>
  <si>
    <t>日本語判断日数</t>
    <rPh sb="0" eb="3">
      <t>ニホンゴ</t>
    </rPh>
    <rPh sb="3" eb="5">
      <t>ハンダン</t>
    </rPh>
    <rPh sb="5" eb="7">
      <t>ニッスウ</t>
    </rPh>
    <phoneticPr fontId="1"/>
  </si>
  <si>
    <t>配慮判断日数</t>
    <rPh sb="0" eb="2">
      <t>ハイリョ</t>
    </rPh>
    <rPh sb="2" eb="4">
      <t>ハンダン</t>
    </rPh>
    <rPh sb="4" eb="6">
      <t>ニッスウ</t>
    </rPh>
    <phoneticPr fontId="1"/>
  </si>
  <si>
    <t>氏名</t>
    <rPh sb="0" eb="2">
      <t>シメイ</t>
    </rPh>
    <phoneticPr fontId="1"/>
  </si>
  <si>
    <t>辞書</t>
    <rPh sb="0" eb="2">
      <t>ジショ</t>
    </rPh>
    <phoneticPr fontId="1"/>
  </si>
  <si>
    <t>冊数</t>
    <rPh sb="0" eb="2">
      <t>サツスウ</t>
    </rPh>
    <phoneticPr fontId="1"/>
  </si>
  <si>
    <t>ルビ</t>
    <phoneticPr fontId="1"/>
  </si>
  <si>
    <t>キー</t>
    <phoneticPr fontId="1"/>
  </si>
  <si>
    <t>別室</t>
    <rPh sb="0" eb="2">
      <t>ベッシツ</t>
    </rPh>
    <phoneticPr fontId="1"/>
  </si>
  <si>
    <t>自代筆</t>
    <rPh sb="0" eb="1">
      <t>ジ</t>
    </rPh>
    <rPh sb="1" eb="3">
      <t>ダイヒツ</t>
    </rPh>
    <phoneticPr fontId="1"/>
  </si>
  <si>
    <t>自翻訳</t>
    <rPh sb="0" eb="1">
      <t>ジ</t>
    </rPh>
    <rPh sb="1" eb="3">
      <t>ホンヤク</t>
    </rPh>
    <phoneticPr fontId="1"/>
  </si>
  <si>
    <t>キー言語</t>
    <rPh sb="2" eb="4">
      <t>ゲンゴ</t>
    </rPh>
    <phoneticPr fontId="1"/>
  </si>
  <si>
    <t>ルビ国語</t>
    <rPh sb="2" eb="4">
      <t>コクゴ</t>
    </rPh>
    <phoneticPr fontId="1"/>
  </si>
  <si>
    <t>辞書国語</t>
    <rPh sb="0" eb="2">
      <t>ジショ</t>
    </rPh>
    <rPh sb="2" eb="4">
      <t>コクゴ</t>
    </rPh>
    <phoneticPr fontId="1"/>
  </si>
  <si>
    <t>種類</t>
    <rPh sb="0" eb="2">
      <t>シュルイ</t>
    </rPh>
    <phoneticPr fontId="1"/>
  </si>
  <si>
    <t>指示</t>
    <rPh sb="0" eb="2">
      <t>シジ</t>
    </rPh>
    <phoneticPr fontId="1"/>
  </si>
  <si>
    <t>説明</t>
    <rPh sb="0" eb="2">
      <t>セツメイ</t>
    </rPh>
    <phoneticPr fontId="1"/>
  </si>
  <si>
    <t>日</t>
    <rPh sb="0" eb="1">
      <t>ニチ</t>
    </rPh>
    <phoneticPr fontId="1"/>
  </si>
  <si>
    <t>海</t>
    <rPh sb="0" eb="1">
      <t>ウミ</t>
    </rPh>
    <phoneticPr fontId="1"/>
  </si>
  <si>
    <t>作文言語</t>
    <rPh sb="0" eb="2">
      <t>サクブン</t>
    </rPh>
    <rPh sb="2" eb="4">
      <t>ゲンゴ</t>
    </rPh>
    <phoneticPr fontId="1"/>
  </si>
  <si>
    <t>帰国後２年以内</t>
    <rPh sb="0" eb="3">
      <t>キコクゴ</t>
    </rPh>
    <rPh sb="4" eb="5">
      <t>ネン</t>
    </rPh>
    <rPh sb="5" eb="7">
      <t>イナイ</t>
    </rPh>
    <phoneticPr fontId="1"/>
  </si>
  <si>
    <t>在留２年以上</t>
    <rPh sb="0" eb="2">
      <t>ザイリュウ</t>
    </rPh>
    <rPh sb="3" eb="6">
      <t>ネンイジョウ</t>
    </rPh>
    <phoneticPr fontId="1"/>
  </si>
  <si>
    <t>帰国期間</t>
    <rPh sb="0" eb="2">
      <t>キコク</t>
    </rPh>
    <rPh sb="2" eb="4">
      <t>キカン</t>
    </rPh>
    <phoneticPr fontId="1"/>
  </si>
  <si>
    <t>在留期間</t>
    <rPh sb="0" eb="2">
      <t>ザイリュウ</t>
    </rPh>
    <rPh sb="2" eb="4">
      <t>キカン</t>
    </rPh>
    <phoneticPr fontId="1"/>
  </si>
  <si>
    <t>はプルダウンメニューから選択し、</t>
    <rPh sb="12" eb="14">
      <t>センタク</t>
    </rPh>
    <phoneticPr fontId="1"/>
  </si>
  <si>
    <t>は必要事項を入力してください。</t>
    <rPh sb="1" eb="3">
      <t>ヒツヨウ</t>
    </rPh>
    <rPh sb="3" eb="5">
      <t>ジコウ</t>
    </rPh>
    <rPh sb="6" eb="8">
      <t>ニュウリョク</t>
    </rPh>
    <phoneticPr fontId="1"/>
  </si>
  <si>
    <t>居所は「日本」「日本以外」から選択してください。</t>
    <rPh sb="0" eb="2">
      <t>キョショ</t>
    </rPh>
    <rPh sb="4" eb="6">
      <t>ニホン</t>
    </rPh>
    <rPh sb="8" eb="10">
      <t>ニホン</t>
    </rPh>
    <rPh sb="10" eb="12">
      <t>イガイ</t>
    </rPh>
    <rPh sb="15" eb="17">
      <t>センタク</t>
    </rPh>
    <phoneticPr fontId="1"/>
  </si>
  <si>
    <t>日本人学校等</t>
    <rPh sb="0" eb="3">
      <t>ニホンジン</t>
    </rPh>
    <rPh sb="3" eb="5">
      <t>ガッコウ</t>
    </rPh>
    <rPh sb="5" eb="6">
      <t>トウ</t>
    </rPh>
    <phoneticPr fontId="1"/>
  </si>
  <si>
    <t>出入（帰）国記録に照らし、西暦で記入してください。
はじめは本人の生年月日が自動で表示されます。
最後は「2020年３月31日」で終わるように入力してください。</t>
    <rPh sb="0" eb="2">
      <t>シュツニュウ</t>
    </rPh>
    <rPh sb="3" eb="4">
      <t>カエ</t>
    </rPh>
    <rPh sb="5" eb="6">
      <t>コク</t>
    </rPh>
    <rPh sb="6" eb="8">
      <t>キロク</t>
    </rPh>
    <rPh sb="9" eb="10">
      <t>テ</t>
    </rPh>
    <rPh sb="13" eb="15">
      <t>セイレキ</t>
    </rPh>
    <rPh sb="16" eb="18">
      <t>キニュウ</t>
    </rPh>
    <rPh sb="30" eb="32">
      <t>ホンニン</t>
    </rPh>
    <rPh sb="33" eb="35">
      <t>セイネン</t>
    </rPh>
    <rPh sb="35" eb="37">
      <t>ガッピ</t>
    </rPh>
    <rPh sb="38" eb="40">
      <t>ジドウ</t>
    </rPh>
    <rPh sb="41" eb="43">
      <t>ヒョウジ</t>
    </rPh>
    <rPh sb="49" eb="51">
      <t>サイゴ</t>
    </rPh>
    <rPh sb="57" eb="58">
      <t>ネン</t>
    </rPh>
    <rPh sb="59" eb="60">
      <t>ガツ</t>
    </rPh>
    <rPh sb="62" eb="63">
      <t>ニチ</t>
    </rPh>
    <rPh sb="65" eb="66">
      <t>オ</t>
    </rPh>
    <rPh sb="71" eb="73">
      <t>ニュウリョク</t>
    </rPh>
    <phoneticPr fontId="1"/>
  </si>
  <si>
    <t>・本人の日本語理解力（日常会話の理解力及び学習に係る読み書きの能力について）
・小中学校や帰国者センター、市町村の設置する日本語教室等で受けてきた日本語指導の状況等
・日常生活で使用している言語等の状況
・その他、特記すべき事項
について、具体的に入力してください。</t>
    <rPh sb="1" eb="3">
      <t>ホンニン</t>
    </rPh>
    <rPh sb="4" eb="7">
      <t>ニホンゴ</t>
    </rPh>
    <rPh sb="7" eb="10">
      <t>リカイリョク</t>
    </rPh>
    <rPh sb="11" eb="13">
      <t>ニチジョウ</t>
    </rPh>
    <rPh sb="13" eb="15">
      <t>カイワ</t>
    </rPh>
    <rPh sb="16" eb="19">
      <t>リカイリョク</t>
    </rPh>
    <rPh sb="19" eb="20">
      <t>オヨ</t>
    </rPh>
    <rPh sb="21" eb="23">
      <t>ガクシュウ</t>
    </rPh>
    <rPh sb="24" eb="25">
      <t>カカ</t>
    </rPh>
    <rPh sb="26" eb="27">
      <t>ヨ</t>
    </rPh>
    <rPh sb="28" eb="29">
      <t>カ</t>
    </rPh>
    <rPh sb="31" eb="33">
      <t>ノウリョク</t>
    </rPh>
    <rPh sb="40" eb="44">
      <t>ショウチュウガッコウ</t>
    </rPh>
    <rPh sb="45" eb="48">
      <t>キコクシャ</t>
    </rPh>
    <rPh sb="53" eb="56">
      <t>シチョウソン</t>
    </rPh>
    <rPh sb="57" eb="59">
      <t>セッチ</t>
    </rPh>
    <rPh sb="61" eb="64">
      <t>ニホンゴ</t>
    </rPh>
    <rPh sb="64" eb="66">
      <t>キョウシツ</t>
    </rPh>
    <rPh sb="66" eb="67">
      <t>トウ</t>
    </rPh>
    <rPh sb="68" eb="69">
      <t>ウ</t>
    </rPh>
    <rPh sb="73" eb="76">
      <t>ニホンゴ</t>
    </rPh>
    <rPh sb="76" eb="78">
      <t>シドウ</t>
    </rPh>
    <rPh sb="79" eb="81">
      <t>ジョウキョウ</t>
    </rPh>
    <rPh sb="81" eb="82">
      <t>トウ</t>
    </rPh>
    <rPh sb="84" eb="86">
      <t>ニチジョウ</t>
    </rPh>
    <rPh sb="86" eb="88">
      <t>セイカツ</t>
    </rPh>
    <rPh sb="89" eb="91">
      <t>シヨウ</t>
    </rPh>
    <rPh sb="95" eb="97">
      <t>ゲンゴ</t>
    </rPh>
    <rPh sb="97" eb="98">
      <t>トウ</t>
    </rPh>
    <rPh sb="99" eb="101">
      <t>ジョウキョウ</t>
    </rPh>
    <rPh sb="105" eb="106">
      <t>タ</t>
    </rPh>
    <rPh sb="107" eb="109">
      <t>トッキ</t>
    </rPh>
    <rPh sb="112" eb="114">
      <t>ジコウ</t>
    </rPh>
    <rPh sb="120" eb="122">
      <t>グタイ</t>
    </rPh>
    <rPh sb="122" eb="123">
      <t>テキ</t>
    </rPh>
    <rPh sb="124" eb="126">
      <t>ニュウリョク</t>
    </rPh>
    <phoneticPr fontId="1"/>
  </si>
  <si>
    <t>【市町村教育委員会副申】</t>
    <rPh sb="1" eb="4">
      <t>シチョウソン</t>
    </rPh>
    <rPh sb="4" eb="6">
      <t>キョウイク</t>
    </rPh>
    <rPh sb="6" eb="9">
      <t>イインカイ</t>
    </rPh>
    <rPh sb="9" eb="10">
      <t>フク</t>
    </rPh>
    <phoneticPr fontId="1"/>
  </si>
  <si>
    <t>教育委員会　教育長</t>
    <rPh sb="0" eb="2">
      <t>キョウイク</t>
    </rPh>
    <rPh sb="2" eb="5">
      <t>イインカイ</t>
    </rPh>
    <rPh sb="6" eb="9">
      <t>キョウイクチョウ</t>
    </rPh>
    <phoneticPr fontId="1"/>
  </si>
  <si>
    <t>日本語指導が必要な帰国生徒・外国人生徒入学者選抜に係る申請書</t>
    <rPh sb="0" eb="3">
      <t>ニホンゴ</t>
    </rPh>
    <rPh sb="3" eb="5">
      <t>シドウ</t>
    </rPh>
    <rPh sb="6" eb="8">
      <t>ヒツヨウ</t>
    </rPh>
    <rPh sb="9" eb="11">
      <t>キコク</t>
    </rPh>
    <rPh sb="11" eb="13">
      <t>セイト</t>
    </rPh>
    <rPh sb="14" eb="16">
      <t>ガイコク</t>
    </rPh>
    <rPh sb="16" eb="17">
      <t>ジン</t>
    </rPh>
    <rPh sb="17" eb="19">
      <t>セイト</t>
    </rPh>
    <rPh sb="19" eb="22">
      <t>ニュウガクシャ</t>
    </rPh>
    <rPh sb="22" eb="24">
      <t>センバツ</t>
    </rPh>
    <rPh sb="25" eb="26">
      <t>カカ</t>
    </rPh>
    <rPh sb="27" eb="30">
      <t>シンセイショ</t>
    </rPh>
    <phoneticPr fontId="1"/>
  </si>
  <si>
    <t>初入国</t>
    <rPh sb="0" eb="1">
      <t>ハツ</t>
    </rPh>
    <rPh sb="1" eb="3">
      <t>ニュウコク</t>
    </rPh>
    <phoneticPr fontId="1"/>
  </si>
  <si>
    <t>編入学した学年</t>
    <rPh sb="0" eb="3">
      <t>ヘンニュウガク</t>
    </rPh>
    <rPh sb="5" eb="7">
      <t>ガクネン</t>
    </rPh>
    <phoneticPr fontId="1"/>
  </si>
  <si>
    <t>小学校１年</t>
    <rPh sb="0" eb="3">
      <t>ショウガッコウ</t>
    </rPh>
    <rPh sb="4" eb="5">
      <t>ネン</t>
    </rPh>
    <phoneticPr fontId="1"/>
  </si>
  <si>
    <t>小学校２年</t>
    <rPh sb="0" eb="3">
      <t>ショウガッコウ</t>
    </rPh>
    <rPh sb="4" eb="5">
      <t>ネン</t>
    </rPh>
    <phoneticPr fontId="1"/>
  </si>
  <si>
    <t>小学校３年</t>
    <rPh sb="0" eb="3">
      <t>ショウガッコウ</t>
    </rPh>
    <rPh sb="4" eb="5">
      <t>ネン</t>
    </rPh>
    <phoneticPr fontId="1"/>
  </si>
  <si>
    <t>小学校４年</t>
    <rPh sb="0" eb="3">
      <t>ショウガッコウ</t>
    </rPh>
    <rPh sb="4" eb="5">
      <t>ネン</t>
    </rPh>
    <phoneticPr fontId="1"/>
  </si>
  <si>
    <t>小学校５年</t>
    <rPh sb="0" eb="3">
      <t>ショウガッコウ</t>
    </rPh>
    <rPh sb="4" eb="5">
      <t>ネン</t>
    </rPh>
    <phoneticPr fontId="1"/>
  </si>
  <si>
    <t>小学校６年</t>
    <rPh sb="0" eb="3">
      <t>ショウガッコウ</t>
    </rPh>
    <rPh sb="4" eb="5">
      <t>ネン</t>
    </rPh>
    <phoneticPr fontId="1"/>
  </si>
  <si>
    <t>中学校１年</t>
    <rPh sb="0" eb="3">
      <t>チュウガッコウ</t>
    </rPh>
    <rPh sb="4" eb="5">
      <t>ネン</t>
    </rPh>
    <phoneticPr fontId="1"/>
  </si>
  <si>
    <t>中学校２年</t>
    <rPh sb="0" eb="3">
      <t>チュウガッコウ</t>
    </rPh>
    <rPh sb="4" eb="5">
      <t>ネン</t>
    </rPh>
    <phoneticPr fontId="1"/>
  </si>
  <si>
    <t>中学校３年</t>
    <rPh sb="0" eb="3">
      <t>チュウガッコウ</t>
    </rPh>
    <rPh sb="4" eb="5">
      <t>ネン</t>
    </rPh>
    <phoneticPr fontId="1"/>
  </si>
  <si>
    <t>　本申請について、上記のとおり相違ないことを具申します。</t>
    <rPh sb="1" eb="2">
      <t>ホン</t>
    </rPh>
    <rPh sb="9" eb="11">
      <t xml:space="preserve">ジョウキノトオリ </t>
    </rPh>
    <rPh sb="15" eb="17">
      <t xml:space="preserve">ソウイナイ </t>
    </rPh>
    <rPh sb="22" eb="24">
      <t xml:space="preserve">グシンシマス </t>
    </rPh>
    <phoneticPr fontId="1"/>
  </si>
  <si>
    <t>　本申請について、上記のとおり相違ないことを副申します。</t>
    <rPh sb="1" eb="2">
      <t>ホン</t>
    </rPh>
    <rPh sb="9" eb="11">
      <t xml:space="preserve">ジョウキノトオリ </t>
    </rPh>
    <rPh sb="15" eb="17">
      <t xml:space="preserve">ソウイナイ </t>
    </rPh>
    <rPh sb="22" eb="24">
      <t xml:space="preserve">フクシｎ </t>
    </rPh>
    <phoneticPr fontId="1"/>
  </si>
  <si>
    <t>令和</t>
    <rPh sb="0" eb="1">
      <t>レイワ</t>
    </rPh>
    <phoneticPr fontId="1"/>
  </si>
  <si>
    <t>編入学した学年</t>
    <rPh sb="0" eb="3">
      <t>ヘンニュウガク</t>
    </rPh>
    <rPh sb="5" eb="7">
      <t>ガクネン</t>
    </rPh>
    <phoneticPr fontId="1"/>
  </si>
  <si>
    <t xml:space="preserve">期間は、すべて半角英数字で
「2010/1/14」（年・スラッシュ・月・スラッシュ・日）
のように入力してください。自動で年月日表示になります。
</t>
    <rPh sb="0" eb="2">
      <t>キカン</t>
    </rPh>
    <rPh sb="7" eb="9">
      <t>ハンカク</t>
    </rPh>
    <rPh sb="9" eb="12">
      <t>エイスウジ</t>
    </rPh>
    <rPh sb="26" eb="27">
      <t>ネン</t>
    </rPh>
    <rPh sb="34" eb="35">
      <t>ツキ</t>
    </rPh>
    <rPh sb="42" eb="43">
      <t>ニチ</t>
    </rPh>
    <rPh sb="49" eb="51">
      <t>ニュウリョク</t>
    </rPh>
    <rPh sb="58" eb="60">
      <t>ジドウ</t>
    </rPh>
    <rPh sb="61" eb="62">
      <t>ネン</t>
    </rPh>
    <rPh sb="62" eb="63">
      <t>ガツ</t>
    </rPh>
    <rPh sb="63" eb="64">
      <t>ニチ</t>
    </rPh>
    <rPh sb="64" eb="66">
      <t>ヒョウジ</t>
    </rPh>
    <phoneticPr fontId="1"/>
  </si>
  <si>
    <t>　２　出願を予定する選抜</t>
    <rPh sb="3" eb="5">
      <t>シュツガン</t>
    </rPh>
    <rPh sb="6" eb="8">
      <t>ヨテイ</t>
    </rPh>
    <rPh sb="10" eb="12">
      <t>センバツ</t>
    </rPh>
    <phoneticPr fontId="1"/>
  </si>
  <si>
    <t>日常生活で使用している言語等の状況</t>
    <rPh sb="0" eb="2">
      <t>ニチジョウ</t>
    </rPh>
    <rPh sb="2" eb="4">
      <t>セイカツ</t>
    </rPh>
    <rPh sb="5" eb="7">
      <t>シヨウ</t>
    </rPh>
    <rPh sb="11" eb="13">
      <t>ゲンゴ</t>
    </rPh>
    <rPh sb="13" eb="14">
      <t>トウ</t>
    </rPh>
    <phoneticPr fontId="1"/>
  </si>
  <si>
    <t>西暦</t>
    <rPh sb="0" eb="2">
      <t>セイレキ</t>
    </rPh>
    <phoneticPr fontId="1"/>
  </si>
  <si>
    <t>　４　出願を予定する選抜</t>
    <rPh sb="3" eb="5">
      <t>シュツガン</t>
    </rPh>
    <rPh sb="6" eb="8">
      <t>ヨテイ</t>
    </rPh>
    <rPh sb="10" eb="12">
      <t>センバツ</t>
    </rPh>
    <phoneticPr fontId="1"/>
  </si>
  <si>
    <t>　５　帰国等の状況</t>
    <rPh sb="3" eb="5">
      <t>キコク</t>
    </rPh>
    <rPh sb="5" eb="6">
      <t>トウ</t>
    </rPh>
    <rPh sb="7" eb="9">
      <t>ジョウキョウ</t>
    </rPh>
    <phoneticPr fontId="1"/>
  </si>
  <si>
    <t>　６　日本語指導が必要な生徒選抜</t>
    <rPh sb="3" eb="6">
      <t>ニホンゴ</t>
    </rPh>
    <rPh sb="6" eb="8">
      <t>シドウ</t>
    </rPh>
    <rPh sb="9" eb="11">
      <t>ヒツヨウ</t>
    </rPh>
    <rPh sb="12" eb="14">
      <t>セイト</t>
    </rPh>
    <rPh sb="14" eb="16">
      <t>センバツ</t>
    </rPh>
    <phoneticPr fontId="1"/>
  </si>
  <si>
    <t>　７　受験に際して希望する配慮事項（配慮を希望する場合に入力）</t>
    <rPh sb="3" eb="5">
      <t>ジュケン</t>
    </rPh>
    <rPh sb="6" eb="7">
      <t>サイ</t>
    </rPh>
    <rPh sb="9" eb="11">
      <t>キボウ</t>
    </rPh>
    <rPh sb="13" eb="15">
      <t>ハイリョ</t>
    </rPh>
    <rPh sb="15" eb="17">
      <t>ジコウ</t>
    </rPh>
    <rPh sb="18" eb="20">
      <t>ハイリョ</t>
    </rPh>
    <rPh sb="21" eb="23">
      <t>キボウ</t>
    </rPh>
    <rPh sb="25" eb="27">
      <t>バアイ</t>
    </rPh>
    <rPh sb="28" eb="30">
      <t>ニュウリョク</t>
    </rPh>
    <phoneticPr fontId="1"/>
  </si>
  <si>
    <t>　８　日常生活で使用している言語等の状況</t>
    <rPh sb="3" eb="5">
      <t>ニチジョウ</t>
    </rPh>
    <rPh sb="5" eb="7">
      <t>セイカツ</t>
    </rPh>
    <rPh sb="8" eb="10">
      <t>シヨウ</t>
    </rPh>
    <rPh sb="14" eb="16">
      <t>ゲンゴ</t>
    </rPh>
    <rPh sb="16" eb="17">
      <t>トウ</t>
    </rPh>
    <phoneticPr fontId="1"/>
  </si>
  <si>
    <t>　10　申請者の渡航歴等（記載内容を証明する資料を添付すること）</t>
    <rPh sb="4" eb="7">
      <t xml:space="preserve">シンセイシャノ </t>
    </rPh>
    <rPh sb="8" eb="12">
      <t xml:space="preserve">トコウレキトウ </t>
    </rPh>
    <rPh sb="13" eb="17">
      <t xml:space="preserve">キサイナイヨウヲ </t>
    </rPh>
    <rPh sb="18" eb="20">
      <t xml:space="preserve">ショウメイスル </t>
    </rPh>
    <rPh sb="22" eb="24">
      <t xml:space="preserve">シリョウヲ </t>
    </rPh>
    <rPh sb="25" eb="27">
      <t xml:space="preserve">テンプスルコト </t>
    </rPh>
    <phoneticPr fontId="1"/>
  </si>
  <si>
    <t>生年月日</t>
    <rPh sb="0" eb="2">
      <t>セイネン</t>
    </rPh>
    <rPh sb="2" eb="4">
      <t>ガッピ</t>
    </rPh>
    <phoneticPr fontId="1"/>
  </si>
  <si>
    <t>西暦生年月日</t>
    <rPh sb="0" eb="2">
      <t>セイレキ</t>
    </rPh>
    <rPh sb="2" eb="4">
      <t>セイネン</t>
    </rPh>
    <rPh sb="4" eb="6">
      <t>ガッピ</t>
    </rPh>
    <phoneticPr fontId="1"/>
  </si>
  <si>
    <t>生まれ年度</t>
    <rPh sb="0" eb="1">
      <t>ウ</t>
    </rPh>
    <rPh sb="3" eb="5">
      <t>ネンド</t>
    </rPh>
    <phoneticPr fontId="1"/>
  </si>
  <si>
    <t>小学校３年</t>
    <rPh sb="0" eb="3">
      <t>ショウガッコウ</t>
    </rPh>
    <rPh sb="4" eb="5">
      <t>ネン</t>
    </rPh>
    <phoneticPr fontId="1"/>
  </si>
  <si>
    <t>小学校４年</t>
    <rPh sb="0" eb="3">
      <t>ショウガッコウ</t>
    </rPh>
    <rPh sb="4" eb="5">
      <t>ネン</t>
    </rPh>
    <phoneticPr fontId="1"/>
  </si>
  <si>
    <t>小学校１年</t>
    <rPh sb="0" eb="3">
      <t>ショウガッコウ</t>
    </rPh>
    <rPh sb="4" eb="5">
      <t>ネン</t>
    </rPh>
    <phoneticPr fontId="1"/>
  </si>
  <si>
    <t>　２　申請の区分</t>
    <rPh sb="3" eb="5">
      <t>シンセイ</t>
    </rPh>
    <rPh sb="6" eb="8">
      <t>クブン</t>
    </rPh>
    <phoneticPr fontId="1"/>
  </si>
  <si>
    <t>年月日は、すべて半角英数字で
「2015/1/14」（年・スラッシュ・月・スラッシュ・日）
のように入力してください。自動で年月日表示になります。</t>
    <rPh sb="0" eb="3">
      <t>ネンガッピ</t>
    </rPh>
    <phoneticPr fontId="1"/>
  </si>
  <si>
    <t>令和</t>
    <rPh sb="0" eb="2">
      <t>レイワ</t>
    </rPh>
    <phoneticPr fontId="1"/>
  </si>
  <si>
    <t>項目３または10から自動で反映されます。
表示されていない場合は、全て入力後に確認してください。</t>
    <rPh sb="0" eb="2">
      <t>コウモク</t>
    </rPh>
    <rPh sb="10" eb="12">
      <t>ジドウ</t>
    </rPh>
    <rPh sb="13" eb="15">
      <t>ハンエイ</t>
    </rPh>
    <rPh sb="21" eb="23">
      <t>ヒョウジ</t>
    </rPh>
    <rPh sb="29" eb="31">
      <t>バアイ</t>
    </rPh>
    <rPh sb="33" eb="34">
      <t>スベ</t>
    </rPh>
    <rPh sb="35" eb="37">
      <t>ニュウリョク</t>
    </rPh>
    <rPh sb="37" eb="38">
      <t>ゴ</t>
    </rPh>
    <rPh sb="39" eb="41">
      <t>カクニン</t>
    </rPh>
    <phoneticPr fontId="1"/>
  </si>
  <si>
    <t>辞書の持込み</t>
    <rPh sb="0" eb="2">
      <t>ジショ</t>
    </rPh>
    <rPh sb="3" eb="5">
      <t>モチコミ</t>
    </rPh>
    <phoneticPr fontId="1"/>
  </si>
  <si>
    <t>小学校４年生前に日本に在住したことがない</t>
    <rPh sb="0" eb="3">
      <t>ショウガッコウ</t>
    </rPh>
    <rPh sb="4" eb="6">
      <t>ネンセイ</t>
    </rPh>
    <rPh sb="6" eb="7">
      <t>マエ</t>
    </rPh>
    <rPh sb="8" eb="10">
      <t>ニホン</t>
    </rPh>
    <rPh sb="11" eb="13">
      <t>ザイジュウ</t>
    </rPh>
    <phoneticPr fontId="1"/>
  </si>
  <si>
    <t>小学校３年生前に日本に在住したことがない</t>
    <rPh sb="0" eb="3">
      <t>ショウガッコウ</t>
    </rPh>
    <rPh sb="4" eb="6">
      <t>ネンセイ</t>
    </rPh>
    <rPh sb="6" eb="7">
      <t>マエ</t>
    </rPh>
    <rPh sb="8" eb="10">
      <t>ニホン</t>
    </rPh>
    <rPh sb="11" eb="13">
      <t>ザイジュウ</t>
    </rPh>
    <phoneticPr fontId="1"/>
  </si>
  <si>
    <t>小学校１年生前に日本に在住したことがない</t>
    <rPh sb="0" eb="3">
      <t>ショウガッコウ</t>
    </rPh>
    <rPh sb="4" eb="6">
      <t>ネンセイ</t>
    </rPh>
    <rPh sb="6" eb="7">
      <t>マエ</t>
    </rPh>
    <rPh sb="8" eb="10">
      <t>ニホン</t>
    </rPh>
    <rPh sb="11" eb="13">
      <t>ザイジュウ</t>
    </rPh>
    <phoneticPr fontId="1"/>
  </si>
  <si>
    <t>回答</t>
    <rPh sb="0" eb="2">
      <t>カイトウ</t>
    </rPh>
    <phoneticPr fontId="1"/>
  </si>
  <si>
    <t>質問</t>
    <rPh sb="0" eb="2">
      <t>シツモン</t>
    </rPh>
    <phoneticPr fontId="1"/>
  </si>
  <si>
    <t>　３　申請者の帰国・入国に係る確認</t>
    <rPh sb="3" eb="6">
      <t>シンセイシャ</t>
    </rPh>
    <rPh sb="7" eb="9">
      <t>キコク</t>
    </rPh>
    <rPh sb="10" eb="12">
      <t>ニュウコク</t>
    </rPh>
    <rPh sb="13" eb="14">
      <t>カカ</t>
    </rPh>
    <rPh sb="15" eb="17">
      <t>カクニン</t>
    </rPh>
    <phoneticPr fontId="1"/>
  </si>
  <si>
    <t>申請</t>
    <rPh sb="0" eb="2">
      <t>シンセイ</t>
    </rPh>
    <phoneticPr fontId="1"/>
  </si>
  <si>
    <t>要件</t>
    <rPh sb="0" eb="2">
      <t>ヨウケン</t>
    </rPh>
    <phoneticPr fontId="1"/>
  </si>
  <si>
    <t>判断</t>
    <rPh sb="0" eb="2">
      <t>ハンダン</t>
    </rPh>
    <phoneticPr fontId="1"/>
  </si>
  <si>
    <t>　２　作文の使用言語及び日常で使用している言語等の状況</t>
    <rPh sb="3" eb="5">
      <t>サクブン</t>
    </rPh>
    <rPh sb="6" eb="8">
      <t>シヨウ</t>
    </rPh>
    <rPh sb="8" eb="10">
      <t>ゲンゴ</t>
    </rPh>
    <rPh sb="10" eb="11">
      <t>オヨ</t>
    </rPh>
    <rPh sb="12" eb="14">
      <t>ニチジョウ</t>
    </rPh>
    <rPh sb="15" eb="17">
      <t>シヨウ</t>
    </rPh>
    <rPh sb="21" eb="23">
      <t>ゲンゴ</t>
    </rPh>
    <rPh sb="23" eb="24">
      <t>トウ</t>
    </rPh>
    <rPh sb="25" eb="27">
      <t>ジョウキョウ</t>
    </rPh>
    <phoneticPr fontId="1"/>
  </si>
  <si>
    <t>　３　中学校における配慮や支援等</t>
    <rPh sb="3" eb="6">
      <t>チュウガッコウ</t>
    </rPh>
    <rPh sb="10" eb="12">
      <t>ハイリョ</t>
    </rPh>
    <rPh sb="13" eb="15">
      <t>シエン</t>
    </rPh>
    <rPh sb="15" eb="16">
      <t>トウ</t>
    </rPh>
    <phoneticPr fontId="1"/>
  </si>
  <si>
    <t>　４　申請者の渡航歴等（記載内容を証明する資料を添付すること）</t>
    <rPh sb="3" eb="6">
      <t xml:space="preserve">シンセイシャノ </t>
    </rPh>
    <rPh sb="7" eb="11">
      <t xml:space="preserve">トコウレキトウ </t>
    </rPh>
    <rPh sb="12" eb="16">
      <t xml:space="preserve">キサイナイヨウヲ </t>
    </rPh>
    <rPh sb="17" eb="19">
      <t xml:space="preserve">ショウメイスル </t>
    </rPh>
    <rPh sb="21" eb="23">
      <t xml:space="preserve">シリョウヲ </t>
    </rPh>
    <rPh sb="24" eb="26">
      <t xml:space="preserve">テンプスルコト </t>
    </rPh>
    <phoneticPr fontId="1"/>
  </si>
  <si>
    <t>　３　受験に際して希望する配慮事項</t>
    <rPh sb="3" eb="5">
      <t>ジュケン</t>
    </rPh>
    <rPh sb="6" eb="7">
      <t>サイ</t>
    </rPh>
    <rPh sb="9" eb="11">
      <t>キボウ</t>
    </rPh>
    <rPh sb="13" eb="15">
      <t>ハイリョ</t>
    </rPh>
    <rPh sb="15" eb="17">
      <t>ジコウ</t>
    </rPh>
    <phoneticPr fontId="1"/>
  </si>
  <si>
    <t>　４　日常生活で使用している言語等の状況</t>
    <rPh sb="3" eb="5">
      <t>ニチジョウ</t>
    </rPh>
    <rPh sb="5" eb="7">
      <t>セイカツ</t>
    </rPh>
    <rPh sb="8" eb="10">
      <t>シヨウ</t>
    </rPh>
    <rPh sb="14" eb="16">
      <t>ゲンゴ</t>
    </rPh>
    <rPh sb="16" eb="17">
      <t>トウ</t>
    </rPh>
    <phoneticPr fontId="1"/>
  </si>
  <si>
    <t>　６　申請者の渡航歴等（記載内容を証明する資料を添付すること）</t>
    <rPh sb="3" eb="6">
      <t xml:space="preserve">シンセイシャノ </t>
    </rPh>
    <rPh sb="7" eb="11">
      <t xml:space="preserve">トコウレキトウ </t>
    </rPh>
    <rPh sb="12" eb="16">
      <t xml:space="preserve">キサイナイヨウヲ </t>
    </rPh>
    <rPh sb="17" eb="19">
      <t xml:space="preserve">ショウメイスル </t>
    </rPh>
    <rPh sb="21" eb="23">
      <t xml:space="preserve">シリョウヲ </t>
    </rPh>
    <rPh sb="24" eb="26">
      <t xml:space="preserve">テンプスルコト </t>
    </rPh>
    <phoneticPr fontId="1"/>
  </si>
  <si>
    <t>「10　申請者の渡航歴等」の記載が必要です。</t>
    <rPh sb="14" eb="16">
      <t>キサイ</t>
    </rPh>
    <rPh sb="17" eb="19">
      <t>ヒツヨウ</t>
    </rPh>
    <phoneticPr fontId="1"/>
  </si>
  <si>
    <t>帰国又は入国した年月日</t>
    <rPh sb="2" eb="3">
      <t>マタ</t>
    </rPh>
    <phoneticPr fontId="1"/>
  </si>
  <si>
    <t>帰国又は入国した年月日</t>
    <rPh sb="0" eb="2">
      <t>キコク</t>
    </rPh>
    <rPh sb="2" eb="3">
      <t>マタ</t>
    </rPh>
    <rPh sb="4" eb="6">
      <t>ニュウコク</t>
    </rPh>
    <rPh sb="8" eb="11">
      <t>ネンガッピ</t>
    </rPh>
    <phoneticPr fontId="1"/>
  </si>
  <si>
    <t>国語において「希望する」を選択すると「漢字の読み」の問題が出題されない。</t>
    <rPh sb="0" eb="2">
      <t>コクゴ</t>
    </rPh>
    <rPh sb="7" eb="9">
      <t>キボウ</t>
    </rPh>
    <rPh sb="13" eb="15">
      <t>センタク</t>
    </rPh>
    <rPh sb="19" eb="21">
      <t>カンジ</t>
    </rPh>
    <rPh sb="22" eb="23">
      <t>ヨ</t>
    </rPh>
    <rPh sb="26" eb="28">
      <t>モンダイ</t>
    </rPh>
    <rPh sb="29" eb="31">
      <t>シュツダイ</t>
    </rPh>
    <phoneticPr fontId="1"/>
  </si>
  <si>
    <t>就学先は
未就学　　　　：小学校入学前又は小学校以上の学校に
　　　　　　　　就学していない場合（手続き期間を含む。）
日本にある学校：所在地が日本国内にある学校
日本人学校等　：所在地が日本以外で、
　　　　　　　　主に日本語で授業が行われている学校
海外現地校　　：所在地が日本以外で、
　　　　　　　　主に外国語で授業が行われている学校
その他　　　　：上記４パターン以外
から選択し、就学期間を分けて入力してください。</t>
    <rPh sb="0" eb="2">
      <t>シュウガク</t>
    </rPh>
    <rPh sb="2" eb="3">
      <t>サキ</t>
    </rPh>
    <rPh sb="5" eb="8">
      <t>ミシュウガク</t>
    </rPh>
    <rPh sb="13" eb="16">
      <t>ショウガッコウ</t>
    </rPh>
    <rPh sb="16" eb="19">
      <t>ニュウガクマエ</t>
    </rPh>
    <rPh sb="19" eb="20">
      <t>マタ</t>
    </rPh>
    <rPh sb="21" eb="24">
      <t>ショウガッコウ</t>
    </rPh>
    <rPh sb="24" eb="26">
      <t>イジョウ</t>
    </rPh>
    <rPh sb="27" eb="29">
      <t>ガッコウ</t>
    </rPh>
    <rPh sb="46" eb="48">
      <t>バアイ</t>
    </rPh>
    <rPh sb="49" eb="51">
      <t>テツヅ</t>
    </rPh>
    <rPh sb="52" eb="54">
      <t>キカン</t>
    </rPh>
    <rPh sb="55" eb="56">
      <t>フク</t>
    </rPh>
    <rPh sb="60" eb="62">
      <t>ニホン</t>
    </rPh>
    <rPh sb="65" eb="67">
      <t>ガッコウ</t>
    </rPh>
    <rPh sb="68" eb="71">
      <t>ショザイチ</t>
    </rPh>
    <rPh sb="72" eb="74">
      <t>ニホン</t>
    </rPh>
    <rPh sb="74" eb="76">
      <t>コクナイ</t>
    </rPh>
    <rPh sb="79" eb="81">
      <t>ガッコウ</t>
    </rPh>
    <rPh sb="82" eb="85">
      <t>ニホンジン</t>
    </rPh>
    <rPh sb="85" eb="87">
      <t>ガッコウ</t>
    </rPh>
    <rPh sb="87" eb="88">
      <t>トウ</t>
    </rPh>
    <rPh sb="90" eb="93">
      <t>ショザイチ</t>
    </rPh>
    <rPh sb="94" eb="96">
      <t>ニホン</t>
    </rPh>
    <rPh sb="96" eb="98">
      <t>イガイ</t>
    </rPh>
    <rPh sb="109" eb="110">
      <t>オモ</t>
    </rPh>
    <rPh sb="111" eb="114">
      <t>ニホンゴ</t>
    </rPh>
    <rPh sb="115" eb="117">
      <t>ジュギョウ</t>
    </rPh>
    <rPh sb="118" eb="119">
      <t>オコナ</t>
    </rPh>
    <rPh sb="124" eb="126">
      <t>ガッコウ</t>
    </rPh>
    <rPh sb="127" eb="129">
      <t>カイガイ</t>
    </rPh>
    <rPh sb="129" eb="131">
      <t>ゲンチ</t>
    </rPh>
    <rPh sb="131" eb="132">
      <t>コウ</t>
    </rPh>
    <rPh sb="135" eb="138">
      <t>ショザイチ</t>
    </rPh>
    <rPh sb="139" eb="141">
      <t>ニホン</t>
    </rPh>
    <rPh sb="141" eb="143">
      <t>イガイ</t>
    </rPh>
    <rPh sb="154" eb="155">
      <t>オモ</t>
    </rPh>
    <rPh sb="156" eb="159">
      <t>ガイコクゴ</t>
    </rPh>
    <rPh sb="160" eb="162">
      <t>ジュギョウ</t>
    </rPh>
    <rPh sb="163" eb="164">
      <t>オコナ</t>
    </rPh>
    <rPh sb="169" eb="171">
      <t>ガッコウ</t>
    </rPh>
    <rPh sb="174" eb="175">
      <t>タ</t>
    </rPh>
    <rPh sb="180" eb="182">
      <t>ジョウキ</t>
    </rPh>
    <rPh sb="187" eb="189">
      <t>イガイ</t>
    </rPh>
    <rPh sb="192" eb="194">
      <t>センタク</t>
    </rPh>
    <rPh sb="196" eb="198">
      <t>シュウガク</t>
    </rPh>
    <rPh sb="198" eb="200">
      <t>キカン</t>
    </rPh>
    <rPh sb="201" eb="202">
      <t>ワ</t>
    </rPh>
    <rPh sb="204" eb="206">
      <t>ニュウリョク</t>
    </rPh>
    <phoneticPr fontId="1"/>
  </si>
  <si>
    <t>「大阪市」のように市・町・村まで記入</t>
    <rPh sb="1" eb="4">
      <t>オオサカシ</t>
    </rPh>
    <rPh sb="9" eb="10">
      <t>シ</t>
    </rPh>
    <rPh sb="11" eb="12">
      <t>マチ</t>
    </rPh>
    <rPh sb="13" eb="14">
      <t>ムラ</t>
    </rPh>
    <rPh sb="16" eb="18">
      <t>キニュウ</t>
    </rPh>
    <phoneticPr fontId="1"/>
  </si>
  <si>
    <t>令和</t>
    <rPh sb="0" eb="2">
      <t>レイワ</t>
    </rPh>
    <phoneticPr fontId="1"/>
  </si>
  <si>
    <t>年度選抜用</t>
    <rPh sb="0" eb="2">
      <t>ネンド</t>
    </rPh>
    <rPh sb="2" eb="4">
      <t>センバツ</t>
    </rPh>
    <rPh sb="4" eb="5">
      <t>ヨウ</t>
    </rPh>
    <phoneticPr fontId="1"/>
  </si>
  <si>
    <t>西暦</t>
    <rPh sb="0" eb="2">
      <t>セイレキ</t>
    </rPh>
    <phoneticPr fontId="1"/>
  </si>
  <si>
    <t>氏　名</t>
    <rPh sb="0" eb="1">
      <t>シ</t>
    </rPh>
    <rPh sb="2" eb="3">
      <t>メイ</t>
    </rPh>
    <phoneticPr fontId="1"/>
  </si>
  <si>
    <t>指導要録の記載に従い入力してください。不必要なスペースの入力や改行は避けてください。アルファベットは半角で入力してください。ふりがなと氏名の位置を揃える必要はありません。ふりがなは指導要録の記載に従い、ひらがなであればひらがなで、カタカナであればカタカナで入力してください。</t>
    <rPh sb="0" eb="2">
      <t>シドウ</t>
    </rPh>
    <rPh sb="2" eb="4">
      <t>ヨウロク</t>
    </rPh>
    <rPh sb="5" eb="7">
      <t>キサイ</t>
    </rPh>
    <rPh sb="8" eb="9">
      <t>シタガ</t>
    </rPh>
    <rPh sb="10" eb="12">
      <t>ニュウリョク</t>
    </rPh>
    <rPh sb="19" eb="22">
      <t>フヒツヨウ</t>
    </rPh>
    <rPh sb="28" eb="30">
      <t>ニュウリョク</t>
    </rPh>
    <rPh sb="31" eb="33">
      <t>カイギョウ</t>
    </rPh>
    <rPh sb="34" eb="35">
      <t>サ</t>
    </rPh>
    <rPh sb="50" eb="52">
      <t>ハンカク</t>
    </rPh>
    <rPh sb="53" eb="55">
      <t>ニュウリョク</t>
    </rPh>
    <rPh sb="67" eb="68">
      <t>シ</t>
    </rPh>
    <rPh sb="70" eb="72">
      <t>イチ</t>
    </rPh>
    <rPh sb="73" eb="74">
      <t>ソロ</t>
    </rPh>
    <rPh sb="76" eb="78">
      <t>ヒツヨウ</t>
    </rPh>
    <rPh sb="90" eb="92">
      <t>シドウ</t>
    </rPh>
    <rPh sb="92" eb="94">
      <t>ヨウロク</t>
    </rPh>
    <rPh sb="95" eb="97">
      <t>キサイ</t>
    </rPh>
    <rPh sb="98" eb="99">
      <t>シタガ</t>
    </rPh>
    <rPh sb="128" eb="130">
      <t>ニュウリョク</t>
    </rPh>
    <phoneticPr fontId="1"/>
  </si>
  <si>
    <t>校長氏名</t>
    <rPh sb="0" eb="2">
      <t xml:space="preserve">コウチョウ </t>
    </rPh>
    <rPh sb="2" eb="3">
      <t>シ</t>
    </rPh>
    <rPh sb="3" eb="4">
      <t>メイ</t>
    </rPh>
    <phoneticPr fontId="1"/>
  </si>
  <si>
    <t>学校名等</t>
    <rPh sb="0" eb="3">
      <t xml:space="preserve">ガッコウメイ </t>
    </rPh>
    <rPh sb="3" eb="4">
      <t>トウ</t>
    </rPh>
    <phoneticPr fontId="1"/>
  </si>
  <si>
    <t>　 令和２年度</t>
    <rPh sb="2" eb="4">
      <t>レイワ</t>
    </rPh>
    <rPh sb="5" eb="7">
      <t>ネンド</t>
    </rPh>
    <phoneticPr fontId="1"/>
  </si>
  <si>
    <t>プルダウン</t>
    <phoneticPr fontId="1"/>
  </si>
  <si>
    <t>日本語指導言語</t>
    <rPh sb="0" eb="3">
      <t>ニホンゴ</t>
    </rPh>
    <rPh sb="3" eb="5">
      <t>シドウ</t>
    </rPh>
    <rPh sb="5" eb="7">
      <t>ゲンゴ</t>
    </rPh>
    <phoneticPr fontId="1"/>
  </si>
  <si>
    <t>設置者</t>
    <rPh sb="0" eb="3">
      <t>セッチシャ</t>
    </rPh>
    <phoneticPr fontId="1"/>
  </si>
  <si>
    <t>中学校</t>
    <rPh sb="0" eb="3">
      <t>チュウガッコウ</t>
    </rPh>
    <phoneticPr fontId="1"/>
  </si>
  <si>
    <t>卒業年月</t>
    <rPh sb="0" eb="2">
      <t>ソツギョウ</t>
    </rPh>
    <rPh sb="2" eb="4">
      <t>ネンゲツ</t>
    </rPh>
    <phoneticPr fontId="1"/>
  </si>
  <si>
    <t>当過別</t>
    <rPh sb="0" eb="1">
      <t>トウ</t>
    </rPh>
    <rPh sb="1" eb="2">
      <t>カ</t>
    </rPh>
    <rPh sb="2" eb="3">
      <t>ベツ</t>
    </rPh>
    <phoneticPr fontId="1"/>
  </si>
  <si>
    <t>年</t>
    <rPh sb="0" eb="1">
      <t>ネン</t>
    </rPh>
    <phoneticPr fontId="1"/>
  </si>
  <si>
    <t>月</t>
    <rPh sb="0" eb="1">
      <t>ガツ</t>
    </rPh>
    <phoneticPr fontId="1"/>
  </si>
  <si>
    <t>日</t>
    <rPh sb="0" eb="1">
      <t>ニチ</t>
    </rPh>
    <phoneticPr fontId="1"/>
  </si>
  <si>
    <t>datevalue</t>
    <phoneticPr fontId="1"/>
  </si>
  <si>
    <t>帰国又は入国した年月日</t>
    <rPh sb="0" eb="2">
      <t>キコク</t>
    </rPh>
    <rPh sb="2" eb="3">
      <t>マタ</t>
    </rPh>
    <rPh sb="4" eb="6">
      <t>ニュウコク</t>
    </rPh>
    <rPh sb="8" eb="9">
      <t>ネン</t>
    </rPh>
    <rPh sb="9" eb="10">
      <t>ガツ</t>
    </rPh>
    <rPh sb="10" eb="11">
      <t>ヒ</t>
    </rPh>
    <phoneticPr fontId="1"/>
  </si>
  <si>
    <t>10の入力判断</t>
    <rPh sb="3" eb="5">
      <t>ニュウリョク</t>
    </rPh>
    <rPh sb="5" eb="7">
      <t>ハンダン</t>
    </rPh>
    <phoneticPr fontId="1"/>
  </si>
  <si>
    <t>本人生年月日から計算</t>
    <rPh sb="0" eb="2">
      <t>ホンニン</t>
    </rPh>
    <rPh sb="2" eb="4">
      <t>セイネン</t>
    </rPh>
    <rPh sb="4" eb="6">
      <t>ガッピ</t>
    </rPh>
    <rPh sb="8" eb="10">
      <t>ケイサン</t>
    </rPh>
    <phoneticPr fontId="1"/>
  </si>
  <si>
    <t>入力判定</t>
    <rPh sb="0" eb="2">
      <t>ニュウリョク</t>
    </rPh>
    <rPh sb="2" eb="4">
      <t>ハンテイ</t>
    </rPh>
    <phoneticPr fontId="1"/>
  </si>
  <si>
    <t>帰国入国年度</t>
    <rPh sb="0" eb="2">
      <t>キコク</t>
    </rPh>
    <rPh sb="2" eb="4">
      <t>ニュウコク</t>
    </rPh>
    <rPh sb="4" eb="6">
      <t>ネンド</t>
    </rPh>
    <phoneticPr fontId="1"/>
  </si>
  <si>
    <t>選抜年度と帰国年度から出願要件判定</t>
    <rPh sb="0" eb="2">
      <t>センバツ</t>
    </rPh>
    <rPh sb="2" eb="4">
      <t>ネンド</t>
    </rPh>
    <rPh sb="5" eb="7">
      <t>キコク</t>
    </rPh>
    <rPh sb="7" eb="9">
      <t>ネンド</t>
    </rPh>
    <rPh sb="11" eb="13">
      <t>シュツガン</t>
    </rPh>
    <rPh sb="13" eb="15">
      <t>ヨウケン</t>
    </rPh>
    <rPh sb="15" eb="17">
      <t>ハンテイ</t>
    </rPh>
    <phoneticPr fontId="1"/>
  </si>
  <si>
    <t>年度</t>
    <rPh sb="0" eb="1">
      <t>ネン</t>
    </rPh>
    <rPh sb="1" eb="2">
      <t>ド</t>
    </rPh>
    <phoneticPr fontId="1"/>
  </si>
  <si>
    <t>判定</t>
    <rPh sb="0" eb="2">
      <t>ハンテイ</t>
    </rPh>
    <phoneticPr fontId="1"/>
  </si>
  <si>
    <t>（総合判定へ）</t>
    <rPh sb="1" eb="3">
      <t>ソウゴウ</t>
    </rPh>
    <rPh sb="3" eb="5">
      <t>ハンテイ</t>
    </rPh>
    <phoneticPr fontId="1"/>
  </si>
  <si>
    <t>日本語指導</t>
    <rPh sb="0" eb="3">
      <t>ニホンゴ</t>
    </rPh>
    <rPh sb="3" eb="5">
      <t>シドウ</t>
    </rPh>
    <phoneticPr fontId="1"/>
  </si>
  <si>
    <t>日本語指導　弾力</t>
    <rPh sb="0" eb="3">
      <t>ニホンゴ</t>
    </rPh>
    <rPh sb="3" eb="5">
      <t>シドウ</t>
    </rPh>
    <rPh sb="6" eb="8">
      <t>ダンリョク</t>
    </rPh>
    <phoneticPr fontId="1"/>
  </si>
  <si>
    <t>配慮</t>
    <rPh sb="0" eb="2">
      <t>ハイリョ</t>
    </rPh>
    <phoneticPr fontId="1"/>
  </si>
  <si>
    <t>自己申告書</t>
    <rPh sb="0" eb="2">
      <t>ジコ</t>
    </rPh>
    <rPh sb="2" eb="4">
      <t>シンコク</t>
    </rPh>
    <rPh sb="4" eb="5">
      <t>ショ</t>
    </rPh>
    <phoneticPr fontId="1"/>
  </si>
  <si>
    <t>入力の青色出現制御</t>
    <rPh sb="0" eb="2">
      <t>ニュウリョク</t>
    </rPh>
    <rPh sb="3" eb="5">
      <t>アオイロ</t>
    </rPh>
    <rPh sb="5" eb="7">
      <t>シュツゲン</t>
    </rPh>
    <rPh sb="7" eb="9">
      <t>セイギョ</t>
    </rPh>
    <phoneticPr fontId="1"/>
  </si>
  <si>
    <t>控除（以下の日付前の日本在住歴を除く。）</t>
    <rPh sb="0" eb="2">
      <t>コウジョ</t>
    </rPh>
    <rPh sb="3" eb="5">
      <t>イカ</t>
    </rPh>
    <rPh sb="6" eb="8">
      <t>ヒヅケ</t>
    </rPh>
    <rPh sb="8" eb="9">
      <t>マエ</t>
    </rPh>
    <rPh sb="10" eb="12">
      <t>ニホン</t>
    </rPh>
    <rPh sb="12" eb="14">
      <t>ザイジュウ</t>
    </rPh>
    <rPh sb="14" eb="15">
      <t>レキ</t>
    </rPh>
    <rPh sb="16" eb="17">
      <t>ノゾ</t>
    </rPh>
    <phoneticPr fontId="1"/>
  </si>
  <si>
    <t>倍率</t>
    <rPh sb="0" eb="2">
      <t>バイリツ</t>
    </rPh>
    <phoneticPr fontId="1"/>
  </si>
  <si>
    <t>ふりがな</t>
    <phoneticPr fontId="1"/>
  </si>
  <si>
    <t>特別</t>
    <rPh sb="0" eb="2">
      <t>トクベツ</t>
    </rPh>
    <phoneticPr fontId="1"/>
  </si>
  <si>
    <t>一般</t>
    <rPh sb="0" eb="2">
      <t>イッパン</t>
    </rPh>
    <phoneticPr fontId="1"/>
  </si>
  <si>
    <t>自言語</t>
    <rPh sb="0" eb="1">
      <t>ジ</t>
    </rPh>
    <rPh sb="1" eb="3">
      <t>ゲンゴ</t>
    </rPh>
    <phoneticPr fontId="1"/>
  </si>
  <si>
    <t>日常状況</t>
    <rPh sb="0" eb="2">
      <t>ニチジョウ</t>
    </rPh>
    <rPh sb="2" eb="4">
      <t>ジョウキョウ</t>
    </rPh>
    <phoneticPr fontId="1"/>
  </si>
  <si>
    <t>中学校配慮</t>
    <rPh sb="0" eb="3">
      <t>チュウガッコウ</t>
    </rPh>
    <rPh sb="3" eb="5">
      <t>ハイリョ</t>
    </rPh>
    <phoneticPr fontId="1"/>
  </si>
  <si>
    <t>帰国年月日</t>
    <rPh sb="0" eb="2">
      <t>キコク</t>
    </rPh>
    <rPh sb="2" eb="3">
      <t>ネン</t>
    </rPh>
    <rPh sb="3" eb="4">
      <t>ガツ</t>
    </rPh>
    <rPh sb="4" eb="5">
      <t>ヒ</t>
    </rPh>
    <phoneticPr fontId="1"/>
  </si>
  <si>
    <t>編入学年</t>
    <rPh sb="0" eb="3">
      <t>ヘンニュウガク</t>
    </rPh>
    <rPh sb="3" eb="4">
      <t>ネン</t>
    </rPh>
    <phoneticPr fontId="1"/>
  </si>
  <si>
    <t>Sheet</t>
    <phoneticPr fontId="1"/>
  </si>
  <si>
    <t>Cells</t>
    <phoneticPr fontId="1"/>
  </si>
  <si>
    <t>入力</t>
    <rPh sb="0" eb="2">
      <t>ニュウリョク</t>
    </rPh>
    <phoneticPr fontId="1"/>
  </si>
  <si>
    <t>d4</t>
    <phoneticPr fontId="1"/>
  </si>
  <si>
    <t>ad4</t>
    <phoneticPr fontId="1"/>
  </si>
  <si>
    <t>ad5</t>
    <phoneticPr fontId="1"/>
  </si>
  <si>
    <t>d8</t>
    <phoneticPr fontId="1"/>
  </si>
  <si>
    <t>d7</t>
    <phoneticPr fontId="1"/>
  </si>
  <si>
    <t>ad7</t>
    <phoneticPr fontId="1"/>
  </si>
  <si>
    <t>q26</t>
    <phoneticPr fontId="1"/>
  </si>
  <si>
    <t>q27</t>
    <phoneticPr fontId="1"/>
  </si>
  <si>
    <t>ai33</t>
    <phoneticPr fontId="1"/>
  </si>
  <si>
    <t>ai36</t>
    <phoneticPr fontId="1"/>
  </si>
  <si>
    <t>b22</t>
    <phoneticPr fontId="1"/>
  </si>
  <si>
    <t>b23</t>
    <phoneticPr fontId="1"/>
  </si>
  <si>
    <t>q30</t>
    <phoneticPr fontId="1"/>
  </si>
  <si>
    <t>b33</t>
    <phoneticPr fontId="1"/>
  </si>
  <si>
    <t>b34</t>
    <phoneticPr fontId="1"/>
  </si>
  <si>
    <t>b35</t>
    <phoneticPr fontId="1"/>
  </si>
  <si>
    <t>b36</t>
    <phoneticPr fontId="1"/>
  </si>
  <si>
    <t>s36</t>
    <phoneticPr fontId="1"/>
  </si>
  <si>
    <t>b37</t>
    <phoneticPr fontId="1"/>
  </si>
  <si>
    <t>k37</t>
    <phoneticPr fontId="1"/>
  </si>
  <si>
    <t>q37</t>
    <phoneticPr fontId="1"/>
  </si>
  <si>
    <t>s37</t>
    <phoneticPr fontId="1"/>
  </si>
  <si>
    <t>b38</t>
    <phoneticPr fontId="1"/>
  </si>
  <si>
    <t>b39</t>
    <phoneticPr fontId="1"/>
  </si>
  <si>
    <t>q39</t>
    <phoneticPr fontId="1"/>
  </si>
  <si>
    <t>b43</t>
    <phoneticPr fontId="1"/>
  </si>
  <si>
    <t>b44</t>
    <phoneticPr fontId="1"/>
  </si>
  <si>
    <t>b42</t>
    <phoneticPr fontId="1"/>
  </si>
  <si>
    <t>b47</t>
    <phoneticPr fontId="1"/>
  </si>
  <si>
    <t>ai35</t>
    <phoneticPr fontId="1"/>
  </si>
  <si>
    <t>生年月日</t>
    <rPh sb="0" eb="2">
      <t>セイネン</t>
    </rPh>
    <rPh sb="2" eb="4">
      <t>ガッピ</t>
    </rPh>
    <phoneticPr fontId="1"/>
  </si>
  <si>
    <t>ad8</t>
    <phoneticPr fontId="1"/>
  </si>
  <si>
    <t>キーワード言語</t>
    <rPh sb="5" eb="7">
      <t>ゲンゴ</t>
    </rPh>
    <phoneticPr fontId="1"/>
  </si>
  <si>
    <t>自己申告書言語</t>
    <rPh sb="0" eb="2">
      <t>ジコ</t>
    </rPh>
    <rPh sb="2" eb="4">
      <t>シンコク</t>
    </rPh>
    <rPh sb="4" eb="5">
      <t>ショ</t>
    </rPh>
    <rPh sb="5" eb="7">
      <t>ゲンゴ</t>
    </rPh>
    <phoneticPr fontId="1"/>
  </si>
  <si>
    <t>q35</t>
    <phoneticPr fontId="1"/>
  </si>
  <si>
    <t>公立の中学校</t>
  </si>
  <si>
    <t>はい</t>
  </si>
  <si>
    <t>日本語</t>
    <rPh sb="0" eb="3">
      <t>ニホンゴ</t>
    </rPh>
    <phoneticPr fontId="1"/>
  </si>
  <si>
    <t>日本語弾力</t>
    <rPh sb="0" eb="3">
      <t>ニホンゴ</t>
    </rPh>
    <rPh sb="3" eb="5">
      <t>ダンリョク</t>
    </rPh>
    <phoneticPr fontId="1"/>
  </si>
  <si>
    <t>配慮</t>
    <rPh sb="0" eb="2">
      <t>ハイリョ</t>
    </rPh>
    <phoneticPr fontId="1"/>
  </si>
  <si>
    <t>自己申告書</t>
    <rPh sb="0" eb="2">
      <t>ジコ</t>
    </rPh>
    <rPh sb="2" eb="4">
      <t>シンコク</t>
    </rPh>
    <rPh sb="4" eb="5">
      <t>ショ</t>
    </rPh>
    <phoneticPr fontId="1"/>
  </si>
  <si>
    <t>自己申告書日本語以外の使用</t>
    <rPh sb="0" eb="2">
      <t>ジコ</t>
    </rPh>
    <rPh sb="2" eb="4">
      <t>シンコク</t>
    </rPh>
    <rPh sb="4" eb="5">
      <t>ショ</t>
    </rPh>
    <rPh sb="5" eb="8">
      <t>ニホンゴ</t>
    </rPh>
    <rPh sb="8" eb="10">
      <t>イガイ</t>
    </rPh>
    <rPh sb="11" eb="13">
      <t>シヨウ</t>
    </rPh>
    <phoneticPr fontId="1"/>
  </si>
  <si>
    <t>大阪府立知的障がい高等支援学校職業学科入学者選抜（高等支援選抜）</t>
    <rPh sb="0" eb="3">
      <t>オオサカフ</t>
    </rPh>
    <rPh sb="3" eb="4">
      <t>リツ</t>
    </rPh>
    <rPh sb="4" eb="5">
      <t>チ</t>
    </rPh>
    <rPh sb="5" eb="6">
      <t>テキ</t>
    </rPh>
    <rPh sb="6" eb="7">
      <t>ショウ</t>
    </rPh>
    <rPh sb="9" eb="19">
      <t>コウトウシエンガッコウショクギョウガッカ</t>
    </rPh>
    <rPh sb="19" eb="22">
      <t>ニュウガクシャ</t>
    </rPh>
    <rPh sb="22" eb="24">
      <t>センバツ</t>
    </rPh>
    <rPh sb="25" eb="27">
      <t>コウトウ</t>
    </rPh>
    <rPh sb="27" eb="29">
      <t>シエン</t>
    </rPh>
    <rPh sb="29" eb="31">
      <t>センバツ</t>
    </rPh>
    <phoneticPr fontId="1"/>
  </si>
  <si>
    <t>大阪府立高等学校に設置する共生推進教室入学者選抜（共生推進教室選抜）</t>
    <rPh sb="0" eb="3">
      <t>オオサカフ</t>
    </rPh>
    <rPh sb="3" eb="4">
      <t>リツ</t>
    </rPh>
    <rPh sb="4" eb="6">
      <t>コウトウ</t>
    </rPh>
    <rPh sb="6" eb="8">
      <t>ガッコウ</t>
    </rPh>
    <rPh sb="9" eb="11">
      <t>セッチ</t>
    </rPh>
    <rPh sb="13" eb="15">
      <t>キョウセイ</t>
    </rPh>
    <rPh sb="15" eb="17">
      <t>スイシン</t>
    </rPh>
    <rPh sb="17" eb="19">
      <t>キョウシツ</t>
    </rPh>
    <rPh sb="19" eb="22">
      <t>ニュウガクシャ</t>
    </rPh>
    <rPh sb="22" eb="24">
      <t>センバツ</t>
    </rPh>
    <rPh sb="25" eb="27">
      <t>キョウセイ</t>
    </rPh>
    <rPh sb="27" eb="29">
      <t>スイシン</t>
    </rPh>
    <rPh sb="29" eb="31">
      <t>キョウシツ</t>
    </rPh>
    <rPh sb="31" eb="33">
      <t>センバツ</t>
    </rPh>
    <phoneticPr fontId="1"/>
  </si>
  <si>
    <t>適性検査（筆答）時間の延長（約1.3倍）</t>
    <rPh sb="0" eb="2">
      <t>テキセイ</t>
    </rPh>
    <rPh sb="2" eb="4">
      <t>ケンサ</t>
    </rPh>
    <rPh sb="5" eb="7">
      <t>ヒットウ</t>
    </rPh>
    <rPh sb="8" eb="10">
      <t>ジカン</t>
    </rPh>
    <rPh sb="11" eb="13">
      <t>エンチョウ</t>
    </rPh>
    <rPh sb="14" eb="15">
      <t>ヤク</t>
    </rPh>
    <rPh sb="18" eb="19">
      <t>バイ</t>
    </rPh>
    <phoneticPr fontId="1"/>
  </si>
  <si>
    <t>・中学校等における日本語指導の状況
・中学校等における授業等での配慮等
・その他、特記すべき事項
について、具体的に入力してください。</t>
    <rPh sb="1" eb="4">
      <t>チュウガッコウ</t>
    </rPh>
    <rPh sb="4" eb="5">
      <t>トウ</t>
    </rPh>
    <rPh sb="9" eb="12">
      <t>ニホンゴ</t>
    </rPh>
    <rPh sb="12" eb="14">
      <t>シドウ</t>
    </rPh>
    <rPh sb="15" eb="17">
      <t>ジョウキョウ</t>
    </rPh>
    <rPh sb="19" eb="22">
      <t>チュウガッコウ</t>
    </rPh>
    <rPh sb="22" eb="23">
      <t>トウ</t>
    </rPh>
    <rPh sb="27" eb="29">
      <t>ジュギョウ</t>
    </rPh>
    <rPh sb="29" eb="30">
      <t>トウ</t>
    </rPh>
    <rPh sb="32" eb="34">
      <t>ハイリョ</t>
    </rPh>
    <rPh sb="34" eb="35">
      <t>トウ</t>
    </rPh>
    <rPh sb="39" eb="40">
      <t>タ</t>
    </rPh>
    <rPh sb="41" eb="43">
      <t>トッキ</t>
    </rPh>
    <rPh sb="46" eb="48">
      <t>ジコウ</t>
    </rPh>
    <rPh sb="54" eb="57">
      <t>グタイテキ</t>
    </rPh>
    <rPh sb="58" eb="60">
      <t>ニュウリョク</t>
    </rPh>
    <phoneticPr fontId="1"/>
  </si>
  <si>
    <t>　９　中学校等における配慮や支援等</t>
    <rPh sb="3" eb="6">
      <t>チュウガッコウ</t>
    </rPh>
    <rPh sb="6" eb="7">
      <t>トウ</t>
    </rPh>
    <rPh sb="11" eb="13">
      <t>ハイリョ</t>
    </rPh>
    <rPh sb="14" eb="16">
      <t>シエン</t>
    </rPh>
    <rPh sb="16" eb="17">
      <t>トウ</t>
    </rPh>
    <phoneticPr fontId="1"/>
  </si>
  <si>
    <t>※この申請は、大阪府立知的障がい高等支援学校職業学科入学者選抜を実施する大阪府教育委員会によって審査します。
　この申請に係って提出された個人情報は、大阪府教育委員会及び志願先高等支援学校間で取扱い、審査及び選抜の実施以外の目的で使用する
　ことはありません。</t>
    <rPh sb="11" eb="13">
      <t>チテキ</t>
    </rPh>
    <rPh sb="13" eb="14">
      <t>ショウ</t>
    </rPh>
    <rPh sb="18" eb="20">
      <t>シエン</t>
    </rPh>
    <rPh sb="22" eb="24">
      <t>ショクギョウ</t>
    </rPh>
    <rPh sb="24" eb="26">
      <t>ガッカ</t>
    </rPh>
    <rPh sb="75" eb="78">
      <t>オオサカフ</t>
    </rPh>
    <rPh sb="90" eb="92">
      <t>シエン</t>
    </rPh>
    <phoneticPr fontId="1"/>
  </si>
  <si>
    <t>　５　中学校等における配慮や支援等</t>
    <rPh sb="3" eb="6">
      <t>チュウガッコウ</t>
    </rPh>
    <rPh sb="6" eb="7">
      <t>トウ</t>
    </rPh>
    <rPh sb="11" eb="13">
      <t>ハイリョ</t>
    </rPh>
    <rPh sb="14" eb="16">
      <t>シエン</t>
    </rPh>
    <rPh sb="16" eb="17">
      <t>トウ</t>
    </rPh>
    <phoneticPr fontId="1"/>
  </si>
  <si>
    <t>【中学校等具申】</t>
    <rPh sb="1" eb="2">
      <t xml:space="preserve">チュウガッコウグシｎ </t>
    </rPh>
    <rPh sb="4" eb="5">
      <t>トウ</t>
    </rPh>
    <phoneticPr fontId="1"/>
  </si>
  <si>
    <t>いいえ</t>
  </si>
  <si>
    <t xml:space="preserve">  </t>
    <phoneticPr fontId="1"/>
  </si>
  <si>
    <t xml:space="preserve">  </t>
    <phoneticPr fontId="1"/>
  </si>
  <si>
    <t xml:space="preserve">  </t>
    <phoneticPr fontId="1"/>
  </si>
  <si>
    <t>令和３年度大阪府立知的障がい高等支援学校職業学科入学者選抜</t>
    <rPh sb="0" eb="1">
      <t>レイ</t>
    </rPh>
    <rPh sb="1" eb="2">
      <t>カズ</t>
    </rPh>
    <rPh sb="3" eb="5">
      <t>ネンド</t>
    </rPh>
    <rPh sb="5" eb="8">
      <t>オオサカフ</t>
    </rPh>
    <rPh sb="8" eb="9">
      <t>リツ</t>
    </rPh>
    <rPh sb="9" eb="11">
      <t>チテキ</t>
    </rPh>
    <rPh sb="11" eb="12">
      <t>ショウ</t>
    </rPh>
    <rPh sb="14" eb="16">
      <t>コウトウ</t>
    </rPh>
    <rPh sb="16" eb="18">
      <t>シエン</t>
    </rPh>
    <rPh sb="18" eb="20">
      <t>ガッコウ</t>
    </rPh>
    <rPh sb="20" eb="22">
      <t>ショクギョウ</t>
    </rPh>
    <rPh sb="22" eb="24">
      <t>ガッカ</t>
    </rPh>
    <rPh sb="24" eb="27">
      <t>ニュウガクシャ</t>
    </rPh>
    <rPh sb="27" eb="29">
      <t>センバツ</t>
    </rPh>
    <phoneticPr fontId="1"/>
  </si>
  <si>
    <t>学校名</t>
    <rPh sb="0" eb="2">
      <t>ガッコウ</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</si>
</sst>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F800]dddd\,\ mmmm\ dd\,\ yyyy"/>
  </numFmts>
  <fonts count="21" x14ac:knownFonts="1">
    <font>
      <sz val="11"/>
      <color theme="1"/>
      <name val="ＭＳ 明朝"/>
      <family val="2"/>
      <charset val="128"/>
    </font>
    <font>
      <sz val="6"/>
      <name val="ＭＳ 明朝"/>
      <family val="2"/>
      <charset val="128"/>
    </font>
    <font>
      <sz val="9"/>
      <color theme="1"/>
      <name val="ＭＳ 明朝"/>
      <family val="2"/>
      <charset val="128"/>
    </font>
    <font>
      <sz val="8"/>
      <color theme="1"/>
      <name val="ＭＳ 明朝"/>
      <family val="2"/>
      <charset val="128"/>
    </font>
    <font>
      <sz val="8"/>
      <color theme="1"/>
      <name val="ＭＳ 明朝"/>
      <family val="1"/>
      <charset val="128"/>
    </font>
    <font>
      <sz val="10"/>
      <color theme="1"/>
      <name val="ＭＳ 明朝"/>
      <family val="2"/>
      <charset val="128"/>
    </font>
    <font>
      <sz val="10"/>
      <color theme="1"/>
      <name val="ＭＳ 明朝"/>
      <family val="1"/>
      <charset val="128"/>
    </font>
    <font>
      <sz val="6"/>
      <color theme="1"/>
      <name val="ＭＳ 明朝"/>
      <family val="2"/>
      <charset val="128"/>
    </font>
    <font>
      <sz val="11"/>
      <color theme="1"/>
      <name val="ＭＳ 明朝"/>
      <family val="1"/>
      <charset val="128"/>
    </font>
    <font>
      <sz val="9"/>
      <color theme="1"/>
      <name val="ＭＳ 明朝"/>
      <family val="1"/>
      <charset val="128"/>
    </font>
    <font>
      <sz val="10"/>
      <color theme="1"/>
      <name val="ＭＳ ゴシック"/>
      <family val="2"/>
      <charset val="128"/>
    </font>
    <font>
      <sz val="20"/>
      <color theme="1"/>
      <name val="ＭＳ 明朝"/>
      <family val="1"/>
      <charset val="128"/>
    </font>
    <font>
      <sz val="9"/>
      <color theme="1"/>
      <name val="ＭＳ ゴシック"/>
      <family val="3"/>
      <charset val="128"/>
    </font>
    <font>
      <sz val="11"/>
      <color theme="1"/>
      <name val="ＭＳ ゴシック"/>
      <family val="3"/>
      <charset val="128"/>
    </font>
    <font>
      <sz val="14"/>
      <color theme="1"/>
      <name val="ＭＳ 明朝"/>
      <family val="1"/>
      <charset val="128"/>
    </font>
    <font>
      <sz val="14"/>
      <color theme="1"/>
      <name val="ＭＳ ゴシック"/>
      <family val="3"/>
      <charset val="128"/>
    </font>
    <font>
      <sz val="10"/>
      <color theme="1"/>
      <name val="ＭＳ ゴシック"/>
      <family val="3"/>
      <charset val="128"/>
    </font>
    <font>
      <sz val="9"/>
      <color theme="1"/>
      <name val="ＭＳ ゴシック"/>
      <family val="2"/>
      <charset val="128"/>
    </font>
    <font>
      <sz val="7"/>
      <color theme="1"/>
      <name val="ＭＳ 明朝"/>
      <family val="2"/>
      <charset val="128"/>
    </font>
    <font>
      <sz val="8"/>
      <name val="ＭＳ 明朝"/>
      <family val="2"/>
      <charset val="128"/>
    </font>
    <font>
      <sz val="8"/>
      <name val="ＭＳ 明朝"/>
      <family val="1"/>
      <charset val="128"/>
    </font>
  </fonts>
  <fills count="9">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86">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1" xfId="0" applyBorder="1" applyAlignment="1">
      <alignment vertical="center"/>
    </xf>
    <xf numFmtId="0" fontId="6" fillId="3" borderId="1" xfId="0" applyFont="1" applyFill="1" applyBorder="1" applyAlignment="1" applyProtection="1">
      <alignment horizontal="center" vertical="center" wrapText="1"/>
      <protection locked="0"/>
    </xf>
    <xf numFmtId="0" fontId="9" fillId="5" borderId="7" xfId="0" applyFont="1" applyFill="1" applyBorder="1" applyAlignment="1" applyProtection="1">
      <alignment vertical="center"/>
      <protection locked="0"/>
    </xf>
    <xf numFmtId="0" fontId="5" fillId="5" borderId="1" xfId="0" applyFont="1" applyFill="1" applyBorder="1" applyAlignment="1" applyProtection="1">
      <alignment horizontal="center" vertical="center"/>
      <protection locked="0"/>
    </xf>
    <xf numFmtId="0" fontId="0" fillId="5"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9" fillId="5" borderId="4" xfId="0" applyFont="1" applyFill="1" applyBorder="1" applyAlignment="1" applyProtection="1">
      <alignment vertical="center"/>
      <protection locked="0"/>
    </xf>
    <xf numFmtId="0" fontId="0" fillId="0" borderId="0" xfId="0" applyFont="1" applyBorder="1" applyAlignment="1" applyProtection="1">
      <alignment horizontal="left" vertical="center"/>
      <protection hidden="1"/>
    </xf>
    <xf numFmtId="0" fontId="0" fillId="0" borderId="0" xfId="0" applyFont="1" applyBorder="1" applyAlignment="1" applyProtection="1">
      <alignment horizontal="center" vertical="center"/>
      <protection hidden="1"/>
    </xf>
    <xf numFmtId="0" fontId="5" fillId="0" borderId="0" xfId="0" applyFont="1" applyBorder="1" applyAlignment="1" applyProtection="1">
      <alignment horizontal="left" vertical="center"/>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distributed" vertical="center"/>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177" fontId="8" fillId="0" borderId="0" xfId="0" applyNumberFormat="1"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2" fillId="0" borderId="15" xfId="0"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4" fillId="0" borderId="15" xfId="0" applyFont="1" applyBorder="1" applyAlignment="1" applyProtection="1">
      <alignment horizontal="center" vertical="center" textRotation="255"/>
      <protection hidden="1"/>
    </xf>
    <xf numFmtId="0" fontId="4" fillId="0" borderId="16" xfId="0" applyFont="1" applyBorder="1" applyAlignment="1" applyProtection="1">
      <alignment vertical="center" textRotation="255"/>
      <protection hidden="1"/>
    </xf>
    <xf numFmtId="0" fontId="4" fillId="0" borderId="16" xfId="0" applyFont="1" applyBorder="1" applyAlignment="1" applyProtection="1">
      <alignment horizontal="center" vertical="center" textRotation="255"/>
      <protection hidden="1"/>
    </xf>
    <xf numFmtId="0" fontId="0" fillId="0" borderId="15" xfId="0" applyFont="1" applyBorder="1" applyAlignment="1" applyProtection="1">
      <alignment horizontal="center" vertical="center"/>
      <protection hidden="1"/>
    </xf>
    <xf numFmtId="0" fontId="4" fillId="0" borderId="15" xfId="0" applyFont="1" applyBorder="1" applyAlignment="1" applyProtection="1">
      <alignment horizontal="center" vertical="center" wrapText="1"/>
      <protection hidden="1"/>
    </xf>
    <xf numFmtId="0" fontId="7" fillId="0" borderId="0" xfId="0" applyFont="1" applyBorder="1" applyAlignment="1" applyProtection="1">
      <alignment horizontal="right" vertical="center"/>
      <protection hidden="1"/>
    </xf>
    <xf numFmtId="0" fontId="9" fillId="0" borderId="18"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shrinkToFit="1"/>
      <protection hidden="1"/>
    </xf>
    <xf numFmtId="0" fontId="6" fillId="0" borderId="8" xfId="0" applyFont="1" applyBorder="1" applyAlignment="1" applyProtection="1">
      <alignment vertical="center"/>
      <protection locked="0" hidden="1"/>
    </xf>
    <xf numFmtId="0" fontId="6" fillId="0" borderId="8" xfId="0" applyFont="1" applyBorder="1" applyAlignment="1" applyProtection="1">
      <alignment horizontal="left" vertical="center"/>
      <protection locked="0" hidden="1"/>
    </xf>
    <xf numFmtId="0" fontId="6" fillId="0" borderId="11" xfId="0" applyFont="1" applyBorder="1" applyAlignment="1" applyProtection="1">
      <alignment horizontal="left" vertical="center"/>
      <protection hidden="1"/>
    </xf>
    <xf numFmtId="0" fontId="2" fillId="0" borderId="25" xfId="0" applyFont="1" applyBorder="1" applyAlignment="1" applyProtection="1">
      <alignment horizontal="center" vertical="center"/>
      <protection hidden="1"/>
    </xf>
    <xf numFmtId="0" fontId="9" fillId="3" borderId="8"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6" fillId="0" borderId="0"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14" xfId="0" applyFont="1" applyBorder="1" applyAlignment="1" applyProtection="1">
      <alignment horizontal="left" vertical="center"/>
      <protection hidden="1"/>
    </xf>
    <xf numFmtId="0" fontId="9" fillId="0" borderId="16"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4" fillId="6" borderId="1" xfId="0" applyFont="1" applyFill="1" applyBorder="1" applyAlignment="1" applyProtection="1">
      <alignment horizontal="center" vertical="center"/>
      <protection hidden="1"/>
    </xf>
    <xf numFmtId="0" fontId="4" fillId="0" borderId="0" xfId="0" applyFont="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13" fillId="5" borderId="1" xfId="0" applyFont="1" applyFill="1" applyBorder="1" applyAlignment="1" applyProtection="1">
      <alignment horizontal="center" vertical="center"/>
      <protection hidden="1"/>
    </xf>
    <xf numFmtId="0" fontId="16" fillId="0" borderId="0" xfId="0" applyFont="1" applyBorder="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13" fillId="3" borderId="1" xfId="0" applyFont="1" applyFill="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4" fillId="0" borderId="1" xfId="0" quotePrefix="1" applyFont="1" applyFill="1" applyBorder="1" applyAlignment="1" applyProtection="1">
      <alignment horizontal="left" vertical="center"/>
      <protection hidden="1"/>
    </xf>
    <xf numFmtId="0" fontId="4" fillId="0" borderId="1" xfId="0" applyFont="1" applyBorder="1" applyAlignment="1" applyProtection="1">
      <alignment horizontal="left" vertical="center"/>
      <protection hidden="1"/>
    </xf>
    <xf numFmtId="0" fontId="0" fillId="0" borderId="0" xfId="0" applyFont="1" applyFill="1" applyBorder="1" applyAlignment="1" applyProtection="1">
      <alignment horizontal="center" vertical="center"/>
      <protection hidden="1"/>
    </xf>
    <xf numFmtId="0" fontId="4" fillId="0" borderId="1" xfId="0" applyFont="1" applyFill="1" applyBorder="1" applyAlignment="1" applyProtection="1">
      <alignment horizontal="left" vertical="center"/>
      <protection hidden="1"/>
    </xf>
    <xf numFmtId="0" fontId="4" fillId="0" borderId="0"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9" fillId="0" borderId="8" xfId="0" applyFont="1" applyBorder="1" applyAlignment="1" applyProtection="1">
      <alignment horizontal="center" vertical="center"/>
      <protection hidden="1"/>
    </xf>
    <xf numFmtId="0" fontId="9" fillId="0" borderId="5" xfId="0" applyFont="1" applyFill="1" applyBorder="1" applyAlignment="1" applyProtection="1">
      <alignment vertical="center"/>
      <protection hidden="1"/>
    </xf>
    <xf numFmtId="0" fontId="9" fillId="0" borderId="5" xfId="0" applyFont="1" applyBorder="1" applyAlignment="1" applyProtection="1">
      <alignment horizontal="center" vertical="center"/>
      <protection hidden="1"/>
    </xf>
    <xf numFmtId="0" fontId="3" fillId="0" borderId="0"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9" fillId="0" borderId="0" xfId="0" applyFont="1" applyBorder="1" applyAlignment="1" applyProtection="1">
      <alignment vertical="center"/>
      <protection hidden="1"/>
    </xf>
    <xf numFmtId="177" fontId="4" fillId="0" borderId="1" xfId="0" applyNumberFormat="1" applyFont="1" applyFill="1" applyBorder="1" applyAlignment="1" applyProtection="1">
      <alignment vertical="center"/>
      <protection hidden="1"/>
    </xf>
    <xf numFmtId="177" fontId="4" fillId="0" borderId="9"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0" fontId="2" fillId="2" borderId="1" xfId="0" applyFont="1" applyFill="1" applyBorder="1" applyAlignment="1" applyProtection="1">
      <alignment horizontal="left" vertical="center"/>
      <protection hidden="1"/>
    </xf>
    <xf numFmtId="0" fontId="3" fillId="0" borderId="0"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20" fillId="0" borderId="0" xfId="0" applyFont="1" applyFill="1" applyBorder="1" applyAlignment="1" applyProtection="1">
      <alignment horizontal="left" vertical="top" wrapText="1"/>
      <protection hidden="1"/>
    </xf>
    <xf numFmtId="0" fontId="5" fillId="0" borderId="0" xfId="0" applyFont="1" applyFill="1" applyBorder="1" applyAlignment="1" applyProtection="1">
      <alignment horizontal="center" vertical="center"/>
      <protection hidden="1"/>
    </xf>
    <xf numFmtId="0" fontId="9" fillId="0" borderId="8" xfId="0" applyFont="1" applyBorder="1" applyAlignment="1" applyProtection="1">
      <alignment horizontal="left" vertical="center"/>
      <protection hidden="1"/>
    </xf>
    <xf numFmtId="0" fontId="5" fillId="0" borderId="1" xfId="0" applyFont="1" applyFill="1" applyBorder="1" applyAlignment="1" applyProtection="1">
      <alignment horizontal="center" vertical="center"/>
      <protection hidden="1"/>
    </xf>
    <xf numFmtId="0" fontId="0" fillId="0" borderId="0" xfId="0" applyProtection="1">
      <alignment vertical="center"/>
      <protection hidden="1"/>
    </xf>
    <xf numFmtId="0" fontId="2" fillId="0" borderId="0" xfId="0" applyFont="1" applyBorder="1" applyAlignment="1" applyProtection="1">
      <alignment horizontal="center" vertical="center"/>
      <protection hidden="1"/>
    </xf>
    <xf numFmtId="177" fontId="9" fillId="0" borderId="0"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vertical="top" wrapText="1"/>
      <protection hidden="1"/>
    </xf>
    <xf numFmtId="0" fontId="4" fillId="0" borderId="4"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 xfId="0" applyFont="1" applyBorder="1" applyAlignment="1" applyProtection="1">
      <alignment horizontal="left" vertical="center" wrapText="1"/>
      <protection hidden="1"/>
    </xf>
    <xf numFmtId="0" fontId="9" fillId="0" borderId="0" xfId="0" applyFont="1" applyBorder="1" applyAlignment="1" applyProtection="1">
      <alignment horizontal="center" vertical="center" wrapText="1"/>
      <protection hidden="1"/>
    </xf>
    <xf numFmtId="0" fontId="9" fillId="0" borderId="6"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textRotation="255"/>
      <protection hidden="1"/>
    </xf>
    <xf numFmtId="0" fontId="4" fillId="0" borderId="0" xfId="0" applyFont="1" applyBorder="1" applyAlignment="1" applyProtection="1">
      <alignment horizontal="left" vertical="center" textRotation="255"/>
      <protection hidden="1"/>
    </xf>
    <xf numFmtId="0" fontId="9" fillId="0" borderId="1" xfId="0" applyFont="1" applyBorder="1" applyAlignment="1" applyProtection="1">
      <alignment vertical="center" textRotation="255"/>
      <protection hidden="1"/>
    </xf>
    <xf numFmtId="0" fontId="4" fillId="8" borderId="1" xfId="0" applyFont="1" applyFill="1" applyBorder="1" applyAlignment="1" applyProtection="1">
      <alignment horizontal="left" vertical="center"/>
      <protection hidden="1"/>
    </xf>
    <xf numFmtId="0" fontId="9" fillId="0" borderId="1"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0" xfId="0" applyFont="1" applyBorder="1" applyAlignment="1" applyProtection="1">
      <alignment horizontal="right" vertical="center"/>
      <protection hidden="1"/>
    </xf>
    <xf numFmtId="0" fontId="3" fillId="0" borderId="9" xfId="0" applyFont="1" applyBorder="1" applyAlignment="1" applyProtection="1">
      <alignment vertical="center" wrapText="1"/>
      <protection hidden="1"/>
    </xf>
    <xf numFmtId="0" fontId="4" fillId="0" borderId="1" xfId="0" applyNumberFormat="1" applyFont="1" applyBorder="1" applyAlignment="1" applyProtection="1">
      <alignment horizontal="center" vertical="center"/>
      <protection hidden="1"/>
    </xf>
    <xf numFmtId="0" fontId="4" fillId="0" borderId="9" xfId="0" applyFont="1" applyBorder="1" applyAlignment="1" applyProtection="1">
      <alignment vertical="top" wrapText="1"/>
      <protection hidden="1"/>
    </xf>
    <xf numFmtId="0" fontId="4" fillId="0" borderId="0" xfId="0" applyFont="1" applyBorder="1" applyAlignment="1" applyProtection="1">
      <alignment vertical="top" wrapText="1"/>
      <protection hidden="1"/>
    </xf>
    <xf numFmtId="0" fontId="4" fillId="0" borderId="1" xfId="0" applyFont="1" applyBorder="1" applyAlignment="1" applyProtection="1">
      <alignment horizontal="right" vertical="center"/>
      <protection hidden="1"/>
    </xf>
    <xf numFmtId="0" fontId="4" fillId="3" borderId="1" xfId="0" applyFont="1" applyFill="1" applyBorder="1" applyAlignment="1" applyProtection="1">
      <alignment horizontal="center" vertical="center" wrapText="1"/>
      <protection hidden="1"/>
    </xf>
    <xf numFmtId="0" fontId="0" fillId="0" borderId="1" xfId="0" applyBorder="1" applyAlignment="1"/>
    <xf numFmtId="0" fontId="0" fillId="0" borderId="0" xfId="0" applyBorder="1" applyAlignment="1">
      <alignment vertical="center"/>
    </xf>
    <xf numFmtId="0" fontId="0" fillId="0" borderId="0" xfId="0" applyBorder="1">
      <alignment vertical="center"/>
    </xf>
    <xf numFmtId="0" fontId="4" fillId="0" borderId="0" xfId="0" applyFont="1" applyBorder="1" applyAlignment="1" applyProtection="1">
      <alignment horizontal="right" vertical="center"/>
      <protection hidden="1"/>
    </xf>
    <xf numFmtId="0" fontId="4" fillId="6" borderId="1" xfId="0" applyFont="1" applyFill="1" applyBorder="1" applyAlignment="1" applyProtection="1">
      <alignment horizontal="left" vertical="center"/>
      <protection hidden="1"/>
    </xf>
    <xf numFmtId="0" fontId="5" fillId="5" borderId="27"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textRotation="255"/>
      <protection hidden="1"/>
    </xf>
    <xf numFmtId="0" fontId="0" fillId="0" borderId="18" xfId="0" applyFont="1" applyBorder="1" applyAlignment="1" applyProtection="1">
      <alignment horizontal="center" vertical="center"/>
      <protection hidden="1"/>
    </xf>
    <xf numFmtId="0" fontId="0" fillId="0" borderId="18" xfId="0" applyFont="1" applyBorder="1" applyAlignment="1" applyProtection="1">
      <alignment horizontal="left" vertical="center"/>
      <protection hidden="1"/>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10" fillId="2" borderId="1" xfId="0" applyFont="1" applyFill="1" applyBorder="1" applyAlignment="1" applyProtection="1">
      <alignment horizontal="left" vertical="center"/>
      <protection hidden="1"/>
    </xf>
    <xf numFmtId="0" fontId="4" fillId="0" borderId="28" xfId="0" applyFont="1" applyBorder="1" applyAlignment="1" applyProtection="1">
      <alignment horizontal="left" vertical="center" wrapText="1"/>
      <protection hidden="1"/>
    </xf>
    <xf numFmtId="0" fontId="4" fillId="0" borderId="29" xfId="0" applyFont="1" applyBorder="1" applyAlignment="1" applyProtection="1">
      <alignment horizontal="left" vertical="center" wrapText="1"/>
      <protection hidden="1"/>
    </xf>
    <xf numFmtId="0" fontId="4" fillId="0" borderId="30"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2" borderId="1" xfId="0" applyFont="1" applyFill="1" applyBorder="1" applyAlignment="1" applyProtection="1">
      <alignment horizontal="center" vertical="center"/>
      <protection hidden="1"/>
    </xf>
    <xf numFmtId="0" fontId="16" fillId="2" borderId="4" xfId="0" applyFont="1" applyFill="1" applyBorder="1" applyAlignment="1" applyProtection="1">
      <alignment horizontal="center" vertical="center"/>
      <protection hidden="1"/>
    </xf>
    <xf numFmtId="0" fontId="16" fillId="2" borderId="6" xfId="0" applyFont="1" applyFill="1" applyBorder="1" applyAlignment="1" applyProtection="1">
      <alignment horizontal="center" vertical="center"/>
      <protection hidden="1"/>
    </xf>
    <xf numFmtId="0" fontId="16" fillId="2" borderId="5" xfId="0" applyFont="1" applyFill="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hidden="1"/>
    </xf>
    <xf numFmtId="0" fontId="9" fillId="5" borderId="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shrinkToFit="1"/>
      <protection locked="0"/>
    </xf>
    <xf numFmtId="0" fontId="9" fillId="3" borderId="5" xfId="0" applyFont="1" applyFill="1" applyBorder="1" applyAlignment="1" applyProtection="1">
      <alignment horizontal="center" vertical="center" shrinkToFit="1"/>
      <protection locked="0"/>
    </xf>
    <xf numFmtId="0" fontId="9" fillId="3" borderId="6" xfId="0" applyFont="1" applyFill="1" applyBorder="1" applyAlignment="1" applyProtection="1">
      <alignment horizontal="center" vertical="center" shrinkToFit="1"/>
      <protection locked="0"/>
    </xf>
    <xf numFmtId="176" fontId="9" fillId="3" borderId="4" xfId="0" applyNumberFormat="1" applyFont="1" applyFill="1" applyBorder="1" applyAlignment="1" applyProtection="1">
      <alignment horizontal="center" vertical="center"/>
      <protection locked="0"/>
    </xf>
    <xf numFmtId="176" fontId="9" fillId="3" borderId="5" xfId="0" applyNumberFormat="1" applyFont="1" applyFill="1" applyBorder="1" applyAlignment="1" applyProtection="1">
      <alignment horizontal="center" vertical="center"/>
      <protection locked="0"/>
    </xf>
    <xf numFmtId="31" fontId="9" fillId="3" borderId="5" xfId="0" applyNumberFormat="1" applyFont="1" applyFill="1" applyBorder="1" applyAlignment="1" applyProtection="1">
      <alignment horizontal="center" vertical="center"/>
      <protection locked="0"/>
    </xf>
    <xf numFmtId="31" fontId="9" fillId="3" borderId="6"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hidden="1"/>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9" fillId="5" borderId="5"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9" fillId="3" borderId="5"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0" borderId="1"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9" fillId="0" borderId="5" xfId="0" applyFont="1" applyBorder="1" applyAlignment="1" applyProtection="1">
      <alignment horizontal="center" vertical="center"/>
      <protection hidden="1"/>
    </xf>
    <xf numFmtId="0" fontId="9" fillId="0" borderId="6" xfId="0" applyFont="1" applyBorder="1" applyAlignment="1" applyProtection="1">
      <alignment horizontal="center" vertical="center"/>
      <protection hidden="1"/>
    </xf>
    <xf numFmtId="0" fontId="2" fillId="3" borderId="1"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protection locked="0"/>
    </xf>
    <xf numFmtId="0" fontId="9" fillId="0" borderId="1" xfId="0" applyFont="1" applyBorder="1" applyAlignment="1" applyProtection="1">
      <alignment horizontal="left" vertical="center"/>
      <protection hidden="1"/>
    </xf>
    <xf numFmtId="0" fontId="12" fillId="7" borderId="1" xfId="0" applyFont="1" applyFill="1" applyBorder="1" applyAlignment="1" applyProtection="1">
      <alignment horizontal="left" vertical="center"/>
      <protection hidden="1"/>
    </xf>
    <xf numFmtId="0" fontId="3" fillId="5" borderId="3"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177" fontId="9" fillId="3" borderId="1" xfId="0" applyNumberFormat="1"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0" borderId="27"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16" fillId="2" borderId="1" xfId="0" applyFont="1" applyFill="1" applyBorder="1" applyAlignment="1" applyProtection="1">
      <alignment horizontal="left" vertical="center"/>
      <protection hidden="1"/>
    </xf>
    <xf numFmtId="0" fontId="3" fillId="0" borderId="0" xfId="0" applyFont="1" applyBorder="1" applyAlignment="1" applyProtection="1">
      <alignment horizontal="left" vertical="top" wrapText="1"/>
      <protection hidden="1"/>
    </xf>
    <xf numFmtId="0" fontId="9" fillId="0" borderId="5"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hidden="1"/>
    </xf>
    <xf numFmtId="0" fontId="6" fillId="0" borderId="5" xfId="0" applyFont="1" applyFill="1" applyBorder="1" applyAlignment="1" applyProtection="1">
      <alignment horizontal="center" vertical="center"/>
      <protection hidden="1"/>
    </xf>
    <xf numFmtId="0" fontId="6" fillId="0" borderId="6" xfId="0" applyFont="1" applyFill="1" applyBorder="1" applyAlignment="1" applyProtection="1">
      <alignment horizontal="center" vertical="center"/>
      <protection hidden="1"/>
    </xf>
    <xf numFmtId="0" fontId="19" fillId="0" borderId="9" xfId="0" applyFont="1" applyFill="1" applyBorder="1" applyAlignment="1" applyProtection="1">
      <alignment horizontal="left" vertical="top" wrapText="1"/>
      <protection hidden="1"/>
    </xf>
    <xf numFmtId="0" fontId="20" fillId="0" borderId="0" xfId="0" applyFont="1" applyFill="1" applyBorder="1" applyAlignment="1" applyProtection="1">
      <alignment horizontal="left" vertical="top" wrapText="1"/>
      <protection hidden="1"/>
    </xf>
    <xf numFmtId="0" fontId="9" fillId="0" borderId="1" xfId="0" applyFont="1" applyBorder="1" applyAlignment="1" applyProtection="1">
      <alignment horizontal="left" vertical="center" wrapText="1"/>
      <protection hidden="1"/>
    </xf>
    <xf numFmtId="0" fontId="3" fillId="0" borderId="1" xfId="0" applyFont="1" applyBorder="1" applyAlignment="1" applyProtection="1">
      <alignment horizontal="left" vertical="center"/>
      <protection hidden="1"/>
    </xf>
    <xf numFmtId="0" fontId="2" fillId="2" borderId="4" xfId="0" applyFont="1" applyFill="1" applyBorder="1" applyAlignment="1" applyProtection="1">
      <alignment horizontal="left" vertical="center"/>
      <protection hidden="1"/>
    </xf>
    <xf numFmtId="0" fontId="2" fillId="2" borderId="5" xfId="0" applyFont="1" applyFill="1" applyBorder="1" applyAlignment="1" applyProtection="1">
      <alignment horizontal="left" vertical="center"/>
      <protection hidden="1"/>
    </xf>
    <xf numFmtId="0" fontId="2" fillId="2" borderId="6" xfId="0" applyFont="1" applyFill="1" applyBorder="1" applyAlignment="1" applyProtection="1">
      <alignment horizontal="left" vertical="center"/>
      <protection hidden="1"/>
    </xf>
    <xf numFmtId="0" fontId="11" fillId="3" borderId="5" xfId="0" applyFont="1" applyFill="1" applyBorder="1" applyAlignment="1" applyProtection="1">
      <alignment horizontal="left" vertical="center"/>
      <protection locked="0"/>
    </xf>
    <xf numFmtId="0" fontId="11" fillId="3" borderId="6" xfId="0" applyFont="1" applyFill="1" applyBorder="1" applyAlignment="1" applyProtection="1">
      <alignment horizontal="left" vertical="center"/>
      <protection locked="0"/>
    </xf>
    <xf numFmtId="0" fontId="9" fillId="0" borderId="6" xfId="0" applyFont="1" applyFill="1" applyBorder="1" applyAlignment="1" applyProtection="1">
      <alignment horizontal="center" vertical="center"/>
      <protection hidden="1"/>
    </xf>
    <xf numFmtId="0" fontId="9" fillId="3" borderId="8" xfId="0" applyFont="1" applyFill="1" applyBorder="1" applyAlignment="1" applyProtection="1">
      <alignment horizontal="center" vertical="center"/>
      <protection locked="0"/>
    </xf>
    <xf numFmtId="0" fontId="9" fillId="0" borderId="8" xfId="0" applyFont="1" applyBorder="1" applyAlignment="1" applyProtection="1">
      <alignment horizontal="left" vertical="center"/>
      <protection hidden="1"/>
    </xf>
    <xf numFmtId="0" fontId="9" fillId="0" borderId="11" xfId="0" applyFont="1" applyBorder="1" applyAlignment="1" applyProtection="1">
      <alignment horizontal="left" vertical="center"/>
      <protection hidden="1"/>
    </xf>
    <xf numFmtId="0" fontId="0" fillId="0" borderId="4" xfId="0" applyFont="1" applyBorder="1" applyAlignment="1" applyProtection="1">
      <alignment horizontal="center" vertical="center"/>
      <protection hidden="1"/>
    </xf>
    <xf numFmtId="0" fontId="0" fillId="0" borderId="5" xfId="0" applyFont="1" applyBorder="1" applyAlignment="1" applyProtection="1">
      <alignment horizontal="center" vertical="center"/>
      <protection hidden="1"/>
    </xf>
    <xf numFmtId="0" fontId="0" fillId="0" borderId="6" xfId="0" applyFont="1" applyBorder="1" applyAlignment="1" applyProtection="1">
      <alignment horizontal="center" vertical="center"/>
      <protection hidden="1"/>
    </xf>
    <xf numFmtId="0" fontId="0" fillId="0" borderId="9" xfId="0" applyFont="1" applyBorder="1" applyAlignment="1" applyProtection="1">
      <alignment horizontal="center" vertical="center"/>
      <protection hidden="1"/>
    </xf>
    <xf numFmtId="0" fontId="4" fillId="0" borderId="9" xfId="0" applyFont="1" applyBorder="1" applyAlignment="1" applyProtection="1">
      <alignment horizontal="left" vertical="top" wrapText="1"/>
      <protection hidden="1"/>
    </xf>
    <xf numFmtId="0" fontId="9" fillId="0" borderId="7" xfId="0" applyFont="1" applyBorder="1" applyAlignment="1" applyProtection="1">
      <alignment horizontal="left" vertical="center" wrapText="1"/>
      <protection hidden="1"/>
    </xf>
    <xf numFmtId="0" fontId="9" fillId="0" borderId="8" xfId="0"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shrinkToFit="1"/>
      <protection locked="0"/>
    </xf>
    <xf numFmtId="176" fontId="9" fillId="0" borderId="4" xfId="0" applyNumberFormat="1" applyFont="1" applyFill="1" applyBorder="1" applyAlignment="1" applyProtection="1">
      <alignment horizontal="center" vertical="center"/>
      <protection hidden="1"/>
    </xf>
    <xf numFmtId="176" fontId="9" fillId="0" borderId="5" xfId="0" applyNumberFormat="1" applyFont="1" applyFill="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177" fontId="4" fillId="0" borderId="1" xfId="0" applyNumberFormat="1" applyFont="1" applyBorder="1" applyAlignment="1" applyProtection="1">
      <alignment horizontal="center" vertical="center"/>
      <protection hidden="1"/>
    </xf>
    <xf numFmtId="0" fontId="4" fillId="6" borderId="1" xfId="0" applyFont="1" applyFill="1" applyBorder="1" applyAlignment="1" applyProtection="1">
      <alignment horizontal="center" vertical="center"/>
      <protection hidden="1"/>
    </xf>
    <xf numFmtId="0" fontId="4" fillId="0" borderId="1" xfId="0" applyFont="1" applyBorder="1" applyAlignment="1" applyProtection="1">
      <alignment horizontal="left" vertical="center" wrapText="1"/>
      <protection hidden="1"/>
    </xf>
    <xf numFmtId="0" fontId="4" fillId="0" borderId="0"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2" fillId="0" borderId="15" xfId="0" applyFont="1" applyBorder="1" applyAlignment="1" applyProtection="1">
      <alignment horizontal="left" vertical="center"/>
      <protection hidden="1"/>
    </xf>
    <xf numFmtId="0" fontId="9"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left" vertical="center" wrapText="1"/>
      <protection hidden="1"/>
    </xf>
    <xf numFmtId="0" fontId="9" fillId="0" borderId="23" xfId="0" applyFont="1" applyBorder="1" applyAlignment="1" applyProtection="1">
      <alignment horizontal="left" vertical="center" wrapText="1"/>
      <protection hidden="1"/>
    </xf>
    <xf numFmtId="0" fontId="9" fillId="0" borderId="26" xfId="0" applyFont="1" applyBorder="1" applyAlignment="1" applyProtection="1">
      <alignment horizontal="left" vertical="center" wrapText="1"/>
      <protection hidden="1"/>
    </xf>
    <xf numFmtId="0" fontId="8" fillId="0" borderId="18" xfId="0" applyFont="1" applyBorder="1" applyAlignment="1" applyProtection="1">
      <alignment horizontal="center" vertical="center"/>
      <protection hidden="1"/>
    </xf>
    <xf numFmtId="0" fontId="8" fillId="0" borderId="19" xfId="0" applyFont="1" applyBorder="1" applyAlignment="1" applyProtection="1">
      <alignment horizontal="center" vertical="center"/>
      <protection hidden="1"/>
    </xf>
    <xf numFmtId="0" fontId="12" fillId="2" borderId="15" xfId="0" applyFont="1" applyFill="1" applyBorder="1" applyAlignment="1" applyProtection="1">
      <alignment horizontal="left" vertical="center"/>
      <protection hidden="1"/>
    </xf>
    <xf numFmtId="0" fontId="10" fillId="2" borderId="15" xfId="0" applyFont="1" applyFill="1" applyBorder="1" applyAlignment="1" applyProtection="1">
      <alignment horizontal="left" vertical="center"/>
      <protection hidden="1"/>
    </xf>
    <xf numFmtId="0" fontId="3" fillId="0" borderId="1" xfId="0" applyFont="1" applyBorder="1" applyAlignment="1" applyProtection="1">
      <alignment horizontal="center" vertical="center" shrinkToFit="1"/>
      <protection hidden="1"/>
    </xf>
    <xf numFmtId="0" fontId="2" fillId="0" borderId="15" xfId="0" applyFont="1" applyBorder="1" applyAlignment="1" applyProtection="1">
      <alignment horizontal="left" vertical="top" wrapText="1"/>
      <protection hidden="1"/>
    </xf>
    <xf numFmtId="0" fontId="10" fillId="2" borderId="20" xfId="0" applyFont="1" applyFill="1" applyBorder="1" applyAlignment="1" applyProtection="1">
      <alignment horizontal="left" vertical="center"/>
      <protection hidden="1"/>
    </xf>
    <xf numFmtId="0" fontId="10" fillId="2" borderId="21" xfId="0" applyFont="1" applyFill="1" applyBorder="1" applyAlignment="1" applyProtection="1">
      <alignment horizontal="left" vertical="center"/>
      <protection hidden="1"/>
    </xf>
    <xf numFmtId="0" fontId="10" fillId="2" borderId="22" xfId="0" applyFont="1" applyFill="1" applyBorder="1" applyAlignment="1" applyProtection="1">
      <alignment horizontal="left" vertical="center"/>
      <protection hidden="1"/>
    </xf>
    <xf numFmtId="0" fontId="4" fillId="0" borderId="16" xfId="0" applyFont="1" applyBorder="1" applyAlignment="1" applyProtection="1">
      <alignment horizontal="center" vertical="center" wrapText="1"/>
      <protection hidden="1"/>
    </xf>
    <xf numFmtId="0" fontId="9" fillId="0" borderId="16" xfId="0" applyFont="1" applyBorder="1" applyAlignment="1" applyProtection="1">
      <alignment horizontal="left" vertical="center" wrapText="1"/>
      <protection hidden="1"/>
    </xf>
    <xf numFmtId="0" fontId="9" fillId="0" borderId="16"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protection hidden="1"/>
    </xf>
    <xf numFmtId="0" fontId="15" fillId="0" borderId="0" xfId="0" applyFont="1" applyAlignment="1" applyProtection="1">
      <alignment horizontal="distributed" vertical="center"/>
      <protection hidden="1"/>
    </xf>
    <xf numFmtId="0" fontId="4" fillId="0" borderId="15" xfId="0" applyFont="1" applyFill="1" applyBorder="1" applyAlignment="1" applyProtection="1">
      <alignment horizontal="center" vertical="center"/>
      <protection hidden="1"/>
    </xf>
    <xf numFmtId="0" fontId="9" fillId="0" borderId="15"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0" borderId="17" xfId="0" applyFont="1" applyFill="1" applyBorder="1" applyAlignment="1" applyProtection="1">
      <alignment horizontal="center" vertical="center"/>
      <protection hidden="1"/>
    </xf>
    <xf numFmtId="0" fontId="9" fillId="0" borderId="19" xfId="0" applyFont="1" applyFill="1" applyBorder="1" applyAlignment="1" applyProtection="1">
      <alignment horizontal="center" vertical="center"/>
      <protection hidden="1"/>
    </xf>
    <xf numFmtId="0" fontId="4" fillId="0" borderId="15" xfId="0" applyFont="1" applyBorder="1" applyAlignment="1" applyProtection="1">
      <alignment horizontal="left" vertical="center"/>
      <protection hidden="1"/>
    </xf>
    <xf numFmtId="0" fontId="14" fillId="0" borderId="15" xfId="0" applyFont="1" applyBorder="1" applyAlignment="1" applyProtection="1">
      <alignment horizontal="left" vertical="center"/>
      <protection hidden="1"/>
    </xf>
    <xf numFmtId="0" fontId="8" fillId="0" borderId="16" xfId="0" applyFont="1" applyBorder="1" applyAlignment="1" applyProtection="1">
      <alignment horizontal="center" vertical="center"/>
      <protection hidden="1"/>
    </xf>
    <xf numFmtId="177" fontId="8" fillId="0" borderId="15" xfId="0" applyNumberFormat="1"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9" fillId="0" borderId="15" xfId="0" applyFont="1" applyBorder="1" applyAlignment="1" applyProtection="1">
      <alignment horizontal="left" vertical="center"/>
      <protection hidden="1"/>
    </xf>
    <xf numFmtId="0" fontId="9" fillId="0" borderId="15" xfId="0" applyFont="1" applyBorder="1" applyAlignment="1" applyProtection="1">
      <alignment horizontal="center" vertical="center" shrinkToFit="1"/>
      <protection hidden="1"/>
    </xf>
    <xf numFmtId="31" fontId="9" fillId="0" borderId="19" xfId="0" applyNumberFormat="1" applyFont="1" applyBorder="1" applyAlignment="1" applyProtection="1">
      <alignment horizontal="center" vertical="center" shrinkToFit="1"/>
      <protection hidden="1"/>
    </xf>
    <xf numFmtId="31" fontId="9" fillId="0" borderId="15" xfId="0" applyNumberFormat="1" applyFont="1" applyBorder="1" applyAlignment="1" applyProtection="1">
      <alignment horizontal="center" vertical="center" shrinkToFit="1"/>
      <protection hidden="1"/>
    </xf>
    <xf numFmtId="176" fontId="9" fillId="0" borderId="15" xfId="0" applyNumberFormat="1" applyFont="1" applyBorder="1" applyAlignment="1" applyProtection="1">
      <alignment horizontal="center" vertical="center" shrinkToFit="1"/>
      <protection hidden="1"/>
    </xf>
    <xf numFmtId="176" fontId="9" fillId="0" borderId="17" xfId="0" applyNumberFormat="1" applyFont="1" applyBorder="1" applyAlignment="1" applyProtection="1">
      <alignment horizontal="center" vertical="center" shrinkToFit="1"/>
      <protection hidden="1"/>
    </xf>
    <xf numFmtId="0" fontId="18" fillId="0" borderId="24" xfId="0" applyFont="1" applyBorder="1" applyAlignment="1" applyProtection="1">
      <alignment horizontal="left" vertical="top" wrapText="1"/>
      <protection hidden="1"/>
    </xf>
    <xf numFmtId="0" fontId="6" fillId="0" borderId="13"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6" fillId="0" borderId="0" xfId="0" applyFont="1" applyBorder="1" applyAlignment="1" applyProtection="1">
      <alignment horizontal="left" vertical="center"/>
      <protection locked="0" hidden="1"/>
    </xf>
    <xf numFmtId="0" fontId="6" fillId="0" borderId="0" xfId="0" applyFont="1" applyBorder="1" applyAlignment="1" applyProtection="1">
      <alignment horizontal="center" vertical="center"/>
      <protection locked="0" hidden="1"/>
    </xf>
    <xf numFmtId="0" fontId="5" fillId="0" borderId="7"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left" vertical="center"/>
      <protection hidden="1"/>
    </xf>
    <xf numFmtId="0" fontId="6" fillId="0" borderId="0" xfId="0" applyFont="1" applyBorder="1" applyAlignment="1" applyProtection="1">
      <alignment horizontal="left" vertical="center"/>
      <protection hidden="1"/>
    </xf>
    <xf numFmtId="0" fontId="6" fillId="0" borderId="14" xfId="0" applyFont="1" applyBorder="1" applyAlignment="1" applyProtection="1">
      <alignment horizontal="left" vertical="center"/>
      <protection hidden="1"/>
    </xf>
    <xf numFmtId="0" fontId="4" fillId="0" borderId="9"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9" xfId="0" applyFont="1" applyBorder="1" applyAlignment="1" applyProtection="1">
      <alignment horizontal="right" vertical="center"/>
      <protection hidden="1"/>
    </xf>
    <xf numFmtId="0" fontId="6" fillId="0" borderId="0" xfId="0" applyFont="1" applyBorder="1" applyAlignment="1" applyProtection="1">
      <alignment horizontal="right" vertical="center"/>
      <protection hidden="1"/>
    </xf>
    <xf numFmtId="0" fontId="17" fillId="2" borderId="15" xfId="0" applyFont="1" applyFill="1" applyBorder="1" applyAlignment="1" applyProtection="1">
      <alignment horizontal="left" vertical="center"/>
      <protection hidden="1"/>
    </xf>
    <xf numFmtId="0" fontId="2" fillId="0" borderId="17" xfId="0" applyFont="1" applyBorder="1" applyAlignment="1" applyProtection="1">
      <alignment horizontal="left" vertical="top" wrapText="1"/>
      <protection hidden="1"/>
    </xf>
    <xf numFmtId="0" fontId="2" fillId="0" borderId="18" xfId="0" applyFont="1" applyBorder="1" applyAlignment="1" applyProtection="1">
      <alignment horizontal="left" vertical="top" wrapText="1"/>
      <protection hidden="1"/>
    </xf>
    <xf numFmtId="0" fontId="2" fillId="0" borderId="19" xfId="0" applyFont="1" applyBorder="1" applyAlignment="1" applyProtection="1">
      <alignment horizontal="left" vertical="top" wrapText="1"/>
      <protection hidden="1"/>
    </xf>
    <xf numFmtId="0" fontId="9" fillId="0" borderId="17" xfId="0" applyFont="1" applyBorder="1" applyAlignment="1" applyProtection="1">
      <alignment horizontal="left" vertical="center"/>
      <protection hidden="1"/>
    </xf>
    <xf numFmtId="0" fontId="9" fillId="0" borderId="18" xfId="0" applyFont="1" applyBorder="1" applyAlignment="1" applyProtection="1">
      <alignment horizontal="left" vertical="center"/>
      <protection hidden="1"/>
    </xf>
    <xf numFmtId="0" fontId="9" fillId="0" borderId="19" xfId="0" applyFont="1" applyBorder="1" applyAlignment="1" applyProtection="1">
      <alignment horizontal="left" vertical="center"/>
      <protection hidden="1"/>
    </xf>
    <xf numFmtId="177" fontId="6" fillId="0" borderId="15" xfId="0" applyNumberFormat="1"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9" fillId="0" borderId="0" xfId="0" applyFont="1" applyAlignment="1" applyProtection="1">
      <alignment horizontal="left"/>
      <protection hidden="1"/>
    </xf>
    <xf numFmtId="0" fontId="6" fillId="0" borderId="16"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2" fillId="0" borderId="15" xfId="0" applyFont="1" applyFill="1" applyBorder="1" applyAlignment="1" applyProtection="1">
      <alignment horizontal="center" vertical="center"/>
      <protection hidden="1"/>
    </xf>
    <xf numFmtId="0" fontId="10" fillId="2" borderId="17" xfId="0" applyFont="1" applyFill="1" applyBorder="1" applyAlignment="1" applyProtection="1">
      <alignment horizontal="left" vertical="center"/>
      <protection hidden="1"/>
    </xf>
    <xf numFmtId="0" fontId="10" fillId="2" borderId="18" xfId="0" applyFont="1" applyFill="1" applyBorder="1" applyAlignment="1" applyProtection="1">
      <alignment horizontal="left" vertical="center"/>
      <protection hidden="1"/>
    </xf>
    <xf numFmtId="0" fontId="10" fillId="2" borderId="19" xfId="0" applyFont="1" applyFill="1" applyBorder="1" applyAlignment="1" applyProtection="1">
      <alignment horizontal="left" vertical="center"/>
      <protection hidden="1"/>
    </xf>
    <xf numFmtId="0" fontId="15" fillId="0" borderId="0" xfId="0" applyFont="1" applyAlignment="1" applyProtection="1">
      <alignment horizontal="center" vertical="center"/>
      <protection hidden="1"/>
    </xf>
    <xf numFmtId="0" fontId="6" fillId="0" borderId="9" xfId="0" applyFont="1" applyBorder="1" applyAlignment="1" applyProtection="1">
      <alignment horizontal="center" vertical="center"/>
      <protection hidden="1"/>
    </xf>
  </cellXfs>
  <cellStyles count="1">
    <cellStyle name="標準" xfId="0" builtinId="0"/>
  </cellStyles>
  <dxfs count="30">
    <dxf>
      <font>
        <color theme="0"/>
      </font>
      <fill>
        <patternFill>
          <bgColor theme="0"/>
        </patternFill>
      </fill>
      <border>
        <left/>
        <right/>
        <top/>
        <bottom/>
        <vertical/>
        <horizontal/>
      </border>
    </dxf>
    <dxf>
      <font>
        <color theme="0"/>
      </font>
      <border>
        <left/>
        <right/>
        <bottom/>
        <vertical/>
        <horizontal/>
      </border>
    </dxf>
    <dxf>
      <font>
        <color theme="0"/>
      </font>
      <fill>
        <patternFill>
          <bgColor theme="0"/>
        </patternFill>
      </fill>
      <border>
        <left/>
        <right/>
        <top/>
        <bottom/>
        <vertical/>
        <horizontal/>
      </border>
    </dxf>
    <dxf>
      <font>
        <color theme="0"/>
      </font>
      <border>
        <left/>
        <right/>
        <bottom/>
        <vertical/>
        <horizontal/>
      </border>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0"/>
      </font>
    </dxf>
    <dxf>
      <font>
        <color theme="0"/>
      </font>
    </dxf>
    <dxf>
      <font>
        <color theme="0"/>
      </font>
      <fill>
        <patternFill>
          <bgColor theme="0"/>
        </patternFill>
      </fill>
      <border>
        <left style="thin">
          <color auto="1"/>
        </left>
        <right style="thin">
          <color auto="1"/>
        </right>
        <bottom style="thin">
          <color auto="1"/>
        </bottom>
        <vertical/>
        <horizontal/>
      </border>
    </dxf>
    <dxf>
      <font>
        <color theme="0"/>
      </font>
      <fill>
        <patternFill>
          <bgColor theme="0"/>
        </patternFill>
      </fill>
      <border>
        <left style="thin">
          <color auto="1"/>
        </left>
        <right style="thin">
          <color auto="1"/>
        </right>
        <bottom style="thin">
          <color auto="1"/>
        </bottom>
        <vertical/>
        <horizontal/>
      </border>
    </dxf>
    <dxf>
      <font>
        <color theme="0"/>
      </font>
      <fill>
        <patternFill patternType="none">
          <bgColor auto="1"/>
        </patternFill>
      </fill>
      <border>
        <left/>
        <right/>
        <top/>
        <bottom/>
        <vertical/>
        <horizontal/>
      </border>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ill>
        <patternFill>
          <bgColor theme="4" tint="0.59996337778862885"/>
        </patternFill>
      </fill>
    </dxf>
    <dxf>
      <font>
        <color theme="0"/>
      </font>
      <fill>
        <patternFill>
          <bgColor theme="0"/>
        </patternFill>
      </fill>
      <border>
        <left/>
        <right/>
        <top/>
        <bottom/>
        <vertical/>
        <horizontal/>
      </border>
    </dxf>
    <dxf>
      <font>
        <color theme="0"/>
      </font>
    </dxf>
    <dxf>
      <fill>
        <patternFill>
          <bgColor rgb="FFFFFF99"/>
        </patternFill>
      </fill>
    </dxf>
    <dxf>
      <font>
        <color theme="0"/>
      </font>
      <numFmt numFmtId="178" formatCode="0_ "/>
    </dxf>
    <dxf>
      <fill>
        <patternFill>
          <bgColor theme="5" tint="0.59996337778862885"/>
        </patternFill>
      </fill>
    </dxf>
    <dxf>
      <fill>
        <patternFill>
          <bgColor rgb="FFFFFF99"/>
        </patternFill>
      </fill>
    </dxf>
    <dxf>
      <fill>
        <patternFill>
          <bgColor rgb="FFFFFF99"/>
        </patternFill>
      </fill>
    </dxf>
    <dxf>
      <fill>
        <patternFill>
          <bgColor theme="4" tint="0.59996337778862885"/>
        </patternFill>
      </fill>
    </dxf>
    <dxf>
      <fill>
        <patternFill>
          <bgColor rgb="FFFFFF99"/>
        </patternFill>
      </fill>
    </dxf>
    <dxf>
      <font>
        <color theme="0"/>
      </font>
      <fill>
        <patternFill patternType="none">
          <bgColor auto="1"/>
        </patternFill>
      </fill>
      <border>
        <left/>
        <right/>
        <top/>
        <bottom/>
        <vertical/>
        <horizontal/>
      </border>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N3"/>
  <sheetViews>
    <sheetView topLeftCell="N1" workbookViewId="0">
      <selection activeCell="AT2" sqref="AT2"/>
    </sheetView>
  </sheetViews>
  <sheetFormatPr defaultColWidth="6.25" defaultRowHeight="13.5" x14ac:dyDescent="0.15"/>
  <cols>
    <col min="1" max="1" width="13.875" bestFit="1" customWidth="1"/>
    <col min="2" max="2" width="7.5" bestFit="1" customWidth="1"/>
    <col min="3" max="3" width="20.5" bestFit="1" customWidth="1"/>
    <col min="4" max="4" width="11.625" bestFit="1" customWidth="1"/>
    <col min="5" max="5" width="16.125" bestFit="1" customWidth="1"/>
    <col min="6" max="6" width="20.5" bestFit="1" customWidth="1"/>
    <col min="8" max="8" width="16.125" bestFit="1" customWidth="1"/>
    <col min="9" max="9" width="11.625" bestFit="1" customWidth="1"/>
    <col min="32" max="32" width="6.5" bestFit="1" customWidth="1"/>
  </cols>
  <sheetData>
    <row r="1" spans="1:66" s="1" customFormat="1" x14ac:dyDescent="0.15">
      <c r="A1" s="3" t="s">
        <v>62</v>
      </c>
      <c r="B1" s="3" t="s">
        <v>63</v>
      </c>
      <c r="C1" s="3" t="s">
        <v>64</v>
      </c>
      <c r="D1" s="3" t="s">
        <v>73</v>
      </c>
      <c r="E1" s="3" t="s">
        <v>194</v>
      </c>
      <c r="F1" s="3" t="s">
        <v>235</v>
      </c>
      <c r="G1" s="3" t="s">
        <v>65</v>
      </c>
      <c r="H1" s="3" t="s">
        <v>200</v>
      </c>
      <c r="I1" s="3" t="s">
        <v>201</v>
      </c>
      <c r="J1" s="3" t="s">
        <v>66</v>
      </c>
      <c r="K1" s="3" t="s">
        <v>67</v>
      </c>
      <c r="L1" s="3" t="s">
        <v>190</v>
      </c>
      <c r="M1" s="3" t="s">
        <v>195</v>
      </c>
      <c r="N1" s="3" t="s">
        <v>196</v>
      </c>
      <c r="O1" s="3" t="s">
        <v>89</v>
      </c>
      <c r="P1" s="3">
        <v>1.3</v>
      </c>
      <c r="Q1" s="3" t="s">
        <v>78</v>
      </c>
      <c r="R1" s="3" t="s">
        <v>77</v>
      </c>
      <c r="S1" s="3" t="s">
        <v>81</v>
      </c>
      <c r="T1" s="3" t="s">
        <v>76</v>
      </c>
      <c r="U1" s="3" t="s">
        <v>82</v>
      </c>
      <c r="V1" s="3" t="s">
        <v>74</v>
      </c>
      <c r="W1" s="3" t="s">
        <v>84</v>
      </c>
      <c r="X1" s="3" t="s">
        <v>75</v>
      </c>
      <c r="Y1" s="3" t="s">
        <v>83</v>
      </c>
      <c r="Z1" s="3" t="s">
        <v>79</v>
      </c>
      <c r="AA1" s="3" t="s">
        <v>80</v>
      </c>
      <c r="AB1" s="3" t="s">
        <v>197</v>
      </c>
      <c r="AC1" s="3" t="s">
        <v>85</v>
      </c>
      <c r="AD1" s="3" t="s">
        <v>86</v>
      </c>
      <c r="AE1" s="3" t="s">
        <v>198</v>
      </c>
      <c r="AF1" s="3" t="s">
        <v>199</v>
      </c>
      <c r="AG1" s="99"/>
      <c r="AI1" s="3" t="s">
        <v>48</v>
      </c>
      <c r="AJ1" s="3" t="s">
        <v>63</v>
      </c>
      <c r="AK1" s="3" t="s">
        <v>64</v>
      </c>
      <c r="AL1" s="3" t="s">
        <v>73</v>
      </c>
      <c r="AM1" s="3" t="s">
        <v>194</v>
      </c>
      <c r="AN1" s="3" t="s">
        <v>235</v>
      </c>
      <c r="AO1" s="3" t="s">
        <v>65</v>
      </c>
      <c r="AP1" s="3" t="s">
        <v>200</v>
      </c>
      <c r="AQ1" s="3" t="s">
        <v>201</v>
      </c>
      <c r="AR1" s="3" t="s">
        <v>66</v>
      </c>
      <c r="AS1" s="3" t="s">
        <v>51</v>
      </c>
      <c r="AT1" s="3" t="s">
        <v>190</v>
      </c>
      <c r="AU1" s="3" t="s">
        <v>195</v>
      </c>
      <c r="AV1" s="3" t="s">
        <v>196</v>
      </c>
      <c r="AW1" s="3" t="s">
        <v>89</v>
      </c>
      <c r="AX1" s="3">
        <v>1.3</v>
      </c>
      <c r="AY1" s="3" t="s">
        <v>3</v>
      </c>
      <c r="AZ1" s="3" t="s">
        <v>77</v>
      </c>
      <c r="BA1" s="3" t="s">
        <v>81</v>
      </c>
      <c r="BB1" s="3" t="s">
        <v>76</v>
      </c>
      <c r="BC1" s="3" t="s">
        <v>82</v>
      </c>
      <c r="BD1" s="3" t="s">
        <v>15</v>
      </c>
      <c r="BE1" s="3" t="s">
        <v>84</v>
      </c>
      <c r="BF1" s="3" t="s">
        <v>75</v>
      </c>
      <c r="BG1" s="3" t="s">
        <v>83</v>
      </c>
      <c r="BH1" s="3" t="s">
        <v>79</v>
      </c>
      <c r="BI1" s="3" t="s">
        <v>80</v>
      </c>
      <c r="BJ1" s="3" t="s">
        <v>197</v>
      </c>
      <c r="BK1" s="3" t="s">
        <v>85</v>
      </c>
      <c r="BL1" s="3" t="s">
        <v>86</v>
      </c>
      <c r="BM1" s="3" t="s">
        <v>198</v>
      </c>
      <c r="BN1" s="3" t="s">
        <v>199</v>
      </c>
    </row>
    <row r="2" spans="1:66" x14ac:dyDescent="0.15">
      <c r="A2" s="98" t="str">
        <f ca="1">IF(INDIRECT("'"&amp;AI2&amp;"'!"&amp;AI3,TRUE)="","－",INDIRECT("'"&amp;AI2&amp;"'!"&amp;AI3,TRUE))</f>
        <v>公立の中学校</v>
      </c>
      <c r="B2" s="98" t="str">
        <f t="shared" ref="B2:AF2" ca="1" si="0">IF(INDIRECT("'"&amp;AJ2&amp;"'!"&amp;AJ3,TRUE)="","－",INDIRECT("'"&amp;AJ2&amp;"'!"&amp;AJ3,TRUE))</f>
        <v>国私立</v>
      </c>
      <c r="C2" s="98" t="str">
        <f t="shared" ca="1" si="0"/>
        <v>－</v>
      </c>
      <c r="D2" s="98" t="str">
        <f t="shared" ca="1" si="0"/>
        <v>－</v>
      </c>
      <c r="E2" s="98" t="str">
        <f t="shared" ca="1" si="0"/>
        <v>－</v>
      </c>
      <c r="F2" s="98" t="str">
        <f t="shared" ca="1" si="0"/>
        <v xml:space="preserve">  年  月  日生</v>
      </c>
      <c r="G2" s="98">
        <f t="shared" ca="1" si="0"/>
        <v>2</v>
      </c>
      <c r="H2" s="98" t="str">
        <f t="shared" ca="1" si="0"/>
        <v>1900年１月０日</v>
      </c>
      <c r="I2" s="98" t="str">
        <f t="shared" ca="1" si="0"/>
        <v>－</v>
      </c>
      <c r="J2" s="98" t="str">
        <f t="shared" ca="1" si="0"/>
        <v>－</v>
      </c>
      <c r="K2" s="98" t="str">
        <f t="shared" ca="1" si="0"/>
        <v>－</v>
      </c>
      <c r="L2" s="98" t="str">
        <f t="shared" ca="1" si="0"/>
        <v>－</v>
      </c>
      <c r="M2" s="98" t="str">
        <f t="shared" ca="1" si="0"/>
        <v>－</v>
      </c>
      <c r="N2" s="98" t="str">
        <f t="shared" ca="1" si="0"/>
        <v>－</v>
      </c>
      <c r="O2" s="98" t="str">
        <f t="shared" ca="1" si="0"/>
        <v>－</v>
      </c>
      <c r="P2" s="98" t="str">
        <f t="shared" ca="1" si="0"/>
        <v>－</v>
      </c>
      <c r="Q2" s="98" t="str">
        <f t="shared" ca="1" si="0"/>
        <v>－</v>
      </c>
      <c r="R2" s="98" t="str">
        <f t="shared" ca="1" si="0"/>
        <v>－</v>
      </c>
      <c r="S2" s="98" t="str">
        <f t="shared" ca="1" si="0"/>
        <v>－</v>
      </c>
      <c r="T2" s="98" t="str">
        <f t="shared" ca="1" si="0"/>
        <v>－</v>
      </c>
      <c r="U2" s="98" t="str">
        <f t="shared" ca="1" si="0"/>
        <v>－</v>
      </c>
      <c r="V2" s="98" t="str">
        <f t="shared" ca="1" si="0"/>
        <v>－</v>
      </c>
      <c r="W2" s="98" t="str">
        <f t="shared" ca="1" si="0"/>
        <v>－</v>
      </c>
      <c r="X2" s="98" t="str">
        <f t="shared" ca="1" si="0"/>
        <v>－</v>
      </c>
      <c r="Y2" s="98" t="str">
        <f t="shared" ca="1" si="0"/>
        <v>－</v>
      </c>
      <c r="Z2" s="98" t="str">
        <f t="shared" ca="1" si="0"/>
        <v>－</v>
      </c>
      <c r="AA2" s="98" t="str">
        <f t="shared" ca="1" si="0"/>
        <v>－</v>
      </c>
      <c r="AB2" s="98" t="str">
        <f t="shared" ca="1" si="0"/>
        <v>－</v>
      </c>
      <c r="AC2" s="98" t="str">
        <f t="shared" ca="1" si="0"/>
        <v>－</v>
      </c>
      <c r="AD2" s="98" t="str">
        <f t="shared" ca="1" si="0"/>
        <v>－</v>
      </c>
      <c r="AE2" s="98" t="str">
        <f t="shared" ca="1" si="0"/>
        <v>－</v>
      </c>
      <c r="AF2" s="98" t="str">
        <f t="shared" ca="1" si="0"/>
        <v>－</v>
      </c>
      <c r="AG2" s="100"/>
      <c r="AH2" t="s">
        <v>202</v>
      </c>
      <c r="AI2" s="98" t="s">
        <v>204</v>
      </c>
      <c r="AJ2" s="98" t="s">
        <v>204</v>
      </c>
      <c r="AK2" s="98" t="s">
        <v>204</v>
      </c>
      <c r="AL2" s="98" t="s">
        <v>204</v>
      </c>
      <c r="AM2" s="98" t="s">
        <v>204</v>
      </c>
      <c r="AN2" s="98" t="s">
        <v>204</v>
      </c>
      <c r="AO2" s="98" t="s">
        <v>204</v>
      </c>
      <c r="AP2" s="98" t="s">
        <v>204</v>
      </c>
      <c r="AQ2" s="98" t="s">
        <v>204</v>
      </c>
      <c r="AR2" s="98" t="s">
        <v>204</v>
      </c>
      <c r="AS2" s="98" t="s">
        <v>204</v>
      </c>
      <c r="AT2" s="98" t="s">
        <v>204</v>
      </c>
      <c r="AU2" s="98" t="s">
        <v>204</v>
      </c>
      <c r="AV2" s="98" t="s">
        <v>204</v>
      </c>
      <c r="AW2" s="98" t="s">
        <v>204</v>
      </c>
      <c r="AX2" s="98" t="s">
        <v>204</v>
      </c>
      <c r="AY2" s="98" t="s">
        <v>204</v>
      </c>
      <c r="AZ2" s="98" t="s">
        <v>204</v>
      </c>
      <c r="BA2" s="98" t="s">
        <v>204</v>
      </c>
      <c r="BB2" s="98" t="s">
        <v>204</v>
      </c>
      <c r="BC2" s="98" t="s">
        <v>204</v>
      </c>
      <c r="BD2" s="98" t="s">
        <v>204</v>
      </c>
      <c r="BE2" s="98" t="s">
        <v>204</v>
      </c>
      <c r="BF2" s="98" t="s">
        <v>204</v>
      </c>
      <c r="BG2" s="98" t="s">
        <v>204</v>
      </c>
      <c r="BH2" s="98" t="s">
        <v>204</v>
      </c>
      <c r="BI2" s="98" t="s">
        <v>204</v>
      </c>
      <c r="BJ2" s="98" t="s">
        <v>204</v>
      </c>
      <c r="BK2" s="98" t="s">
        <v>204</v>
      </c>
      <c r="BL2" s="98" t="s">
        <v>204</v>
      </c>
      <c r="BM2" s="98" t="s">
        <v>204</v>
      </c>
      <c r="BN2" s="98" t="s">
        <v>204</v>
      </c>
    </row>
    <row r="3" spans="1:66" x14ac:dyDescent="0.15">
      <c r="AH3" t="s">
        <v>203</v>
      </c>
      <c r="AI3" s="2" t="s">
        <v>205</v>
      </c>
      <c r="AJ3" s="2" t="s">
        <v>206</v>
      </c>
      <c r="AK3" s="2" t="s">
        <v>207</v>
      </c>
      <c r="AL3" s="2" t="s">
        <v>208</v>
      </c>
      <c r="AM3" s="2" t="s">
        <v>209</v>
      </c>
      <c r="AN3" s="2" t="s">
        <v>236</v>
      </c>
      <c r="AO3" s="2" t="s">
        <v>210</v>
      </c>
      <c r="AP3" s="2" t="s">
        <v>211</v>
      </c>
      <c r="AQ3" s="2" t="s">
        <v>212</v>
      </c>
      <c r="AR3" s="2" t="s">
        <v>213</v>
      </c>
      <c r="AS3" s="2" t="s">
        <v>234</v>
      </c>
      <c r="AT3" s="2" t="s">
        <v>214</v>
      </c>
      <c r="AU3" s="2" t="s">
        <v>215</v>
      </c>
      <c r="AV3" s="2" t="s">
        <v>216</v>
      </c>
      <c r="AW3" s="2" t="s">
        <v>217</v>
      </c>
      <c r="AX3" s="2" t="s">
        <v>218</v>
      </c>
      <c r="AY3" s="2" t="s">
        <v>219</v>
      </c>
      <c r="AZ3" s="2" t="s">
        <v>220</v>
      </c>
      <c r="BA3" s="2" t="s">
        <v>239</v>
      </c>
      <c r="BB3" s="2" t="s">
        <v>221</v>
      </c>
      <c r="BC3" s="2" t="s">
        <v>222</v>
      </c>
      <c r="BD3" s="2" t="s">
        <v>223</v>
      </c>
      <c r="BE3" s="2" t="s">
        <v>224</v>
      </c>
      <c r="BF3" s="2" t="s">
        <v>225</v>
      </c>
      <c r="BG3" s="2" t="s">
        <v>226</v>
      </c>
      <c r="BH3" s="2" t="s">
        <v>227</v>
      </c>
      <c r="BI3" s="2" t="s">
        <v>228</v>
      </c>
      <c r="BJ3" s="2" t="s">
        <v>229</v>
      </c>
      <c r="BK3" s="2" t="s">
        <v>230</v>
      </c>
      <c r="BL3" s="2" t="s">
        <v>231</v>
      </c>
      <c r="BM3" s="2" t="s">
        <v>232</v>
      </c>
      <c r="BN3" s="2" t="s">
        <v>233</v>
      </c>
    </row>
  </sheetData>
  <phoneticPr fontId="1"/>
  <pageMargins left="0.78740157480314965" right="0.78740157480314965"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C86"/>
  <sheetViews>
    <sheetView showGridLines="0" zoomScale="115" zoomScaleNormal="115" zoomScaleSheetLayoutView="130" workbookViewId="0">
      <selection activeCell="I5" sqref="I5"/>
    </sheetView>
  </sheetViews>
  <sheetFormatPr defaultColWidth="4.375" defaultRowHeight="13.5" x14ac:dyDescent="0.15"/>
  <cols>
    <col min="1" max="1" width="3.875" style="11" customWidth="1"/>
    <col min="2" max="2" width="3.875" style="12" customWidth="1"/>
    <col min="3" max="22" width="3.875" style="11" customWidth="1"/>
    <col min="23" max="23" width="44.625" style="11" customWidth="1"/>
    <col min="24" max="24" width="4.25" style="44" hidden="1" customWidth="1"/>
    <col min="25" max="25" width="5.5" style="44" hidden="1" customWidth="1"/>
    <col min="26" max="26" width="11.625" style="44" hidden="1" customWidth="1"/>
    <col min="27" max="27" width="12.25" style="44" hidden="1" customWidth="1"/>
    <col min="28" max="28" width="4.25" style="44" hidden="1" customWidth="1"/>
    <col min="29" max="29" width="18.875" style="44" hidden="1" customWidth="1"/>
    <col min="30" max="30" width="20.5" style="44" hidden="1" customWidth="1"/>
    <col min="31" max="33" width="4.375" style="44" hidden="1" customWidth="1"/>
    <col min="34" max="34" width="10.5" style="44" hidden="1" customWidth="1"/>
    <col min="35" max="39" width="4.375" style="44" hidden="1" customWidth="1"/>
    <col min="40" max="44" width="4.5" style="44" hidden="1" customWidth="1"/>
    <col min="45" max="45" width="4.5" style="45" hidden="1" customWidth="1"/>
    <col min="46" max="48" width="4.5" style="44" hidden="1" customWidth="1"/>
    <col min="49" max="49" width="3.125" style="44" customWidth="1"/>
    <col min="50" max="51" width="4.25" style="44" customWidth="1"/>
    <col min="52" max="55" width="4.375" style="44" customWidth="1"/>
    <col min="56" max="16384" width="4.375" style="11"/>
  </cols>
  <sheetData>
    <row r="1" spans="1:35" x14ac:dyDescent="0.15">
      <c r="X1" s="42" t="s">
        <v>160</v>
      </c>
      <c r="Y1" s="43">
        <v>2</v>
      </c>
      <c r="Z1" s="44" t="s">
        <v>161</v>
      </c>
    </row>
    <row r="2" spans="1:35" x14ac:dyDescent="0.15">
      <c r="B2" s="46"/>
      <c r="C2" s="47" t="s">
        <v>94</v>
      </c>
      <c r="D2" s="48"/>
      <c r="E2" s="48"/>
      <c r="F2" s="48"/>
      <c r="G2" s="48"/>
      <c r="H2" s="48"/>
      <c r="I2" s="48"/>
      <c r="J2" s="48"/>
      <c r="K2" s="49"/>
      <c r="L2" s="47" t="s">
        <v>95</v>
      </c>
      <c r="M2" s="48"/>
      <c r="N2" s="48"/>
      <c r="O2" s="48"/>
      <c r="P2" s="48"/>
      <c r="Q2" s="48"/>
      <c r="R2" s="48"/>
      <c r="S2" s="48"/>
      <c r="T2" s="48"/>
      <c r="U2" s="48"/>
      <c r="V2" s="48"/>
      <c r="X2" s="42" t="s">
        <v>162</v>
      </c>
      <c r="Y2" s="42">
        <f>Y1+2018</f>
        <v>2020</v>
      </c>
      <c r="Z2" s="44" t="s">
        <v>161</v>
      </c>
    </row>
    <row r="3" spans="1:35" ht="13.5" customHeight="1" x14ac:dyDescent="0.15">
      <c r="AA3" s="44" t="s">
        <v>168</v>
      </c>
      <c r="AC3" s="52" t="s">
        <v>170</v>
      </c>
      <c r="AD3" s="52" t="str">
        <f>IF(D4="府立支援学校","大阪府",IF(K4="","",K4))</f>
        <v/>
      </c>
    </row>
    <row r="4" spans="1:35" ht="27" customHeight="1" x14ac:dyDescent="0.15">
      <c r="B4" s="129" t="s">
        <v>48</v>
      </c>
      <c r="C4" s="129"/>
      <c r="D4" s="142" t="s">
        <v>240</v>
      </c>
      <c r="E4" s="130"/>
      <c r="F4" s="130"/>
      <c r="G4" s="130"/>
      <c r="I4" s="138" t="s">
        <v>52</v>
      </c>
      <c r="J4" s="138"/>
      <c r="K4" s="139"/>
      <c r="L4" s="140"/>
      <c r="M4" s="140"/>
      <c r="N4" s="141"/>
      <c r="O4" s="50" t="s">
        <v>159</v>
      </c>
      <c r="AA4" s="51" t="s">
        <v>116</v>
      </c>
      <c r="AC4" s="52" t="s">
        <v>170</v>
      </c>
      <c r="AD4" s="52" t="str">
        <f>IF(AD3&lt;&gt;"",AD3,IF(D4="ダイレクト","D","国私立"))</f>
        <v>国私立</v>
      </c>
      <c r="AE4" s="11"/>
    </row>
    <row r="5" spans="1:35" ht="13.5" customHeight="1" x14ac:dyDescent="0.15">
      <c r="B5" s="53"/>
      <c r="C5" s="53"/>
      <c r="D5" s="53"/>
      <c r="E5" s="53"/>
      <c r="F5" s="53"/>
      <c r="G5" s="53"/>
      <c r="AA5" s="54" t="s">
        <v>60</v>
      </c>
      <c r="AC5" s="52" t="s">
        <v>171</v>
      </c>
      <c r="AD5" s="52" t="str">
        <f>D10&amp;F10&amp;G10</f>
        <v/>
      </c>
    </row>
    <row r="6" spans="1:35" ht="13.5" customHeight="1" x14ac:dyDescent="0.15">
      <c r="A6" s="13"/>
      <c r="B6" s="109" t="s">
        <v>22</v>
      </c>
      <c r="C6" s="109"/>
      <c r="D6" s="109"/>
      <c r="E6" s="109"/>
      <c r="F6" s="109"/>
      <c r="G6" s="109"/>
      <c r="H6" s="109"/>
      <c r="I6" s="109"/>
      <c r="J6" s="109"/>
      <c r="K6" s="109"/>
      <c r="L6" s="109"/>
      <c r="M6" s="109"/>
      <c r="N6" s="109"/>
      <c r="O6" s="109"/>
      <c r="P6" s="109"/>
      <c r="Q6" s="109"/>
      <c r="R6" s="109"/>
      <c r="S6" s="109"/>
      <c r="T6" s="109"/>
      <c r="U6" s="109"/>
      <c r="V6" s="109"/>
      <c r="W6" s="13"/>
      <c r="AA6" s="54" t="s">
        <v>61</v>
      </c>
      <c r="AC6" s="52" t="s">
        <v>172</v>
      </c>
      <c r="AD6" s="52" t="str">
        <f>IF(N10="西暦",O10,N10&amp;IF(O10&lt;10,DBCS(O10),O10))&amp;Q10&amp;DBCS(R10)&amp;S10&amp;"　"&amp;T10</f>
        <v xml:space="preserve">  年　　月　</v>
      </c>
    </row>
    <row r="7" spans="1:35" ht="13.5" customHeight="1" x14ac:dyDescent="0.15">
      <c r="A7" s="13"/>
      <c r="B7" s="149" t="s">
        <v>16</v>
      </c>
      <c r="C7" s="149"/>
      <c r="D7" s="150"/>
      <c r="E7" s="150"/>
      <c r="F7" s="150"/>
      <c r="G7" s="150"/>
      <c r="H7" s="150"/>
      <c r="I7" s="150"/>
      <c r="J7" s="150"/>
      <c r="K7" s="150"/>
      <c r="L7" s="150"/>
      <c r="M7" s="150"/>
      <c r="N7" s="150"/>
      <c r="O7" s="150"/>
      <c r="P7" s="150"/>
      <c r="Q7" s="150"/>
      <c r="R7" s="150"/>
      <c r="S7" s="150"/>
      <c r="T7" s="150"/>
      <c r="U7" s="150"/>
      <c r="V7" s="151"/>
      <c r="W7" s="168" t="s">
        <v>164</v>
      </c>
      <c r="X7" s="55"/>
      <c r="Y7" s="55"/>
      <c r="Z7" s="55"/>
      <c r="AA7" s="54" t="s">
        <v>121</v>
      </c>
      <c r="AB7" s="55"/>
      <c r="AC7" s="56" t="s">
        <v>173</v>
      </c>
      <c r="AD7" s="52">
        <f>IF(T10="卒業見込み",1,2)</f>
        <v>2</v>
      </c>
      <c r="AE7" s="52" t="s">
        <v>174</v>
      </c>
      <c r="AF7" s="52" t="s">
        <v>175</v>
      </c>
      <c r="AG7" s="52" t="s">
        <v>176</v>
      </c>
      <c r="AH7" s="52" t="s">
        <v>177</v>
      </c>
    </row>
    <row r="8" spans="1:35" ht="28.5" customHeight="1" x14ac:dyDescent="0.15">
      <c r="A8" s="13"/>
      <c r="B8" s="125" t="s">
        <v>163</v>
      </c>
      <c r="C8" s="125"/>
      <c r="D8" s="180"/>
      <c r="E8" s="180"/>
      <c r="F8" s="180"/>
      <c r="G8" s="180"/>
      <c r="H8" s="180"/>
      <c r="I8" s="180"/>
      <c r="J8" s="180"/>
      <c r="K8" s="180"/>
      <c r="L8" s="180"/>
      <c r="M8" s="180"/>
      <c r="N8" s="180"/>
      <c r="O8" s="180"/>
      <c r="P8" s="180"/>
      <c r="Q8" s="180"/>
      <c r="R8" s="180"/>
      <c r="S8" s="180"/>
      <c r="T8" s="180"/>
      <c r="U8" s="180"/>
      <c r="V8" s="181"/>
      <c r="W8" s="168"/>
      <c r="X8" s="55"/>
      <c r="Y8" s="55"/>
      <c r="Z8" s="55"/>
      <c r="AA8" s="55"/>
      <c r="AB8" s="55"/>
      <c r="AC8" s="52" t="s">
        <v>128</v>
      </c>
      <c r="AD8" s="52" t="str">
        <f>IF(D9="西暦",AE8&amp;G9&amp;AF8&amp;I9&amp;AG8&amp;K9,D9&amp;AE8&amp;G9&amp;AF8&amp;I9&amp;AG8&amp;K9)</f>
        <v xml:space="preserve">  年  月  日生</v>
      </c>
      <c r="AE8" s="52" t="str">
        <f>IF(E9&lt;10,DBCS(E9),E9)</f>
        <v xml:space="preserve">  </v>
      </c>
      <c r="AF8" s="52" t="str">
        <f>IF(H9&lt;10,DBCS(H9),H9)</f>
        <v xml:space="preserve">  </v>
      </c>
      <c r="AG8" s="52" t="str">
        <f>IF(J9&lt;10,DBCS(J9),J9)</f>
        <v xml:space="preserve">  </v>
      </c>
      <c r="AH8" s="52" t="e">
        <f>DATEVALUE(AD9)</f>
        <v>#VALUE!</v>
      </c>
    </row>
    <row r="9" spans="1:35" ht="27" customHeight="1" x14ac:dyDescent="0.15">
      <c r="A9" s="13"/>
      <c r="B9" s="147" t="s">
        <v>17</v>
      </c>
      <c r="C9" s="182"/>
      <c r="D9" s="5"/>
      <c r="E9" s="183" t="s">
        <v>256</v>
      </c>
      <c r="F9" s="183"/>
      <c r="G9" s="57" t="s">
        <v>18</v>
      </c>
      <c r="H9" s="35" t="s">
        <v>257</v>
      </c>
      <c r="I9" s="57" t="s">
        <v>19</v>
      </c>
      <c r="J9" s="35" t="s">
        <v>258</v>
      </c>
      <c r="K9" s="184" t="s">
        <v>45</v>
      </c>
      <c r="L9" s="185"/>
      <c r="M9" s="16"/>
      <c r="N9" s="16"/>
      <c r="O9" s="16"/>
      <c r="P9" s="16"/>
      <c r="Q9" s="16"/>
      <c r="R9" s="16"/>
      <c r="S9" s="16"/>
      <c r="T9" s="16"/>
      <c r="U9" s="16"/>
      <c r="W9" s="168"/>
      <c r="X9" s="55"/>
      <c r="Y9" s="55"/>
      <c r="Z9" s="55"/>
      <c r="AA9" s="55"/>
      <c r="AB9" s="55"/>
      <c r="AC9" s="52" t="s">
        <v>129</v>
      </c>
      <c r="AD9" s="52" t="e">
        <f>IF(D9="西暦",E9&amp;G9&amp;H9&amp;I9&amp;J9&amp;"日",IF(D9="平成",(E9+1988)&amp;G9&amp;H9&amp;I9&amp;J9&amp;"日",(E9+1925)&amp;G9&amp;H9&amp;I9&amp;J9&amp;"日"))</f>
        <v>#VALUE!</v>
      </c>
    </row>
    <row r="10" spans="1:35" ht="27" customHeight="1" x14ac:dyDescent="0.15">
      <c r="A10" s="13"/>
      <c r="B10" s="147" t="s">
        <v>21</v>
      </c>
      <c r="C10" s="182"/>
      <c r="D10" s="147" t="str">
        <f>IF(AD3="","",AD3)</f>
        <v/>
      </c>
      <c r="E10" s="148"/>
      <c r="F10" s="58" t="str">
        <f>IF(D10="","","立")</f>
        <v/>
      </c>
      <c r="G10" s="163"/>
      <c r="H10" s="163"/>
      <c r="I10" s="163"/>
      <c r="J10" s="163"/>
      <c r="K10" s="163"/>
      <c r="L10" s="163"/>
      <c r="M10" s="164"/>
      <c r="N10" s="10"/>
      <c r="O10" s="163" t="s">
        <v>256</v>
      </c>
      <c r="P10" s="163"/>
      <c r="Q10" s="59" t="s">
        <v>18</v>
      </c>
      <c r="R10" s="37" t="s">
        <v>256</v>
      </c>
      <c r="S10" s="59" t="s">
        <v>19</v>
      </c>
      <c r="T10" s="145"/>
      <c r="U10" s="145"/>
      <c r="V10" s="146"/>
      <c r="W10" s="60"/>
      <c r="X10" s="61"/>
      <c r="Y10" s="61"/>
      <c r="Z10" s="61"/>
      <c r="AA10" s="61"/>
      <c r="AB10" s="61"/>
      <c r="AC10" s="52" t="s">
        <v>130</v>
      </c>
      <c r="AD10" s="52" t="e">
        <f>IF(AF8&lt;4,YEAR(AH8)-1,YEAR(AH8))</f>
        <v>#VALUE!</v>
      </c>
    </row>
    <row r="11" spans="1:35" x14ac:dyDescent="0.15">
      <c r="A11" s="13"/>
      <c r="B11" s="17"/>
      <c r="C11" s="17"/>
      <c r="D11" s="19"/>
      <c r="E11" s="19"/>
      <c r="F11" s="19"/>
      <c r="G11" s="19"/>
      <c r="H11" s="19"/>
      <c r="I11" s="19"/>
      <c r="J11" s="19"/>
      <c r="K11" s="19"/>
      <c r="L11" s="19"/>
      <c r="M11" s="19"/>
      <c r="N11" s="19"/>
      <c r="O11" s="62"/>
      <c r="P11" s="19"/>
      <c r="Q11" s="19"/>
      <c r="R11" s="19"/>
      <c r="S11" s="19"/>
      <c r="T11" s="19"/>
      <c r="U11" s="19"/>
      <c r="V11" s="19"/>
      <c r="AC11" s="52" t="s">
        <v>178</v>
      </c>
      <c r="AD11" s="63">
        <f>IF(B19="",Q17,IFERROR(AO82,""))</f>
        <v>0</v>
      </c>
      <c r="AE11" s="64"/>
      <c r="AF11" s="65"/>
      <c r="AG11" s="65"/>
      <c r="AH11" s="65"/>
      <c r="AI11" s="65"/>
    </row>
    <row r="12" spans="1:35" x14ac:dyDescent="0.15">
      <c r="A12" s="13"/>
      <c r="B12" s="109" t="s">
        <v>134</v>
      </c>
      <c r="C12" s="109"/>
      <c r="D12" s="109"/>
      <c r="E12" s="109"/>
      <c r="F12" s="109"/>
      <c r="G12" s="109"/>
      <c r="H12" s="109"/>
      <c r="I12" s="109"/>
      <c r="J12" s="109"/>
      <c r="L12" s="167" t="s">
        <v>144</v>
      </c>
      <c r="M12" s="167"/>
      <c r="N12" s="167"/>
      <c r="O12" s="167"/>
      <c r="P12" s="167"/>
      <c r="Q12" s="167"/>
      <c r="R12" s="167"/>
      <c r="S12" s="167"/>
      <c r="T12" s="167"/>
      <c r="U12" s="167"/>
      <c r="V12" s="167"/>
      <c r="W12" s="13"/>
      <c r="AC12" s="52" t="s">
        <v>169</v>
      </c>
      <c r="AD12" s="52" t="str">
        <f>Q30&amp;V30</f>
        <v>語</v>
      </c>
    </row>
    <row r="13" spans="1:35" x14ac:dyDescent="0.15">
      <c r="A13" s="13"/>
      <c r="B13" s="66" t="s">
        <v>49</v>
      </c>
      <c r="C13" s="177" t="s">
        <v>50</v>
      </c>
      <c r="D13" s="178"/>
      <c r="E13" s="178"/>
      <c r="F13" s="178"/>
      <c r="G13" s="178"/>
      <c r="H13" s="178"/>
      <c r="I13" s="178"/>
      <c r="J13" s="179"/>
      <c r="L13" s="120" t="s">
        <v>143</v>
      </c>
      <c r="M13" s="122"/>
      <c r="N13" s="122"/>
      <c r="O13" s="122"/>
      <c r="P13" s="122"/>
      <c r="Q13" s="122"/>
      <c r="R13" s="122"/>
      <c r="S13" s="122"/>
      <c r="T13" s="121"/>
      <c r="U13" s="120" t="s">
        <v>142</v>
      </c>
      <c r="V13" s="121"/>
      <c r="W13" s="13"/>
      <c r="AC13" s="52" t="s">
        <v>237</v>
      </c>
      <c r="AD13" s="52" t="str">
        <f>Q35&amp;V35</f>
        <v>語</v>
      </c>
      <c r="AE13" s="143" t="s">
        <v>179</v>
      </c>
      <c r="AF13" s="143"/>
      <c r="AG13" s="143"/>
      <c r="AH13" s="143" t="s">
        <v>180</v>
      </c>
      <c r="AI13" s="143"/>
    </row>
    <row r="14" spans="1:35" ht="27" customHeight="1" x14ac:dyDescent="0.15">
      <c r="A14" s="13"/>
      <c r="B14" s="103"/>
      <c r="C14" s="110"/>
      <c r="D14" s="111"/>
      <c r="E14" s="111"/>
      <c r="F14" s="111"/>
      <c r="G14" s="111"/>
      <c r="H14" s="112"/>
      <c r="I14" s="165" t="str">
        <f>IF(B14="","",IF(AI33="○","",IF(AI33="×","要相談","")))</f>
        <v/>
      </c>
      <c r="J14" s="165"/>
      <c r="L14" s="123" t="s">
        <v>139</v>
      </c>
      <c r="M14" s="123"/>
      <c r="N14" s="123"/>
      <c r="O14" s="123"/>
      <c r="P14" s="123"/>
      <c r="Q14" s="123"/>
      <c r="R14" s="123"/>
      <c r="S14" s="123"/>
      <c r="T14" s="123"/>
      <c r="U14" s="160"/>
      <c r="V14" s="160"/>
      <c r="W14" s="67"/>
      <c r="X14" s="68"/>
      <c r="Y14" s="68"/>
      <c r="Z14" s="68"/>
      <c r="AA14" s="68"/>
      <c r="AB14" s="68"/>
      <c r="AC14" s="52" t="s">
        <v>238</v>
      </c>
      <c r="AD14" s="52" t="str">
        <f>Q39&amp;V39</f>
        <v>語</v>
      </c>
      <c r="AE14" s="52" t="s">
        <v>145</v>
      </c>
      <c r="AF14" s="52" t="s">
        <v>146</v>
      </c>
      <c r="AG14" s="52" t="s">
        <v>147</v>
      </c>
      <c r="AH14" s="52" t="s">
        <v>133</v>
      </c>
      <c r="AI14" s="52" t="e">
        <f>$AD$10+7</f>
        <v>#VALUE!</v>
      </c>
    </row>
    <row r="15" spans="1:35" ht="27" customHeight="1" x14ac:dyDescent="0.15">
      <c r="A15" s="13"/>
      <c r="B15" s="103"/>
      <c r="C15" s="110"/>
      <c r="D15" s="111"/>
      <c r="E15" s="111"/>
      <c r="F15" s="111"/>
      <c r="G15" s="111"/>
      <c r="H15" s="112"/>
      <c r="I15" s="165" t="str">
        <f>IF(B15="","",IF(AI34="","",IF(AI34="弾","","要相談")))</f>
        <v/>
      </c>
      <c r="J15" s="165"/>
      <c r="L15" s="123" t="s">
        <v>140</v>
      </c>
      <c r="M15" s="123"/>
      <c r="N15" s="123"/>
      <c r="O15" s="123"/>
      <c r="P15" s="123"/>
      <c r="Q15" s="123"/>
      <c r="R15" s="123"/>
      <c r="S15" s="123"/>
      <c r="T15" s="123"/>
      <c r="U15" s="161" t="s">
        <v>255</v>
      </c>
      <c r="V15" s="161"/>
      <c r="W15" s="68"/>
      <c r="X15" s="68"/>
      <c r="Y15" s="68"/>
      <c r="Z15" s="68"/>
      <c r="AA15" s="68"/>
      <c r="AB15" s="68"/>
      <c r="AC15" s="68"/>
      <c r="AD15" s="101" t="s">
        <v>242</v>
      </c>
      <c r="AE15" s="52">
        <f>IF(B14="",10,1)</f>
        <v>10</v>
      </c>
      <c r="AF15" s="52">
        <f>IF(U14="はい",4,0)</f>
        <v>0</v>
      </c>
      <c r="AG15" s="52">
        <f>MIN($AE$15:$AE$17)*AF15</f>
        <v>0</v>
      </c>
      <c r="AH15" s="52" t="s">
        <v>131</v>
      </c>
      <c r="AI15" s="52" t="e">
        <f>$AD$10+9</f>
        <v>#VALUE!</v>
      </c>
    </row>
    <row r="16" spans="1:35" ht="27" customHeight="1" x14ac:dyDescent="0.15">
      <c r="A16" s="13"/>
      <c r="B16" s="6"/>
      <c r="C16" s="113" t="s">
        <v>51</v>
      </c>
      <c r="D16" s="114"/>
      <c r="E16" s="114"/>
      <c r="F16" s="114"/>
      <c r="G16" s="114"/>
      <c r="H16" s="115"/>
      <c r="I16" s="166" t="str">
        <f>IF(B16="","",IF(AI35="","",IF(AI35="○","","要相談")))</f>
        <v/>
      </c>
      <c r="J16" s="166"/>
      <c r="L16" s="123" t="s">
        <v>141</v>
      </c>
      <c r="M16" s="123"/>
      <c r="N16" s="123"/>
      <c r="O16" s="123"/>
      <c r="P16" s="123"/>
      <c r="Q16" s="123"/>
      <c r="R16" s="123"/>
      <c r="S16" s="123"/>
      <c r="T16" s="123"/>
      <c r="U16" s="161" t="s">
        <v>241</v>
      </c>
      <c r="V16" s="161"/>
      <c r="W16" s="67"/>
      <c r="X16" s="68"/>
      <c r="Y16" s="68"/>
      <c r="Z16" s="68"/>
      <c r="AA16" s="68"/>
      <c r="AB16" s="68"/>
      <c r="AC16" s="68"/>
      <c r="AD16" s="101" t="s">
        <v>243</v>
      </c>
      <c r="AE16" s="52">
        <f>IF(B15="",10,1)</f>
        <v>10</v>
      </c>
      <c r="AF16" s="52">
        <f>IF(U15="はい",3,0)</f>
        <v>0</v>
      </c>
      <c r="AG16" s="52">
        <f>MIN($AE$15:$AE$17)*AF16</f>
        <v>0</v>
      </c>
      <c r="AH16" s="52" t="s">
        <v>132</v>
      </c>
      <c r="AI16" s="52" t="e">
        <f>$AD$10+10</f>
        <v>#VALUE!</v>
      </c>
    </row>
    <row r="17" spans="1:54" ht="27" customHeight="1" x14ac:dyDescent="0.15">
      <c r="A17" s="13"/>
      <c r="B17" s="6"/>
      <c r="C17" s="116" t="s">
        <v>246</v>
      </c>
      <c r="D17" s="117"/>
      <c r="E17" s="117"/>
      <c r="F17" s="117"/>
      <c r="G17" s="117"/>
      <c r="H17" s="118"/>
      <c r="I17" s="166" t="str">
        <f>IF(B17="","",IF(AI36="","",IF(AI36="○","","要相談")))</f>
        <v/>
      </c>
      <c r="J17" s="166"/>
      <c r="L17" s="119" t="s">
        <v>155</v>
      </c>
      <c r="M17" s="119"/>
      <c r="N17" s="119"/>
      <c r="O17" s="119"/>
      <c r="P17" s="119"/>
      <c r="Q17" s="162"/>
      <c r="R17" s="162"/>
      <c r="S17" s="162"/>
      <c r="T17" s="162"/>
      <c r="U17" s="162"/>
      <c r="V17" s="162"/>
      <c r="W17" s="173" t="s">
        <v>135</v>
      </c>
      <c r="X17" s="69"/>
      <c r="Y17" s="69"/>
      <c r="Z17" s="69"/>
      <c r="AA17" s="69"/>
      <c r="AD17" s="101" t="s">
        <v>244</v>
      </c>
      <c r="AE17" s="52">
        <f>IF(B16="",10,2)</f>
        <v>10</v>
      </c>
      <c r="AF17" s="52">
        <f>IF(U16="はい",1,0)</f>
        <v>1</v>
      </c>
      <c r="AG17" s="52">
        <f>MIN($AE$15:$AE$17)*AF17</f>
        <v>10</v>
      </c>
      <c r="AH17" s="52" t="s">
        <v>182</v>
      </c>
      <c r="AI17" s="52">
        <f>IF(MONTH(AD11)&lt;4,YEAR(AD11)-1,YEAR(AD11))</f>
        <v>1899</v>
      </c>
    </row>
    <row r="18" spans="1:54" x14ac:dyDescent="0.15">
      <c r="A18" s="13"/>
      <c r="B18" s="70"/>
      <c r="N18" s="16"/>
      <c r="O18" s="16"/>
      <c r="P18" s="16"/>
      <c r="Q18" s="16"/>
      <c r="R18" s="16"/>
      <c r="S18" s="16"/>
      <c r="T18" s="16"/>
      <c r="U18" s="16"/>
      <c r="V18" s="71"/>
      <c r="W18" s="174"/>
      <c r="X18" s="69"/>
      <c r="Y18" s="69"/>
      <c r="Z18" s="69"/>
      <c r="AA18" s="69"/>
      <c r="AD18" s="101" t="s">
        <v>245</v>
      </c>
      <c r="AE18" s="52">
        <f>IF(B17="",1,0)</f>
        <v>1</v>
      </c>
      <c r="AF18" s="52"/>
      <c r="AG18" s="102">
        <f>SUM(AG15:AG17)*AE18</f>
        <v>10</v>
      </c>
    </row>
    <row r="19" spans="1:54" ht="21" customHeight="1" x14ac:dyDescent="0.15">
      <c r="A19" s="13"/>
      <c r="B19" s="72" t="str">
        <f>AE20</f>
        <v/>
      </c>
      <c r="C19" s="159" t="s">
        <v>154</v>
      </c>
      <c r="D19" s="159"/>
      <c r="E19" s="159"/>
      <c r="F19" s="159"/>
      <c r="G19" s="159"/>
      <c r="H19" s="159"/>
      <c r="I19" s="159"/>
      <c r="J19" s="159"/>
      <c r="K19" s="159"/>
      <c r="L19" s="159"/>
      <c r="M19" s="159"/>
      <c r="N19" s="159"/>
      <c r="O19" s="159"/>
      <c r="P19" s="159"/>
      <c r="Q19" s="159"/>
      <c r="R19" s="159"/>
      <c r="S19" s="159"/>
      <c r="T19" s="159"/>
      <c r="U19" s="159"/>
      <c r="V19" s="159"/>
      <c r="AE19" s="200" t="s">
        <v>181</v>
      </c>
      <c r="AF19" s="201"/>
      <c r="AG19" s="202"/>
    </row>
    <row r="20" spans="1:54" x14ac:dyDescent="0.15">
      <c r="A20" s="13"/>
      <c r="B20" s="73"/>
      <c r="C20" s="74"/>
      <c r="D20" s="74"/>
      <c r="E20" s="74"/>
      <c r="F20" s="60"/>
      <c r="G20" s="61"/>
      <c r="H20" s="61"/>
      <c r="I20" s="61"/>
      <c r="J20" s="61"/>
      <c r="K20" s="61"/>
      <c r="L20" s="61"/>
      <c r="M20" s="61"/>
      <c r="N20" s="61"/>
      <c r="O20" s="61"/>
      <c r="P20" s="61"/>
      <c r="Q20" s="75"/>
      <c r="R20" s="75"/>
      <c r="S20" s="75"/>
      <c r="T20" s="75"/>
      <c r="U20" s="75"/>
      <c r="V20" s="75"/>
      <c r="W20" s="76"/>
      <c r="X20" s="55"/>
      <c r="Y20" s="55"/>
      <c r="Z20" s="55"/>
      <c r="AA20" s="55"/>
      <c r="AE20" s="97" t="str">
        <f>IF(AG18&gt;1,"","○")</f>
        <v/>
      </c>
      <c r="AF20" s="77"/>
      <c r="AG20" s="78"/>
    </row>
    <row r="21" spans="1:54" x14ac:dyDescent="0.15">
      <c r="A21" s="13"/>
      <c r="B21" s="167" t="s">
        <v>122</v>
      </c>
      <c r="C21" s="167"/>
      <c r="D21" s="167"/>
      <c r="E21" s="167"/>
      <c r="F21" s="167"/>
      <c r="G21" s="167"/>
      <c r="H21" s="167"/>
      <c r="I21" s="167"/>
      <c r="J21" s="167"/>
      <c r="K21" s="167"/>
      <c r="L21" s="167"/>
      <c r="M21" s="167"/>
      <c r="N21" s="167"/>
      <c r="O21" s="167"/>
      <c r="P21" s="167"/>
      <c r="Q21" s="167"/>
      <c r="R21" s="167"/>
      <c r="S21" s="167"/>
      <c r="T21" s="167"/>
      <c r="U21" s="167"/>
      <c r="V21" s="167"/>
      <c r="W21" s="76"/>
      <c r="X21" s="55"/>
      <c r="Y21" s="55"/>
      <c r="Z21" s="55"/>
      <c r="AA21" s="55"/>
    </row>
    <row r="22" spans="1:54" ht="20.25" customHeight="1" x14ac:dyDescent="0.15">
      <c r="A22" s="13"/>
      <c r="B22" s="36"/>
      <c r="C22" s="176" t="s">
        <v>247</v>
      </c>
      <c r="D22" s="176"/>
      <c r="E22" s="176"/>
      <c r="F22" s="176"/>
      <c r="G22" s="176"/>
      <c r="H22" s="176"/>
      <c r="I22" s="176"/>
      <c r="J22" s="176"/>
      <c r="K22" s="176"/>
      <c r="L22" s="176"/>
      <c r="M22" s="176"/>
      <c r="N22" s="176"/>
      <c r="O22" s="176"/>
      <c r="P22" s="176"/>
      <c r="Q22" s="176"/>
      <c r="R22" s="176"/>
      <c r="S22" s="176"/>
      <c r="T22" s="176"/>
      <c r="U22" s="176"/>
      <c r="V22" s="176"/>
      <c r="W22" s="76"/>
      <c r="X22" s="55"/>
      <c r="Y22" s="55"/>
      <c r="Z22" s="55"/>
      <c r="AA22" s="55"/>
      <c r="AD22" s="79" t="s">
        <v>183</v>
      </c>
      <c r="AE22" s="52" t="s">
        <v>184</v>
      </c>
      <c r="AF22" s="52" t="s">
        <v>185</v>
      </c>
      <c r="AG22" s="44" t="s">
        <v>186</v>
      </c>
    </row>
    <row r="23" spans="1:54" ht="20.25" customHeight="1" x14ac:dyDescent="0.15">
      <c r="A23" s="13"/>
      <c r="B23" s="36"/>
      <c r="C23" s="176" t="s">
        <v>248</v>
      </c>
      <c r="D23" s="176"/>
      <c r="E23" s="176"/>
      <c r="F23" s="176"/>
      <c r="G23" s="176"/>
      <c r="H23" s="176"/>
      <c r="I23" s="176"/>
      <c r="J23" s="176"/>
      <c r="K23" s="176"/>
      <c r="L23" s="176"/>
      <c r="M23" s="176"/>
      <c r="N23" s="176"/>
      <c r="O23" s="176"/>
      <c r="P23" s="176"/>
      <c r="Q23" s="176"/>
      <c r="R23" s="176"/>
      <c r="S23" s="176"/>
      <c r="T23" s="176"/>
      <c r="U23" s="176"/>
      <c r="V23" s="176"/>
      <c r="W23" s="76"/>
      <c r="X23" s="55"/>
      <c r="Y23" s="55"/>
      <c r="Z23" s="55"/>
      <c r="AA23" s="55"/>
      <c r="AD23" s="52" t="s">
        <v>133</v>
      </c>
      <c r="AE23" s="52">
        <f>IFERROR($Y$2-9,"")</f>
        <v>2011</v>
      </c>
      <c r="AF23" s="52">
        <f>IFERROR(IF($AI$17&lt;AE23,2,1),"")</f>
        <v>2</v>
      </c>
    </row>
    <row r="24" spans="1:54" x14ac:dyDescent="0.15">
      <c r="A24" s="13"/>
      <c r="B24" s="70"/>
      <c r="C24" s="12"/>
      <c r="D24" s="12"/>
      <c r="E24" s="80"/>
      <c r="F24" s="80"/>
      <c r="G24" s="80"/>
      <c r="H24" s="16"/>
      <c r="I24" s="16"/>
      <c r="J24" s="16"/>
      <c r="K24" s="16"/>
      <c r="L24" s="16"/>
      <c r="M24" s="16"/>
      <c r="N24" s="16"/>
      <c r="O24" s="16"/>
      <c r="P24" s="16"/>
      <c r="Q24" s="16"/>
      <c r="R24" s="16"/>
      <c r="S24" s="16"/>
      <c r="T24" s="16"/>
      <c r="U24" s="16"/>
      <c r="V24" s="16"/>
      <c r="W24" s="13"/>
      <c r="AD24" s="52" t="s">
        <v>131</v>
      </c>
      <c r="AE24" s="52">
        <f>IFERROR($Y$2-7,"")</f>
        <v>2013</v>
      </c>
      <c r="AF24" s="52">
        <f>IFERROR(IF($AI$17&lt;AE24,2,1),"")</f>
        <v>2</v>
      </c>
    </row>
    <row r="25" spans="1:54" x14ac:dyDescent="0.15">
      <c r="A25" s="13"/>
      <c r="B25" s="109" t="s">
        <v>123</v>
      </c>
      <c r="C25" s="109"/>
      <c r="D25" s="109"/>
      <c r="E25" s="109"/>
      <c r="F25" s="109"/>
      <c r="G25" s="109"/>
      <c r="H25" s="109"/>
      <c r="I25" s="109"/>
      <c r="J25" s="109"/>
      <c r="K25" s="109"/>
      <c r="L25" s="109"/>
      <c r="M25" s="109"/>
      <c r="N25" s="109"/>
      <c r="O25" s="109"/>
      <c r="P25" s="109"/>
      <c r="Q25" s="109"/>
      <c r="R25" s="109"/>
      <c r="S25" s="109"/>
      <c r="T25" s="109"/>
      <c r="U25" s="109"/>
      <c r="V25" s="109"/>
      <c r="W25" s="13"/>
      <c r="AD25" s="52" t="s">
        <v>132</v>
      </c>
      <c r="AE25" s="52">
        <f>IFERROR($Y$2-6,"")</f>
        <v>2014</v>
      </c>
      <c r="AF25" s="52">
        <f>IFERROR(IF($AI$17&lt;AE25,2,1),"")</f>
        <v>2</v>
      </c>
    </row>
    <row r="26" spans="1:54" ht="26.25" customHeight="1" x14ac:dyDescent="0.15">
      <c r="A26" s="13"/>
      <c r="B26" s="170" t="s">
        <v>156</v>
      </c>
      <c r="C26" s="171"/>
      <c r="D26" s="171"/>
      <c r="E26" s="171"/>
      <c r="F26" s="171"/>
      <c r="G26" s="171"/>
      <c r="H26" s="171"/>
      <c r="I26" s="171"/>
      <c r="J26" s="171"/>
      <c r="K26" s="171"/>
      <c r="L26" s="171"/>
      <c r="M26" s="171"/>
      <c r="N26" s="171"/>
      <c r="O26" s="171"/>
      <c r="P26" s="172"/>
      <c r="Q26" s="186" t="str">
        <f>IFERROR(YEAR(AD11)&amp;"年"&amp;IF(MONTH(AD11)&lt;10,DBCS(MONTH(AD11)),MONTH(AD11))&amp;"月"&amp;IF(DAY(AD11)&lt;10,DBCS(DAY(AD11)),DAY(AD11))&amp;"日","")</f>
        <v>1900年１月０日</v>
      </c>
      <c r="R26" s="187"/>
      <c r="S26" s="187"/>
      <c r="T26" s="187"/>
      <c r="U26" s="187"/>
      <c r="V26" s="188"/>
      <c r="W26" s="60" t="s">
        <v>137</v>
      </c>
      <c r="X26" s="61"/>
      <c r="Y26" s="61"/>
      <c r="Z26" s="61"/>
      <c r="AA26" s="61"/>
      <c r="AB26" s="61"/>
      <c r="AC26" s="61"/>
    </row>
    <row r="27" spans="1:54" ht="27" customHeight="1" x14ac:dyDescent="0.15">
      <c r="A27" s="13"/>
      <c r="B27" s="124" t="s">
        <v>104</v>
      </c>
      <c r="C27" s="125"/>
      <c r="D27" s="125"/>
      <c r="E27" s="125"/>
      <c r="F27" s="125"/>
      <c r="G27" s="125"/>
      <c r="H27" s="125"/>
      <c r="I27" s="125"/>
      <c r="J27" s="125"/>
      <c r="K27" s="125"/>
      <c r="L27" s="125"/>
      <c r="M27" s="125"/>
      <c r="N27" s="125"/>
      <c r="O27" s="125"/>
      <c r="P27" s="125"/>
      <c r="Q27" s="126"/>
      <c r="R27" s="127"/>
      <c r="S27" s="127"/>
      <c r="T27" s="127"/>
      <c r="U27" s="127"/>
      <c r="V27" s="128"/>
      <c r="W27" s="13"/>
      <c r="AA27" s="54" t="s">
        <v>105</v>
      </c>
    </row>
    <row r="28" spans="1:54" x14ac:dyDescent="0.15">
      <c r="A28" s="13"/>
      <c r="B28" s="70"/>
      <c r="C28" s="12"/>
      <c r="D28" s="12"/>
      <c r="E28" s="80"/>
      <c r="F28" s="80"/>
      <c r="G28" s="80"/>
      <c r="H28" s="16"/>
      <c r="I28" s="16"/>
      <c r="J28" s="16"/>
      <c r="K28" s="16"/>
      <c r="L28" s="16"/>
      <c r="M28" s="16"/>
      <c r="N28" s="16"/>
      <c r="O28" s="16"/>
      <c r="P28" s="16"/>
      <c r="Q28" s="16"/>
      <c r="R28" s="16"/>
      <c r="S28" s="16"/>
      <c r="T28" s="16"/>
      <c r="U28" s="16"/>
      <c r="V28" s="16"/>
      <c r="W28" s="13"/>
      <c r="AA28" s="54" t="s">
        <v>106</v>
      </c>
    </row>
    <row r="29" spans="1:54" x14ac:dyDescent="0.15">
      <c r="A29" s="13"/>
      <c r="B29" s="109" t="s">
        <v>124</v>
      </c>
      <c r="C29" s="109"/>
      <c r="D29" s="109"/>
      <c r="E29" s="109"/>
      <c r="F29" s="109"/>
      <c r="G29" s="109"/>
      <c r="H29" s="109"/>
      <c r="I29" s="109"/>
      <c r="J29" s="109"/>
      <c r="K29" s="109"/>
      <c r="L29" s="109"/>
      <c r="M29" s="109"/>
      <c r="N29" s="109"/>
      <c r="O29" s="109"/>
      <c r="P29" s="109"/>
      <c r="Q29" s="109"/>
      <c r="R29" s="109"/>
      <c r="S29" s="109"/>
      <c r="T29" s="109"/>
      <c r="U29" s="109"/>
      <c r="V29" s="109"/>
      <c r="W29" s="13"/>
      <c r="AA29" s="54" t="s">
        <v>107</v>
      </c>
    </row>
    <row r="30" spans="1:54" ht="27" customHeight="1" x14ac:dyDescent="0.15">
      <c r="A30" s="13"/>
      <c r="B30" s="124" t="s">
        <v>53</v>
      </c>
      <c r="C30" s="125"/>
      <c r="D30" s="125"/>
      <c r="E30" s="125"/>
      <c r="F30" s="125"/>
      <c r="G30" s="125"/>
      <c r="H30" s="125"/>
      <c r="I30" s="125"/>
      <c r="J30" s="125"/>
      <c r="K30" s="125"/>
      <c r="L30" s="125"/>
      <c r="M30" s="125"/>
      <c r="N30" s="125"/>
      <c r="O30" s="125"/>
      <c r="P30" s="125"/>
      <c r="Q30" s="126"/>
      <c r="R30" s="127"/>
      <c r="S30" s="127"/>
      <c r="T30" s="127"/>
      <c r="U30" s="127"/>
      <c r="V30" s="81" t="s">
        <v>54</v>
      </c>
      <c r="W30" s="13"/>
      <c r="AA30" s="54" t="s">
        <v>108</v>
      </c>
      <c r="AH30" s="52"/>
      <c r="AI30" s="143" t="s">
        <v>191</v>
      </c>
      <c r="AJ30" s="143"/>
      <c r="AK30" s="143"/>
      <c r="AL30" s="143"/>
      <c r="AM30" s="143"/>
      <c r="AN30" s="143"/>
      <c r="AO30" s="143"/>
      <c r="AP30" s="143"/>
      <c r="AQ30" s="52"/>
      <c r="AR30" s="11"/>
      <c r="AS30" s="11"/>
      <c r="AT30" s="11"/>
      <c r="AU30" s="11"/>
      <c r="AV30" s="11"/>
      <c r="AW30" s="11"/>
      <c r="AX30" s="11"/>
      <c r="AY30" s="11"/>
      <c r="AZ30" s="11"/>
      <c r="BA30" s="11"/>
      <c r="BB30" s="11"/>
    </row>
    <row r="31" spans="1:54" x14ac:dyDescent="0.15">
      <c r="A31" s="13"/>
      <c r="B31" s="70"/>
      <c r="C31" s="12"/>
      <c r="D31" s="12"/>
      <c r="E31" s="80"/>
      <c r="F31" s="80"/>
      <c r="G31" s="80"/>
      <c r="H31" s="16"/>
      <c r="I31" s="16"/>
      <c r="J31" s="16"/>
      <c r="K31" s="16"/>
      <c r="L31" s="16"/>
      <c r="M31" s="16"/>
      <c r="N31" s="16"/>
      <c r="O31" s="16"/>
      <c r="P31" s="16"/>
      <c r="Q31" s="16"/>
      <c r="R31" s="16"/>
      <c r="S31" s="16"/>
      <c r="T31" s="16"/>
      <c r="U31" s="16"/>
      <c r="V31" s="16"/>
      <c r="W31" s="13"/>
      <c r="AA31" s="54" t="s">
        <v>109</v>
      </c>
      <c r="AH31" s="52"/>
      <c r="AI31" s="143" t="s">
        <v>68</v>
      </c>
      <c r="AJ31" s="82" t="s">
        <v>2</v>
      </c>
      <c r="AK31" s="82" t="s">
        <v>15</v>
      </c>
      <c r="AL31" s="82" t="s">
        <v>4</v>
      </c>
      <c r="AM31" s="82" t="s">
        <v>7</v>
      </c>
      <c r="AN31" s="143" t="s">
        <v>10</v>
      </c>
      <c r="AO31" s="143"/>
      <c r="AP31" s="207" t="s">
        <v>3</v>
      </c>
      <c r="AQ31" s="143" t="s">
        <v>69</v>
      </c>
      <c r="AR31" s="11"/>
      <c r="AS31" s="11"/>
      <c r="AT31" s="11"/>
      <c r="AU31" s="11"/>
      <c r="AV31" s="11"/>
      <c r="AW31" s="11"/>
      <c r="AX31" s="11"/>
      <c r="AY31" s="11"/>
      <c r="AZ31" s="11"/>
      <c r="BA31" s="11"/>
      <c r="BB31" s="11"/>
    </row>
    <row r="32" spans="1:54" x14ac:dyDescent="0.15">
      <c r="A32" s="13"/>
      <c r="B32" s="109" t="s">
        <v>125</v>
      </c>
      <c r="C32" s="109"/>
      <c r="D32" s="109"/>
      <c r="E32" s="109"/>
      <c r="F32" s="109"/>
      <c r="G32" s="109"/>
      <c r="H32" s="109"/>
      <c r="I32" s="109"/>
      <c r="J32" s="109"/>
      <c r="K32" s="109"/>
      <c r="L32" s="109"/>
      <c r="M32" s="109"/>
      <c r="N32" s="109"/>
      <c r="O32" s="109"/>
      <c r="P32" s="109"/>
      <c r="Q32" s="109"/>
      <c r="R32" s="109"/>
      <c r="S32" s="109"/>
      <c r="T32" s="109"/>
      <c r="U32" s="109"/>
      <c r="V32" s="109"/>
      <c r="AA32" s="54" t="s">
        <v>110</v>
      </c>
      <c r="AH32" s="52"/>
      <c r="AI32" s="143"/>
      <c r="AJ32" s="52">
        <v>1.3</v>
      </c>
      <c r="AK32" s="52" t="s">
        <v>6</v>
      </c>
      <c r="AL32" s="52" t="s">
        <v>4</v>
      </c>
      <c r="AM32" s="52" t="s">
        <v>8</v>
      </c>
      <c r="AN32" s="52" t="s">
        <v>5</v>
      </c>
      <c r="AO32" s="52" t="s">
        <v>9</v>
      </c>
      <c r="AP32" s="208"/>
      <c r="AQ32" s="143"/>
      <c r="AR32" s="11"/>
      <c r="AS32" s="11"/>
      <c r="AT32" s="11"/>
      <c r="AU32" s="11"/>
      <c r="AV32" s="11"/>
      <c r="AW32" s="11"/>
      <c r="AX32" s="11"/>
      <c r="AY32" s="11"/>
      <c r="AZ32" s="11"/>
      <c r="BA32" s="11"/>
      <c r="BB32" s="11"/>
    </row>
    <row r="33" spans="1:55" ht="26.25" customHeight="1" x14ac:dyDescent="0.15">
      <c r="A33" s="13"/>
      <c r="B33" s="72" t="str">
        <f>IF(B16&lt;&gt;"","○","")</f>
        <v/>
      </c>
      <c r="C33" s="175" t="s">
        <v>249</v>
      </c>
      <c r="D33" s="175"/>
      <c r="E33" s="175"/>
      <c r="F33" s="175"/>
      <c r="G33" s="175"/>
      <c r="H33" s="175"/>
      <c r="I33" s="175"/>
      <c r="J33" s="175"/>
      <c r="K33" s="175"/>
      <c r="L33" s="175"/>
      <c r="M33" s="175"/>
      <c r="N33" s="175"/>
      <c r="O33" s="175"/>
      <c r="P33" s="175"/>
      <c r="Q33" s="175"/>
      <c r="R33" s="175"/>
      <c r="S33" s="175"/>
      <c r="T33" s="175"/>
      <c r="U33" s="175"/>
      <c r="V33" s="175"/>
      <c r="AA33" s="54" t="s">
        <v>111</v>
      </c>
      <c r="AH33" s="52" t="s">
        <v>187</v>
      </c>
      <c r="AI33" s="52" t="str">
        <f>IF(AI34&lt;&gt;"",AI34,IF(B14="","",IF(AND(B14="○",AQ33=1),"○","×")))</f>
        <v/>
      </c>
      <c r="AJ33" s="52"/>
      <c r="AK33" s="52"/>
      <c r="AL33" s="52"/>
      <c r="AM33" s="52"/>
      <c r="AN33" s="52"/>
      <c r="AO33" s="52"/>
      <c r="AP33" s="52"/>
      <c r="AQ33" s="52">
        <f>IF($B$19="○",AO80,AF25)</f>
        <v>2</v>
      </c>
      <c r="AR33" s="11"/>
      <c r="AS33" s="11"/>
      <c r="AT33" s="11"/>
      <c r="AU33" s="11"/>
      <c r="AV33" s="11"/>
      <c r="AW33" s="11"/>
      <c r="AX33" s="11"/>
      <c r="AY33" s="11"/>
      <c r="AZ33" s="11"/>
      <c r="BA33" s="11"/>
      <c r="BB33" s="11"/>
    </row>
    <row r="34" spans="1:55" ht="26.25" customHeight="1" x14ac:dyDescent="0.15">
      <c r="A34" s="13"/>
      <c r="B34" s="83" t="str">
        <f>IF(B33="○","○","")</f>
        <v/>
      </c>
      <c r="C34" s="175" t="s">
        <v>3</v>
      </c>
      <c r="D34" s="175"/>
      <c r="E34" s="175"/>
      <c r="F34" s="175"/>
      <c r="G34" s="175"/>
      <c r="H34" s="175"/>
      <c r="I34" s="175"/>
      <c r="J34" s="175"/>
      <c r="K34" s="175"/>
      <c r="L34" s="175"/>
      <c r="M34" s="175"/>
      <c r="N34" s="175"/>
      <c r="O34" s="175"/>
      <c r="P34" s="175"/>
      <c r="Q34" s="175"/>
      <c r="R34" s="175"/>
      <c r="S34" s="175"/>
      <c r="T34" s="175"/>
      <c r="U34" s="175"/>
      <c r="V34" s="175"/>
      <c r="AA34" s="54" t="s">
        <v>112</v>
      </c>
      <c r="AH34" s="79" t="s">
        <v>188</v>
      </c>
      <c r="AI34" s="52" t="str">
        <f>IF(B15="","",IF(AND(B15="○",AQ34=1),"弾","×"))</f>
        <v/>
      </c>
      <c r="AJ34" s="52"/>
      <c r="AK34" s="52"/>
      <c r="AL34" s="52"/>
      <c r="AM34" s="52"/>
      <c r="AN34" s="52"/>
      <c r="AO34" s="52"/>
      <c r="AP34" s="52"/>
      <c r="AQ34" s="52">
        <f>AF24</f>
        <v>2</v>
      </c>
      <c r="AR34" s="11"/>
      <c r="AS34" s="11"/>
      <c r="AT34" s="11"/>
      <c r="AU34" s="11"/>
      <c r="AV34" s="11"/>
      <c r="AW34" s="11"/>
      <c r="AX34" s="11"/>
      <c r="AY34" s="11"/>
      <c r="AZ34" s="11"/>
      <c r="BA34" s="11"/>
      <c r="BB34" s="11"/>
    </row>
    <row r="35" spans="1:55" ht="26.25" hidden="1" customHeight="1" x14ac:dyDescent="0.15">
      <c r="A35" s="13"/>
      <c r="B35" s="9"/>
      <c r="C35" s="175" t="s">
        <v>12</v>
      </c>
      <c r="D35" s="175"/>
      <c r="E35" s="175"/>
      <c r="F35" s="175"/>
      <c r="G35" s="175"/>
      <c r="H35" s="175"/>
      <c r="I35" s="175"/>
      <c r="J35" s="175"/>
      <c r="K35" s="175"/>
      <c r="L35" s="175"/>
      <c r="M35" s="175"/>
      <c r="N35" s="175"/>
      <c r="O35" s="175"/>
      <c r="P35" s="84" t="s">
        <v>26</v>
      </c>
      <c r="Q35" s="107"/>
      <c r="R35" s="108"/>
      <c r="S35" s="108"/>
      <c r="T35" s="108"/>
      <c r="U35" s="108"/>
      <c r="V35" s="81" t="s">
        <v>54</v>
      </c>
      <c r="W35" s="13"/>
      <c r="AA35" s="54" t="s">
        <v>113</v>
      </c>
      <c r="AH35" s="52" t="s">
        <v>189</v>
      </c>
      <c r="AI35" s="52" t="str">
        <f>IF(B16="","",IF(AND(B16="○",AQ35=1),"○","×"))</f>
        <v/>
      </c>
      <c r="AJ35" s="52">
        <f>IF($B16="○",1,0)</f>
        <v>0</v>
      </c>
      <c r="AK35" s="52">
        <f>IF($B16="○",1,0)</f>
        <v>0</v>
      </c>
      <c r="AL35" s="52">
        <f>IF($B16="○",1,0)</f>
        <v>0</v>
      </c>
      <c r="AM35" s="52">
        <f>IF($B16="○",1,0)</f>
        <v>0</v>
      </c>
      <c r="AN35" s="52"/>
      <c r="AO35" s="52"/>
      <c r="AP35" s="52">
        <f>IF($B16="○",1,0)</f>
        <v>0</v>
      </c>
      <c r="AQ35" s="52">
        <f>IF(B19="○",AO81,AF23)</f>
        <v>2</v>
      </c>
      <c r="AR35" s="11"/>
      <c r="AS35" s="11"/>
      <c r="AT35" s="11"/>
      <c r="AU35" s="11"/>
      <c r="AV35" s="11"/>
      <c r="AW35" s="11"/>
      <c r="AX35" s="11"/>
      <c r="AY35" s="11"/>
      <c r="AZ35" s="11"/>
      <c r="BA35" s="11"/>
      <c r="BB35" s="11"/>
    </row>
    <row r="36" spans="1:55" ht="26.25" hidden="1" customHeight="1" x14ac:dyDescent="0.15">
      <c r="A36" s="13"/>
      <c r="B36" s="9"/>
      <c r="C36" s="191" t="s">
        <v>11</v>
      </c>
      <c r="D36" s="192"/>
      <c r="E36" s="192"/>
      <c r="F36" s="192"/>
      <c r="G36" s="192"/>
      <c r="H36" s="192"/>
      <c r="I36" s="192"/>
      <c r="J36" s="192"/>
      <c r="K36" s="192"/>
      <c r="L36" s="192"/>
      <c r="M36" s="192"/>
      <c r="N36" s="192"/>
      <c r="O36" s="192"/>
      <c r="P36" s="192"/>
      <c r="Q36" s="193"/>
      <c r="R36" s="84" t="s">
        <v>25</v>
      </c>
      <c r="S36" s="194"/>
      <c r="T36" s="195"/>
      <c r="U36" s="195"/>
      <c r="V36" s="196"/>
      <c r="W36" s="60" t="s">
        <v>157</v>
      </c>
      <c r="X36" s="61"/>
      <c r="Y36" s="61"/>
      <c r="Z36" s="61"/>
      <c r="AA36" s="61"/>
      <c r="AB36" s="61"/>
      <c r="AC36" s="61"/>
      <c r="AH36" s="52" t="s">
        <v>190</v>
      </c>
      <c r="AI36" s="52" t="str">
        <f>IF(B17="","",IF(AND(B17="○",AQ36=1),"○","×"))</f>
        <v/>
      </c>
      <c r="AJ36" s="52"/>
      <c r="AK36" s="52"/>
      <c r="AL36" s="52"/>
      <c r="AM36" s="52"/>
      <c r="AN36" s="52">
        <f>IF($B17="○",1,0)</f>
        <v>0</v>
      </c>
      <c r="AO36" s="52">
        <f>IF($B17="○",1,0)</f>
        <v>0</v>
      </c>
      <c r="AP36" s="52"/>
      <c r="AQ36" s="52">
        <f>AT81</f>
        <v>2</v>
      </c>
      <c r="AR36" s="11"/>
      <c r="AS36" s="11"/>
      <c r="AT36" s="11"/>
      <c r="AU36" s="11"/>
      <c r="AV36" s="11"/>
      <c r="AW36" s="11"/>
      <c r="AX36" s="11"/>
      <c r="AY36" s="11"/>
      <c r="AZ36" s="11"/>
      <c r="BA36" s="11"/>
      <c r="BB36" s="11"/>
    </row>
    <row r="37" spans="1:55" ht="26.25" customHeight="1" x14ac:dyDescent="0.15">
      <c r="A37" s="85"/>
      <c r="B37" s="9"/>
      <c r="C37" s="175" t="s">
        <v>138</v>
      </c>
      <c r="D37" s="175"/>
      <c r="E37" s="175"/>
      <c r="F37" s="175"/>
      <c r="G37" s="175"/>
      <c r="H37" s="175"/>
      <c r="I37" s="166" t="s">
        <v>23</v>
      </c>
      <c r="J37" s="166"/>
      <c r="K37" s="197"/>
      <c r="L37" s="197"/>
      <c r="M37" s="197"/>
      <c r="N37" s="197"/>
      <c r="O37" s="197"/>
      <c r="P37" s="86" t="s">
        <v>24</v>
      </c>
      <c r="Q37" s="8"/>
      <c r="R37" s="104"/>
      <c r="S37" s="169"/>
      <c r="T37" s="169"/>
      <c r="U37" s="169"/>
      <c r="V37" s="169"/>
      <c r="W37" s="61"/>
      <c r="X37" s="61"/>
      <c r="Y37" s="61"/>
      <c r="Z37" s="61"/>
      <c r="AA37" s="61"/>
      <c r="AB37" s="61"/>
      <c r="AC37" s="61"/>
      <c r="AH37" s="52"/>
      <c r="AI37" s="87"/>
      <c r="AJ37" s="87">
        <f t="shared" ref="AJ37:AP37" si="0">SUM(AJ35:AJ36)</f>
        <v>0</v>
      </c>
      <c r="AK37" s="87">
        <f t="shared" si="0"/>
        <v>0</v>
      </c>
      <c r="AL37" s="87">
        <f t="shared" si="0"/>
        <v>0</v>
      </c>
      <c r="AM37" s="87">
        <f t="shared" si="0"/>
        <v>0</v>
      </c>
      <c r="AN37" s="87">
        <f t="shared" si="0"/>
        <v>0</v>
      </c>
      <c r="AO37" s="87">
        <f t="shared" si="0"/>
        <v>0</v>
      </c>
      <c r="AP37" s="87">
        <f t="shared" si="0"/>
        <v>0</v>
      </c>
      <c r="AQ37" s="52"/>
      <c r="AR37" s="11"/>
      <c r="AS37" s="11"/>
      <c r="AT37" s="11"/>
      <c r="AU37" s="11"/>
      <c r="AV37" s="11"/>
      <c r="AW37" s="11"/>
      <c r="AX37" s="11"/>
      <c r="AY37" s="11"/>
      <c r="AZ37" s="11"/>
      <c r="BA37" s="11"/>
      <c r="BB37" s="11"/>
    </row>
    <row r="38" spans="1:55" ht="26.25" hidden="1" customHeight="1" x14ac:dyDescent="0.15">
      <c r="A38" s="13"/>
      <c r="B38" s="9"/>
      <c r="C38" s="175" t="s">
        <v>13</v>
      </c>
      <c r="D38" s="175"/>
      <c r="E38" s="175"/>
      <c r="F38" s="175"/>
      <c r="G38" s="175"/>
      <c r="H38" s="175"/>
      <c r="I38" s="175"/>
      <c r="J38" s="175"/>
      <c r="K38" s="175"/>
      <c r="L38" s="175"/>
      <c r="M38" s="175"/>
      <c r="N38" s="175"/>
      <c r="O38" s="175"/>
      <c r="P38" s="175"/>
      <c r="Q38" s="175"/>
      <c r="R38" s="175"/>
      <c r="S38" s="175"/>
      <c r="T38" s="175"/>
      <c r="U38" s="175"/>
      <c r="V38" s="175"/>
    </row>
    <row r="39" spans="1:55" ht="26.25" customHeight="1" x14ac:dyDescent="0.15">
      <c r="A39" s="13"/>
      <c r="B39" s="9"/>
      <c r="C39" s="175" t="s">
        <v>14</v>
      </c>
      <c r="D39" s="175"/>
      <c r="E39" s="175"/>
      <c r="F39" s="175"/>
      <c r="G39" s="175"/>
      <c r="H39" s="175"/>
      <c r="I39" s="175"/>
      <c r="J39" s="175"/>
      <c r="K39" s="175"/>
      <c r="L39" s="175"/>
      <c r="M39" s="175"/>
      <c r="N39" s="175"/>
      <c r="O39" s="175"/>
      <c r="P39" s="84" t="s">
        <v>26</v>
      </c>
      <c r="Q39" s="107"/>
      <c r="R39" s="108"/>
      <c r="S39" s="108"/>
      <c r="T39" s="108"/>
      <c r="U39" s="108"/>
      <c r="V39" s="81" t="s">
        <v>54</v>
      </c>
    </row>
    <row r="41" spans="1:55" ht="13.5" customHeight="1" x14ac:dyDescent="0.15">
      <c r="B41" s="109" t="s">
        <v>126</v>
      </c>
      <c r="C41" s="109"/>
      <c r="D41" s="109"/>
      <c r="E41" s="109"/>
      <c r="F41" s="109"/>
      <c r="G41" s="109"/>
      <c r="H41" s="109"/>
      <c r="I41" s="109"/>
      <c r="J41" s="109"/>
      <c r="K41" s="109"/>
      <c r="L41" s="109"/>
      <c r="M41" s="109"/>
      <c r="N41" s="109"/>
      <c r="O41" s="109"/>
      <c r="P41" s="109"/>
      <c r="Q41" s="109"/>
      <c r="R41" s="109"/>
      <c r="S41" s="109"/>
      <c r="T41" s="109"/>
      <c r="U41" s="109"/>
      <c r="V41" s="109"/>
      <c r="W41" s="190" t="s">
        <v>99</v>
      </c>
      <c r="X41" s="55"/>
      <c r="Y41" s="55"/>
      <c r="Z41" s="55"/>
      <c r="AA41" s="55"/>
      <c r="AB41" s="55"/>
      <c r="AC41" s="55"/>
      <c r="AD41" s="55"/>
    </row>
    <row r="42" spans="1:55" ht="81" customHeight="1" x14ac:dyDescent="0.15">
      <c r="B42" s="156"/>
      <c r="C42" s="157"/>
      <c r="D42" s="157"/>
      <c r="E42" s="157"/>
      <c r="F42" s="157"/>
      <c r="G42" s="157"/>
      <c r="H42" s="157"/>
      <c r="I42" s="157"/>
      <c r="J42" s="157"/>
      <c r="K42" s="157"/>
      <c r="L42" s="157"/>
      <c r="M42" s="157"/>
      <c r="N42" s="157"/>
      <c r="O42" s="157"/>
      <c r="P42" s="157"/>
      <c r="Q42" s="157"/>
      <c r="R42" s="157"/>
      <c r="S42" s="157"/>
      <c r="T42" s="157"/>
      <c r="U42" s="157"/>
      <c r="V42" s="157"/>
      <c r="W42" s="190"/>
      <c r="X42" s="55"/>
      <c r="Y42" s="55"/>
      <c r="Z42" s="55"/>
      <c r="AA42" s="55"/>
      <c r="AB42" s="55"/>
      <c r="AC42" s="55"/>
      <c r="AD42" s="55"/>
    </row>
    <row r="43" spans="1:55" ht="26.25" customHeight="1" x14ac:dyDescent="0.15">
      <c r="B43" s="7"/>
      <c r="C43" s="158" t="s">
        <v>27</v>
      </c>
      <c r="D43" s="158"/>
      <c r="E43" s="158"/>
      <c r="F43" s="158"/>
      <c r="G43" s="158"/>
      <c r="H43" s="158"/>
      <c r="I43" s="158"/>
      <c r="J43" s="158"/>
      <c r="K43" s="158"/>
      <c r="L43" s="158"/>
      <c r="M43" s="158"/>
      <c r="N43" s="158"/>
      <c r="O43" s="158"/>
      <c r="P43" s="158"/>
      <c r="Q43" s="158"/>
      <c r="R43" s="158"/>
      <c r="S43" s="158"/>
      <c r="T43" s="158"/>
      <c r="U43" s="158"/>
      <c r="V43" s="158"/>
      <c r="W43" s="189"/>
      <c r="X43" s="42"/>
      <c r="Y43" s="42"/>
      <c r="Z43" s="42"/>
      <c r="AA43" s="42"/>
      <c r="AB43" s="42"/>
      <c r="AC43" s="42"/>
      <c r="AD43" s="42"/>
    </row>
    <row r="44" spans="1:55" ht="26.25" customHeight="1" x14ac:dyDescent="0.15">
      <c r="B44" s="7"/>
      <c r="C44" s="158" t="s">
        <v>28</v>
      </c>
      <c r="D44" s="158"/>
      <c r="E44" s="158"/>
      <c r="F44" s="158"/>
      <c r="G44" s="158"/>
      <c r="H44" s="158"/>
      <c r="I44" s="158"/>
      <c r="J44" s="158"/>
      <c r="K44" s="158"/>
      <c r="L44" s="158"/>
      <c r="M44" s="158"/>
      <c r="N44" s="158"/>
      <c r="O44" s="158"/>
      <c r="P44" s="158"/>
      <c r="Q44" s="158"/>
      <c r="R44" s="158"/>
      <c r="S44" s="158"/>
      <c r="T44" s="158"/>
      <c r="U44" s="158"/>
      <c r="V44" s="158"/>
      <c r="W44" s="189"/>
      <c r="X44" s="42"/>
      <c r="Y44" s="42"/>
      <c r="Z44" s="42"/>
      <c r="AA44" s="42"/>
      <c r="AB44" s="42"/>
      <c r="AC44" s="42"/>
      <c r="AD44" s="42"/>
    </row>
    <row r="46" spans="1:55" x14ac:dyDescent="0.15">
      <c r="B46" s="109" t="s">
        <v>251</v>
      </c>
      <c r="C46" s="109"/>
      <c r="D46" s="109"/>
      <c r="E46" s="109"/>
      <c r="F46" s="109"/>
      <c r="G46" s="109"/>
      <c r="H46" s="109"/>
      <c r="I46" s="109"/>
      <c r="J46" s="109"/>
      <c r="K46" s="109"/>
      <c r="L46" s="109"/>
      <c r="M46" s="109"/>
      <c r="N46" s="109"/>
      <c r="O46" s="109"/>
      <c r="P46" s="109"/>
      <c r="Q46" s="109"/>
      <c r="R46" s="109"/>
      <c r="S46" s="109"/>
      <c r="T46" s="109"/>
      <c r="U46" s="109"/>
      <c r="V46" s="109"/>
    </row>
    <row r="47" spans="1:55" ht="69.95" customHeight="1" x14ac:dyDescent="0.15">
      <c r="B47" s="156"/>
      <c r="C47" s="157"/>
      <c r="D47" s="157"/>
      <c r="E47" s="157"/>
      <c r="F47" s="157"/>
      <c r="G47" s="157"/>
      <c r="H47" s="157"/>
      <c r="I47" s="157"/>
      <c r="J47" s="157"/>
      <c r="K47" s="157"/>
      <c r="L47" s="157"/>
      <c r="M47" s="157"/>
      <c r="N47" s="157"/>
      <c r="O47" s="157"/>
      <c r="P47" s="157"/>
      <c r="Q47" s="157"/>
      <c r="R47" s="157"/>
      <c r="S47" s="157"/>
      <c r="T47" s="157"/>
      <c r="U47" s="157"/>
      <c r="V47" s="157"/>
      <c r="W47" s="60" t="s">
        <v>250</v>
      </c>
      <c r="X47" s="61"/>
      <c r="Y47" s="61"/>
      <c r="Z47" s="61"/>
      <c r="AA47" s="61"/>
      <c r="AB47" s="61"/>
      <c r="AC47" s="61"/>
    </row>
    <row r="48" spans="1:55" x14ac:dyDescent="0.15">
      <c r="AE48" s="11"/>
      <c r="AF48" s="11"/>
      <c r="AK48" s="143" t="s">
        <v>193</v>
      </c>
      <c r="AL48" s="143"/>
      <c r="AM48" s="143"/>
      <c r="AS48" s="44"/>
      <c r="AU48" s="45"/>
      <c r="AW48" s="11"/>
      <c r="AX48" s="11"/>
      <c r="AY48" s="11"/>
      <c r="AZ48" s="11"/>
      <c r="BA48" s="11"/>
      <c r="BB48" s="11"/>
      <c r="BC48" s="11"/>
    </row>
    <row r="49" spans="1:55" x14ac:dyDescent="0.15">
      <c r="B49" s="109" t="s">
        <v>127</v>
      </c>
      <c r="C49" s="109"/>
      <c r="D49" s="109"/>
      <c r="E49" s="109"/>
      <c r="F49" s="109"/>
      <c r="G49" s="109"/>
      <c r="H49" s="109"/>
      <c r="I49" s="109"/>
      <c r="J49" s="109"/>
      <c r="K49" s="109"/>
      <c r="L49" s="109"/>
      <c r="M49" s="109"/>
      <c r="N49" s="109"/>
      <c r="O49" s="109"/>
      <c r="P49" s="109"/>
      <c r="Q49" s="109"/>
      <c r="R49" s="109"/>
      <c r="S49" s="109"/>
      <c r="T49" s="109"/>
      <c r="U49" s="109"/>
      <c r="V49" s="109"/>
      <c r="AE49" s="11"/>
      <c r="AF49" s="11"/>
      <c r="AK49" s="82">
        <v>1</v>
      </c>
      <c r="AL49" s="82">
        <v>1</v>
      </c>
      <c r="AM49" s="82">
        <f>AK49+AL49</f>
        <v>2</v>
      </c>
      <c r="AS49" s="44"/>
      <c r="AW49" s="11"/>
      <c r="AX49" s="11"/>
      <c r="AY49" s="11"/>
      <c r="AZ49" s="11"/>
      <c r="BA49" s="11"/>
      <c r="BB49" s="11"/>
      <c r="BC49" s="11"/>
    </row>
    <row r="50" spans="1:55" s="14" customFormat="1" ht="27.95" customHeight="1" x14ac:dyDescent="0.15">
      <c r="B50" s="152" t="s">
        <v>29</v>
      </c>
      <c r="C50" s="152"/>
      <c r="D50" s="152" t="s">
        <v>30</v>
      </c>
      <c r="E50" s="152"/>
      <c r="F50" s="152"/>
      <c r="G50" s="152" t="s">
        <v>166</v>
      </c>
      <c r="H50" s="152"/>
      <c r="I50" s="152"/>
      <c r="J50" s="152"/>
      <c r="K50" s="152"/>
      <c r="L50" s="152"/>
      <c r="M50" s="153" t="s">
        <v>34</v>
      </c>
      <c r="N50" s="154"/>
      <c r="O50" s="154"/>
      <c r="P50" s="154"/>
      <c r="Q50" s="154"/>
      <c r="R50" s="154"/>
      <c r="S50" s="154"/>
      <c r="T50" s="154"/>
      <c r="U50" s="155"/>
      <c r="V50" s="88" t="s">
        <v>31</v>
      </c>
      <c r="X50" s="89"/>
      <c r="Y50" s="89"/>
      <c r="Z50" s="89"/>
      <c r="AA50" s="54" t="s">
        <v>55</v>
      </c>
      <c r="AB50" s="89"/>
      <c r="AC50" s="89"/>
      <c r="AG50" s="205" t="s">
        <v>192</v>
      </c>
      <c r="AH50" s="205"/>
      <c r="AI50" s="205"/>
      <c r="AK50" s="82" t="s">
        <v>29</v>
      </c>
      <c r="AL50" s="82" t="s">
        <v>39</v>
      </c>
      <c r="AM50" s="82" t="s">
        <v>40</v>
      </c>
      <c r="AN50" s="82" t="s">
        <v>33</v>
      </c>
      <c r="AO50" s="82" t="s">
        <v>41</v>
      </c>
      <c r="AP50" s="82"/>
      <c r="AQ50" s="82" t="s">
        <v>38</v>
      </c>
      <c r="AR50" s="82" t="s">
        <v>42</v>
      </c>
      <c r="AS50" s="90" t="s">
        <v>43</v>
      </c>
      <c r="AT50" s="90" t="s">
        <v>92</v>
      </c>
      <c r="AU50" s="90" t="s">
        <v>44</v>
      </c>
      <c r="AV50" s="90" t="s">
        <v>93</v>
      </c>
    </row>
    <row r="51" spans="1:55" s="14" customFormat="1" ht="21" customHeight="1" x14ac:dyDescent="0.15">
      <c r="A51" s="91">
        <v>1</v>
      </c>
      <c r="B51" s="130"/>
      <c r="C51" s="130"/>
      <c r="D51" s="130"/>
      <c r="E51" s="130"/>
      <c r="F51" s="130"/>
      <c r="G51" s="131"/>
      <c r="H51" s="132"/>
      <c r="I51" s="132"/>
      <c r="J51" s="132"/>
      <c r="K51" s="132"/>
      <c r="L51" s="133"/>
      <c r="M51" s="198" t="str">
        <f>IFERROR(AH8,"")</f>
        <v/>
      </c>
      <c r="N51" s="199"/>
      <c r="O51" s="199"/>
      <c r="P51" s="199"/>
      <c r="Q51" s="59" t="s">
        <v>32</v>
      </c>
      <c r="R51" s="136"/>
      <c r="S51" s="136"/>
      <c r="T51" s="136"/>
      <c r="U51" s="137"/>
      <c r="V51" s="4"/>
      <c r="W51" s="92" t="s">
        <v>96</v>
      </c>
      <c r="X51" s="68"/>
      <c r="Y51" s="68"/>
      <c r="Z51" s="68"/>
      <c r="AA51" s="54" t="s">
        <v>56</v>
      </c>
      <c r="AB51" s="89"/>
      <c r="AC51" s="68"/>
      <c r="AG51" s="204"/>
      <c r="AH51" s="204"/>
      <c r="AI51" s="204"/>
      <c r="AK51" s="82">
        <f t="shared" ref="AK51:AK76" si="1">IF(B51="日本",AK$49,0)</f>
        <v>0</v>
      </c>
      <c r="AL51" s="82">
        <f t="shared" ref="AL51:AL76" si="2">IF(OR(D51="日本にある学校",D51="日本人学校等"),AL$49,0)</f>
        <v>0</v>
      </c>
      <c r="AM51" s="82">
        <f>AK51+AL51</f>
        <v>0</v>
      </c>
      <c r="AN51" s="93">
        <f t="shared" ref="AN51:AN76" si="3">IF(R51="",0,IF(AP51=$AG$52,0,IF(M51&gt;$AG$52,R51-M51,AP51-$AG$52)))</f>
        <v>0</v>
      </c>
      <c r="AO51" s="82">
        <f>AM51*AN51</f>
        <v>0</v>
      </c>
      <c r="AP51" s="82" t="e">
        <f t="shared" ref="AP51:AP76" si="4">IF($AG$52&lt;R51,R51,$AG$52)</f>
        <v>#VALUE!</v>
      </c>
      <c r="AQ51" s="82" t="str">
        <f t="shared" ref="AQ51:AQ76" si="5">IF(AK51&lt;&gt;0,A51,"")</f>
        <v/>
      </c>
      <c r="AR51" s="82" t="str">
        <f t="shared" ref="AR51:AR76" si="6">IF(AND(AK51=0,B51&lt;&gt;""),A51,"")</f>
        <v/>
      </c>
      <c r="AS51" s="82" t="str">
        <f t="shared" ref="AS51:AS76" si="7">IF(AQ51="","",IF(AND(AND(AR52="",AQ52=""),MAX($AQ$51:$AQ$76)=AQ51),1,IF(AS52="","",1)))</f>
        <v/>
      </c>
      <c r="AT51" s="82" t="str">
        <f t="shared" ref="AT51:AT64" si="8">IF(AS51="","",AN51)</f>
        <v/>
      </c>
      <c r="AU51" s="82" t="str">
        <f t="shared" ref="AU51:AU76" si="9">IF(AR51="","",IF(AND(AR52="",MAX($AR$51:$AR$76)=AR51),1,IF(AU52="","",1)))</f>
        <v/>
      </c>
      <c r="AV51" s="82" t="str">
        <f t="shared" ref="AV51:AV63" si="10">IF(AU51="","",AN51)</f>
        <v/>
      </c>
    </row>
    <row r="52" spans="1:55" s="14" customFormat="1" ht="21" customHeight="1" x14ac:dyDescent="0.15">
      <c r="A52" s="91">
        <v>2</v>
      </c>
      <c r="B52" s="130"/>
      <c r="C52" s="130"/>
      <c r="D52" s="130"/>
      <c r="E52" s="130"/>
      <c r="F52" s="130"/>
      <c r="G52" s="131"/>
      <c r="H52" s="132"/>
      <c r="I52" s="132"/>
      <c r="J52" s="132"/>
      <c r="K52" s="132"/>
      <c r="L52" s="133"/>
      <c r="M52" s="134"/>
      <c r="N52" s="135"/>
      <c r="O52" s="135"/>
      <c r="P52" s="135"/>
      <c r="Q52" s="59" t="s">
        <v>32</v>
      </c>
      <c r="R52" s="136"/>
      <c r="S52" s="136"/>
      <c r="T52" s="136"/>
      <c r="U52" s="137"/>
      <c r="V52" s="4"/>
      <c r="W52" s="190" t="s">
        <v>158</v>
      </c>
      <c r="X52" s="55"/>
      <c r="Y52" s="55"/>
      <c r="Z52" s="55"/>
      <c r="AA52" s="54"/>
      <c r="AB52" s="89"/>
      <c r="AC52" s="55"/>
      <c r="AD52" s="55"/>
      <c r="AG52" s="203" t="e">
        <f>$AH$8+AG51</f>
        <v>#VALUE!</v>
      </c>
      <c r="AH52" s="203"/>
      <c r="AI52" s="203"/>
      <c r="AK52" s="82">
        <f t="shared" si="1"/>
        <v>0</v>
      </c>
      <c r="AL52" s="82">
        <f t="shared" si="2"/>
        <v>0</v>
      </c>
      <c r="AM52" s="82">
        <f t="shared" ref="AM52:AM76" si="11">AK52+AL52</f>
        <v>0</v>
      </c>
      <c r="AN52" s="93">
        <f t="shared" si="3"/>
        <v>0</v>
      </c>
      <c r="AO52" s="82">
        <f t="shared" ref="AO52:AO76" si="12">AM52*AN52</f>
        <v>0</v>
      </c>
      <c r="AP52" s="82" t="e">
        <f t="shared" si="4"/>
        <v>#VALUE!</v>
      </c>
      <c r="AQ52" s="82" t="str">
        <f t="shared" si="5"/>
        <v/>
      </c>
      <c r="AR52" s="82" t="str">
        <f t="shared" si="6"/>
        <v/>
      </c>
      <c r="AS52" s="82" t="str">
        <f t="shared" si="7"/>
        <v/>
      </c>
      <c r="AT52" s="82" t="str">
        <f t="shared" si="8"/>
        <v/>
      </c>
      <c r="AU52" s="82" t="str">
        <f t="shared" si="9"/>
        <v/>
      </c>
      <c r="AV52" s="82" t="str">
        <f t="shared" si="10"/>
        <v/>
      </c>
    </row>
    <row r="53" spans="1:55" s="14" customFormat="1" ht="21" customHeight="1" x14ac:dyDescent="0.15">
      <c r="A53" s="91">
        <v>3</v>
      </c>
      <c r="B53" s="130"/>
      <c r="C53" s="130"/>
      <c r="D53" s="130"/>
      <c r="E53" s="130"/>
      <c r="F53" s="130"/>
      <c r="G53" s="131"/>
      <c r="H53" s="132"/>
      <c r="I53" s="132"/>
      <c r="J53" s="132"/>
      <c r="K53" s="132"/>
      <c r="L53" s="133"/>
      <c r="M53" s="134"/>
      <c r="N53" s="135"/>
      <c r="O53" s="135"/>
      <c r="P53" s="135"/>
      <c r="Q53" s="59" t="s">
        <v>32</v>
      </c>
      <c r="R53" s="136"/>
      <c r="S53" s="136"/>
      <c r="T53" s="136"/>
      <c r="U53" s="137"/>
      <c r="V53" s="4"/>
      <c r="W53" s="190"/>
      <c r="X53" s="55"/>
      <c r="Y53" s="55"/>
      <c r="Z53" s="55"/>
      <c r="AA53" s="52" t="s">
        <v>57</v>
      </c>
      <c r="AB53" s="89"/>
      <c r="AC53" s="55"/>
      <c r="AD53" s="55"/>
      <c r="AK53" s="82">
        <f t="shared" si="1"/>
        <v>0</v>
      </c>
      <c r="AL53" s="82">
        <f t="shared" si="2"/>
        <v>0</v>
      </c>
      <c r="AM53" s="82">
        <f t="shared" si="11"/>
        <v>0</v>
      </c>
      <c r="AN53" s="93">
        <f t="shared" si="3"/>
        <v>0</v>
      </c>
      <c r="AO53" s="82">
        <f t="shared" si="12"/>
        <v>0</v>
      </c>
      <c r="AP53" s="82" t="e">
        <f t="shared" si="4"/>
        <v>#VALUE!</v>
      </c>
      <c r="AQ53" s="82" t="str">
        <f t="shared" si="5"/>
        <v/>
      </c>
      <c r="AR53" s="82" t="str">
        <f t="shared" si="6"/>
        <v/>
      </c>
      <c r="AS53" s="82" t="str">
        <f t="shared" si="7"/>
        <v/>
      </c>
      <c r="AT53" s="82" t="str">
        <f t="shared" si="8"/>
        <v/>
      </c>
      <c r="AU53" s="82" t="str">
        <f t="shared" si="9"/>
        <v/>
      </c>
      <c r="AV53" s="82" t="str">
        <f t="shared" si="10"/>
        <v/>
      </c>
    </row>
    <row r="54" spans="1:55" s="14" customFormat="1" ht="21" customHeight="1" x14ac:dyDescent="0.15">
      <c r="A54" s="91">
        <v>4</v>
      </c>
      <c r="B54" s="130"/>
      <c r="C54" s="130"/>
      <c r="D54" s="130"/>
      <c r="E54" s="130"/>
      <c r="F54" s="130"/>
      <c r="G54" s="131"/>
      <c r="H54" s="132"/>
      <c r="I54" s="132"/>
      <c r="J54" s="132"/>
      <c r="K54" s="132"/>
      <c r="L54" s="133"/>
      <c r="M54" s="134"/>
      <c r="N54" s="135"/>
      <c r="O54" s="135"/>
      <c r="P54" s="135"/>
      <c r="Q54" s="59" t="s">
        <v>32</v>
      </c>
      <c r="R54" s="136"/>
      <c r="S54" s="136"/>
      <c r="T54" s="136"/>
      <c r="U54" s="137"/>
      <c r="V54" s="4"/>
      <c r="W54" s="190"/>
      <c r="X54" s="55"/>
      <c r="Y54" s="55"/>
      <c r="Z54" s="55"/>
      <c r="AA54" s="52" t="s">
        <v>58</v>
      </c>
      <c r="AB54" s="89"/>
      <c r="AC54" s="55"/>
      <c r="AD54" s="55"/>
      <c r="AK54" s="82">
        <f t="shared" si="1"/>
        <v>0</v>
      </c>
      <c r="AL54" s="82">
        <f t="shared" si="2"/>
        <v>0</v>
      </c>
      <c r="AM54" s="82">
        <f t="shared" si="11"/>
        <v>0</v>
      </c>
      <c r="AN54" s="93">
        <f t="shared" si="3"/>
        <v>0</v>
      </c>
      <c r="AO54" s="82">
        <f t="shared" si="12"/>
        <v>0</v>
      </c>
      <c r="AP54" s="82" t="e">
        <f t="shared" si="4"/>
        <v>#VALUE!</v>
      </c>
      <c r="AQ54" s="82" t="str">
        <f t="shared" si="5"/>
        <v/>
      </c>
      <c r="AR54" s="82" t="str">
        <f t="shared" si="6"/>
        <v/>
      </c>
      <c r="AS54" s="82" t="str">
        <f t="shared" si="7"/>
        <v/>
      </c>
      <c r="AT54" s="82" t="str">
        <f t="shared" si="8"/>
        <v/>
      </c>
      <c r="AU54" s="82" t="str">
        <f t="shared" si="9"/>
        <v/>
      </c>
      <c r="AV54" s="82" t="str">
        <f t="shared" si="10"/>
        <v/>
      </c>
    </row>
    <row r="55" spans="1:55" s="14" customFormat="1" ht="21" customHeight="1" x14ac:dyDescent="0.15">
      <c r="A55" s="91">
        <v>5</v>
      </c>
      <c r="B55" s="130"/>
      <c r="C55" s="130"/>
      <c r="D55" s="130"/>
      <c r="E55" s="130"/>
      <c r="F55" s="130"/>
      <c r="G55" s="131"/>
      <c r="H55" s="132"/>
      <c r="I55" s="132"/>
      <c r="J55" s="132"/>
      <c r="K55" s="132"/>
      <c r="L55" s="133"/>
      <c r="M55" s="134"/>
      <c r="N55" s="135"/>
      <c r="O55" s="135"/>
      <c r="P55" s="135"/>
      <c r="Q55" s="59" t="s">
        <v>32</v>
      </c>
      <c r="R55" s="136"/>
      <c r="S55" s="136"/>
      <c r="T55" s="136"/>
      <c r="U55" s="137"/>
      <c r="V55" s="4"/>
      <c r="W55" s="190"/>
      <c r="X55" s="55"/>
      <c r="Y55" s="55"/>
      <c r="Z55" s="55"/>
      <c r="AA55" s="52" t="s">
        <v>97</v>
      </c>
      <c r="AB55" s="55"/>
      <c r="AC55" s="55"/>
      <c r="AD55" s="55"/>
      <c r="AG55" s="89"/>
      <c r="AK55" s="82">
        <f t="shared" si="1"/>
        <v>0</v>
      </c>
      <c r="AL55" s="82">
        <f t="shared" si="2"/>
        <v>0</v>
      </c>
      <c r="AM55" s="82">
        <f t="shared" si="11"/>
        <v>0</v>
      </c>
      <c r="AN55" s="93">
        <f t="shared" si="3"/>
        <v>0</v>
      </c>
      <c r="AO55" s="82">
        <f t="shared" si="12"/>
        <v>0</v>
      </c>
      <c r="AP55" s="82" t="e">
        <f t="shared" si="4"/>
        <v>#VALUE!</v>
      </c>
      <c r="AQ55" s="82" t="str">
        <f t="shared" si="5"/>
        <v/>
      </c>
      <c r="AR55" s="82" t="str">
        <f t="shared" si="6"/>
        <v/>
      </c>
      <c r="AS55" s="82" t="str">
        <f t="shared" si="7"/>
        <v/>
      </c>
      <c r="AT55" s="82" t="str">
        <f t="shared" si="8"/>
        <v/>
      </c>
      <c r="AU55" s="82" t="str">
        <f t="shared" si="9"/>
        <v/>
      </c>
      <c r="AV55" s="82" t="str">
        <f t="shared" si="10"/>
        <v/>
      </c>
    </row>
    <row r="56" spans="1:55" s="14" customFormat="1" ht="21" customHeight="1" x14ac:dyDescent="0.15">
      <c r="A56" s="91">
        <v>6</v>
      </c>
      <c r="B56" s="130"/>
      <c r="C56" s="130"/>
      <c r="D56" s="130"/>
      <c r="E56" s="130"/>
      <c r="F56" s="130"/>
      <c r="G56" s="131"/>
      <c r="H56" s="132"/>
      <c r="I56" s="132"/>
      <c r="J56" s="132"/>
      <c r="K56" s="132"/>
      <c r="L56" s="133"/>
      <c r="M56" s="134"/>
      <c r="N56" s="135"/>
      <c r="O56" s="135"/>
      <c r="P56" s="135"/>
      <c r="Q56" s="59" t="s">
        <v>32</v>
      </c>
      <c r="R56" s="136"/>
      <c r="S56" s="136"/>
      <c r="T56" s="136"/>
      <c r="U56" s="137"/>
      <c r="V56" s="4"/>
      <c r="W56" s="190"/>
      <c r="X56" s="55"/>
      <c r="Y56" s="55"/>
      <c r="Z56" s="55"/>
      <c r="AA56" s="52" t="s">
        <v>59</v>
      </c>
      <c r="AB56" s="55"/>
      <c r="AC56" s="55"/>
      <c r="AD56" s="55"/>
      <c r="AG56" s="89"/>
      <c r="AK56" s="82">
        <f t="shared" si="1"/>
        <v>0</v>
      </c>
      <c r="AL56" s="82">
        <f t="shared" si="2"/>
        <v>0</v>
      </c>
      <c r="AM56" s="82">
        <f t="shared" si="11"/>
        <v>0</v>
      </c>
      <c r="AN56" s="93">
        <f t="shared" si="3"/>
        <v>0</v>
      </c>
      <c r="AO56" s="82">
        <f t="shared" si="12"/>
        <v>0</v>
      </c>
      <c r="AP56" s="82" t="e">
        <f t="shared" si="4"/>
        <v>#VALUE!</v>
      </c>
      <c r="AQ56" s="82" t="str">
        <f t="shared" si="5"/>
        <v/>
      </c>
      <c r="AR56" s="82" t="str">
        <f t="shared" si="6"/>
        <v/>
      </c>
      <c r="AS56" s="82" t="str">
        <f t="shared" si="7"/>
        <v/>
      </c>
      <c r="AT56" s="82" t="str">
        <f t="shared" si="8"/>
        <v/>
      </c>
      <c r="AU56" s="82" t="str">
        <f t="shared" si="9"/>
        <v/>
      </c>
      <c r="AV56" s="82" t="str">
        <f t="shared" si="10"/>
        <v/>
      </c>
    </row>
    <row r="57" spans="1:55" s="14" customFormat="1" ht="21" customHeight="1" x14ac:dyDescent="0.15">
      <c r="A57" s="91">
        <v>7</v>
      </c>
      <c r="B57" s="130"/>
      <c r="C57" s="130"/>
      <c r="D57" s="130"/>
      <c r="E57" s="130"/>
      <c r="F57" s="130"/>
      <c r="G57" s="131"/>
      <c r="H57" s="132"/>
      <c r="I57" s="132"/>
      <c r="J57" s="132"/>
      <c r="K57" s="132"/>
      <c r="L57" s="133"/>
      <c r="M57" s="134"/>
      <c r="N57" s="135"/>
      <c r="O57" s="135"/>
      <c r="P57" s="135"/>
      <c r="Q57" s="59" t="s">
        <v>32</v>
      </c>
      <c r="R57" s="136"/>
      <c r="S57" s="136"/>
      <c r="T57" s="136"/>
      <c r="U57" s="137"/>
      <c r="V57" s="4"/>
      <c r="W57" s="190" t="s">
        <v>118</v>
      </c>
      <c r="X57" s="55"/>
      <c r="Y57" s="55"/>
      <c r="Z57" s="55"/>
      <c r="AA57" s="52" t="s">
        <v>1</v>
      </c>
      <c r="AB57" s="55"/>
      <c r="AC57" s="55"/>
      <c r="AD57" s="55"/>
      <c r="AG57" s="89"/>
      <c r="AK57" s="82">
        <f t="shared" si="1"/>
        <v>0</v>
      </c>
      <c r="AL57" s="82">
        <f t="shared" si="2"/>
        <v>0</v>
      </c>
      <c r="AM57" s="82">
        <f t="shared" si="11"/>
        <v>0</v>
      </c>
      <c r="AN57" s="93">
        <f t="shared" si="3"/>
        <v>0</v>
      </c>
      <c r="AO57" s="82">
        <f t="shared" si="12"/>
        <v>0</v>
      </c>
      <c r="AP57" s="82" t="e">
        <f t="shared" si="4"/>
        <v>#VALUE!</v>
      </c>
      <c r="AQ57" s="82" t="str">
        <f t="shared" si="5"/>
        <v/>
      </c>
      <c r="AR57" s="82" t="str">
        <f t="shared" si="6"/>
        <v/>
      </c>
      <c r="AS57" s="82" t="str">
        <f t="shared" si="7"/>
        <v/>
      </c>
      <c r="AT57" s="82" t="str">
        <f t="shared" si="8"/>
        <v/>
      </c>
      <c r="AU57" s="82" t="str">
        <f t="shared" si="9"/>
        <v/>
      </c>
      <c r="AV57" s="82" t="str">
        <f t="shared" si="10"/>
        <v/>
      </c>
    </row>
    <row r="58" spans="1:55" s="14" customFormat="1" ht="21" customHeight="1" x14ac:dyDescent="0.15">
      <c r="A58" s="91">
        <v>8</v>
      </c>
      <c r="B58" s="130"/>
      <c r="C58" s="130"/>
      <c r="D58" s="130"/>
      <c r="E58" s="130"/>
      <c r="F58" s="130"/>
      <c r="G58" s="131"/>
      <c r="H58" s="132"/>
      <c r="I58" s="132"/>
      <c r="J58" s="132"/>
      <c r="K58" s="132"/>
      <c r="L58" s="133"/>
      <c r="M58" s="134"/>
      <c r="N58" s="135"/>
      <c r="O58" s="135"/>
      <c r="P58" s="135"/>
      <c r="Q58" s="59" t="s">
        <v>32</v>
      </c>
      <c r="R58" s="136"/>
      <c r="S58" s="136"/>
      <c r="T58" s="136"/>
      <c r="U58" s="137"/>
      <c r="V58" s="4"/>
      <c r="W58" s="190"/>
      <c r="X58" s="55"/>
      <c r="Y58" s="55"/>
      <c r="Z58" s="55"/>
      <c r="AA58" s="55"/>
      <c r="AB58" s="55"/>
      <c r="AC58" s="55"/>
      <c r="AD58" s="55"/>
      <c r="AG58" s="89"/>
      <c r="AK58" s="82">
        <f t="shared" si="1"/>
        <v>0</v>
      </c>
      <c r="AL58" s="82">
        <f t="shared" si="2"/>
        <v>0</v>
      </c>
      <c r="AM58" s="82">
        <f t="shared" si="11"/>
        <v>0</v>
      </c>
      <c r="AN58" s="93">
        <f t="shared" si="3"/>
        <v>0</v>
      </c>
      <c r="AO58" s="82">
        <f t="shared" si="12"/>
        <v>0</v>
      </c>
      <c r="AP58" s="82" t="e">
        <f t="shared" si="4"/>
        <v>#VALUE!</v>
      </c>
      <c r="AQ58" s="82" t="str">
        <f t="shared" si="5"/>
        <v/>
      </c>
      <c r="AR58" s="82" t="str">
        <f t="shared" si="6"/>
        <v/>
      </c>
      <c r="AS58" s="82" t="str">
        <f t="shared" si="7"/>
        <v/>
      </c>
      <c r="AT58" s="82" t="str">
        <f t="shared" si="8"/>
        <v/>
      </c>
      <c r="AU58" s="82" t="str">
        <f t="shared" si="9"/>
        <v/>
      </c>
      <c r="AV58" s="82" t="str">
        <f t="shared" si="10"/>
        <v/>
      </c>
    </row>
    <row r="59" spans="1:55" s="14" customFormat="1" ht="21" customHeight="1" x14ac:dyDescent="0.15">
      <c r="A59" s="91">
        <v>9</v>
      </c>
      <c r="B59" s="130"/>
      <c r="C59" s="130"/>
      <c r="D59" s="130"/>
      <c r="E59" s="130"/>
      <c r="F59" s="130"/>
      <c r="G59" s="131"/>
      <c r="H59" s="132"/>
      <c r="I59" s="132"/>
      <c r="J59" s="132"/>
      <c r="K59" s="132"/>
      <c r="L59" s="133"/>
      <c r="M59" s="134"/>
      <c r="N59" s="135"/>
      <c r="O59" s="135"/>
      <c r="P59" s="135"/>
      <c r="Q59" s="59" t="s">
        <v>32</v>
      </c>
      <c r="R59" s="136"/>
      <c r="S59" s="136"/>
      <c r="T59" s="136"/>
      <c r="U59" s="137"/>
      <c r="V59" s="4"/>
      <c r="W59" s="190" t="s">
        <v>98</v>
      </c>
      <c r="X59" s="55"/>
      <c r="Y59" s="55"/>
      <c r="Z59" s="55"/>
      <c r="AA59" s="55"/>
      <c r="AB59" s="55"/>
      <c r="AC59" s="55"/>
      <c r="AD59" s="55"/>
      <c r="AG59" s="89"/>
      <c r="AK59" s="82">
        <f t="shared" si="1"/>
        <v>0</v>
      </c>
      <c r="AL59" s="82">
        <f t="shared" si="2"/>
        <v>0</v>
      </c>
      <c r="AM59" s="82">
        <f t="shared" si="11"/>
        <v>0</v>
      </c>
      <c r="AN59" s="93">
        <f t="shared" si="3"/>
        <v>0</v>
      </c>
      <c r="AO59" s="82">
        <f t="shared" si="12"/>
        <v>0</v>
      </c>
      <c r="AP59" s="82" t="e">
        <f t="shared" si="4"/>
        <v>#VALUE!</v>
      </c>
      <c r="AQ59" s="82" t="str">
        <f t="shared" si="5"/>
        <v/>
      </c>
      <c r="AR59" s="82" t="str">
        <f t="shared" si="6"/>
        <v/>
      </c>
      <c r="AS59" s="82" t="str">
        <f t="shared" si="7"/>
        <v/>
      </c>
      <c r="AT59" s="82" t="str">
        <f t="shared" si="8"/>
        <v/>
      </c>
      <c r="AU59" s="82" t="str">
        <f t="shared" si="9"/>
        <v/>
      </c>
      <c r="AV59" s="82" t="str">
        <f t="shared" si="10"/>
        <v/>
      </c>
    </row>
    <row r="60" spans="1:55" s="14" customFormat="1" ht="21" customHeight="1" x14ac:dyDescent="0.15">
      <c r="A60" s="91">
        <v>10</v>
      </c>
      <c r="B60" s="130"/>
      <c r="C60" s="130"/>
      <c r="D60" s="130"/>
      <c r="E60" s="130"/>
      <c r="F60" s="130"/>
      <c r="G60" s="131"/>
      <c r="H60" s="132"/>
      <c r="I60" s="132"/>
      <c r="J60" s="132"/>
      <c r="K60" s="132"/>
      <c r="L60" s="133"/>
      <c r="M60" s="134"/>
      <c r="N60" s="135"/>
      <c r="O60" s="135"/>
      <c r="P60" s="135"/>
      <c r="Q60" s="59" t="s">
        <v>32</v>
      </c>
      <c r="R60" s="136"/>
      <c r="S60" s="136"/>
      <c r="T60" s="136"/>
      <c r="U60" s="137"/>
      <c r="V60" s="4"/>
      <c r="W60" s="190"/>
      <c r="X60" s="55"/>
      <c r="Y60" s="55"/>
      <c r="Z60" s="55"/>
      <c r="AA60" s="55"/>
      <c r="AB60" s="55"/>
      <c r="AC60" s="55"/>
      <c r="AD60" s="55"/>
      <c r="AG60" s="89"/>
      <c r="AK60" s="82">
        <f t="shared" si="1"/>
        <v>0</v>
      </c>
      <c r="AL60" s="82">
        <f t="shared" si="2"/>
        <v>0</v>
      </c>
      <c r="AM60" s="82">
        <f t="shared" si="11"/>
        <v>0</v>
      </c>
      <c r="AN60" s="93">
        <f t="shared" si="3"/>
        <v>0</v>
      </c>
      <c r="AO60" s="82">
        <f t="shared" si="12"/>
        <v>0</v>
      </c>
      <c r="AP60" s="82" t="e">
        <f t="shared" si="4"/>
        <v>#VALUE!</v>
      </c>
      <c r="AQ60" s="82" t="str">
        <f t="shared" si="5"/>
        <v/>
      </c>
      <c r="AR60" s="82" t="str">
        <f t="shared" si="6"/>
        <v/>
      </c>
      <c r="AS60" s="82" t="str">
        <f t="shared" si="7"/>
        <v/>
      </c>
      <c r="AT60" s="82" t="str">
        <f t="shared" si="8"/>
        <v/>
      </c>
      <c r="AU60" s="82" t="str">
        <f t="shared" si="9"/>
        <v/>
      </c>
      <c r="AV60" s="82" t="str">
        <f t="shared" si="10"/>
        <v/>
      </c>
    </row>
    <row r="61" spans="1:55" s="14" customFormat="1" ht="21" customHeight="1" x14ac:dyDescent="0.15">
      <c r="A61" s="91">
        <v>11</v>
      </c>
      <c r="B61" s="130"/>
      <c r="C61" s="130"/>
      <c r="D61" s="130"/>
      <c r="E61" s="130"/>
      <c r="F61" s="130"/>
      <c r="G61" s="131"/>
      <c r="H61" s="132"/>
      <c r="I61" s="132"/>
      <c r="J61" s="132"/>
      <c r="K61" s="132"/>
      <c r="L61" s="133"/>
      <c r="M61" s="134"/>
      <c r="N61" s="135"/>
      <c r="O61" s="135"/>
      <c r="P61" s="135"/>
      <c r="Q61" s="59" t="s">
        <v>32</v>
      </c>
      <c r="R61" s="136"/>
      <c r="S61" s="136"/>
      <c r="T61" s="136"/>
      <c r="U61" s="137"/>
      <c r="V61" s="4"/>
      <c r="W61" s="94"/>
      <c r="X61" s="95"/>
      <c r="Y61" s="95"/>
      <c r="Z61" s="95"/>
      <c r="AA61" s="95"/>
      <c r="AB61" s="95"/>
      <c r="AC61" s="95"/>
      <c r="AD61" s="95"/>
      <c r="AG61" s="89"/>
      <c r="AK61" s="82">
        <f t="shared" si="1"/>
        <v>0</v>
      </c>
      <c r="AL61" s="82">
        <f t="shared" si="2"/>
        <v>0</v>
      </c>
      <c r="AM61" s="82">
        <f t="shared" si="11"/>
        <v>0</v>
      </c>
      <c r="AN61" s="93">
        <f t="shared" si="3"/>
        <v>0</v>
      </c>
      <c r="AO61" s="82">
        <f t="shared" si="12"/>
        <v>0</v>
      </c>
      <c r="AP61" s="82" t="e">
        <f t="shared" si="4"/>
        <v>#VALUE!</v>
      </c>
      <c r="AQ61" s="82" t="str">
        <f t="shared" si="5"/>
        <v/>
      </c>
      <c r="AR61" s="82" t="str">
        <f t="shared" si="6"/>
        <v/>
      </c>
      <c r="AS61" s="82" t="str">
        <f t="shared" si="7"/>
        <v/>
      </c>
      <c r="AT61" s="82" t="str">
        <f t="shared" si="8"/>
        <v/>
      </c>
      <c r="AU61" s="82" t="str">
        <f t="shared" si="9"/>
        <v/>
      </c>
      <c r="AV61" s="82" t="str">
        <f t="shared" si="10"/>
        <v/>
      </c>
    </row>
    <row r="62" spans="1:55" s="14" customFormat="1" ht="21" customHeight="1" x14ac:dyDescent="0.15">
      <c r="A62" s="91">
        <v>12</v>
      </c>
      <c r="B62" s="130"/>
      <c r="C62" s="130"/>
      <c r="D62" s="130"/>
      <c r="E62" s="130"/>
      <c r="F62" s="130"/>
      <c r="G62" s="131"/>
      <c r="H62" s="132"/>
      <c r="I62" s="132"/>
      <c r="J62" s="132"/>
      <c r="K62" s="132"/>
      <c r="L62" s="133"/>
      <c r="M62" s="134"/>
      <c r="N62" s="135"/>
      <c r="O62" s="135"/>
      <c r="P62" s="135"/>
      <c r="Q62" s="59" t="s">
        <v>32</v>
      </c>
      <c r="R62" s="136"/>
      <c r="S62" s="136"/>
      <c r="T62" s="136"/>
      <c r="U62" s="137"/>
      <c r="V62" s="4"/>
      <c r="X62" s="89"/>
      <c r="Y62" s="89"/>
      <c r="Z62" s="89"/>
      <c r="AA62" s="89"/>
      <c r="AB62" s="89"/>
      <c r="AC62" s="89"/>
      <c r="AD62" s="89"/>
      <c r="AG62" s="89"/>
      <c r="AK62" s="82">
        <f t="shared" si="1"/>
        <v>0</v>
      </c>
      <c r="AL62" s="82">
        <f t="shared" si="2"/>
        <v>0</v>
      </c>
      <c r="AM62" s="82">
        <f t="shared" si="11"/>
        <v>0</v>
      </c>
      <c r="AN62" s="93">
        <f t="shared" si="3"/>
        <v>0</v>
      </c>
      <c r="AO62" s="82">
        <f t="shared" si="12"/>
        <v>0</v>
      </c>
      <c r="AP62" s="82" t="e">
        <f t="shared" si="4"/>
        <v>#VALUE!</v>
      </c>
      <c r="AQ62" s="82" t="str">
        <f t="shared" si="5"/>
        <v/>
      </c>
      <c r="AR62" s="82" t="str">
        <f t="shared" si="6"/>
        <v/>
      </c>
      <c r="AS62" s="82" t="str">
        <f t="shared" si="7"/>
        <v/>
      </c>
      <c r="AT62" s="82" t="str">
        <f t="shared" si="8"/>
        <v/>
      </c>
      <c r="AU62" s="82" t="str">
        <f t="shared" si="9"/>
        <v/>
      </c>
      <c r="AV62" s="82" t="str">
        <f t="shared" si="10"/>
        <v/>
      </c>
    </row>
    <row r="63" spans="1:55" s="14" customFormat="1" ht="21" customHeight="1" x14ac:dyDescent="0.15">
      <c r="A63" s="91">
        <v>13</v>
      </c>
      <c r="B63" s="130"/>
      <c r="C63" s="130"/>
      <c r="D63" s="130"/>
      <c r="E63" s="130"/>
      <c r="F63" s="130"/>
      <c r="G63" s="131"/>
      <c r="H63" s="132"/>
      <c r="I63" s="132"/>
      <c r="J63" s="132"/>
      <c r="K63" s="132"/>
      <c r="L63" s="133"/>
      <c r="M63" s="134"/>
      <c r="N63" s="135"/>
      <c r="O63" s="135"/>
      <c r="P63" s="135"/>
      <c r="Q63" s="59" t="s">
        <v>32</v>
      </c>
      <c r="R63" s="136"/>
      <c r="S63" s="136"/>
      <c r="T63" s="136"/>
      <c r="U63" s="137"/>
      <c r="V63" s="4"/>
      <c r="X63" s="89"/>
      <c r="Y63" s="89"/>
      <c r="Z63" s="89"/>
      <c r="AA63" s="89"/>
      <c r="AB63" s="89"/>
      <c r="AC63" s="89"/>
      <c r="AD63" s="89"/>
      <c r="AG63" s="89"/>
      <c r="AK63" s="82">
        <f t="shared" si="1"/>
        <v>0</v>
      </c>
      <c r="AL63" s="82">
        <f t="shared" si="2"/>
        <v>0</v>
      </c>
      <c r="AM63" s="82">
        <f t="shared" si="11"/>
        <v>0</v>
      </c>
      <c r="AN63" s="93">
        <f t="shared" si="3"/>
        <v>0</v>
      </c>
      <c r="AO63" s="82">
        <f t="shared" si="12"/>
        <v>0</v>
      </c>
      <c r="AP63" s="82" t="e">
        <f t="shared" si="4"/>
        <v>#VALUE!</v>
      </c>
      <c r="AQ63" s="82" t="str">
        <f t="shared" si="5"/>
        <v/>
      </c>
      <c r="AR63" s="82" t="str">
        <f t="shared" si="6"/>
        <v/>
      </c>
      <c r="AS63" s="82" t="str">
        <f t="shared" si="7"/>
        <v/>
      </c>
      <c r="AT63" s="82" t="str">
        <f t="shared" si="8"/>
        <v/>
      </c>
      <c r="AU63" s="82" t="str">
        <f t="shared" si="9"/>
        <v/>
      </c>
      <c r="AV63" s="82" t="str">
        <f t="shared" si="10"/>
        <v/>
      </c>
    </row>
    <row r="64" spans="1:55" s="14" customFormat="1" ht="21" customHeight="1" x14ac:dyDescent="0.15">
      <c r="A64" s="91">
        <v>14</v>
      </c>
      <c r="B64" s="130"/>
      <c r="C64" s="130"/>
      <c r="D64" s="130"/>
      <c r="E64" s="130"/>
      <c r="F64" s="130"/>
      <c r="G64" s="131"/>
      <c r="H64" s="132"/>
      <c r="I64" s="132"/>
      <c r="J64" s="132"/>
      <c r="K64" s="132"/>
      <c r="L64" s="133"/>
      <c r="M64" s="134"/>
      <c r="N64" s="135"/>
      <c r="O64" s="135"/>
      <c r="P64" s="135"/>
      <c r="Q64" s="59" t="s">
        <v>32</v>
      </c>
      <c r="R64" s="136"/>
      <c r="S64" s="136"/>
      <c r="T64" s="136"/>
      <c r="U64" s="137"/>
      <c r="V64" s="4"/>
      <c r="X64" s="89"/>
      <c r="Y64" s="89"/>
      <c r="Z64" s="89"/>
      <c r="AA64" s="89"/>
      <c r="AB64" s="89"/>
      <c r="AC64" s="89"/>
      <c r="AD64" s="89"/>
      <c r="AG64" s="89"/>
      <c r="AK64" s="82">
        <f t="shared" si="1"/>
        <v>0</v>
      </c>
      <c r="AL64" s="82">
        <f t="shared" si="2"/>
        <v>0</v>
      </c>
      <c r="AM64" s="82">
        <f t="shared" si="11"/>
        <v>0</v>
      </c>
      <c r="AN64" s="93">
        <f t="shared" si="3"/>
        <v>0</v>
      </c>
      <c r="AO64" s="82">
        <f t="shared" si="12"/>
        <v>0</v>
      </c>
      <c r="AP64" s="82" t="e">
        <f t="shared" si="4"/>
        <v>#VALUE!</v>
      </c>
      <c r="AQ64" s="82" t="str">
        <f t="shared" si="5"/>
        <v/>
      </c>
      <c r="AR64" s="82" t="str">
        <f t="shared" si="6"/>
        <v/>
      </c>
      <c r="AS64" s="82" t="str">
        <f t="shared" si="7"/>
        <v/>
      </c>
      <c r="AT64" s="82" t="str">
        <f t="shared" si="8"/>
        <v/>
      </c>
      <c r="AU64" s="82" t="str">
        <f t="shared" si="9"/>
        <v/>
      </c>
      <c r="AV64" s="82" t="str">
        <f>IF(AU64="","",AN64)</f>
        <v/>
      </c>
    </row>
    <row r="65" spans="1:55" s="14" customFormat="1" ht="21" customHeight="1" x14ac:dyDescent="0.15">
      <c r="A65" s="91">
        <v>15</v>
      </c>
      <c r="B65" s="130"/>
      <c r="C65" s="130"/>
      <c r="D65" s="130"/>
      <c r="E65" s="130"/>
      <c r="F65" s="130"/>
      <c r="G65" s="131"/>
      <c r="H65" s="132"/>
      <c r="I65" s="132"/>
      <c r="J65" s="132"/>
      <c r="K65" s="132"/>
      <c r="L65" s="133"/>
      <c r="M65" s="134"/>
      <c r="N65" s="135"/>
      <c r="O65" s="135"/>
      <c r="P65" s="135"/>
      <c r="Q65" s="59" t="s">
        <v>32</v>
      </c>
      <c r="R65" s="136"/>
      <c r="S65" s="136"/>
      <c r="T65" s="136"/>
      <c r="U65" s="137"/>
      <c r="V65" s="4"/>
      <c r="X65" s="89"/>
      <c r="Y65" s="89"/>
      <c r="Z65" s="89"/>
      <c r="AA65" s="89"/>
      <c r="AB65" s="89"/>
      <c r="AC65" s="89"/>
      <c r="AD65" s="89"/>
      <c r="AG65" s="89"/>
      <c r="AK65" s="82">
        <f t="shared" si="1"/>
        <v>0</v>
      </c>
      <c r="AL65" s="82">
        <f t="shared" si="2"/>
        <v>0</v>
      </c>
      <c r="AM65" s="82">
        <f t="shared" si="11"/>
        <v>0</v>
      </c>
      <c r="AN65" s="93">
        <f t="shared" si="3"/>
        <v>0</v>
      </c>
      <c r="AO65" s="82">
        <f t="shared" si="12"/>
        <v>0</v>
      </c>
      <c r="AP65" s="82" t="e">
        <f t="shared" si="4"/>
        <v>#VALUE!</v>
      </c>
      <c r="AQ65" s="82" t="str">
        <f t="shared" si="5"/>
        <v/>
      </c>
      <c r="AR65" s="82" t="str">
        <f t="shared" si="6"/>
        <v/>
      </c>
      <c r="AS65" s="82" t="str">
        <f t="shared" si="7"/>
        <v/>
      </c>
      <c r="AT65" s="82" t="str">
        <f>IF(AS65="","",AN65)</f>
        <v/>
      </c>
      <c r="AU65" s="82" t="str">
        <f t="shared" si="9"/>
        <v/>
      </c>
      <c r="AV65" s="82" t="str">
        <f t="shared" ref="AV65:AV76" si="13">IF(AU65="","",AN65)</f>
        <v/>
      </c>
    </row>
    <row r="66" spans="1:55" s="14" customFormat="1" ht="21" customHeight="1" x14ac:dyDescent="0.15">
      <c r="A66" s="91">
        <v>16</v>
      </c>
      <c r="B66" s="130"/>
      <c r="C66" s="130"/>
      <c r="D66" s="130"/>
      <c r="E66" s="130"/>
      <c r="F66" s="130"/>
      <c r="G66" s="131"/>
      <c r="H66" s="132"/>
      <c r="I66" s="132"/>
      <c r="J66" s="132"/>
      <c r="K66" s="132"/>
      <c r="L66" s="133"/>
      <c r="M66" s="134"/>
      <c r="N66" s="135"/>
      <c r="O66" s="135"/>
      <c r="P66" s="135"/>
      <c r="Q66" s="59" t="s">
        <v>32</v>
      </c>
      <c r="R66" s="136"/>
      <c r="S66" s="136"/>
      <c r="T66" s="136"/>
      <c r="U66" s="137"/>
      <c r="V66" s="4"/>
      <c r="X66" s="89"/>
      <c r="Y66" s="89"/>
      <c r="Z66" s="89"/>
      <c r="AA66" s="89"/>
      <c r="AB66" s="89"/>
      <c r="AC66" s="89"/>
      <c r="AD66" s="89"/>
      <c r="AG66" s="89"/>
      <c r="AK66" s="82">
        <f t="shared" si="1"/>
        <v>0</v>
      </c>
      <c r="AL66" s="82">
        <f t="shared" si="2"/>
        <v>0</v>
      </c>
      <c r="AM66" s="82">
        <f t="shared" si="11"/>
        <v>0</v>
      </c>
      <c r="AN66" s="93">
        <f t="shared" si="3"/>
        <v>0</v>
      </c>
      <c r="AO66" s="82">
        <f t="shared" si="12"/>
        <v>0</v>
      </c>
      <c r="AP66" s="82" t="e">
        <f t="shared" si="4"/>
        <v>#VALUE!</v>
      </c>
      <c r="AQ66" s="82" t="str">
        <f t="shared" si="5"/>
        <v/>
      </c>
      <c r="AR66" s="82" t="str">
        <f t="shared" si="6"/>
        <v/>
      </c>
      <c r="AS66" s="82" t="str">
        <f t="shared" si="7"/>
        <v/>
      </c>
      <c r="AT66" s="82" t="str">
        <f>IF(AS66="","",AN66)</f>
        <v/>
      </c>
      <c r="AU66" s="82" t="str">
        <f t="shared" si="9"/>
        <v/>
      </c>
      <c r="AV66" s="82" t="str">
        <f t="shared" si="13"/>
        <v/>
      </c>
    </row>
    <row r="67" spans="1:55" s="14" customFormat="1" ht="21" customHeight="1" x14ac:dyDescent="0.15">
      <c r="A67" s="91">
        <v>17</v>
      </c>
      <c r="B67" s="130"/>
      <c r="C67" s="130"/>
      <c r="D67" s="130"/>
      <c r="E67" s="130"/>
      <c r="F67" s="130"/>
      <c r="G67" s="131"/>
      <c r="H67" s="132"/>
      <c r="I67" s="132"/>
      <c r="J67" s="132"/>
      <c r="K67" s="132"/>
      <c r="L67" s="133"/>
      <c r="M67" s="134"/>
      <c r="N67" s="135"/>
      <c r="O67" s="135"/>
      <c r="P67" s="135"/>
      <c r="Q67" s="59" t="s">
        <v>32</v>
      </c>
      <c r="R67" s="136"/>
      <c r="S67" s="136"/>
      <c r="T67" s="136"/>
      <c r="U67" s="137"/>
      <c r="V67" s="4"/>
      <c r="X67" s="89"/>
      <c r="Y67" s="89"/>
      <c r="Z67" s="89"/>
      <c r="AA67" s="89"/>
      <c r="AB67" s="89"/>
      <c r="AC67" s="89"/>
      <c r="AD67" s="89"/>
      <c r="AG67" s="89"/>
      <c r="AK67" s="82">
        <f t="shared" si="1"/>
        <v>0</v>
      </c>
      <c r="AL67" s="82">
        <f t="shared" si="2"/>
        <v>0</v>
      </c>
      <c r="AM67" s="82">
        <f t="shared" si="11"/>
        <v>0</v>
      </c>
      <c r="AN67" s="93">
        <f t="shared" si="3"/>
        <v>0</v>
      </c>
      <c r="AO67" s="82">
        <f t="shared" si="12"/>
        <v>0</v>
      </c>
      <c r="AP67" s="82" t="e">
        <f t="shared" si="4"/>
        <v>#VALUE!</v>
      </c>
      <c r="AQ67" s="82" t="str">
        <f t="shared" si="5"/>
        <v/>
      </c>
      <c r="AR67" s="82" t="str">
        <f t="shared" si="6"/>
        <v/>
      </c>
      <c r="AS67" s="82" t="str">
        <f t="shared" si="7"/>
        <v/>
      </c>
      <c r="AT67" s="82" t="str">
        <f t="shared" ref="AT67:AT76" si="14">IF(AS67="","",AN67)</f>
        <v/>
      </c>
      <c r="AU67" s="82" t="str">
        <f t="shared" si="9"/>
        <v/>
      </c>
      <c r="AV67" s="82" t="str">
        <f t="shared" si="13"/>
        <v/>
      </c>
    </row>
    <row r="68" spans="1:55" s="14" customFormat="1" ht="21" customHeight="1" x14ac:dyDescent="0.15">
      <c r="A68" s="91">
        <v>18</v>
      </c>
      <c r="B68" s="130"/>
      <c r="C68" s="130"/>
      <c r="D68" s="130"/>
      <c r="E68" s="130"/>
      <c r="F68" s="130"/>
      <c r="G68" s="131"/>
      <c r="H68" s="132"/>
      <c r="I68" s="132"/>
      <c r="J68" s="132"/>
      <c r="K68" s="132"/>
      <c r="L68" s="133"/>
      <c r="M68" s="134"/>
      <c r="N68" s="135"/>
      <c r="O68" s="135"/>
      <c r="P68" s="135"/>
      <c r="Q68" s="59" t="s">
        <v>32</v>
      </c>
      <c r="R68" s="136"/>
      <c r="S68" s="136"/>
      <c r="T68" s="136"/>
      <c r="U68" s="137"/>
      <c r="V68" s="4"/>
      <c r="X68" s="89"/>
      <c r="Y68" s="89"/>
      <c r="Z68" s="89"/>
      <c r="AA68" s="89"/>
      <c r="AB68" s="89"/>
      <c r="AC68" s="89"/>
      <c r="AD68" s="89"/>
      <c r="AG68" s="89"/>
      <c r="AK68" s="82">
        <f t="shared" si="1"/>
        <v>0</v>
      </c>
      <c r="AL68" s="82">
        <f t="shared" si="2"/>
        <v>0</v>
      </c>
      <c r="AM68" s="82">
        <f t="shared" si="11"/>
        <v>0</v>
      </c>
      <c r="AN68" s="93">
        <f t="shared" si="3"/>
        <v>0</v>
      </c>
      <c r="AO68" s="82">
        <f t="shared" si="12"/>
        <v>0</v>
      </c>
      <c r="AP68" s="82" t="e">
        <f t="shared" si="4"/>
        <v>#VALUE!</v>
      </c>
      <c r="AQ68" s="82" t="str">
        <f t="shared" si="5"/>
        <v/>
      </c>
      <c r="AR68" s="82" t="str">
        <f t="shared" si="6"/>
        <v/>
      </c>
      <c r="AS68" s="82" t="str">
        <f t="shared" si="7"/>
        <v/>
      </c>
      <c r="AT68" s="82" t="str">
        <f t="shared" si="14"/>
        <v/>
      </c>
      <c r="AU68" s="82" t="str">
        <f t="shared" si="9"/>
        <v/>
      </c>
      <c r="AV68" s="82" t="str">
        <f t="shared" si="13"/>
        <v/>
      </c>
    </row>
    <row r="69" spans="1:55" s="14" customFormat="1" ht="21" customHeight="1" x14ac:dyDescent="0.15">
      <c r="A69" s="91">
        <v>19</v>
      </c>
      <c r="B69" s="130"/>
      <c r="C69" s="130"/>
      <c r="D69" s="130"/>
      <c r="E69" s="130"/>
      <c r="F69" s="130"/>
      <c r="G69" s="131"/>
      <c r="H69" s="132"/>
      <c r="I69" s="132"/>
      <c r="J69" s="132"/>
      <c r="K69" s="132"/>
      <c r="L69" s="133"/>
      <c r="M69" s="134"/>
      <c r="N69" s="135"/>
      <c r="O69" s="135"/>
      <c r="P69" s="135"/>
      <c r="Q69" s="59" t="s">
        <v>32</v>
      </c>
      <c r="R69" s="136"/>
      <c r="S69" s="136"/>
      <c r="T69" s="136"/>
      <c r="U69" s="137"/>
      <c r="V69" s="4"/>
      <c r="X69" s="89"/>
      <c r="Y69" s="89"/>
      <c r="Z69" s="89"/>
      <c r="AA69" s="89"/>
      <c r="AB69" s="89"/>
      <c r="AC69" s="89"/>
      <c r="AD69" s="89"/>
      <c r="AG69" s="89"/>
      <c r="AK69" s="82">
        <f t="shared" si="1"/>
        <v>0</v>
      </c>
      <c r="AL69" s="82">
        <f t="shared" si="2"/>
        <v>0</v>
      </c>
      <c r="AM69" s="82">
        <f t="shared" si="11"/>
        <v>0</v>
      </c>
      <c r="AN69" s="93">
        <f t="shared" si="3"/>
        <v>0</v>
      </c>
      <c r="AO69" s="82">
        <f t="shared" si="12"/>
        <v>0</v>
      </c>
      <c r="AP69" s="82" t="e">
        <f t="shared" si="4"/>
        <v>#VALUE!</v>
      </c>
      <c r="AQ69" s="82" t="str">
        <f t="shared" si="5"/>
        <v/>
      </c>
      <c r="AR69" s="82" t="str">
        <f t="shared" si="6"/>
        <v/>
      </c>
      <c r="AS69" s="82" t="str">
        <f t="shared" si="7"/>
        <v/>
      </c>
      <c r="AT69" s="82" t="str">
        <f t="shared" si="14"/>
        <v/>
      </c>
      <c r="AU69" s="82" t="str">
        <f t="shared" si="9"/>
        <v/>
      </c>
      <c r="AV69" s="82" t="str">
        <f t="shared" si="13"/>
        <v/>
      </c>
    </row>
    <row r="70" spans="1:55" s="14" customFormat="1" ht="21" customHeight="1" x14ac:dyDescent="0.15">
      <c r="A70" s="91">
        <v>20</v>
      </c>
      <c r="B70" s="130"/>
      <c r="C70" s="130"/>
      <c r="D70" s="130"/>
      <c r="E70" s="130"/>
      <c r="F70" s="130"/>
      <c r="G70" s="131"/>
      <c r="H70" s="132"/>
      <c r="I70" s="132"/>
      <c r="J70" s="132"/>
      <c r="K70" s="132"/>
      <c r="L70" s="133"/>
      <c r="M70" s="134"/>
      <c r="N70" s="135"/>
      <c r="O70" s="135"/>
      <c r="P70" s="135"/>
      <c r="Q70" s="59" t="s">
        <v>32</v>
      </c>
      <c r="R70" s="136"/>
      <c r="S70" s="136"/>
      <c r="T70" s="136"/>
      <c r="U70" s="137"/>
      <c r="V70" s="4"/>
      <c r="X70" s="89"/>
      <c r="Y70" s="89"/>
      <c r="Z70" s="89"/>
      <c r="AA70" s="89"/>
      <c r="AB70" s="89"/>
      <c r="AC70" s="89"/>
      <c r="AD70" s="89"/>
      <c r="AG70" s="89"/>
      <c r="AK70" s="82">
        <f t="shared" si="1"/>
        <v>0</v>
      </c>
      <c r="AL70" s="82">
        <f t="shared" si="2"/>
        <v>0</v>
      </c>
      <c r="AM70" s="82">
        <f t="shared" si="11"/>
        <v>0</v>
      </c>
      <c r="AN70" s="93">
        <f t="shared" si="3"/>
        <v>0</v>
      </c>
      <c r="AO70" s="82">
        <f t="shared" si="12"/>
        <v>0</v>
      </c>
      <c r="AP70" s="82" t="e">
        <f t="shared" si="4"/>
        <v>#VALUE!</v>
      </c>
      <c r="AQ70" s="82" t="str">
        <f t="shared" si="5"/>
        <v/>
      </c>
      <c r="AR70" s="82" t="str">
        <f t="shared" si="6"/>
        <v/>
      </c>
      <c r="AS70" s="82" t="str">
        <f t="shared" si="7"/>
        <v/>
      </c>
      <c r="AT70" s="82" t="str">
        <f t="shared" si="14"/>
        <v/>
      </c>
      <c r="AU70" s="82" t="str">
        <f t="shared" si="9"/>
        <v/>
      </c>
      <c r="AV70" s="82" t="str">
        <f t="shared" si="13"/>
        <v/>
      </c>
    </row>
    <row r="71" spans="1:55" s="12" customFormat="1" ht="21" customHeight="1" x14ac:dyDescent="0.15">
      <c r="A71" s="91">
        <v>21</v>
      </c>
      <c r="B71" s="130"/>
      <c r="C71" s="130"/>
      <c r="D71" s="130"/>
      <c r="E71" s="130"/>
      <c r="F71" s="130"/>
      <c r="G71" s="131"/>
      <c r="H71" s="132"/>
      <c r="I71" s="132"/>
      <c r="J71" s="132"/>
      <c r="K71" s="132"/>
      <c r="L71" s="133"/>
      <c r="M71" s="134"/>
      <c r="N71" s="135"/>
      <c r="O71" s="135"/>
      <c r="P71" s="135"/>
      <c r="Q71" s="59" t="s">
        <v>32</v>
      </c>
      <c r="R71" s="136"/>
      <c r="S71" s="136"/>
      <c r="T71" s="136"/>
      <c r="U71" s="137"/>
      <c r="V71" s="4"/>
      <c r="X71" s="42"/>
      <c r="Y71" s="42"/>
      <c r="Z71" s="42"/>
      <c r="AA71" s="42"/>
      <c r="AB71" s="42"/>
      <c r="AC71" s="42"/>
      <c r="AD71" s="42"/>
      <c r="AG71" s="89"/>
      <c r="AK71" s="82">
        <f t="shared" si="1"/>
        <v>0</v>
      </c>
      <c r="AL71" s="82">
        <f t="shared" si="2"/>
        <v>0</v>
      </c>
      <c r="AM71" s="82">
        <f t="shared" si="11"/>
        <v>0</v>
      </c>
      <c r="AN71" s="93">
        <f t="shared" si="3"/>
        <v>0</v>
      </c>
      <c r="AO71" s="82">
        <f t="shared" si="12"/>
        <v>0</v>
      </c>
      <c r="AP71" s="82" t="e">
        <f t="shared" si="4"/>
        <v>#VALUE!</v>
      </c>
      <c r="AQ71" s="82" t="str">
        <f t="shared" si="5"/>
        <v/>
      </c>
      <c r="AR71" s="82" t="str">
        <f t="shared" si="6"/>
        <v/>
      </c>
      <c r="AS71" s="82" t="str">
        <f t="shared" si="7"/>
        <v/>
      </c>
      <c r="AT71" s="82" t="str">
        <f t="shared" si="14"/>
        <v/>
      </c>
      <c r="AU71" s="82" t="str">
        <f t="shared" si="9"/>
        <v/>
      </c>
      <c r="AV71" s="82" t="str">
        <f t="shared" si="13"/>
        <v/>
      </c>
    </row>
    <row r="72" spans="1:55" s="12" customFormat="1" ht="21" customHeight="1" x14ac:dyDescent="0.15">
      <c r="A72" s="91">
        <v>22</v>
      </c>
      <c r="B72" s="130"/>
      <c r="C72" s="130"/>
      <c r="D72" s="130"/>
      <c r="E72" s="130"/>
      <c r="F72" s="130"/>
      <c r="G72" s="131"/>
      <c r="H72" s="132"/>
      <c r="I72" s="132"/>
      <c r="J72" s="132"/>
      <c r="K72" s="132"/>
      <c r="L72" s="133"/>
      <c r="M72" s="134"/>
      <c r="N72" s="135"/>
      <c r="O72" s="135"/>
      <c r="P72" s="135"/>
      <c r="Q72" s="59" t="s">
        <v>32</v>
      </c>
      <c r="R72" s="136"/>
      <c r="S72" s="136"/>
      <c r="T72" s="136"/>
      <c r="U72" s="137"/>
      <c r="V72" s="4"/>
      <c r="X72" s="42"/>
      <c r="Y72" s="42"/>
      <c r="Z72" s="42"/>
      <c r="AA72" s="42"/>
      <c r="AB72" s="42"/>
      <c r="AC72" s="42"/>
      <c r="AD72" s="42"/>
      <c r="AG72" s="89"/>
      <c r="AK72" s="82">
        <f t="shared" si="1"/>
        <v>0</v>
      </c>
      <c r="AL72" s="82">
        <f t="shared" si="2"/>
        <v>0</v>
      </c>
      <c r="AM72" s="82">
        <f t="shared" si="11"/>
        <v>0</v>
      </c>
      <c r="AN72" s="93">
        <f t="shared" si="3"/>
        <v>0</v>
      </c>
      <c r="AO72" s="82">
        <f t="shared" si="12"/>
        <v>0</v>
      </c>
      <c r="AP72" s="82" t="e">
        <f t="shared" si="4"/>
        <v>#VALUE!</v>
      </c>
      <c r="AQ72" s="82" t="str">
        <f t="shared" si="5"/>
        <v/>
      </c>
      <c r="AR72" s="82" t="str">
        <f t="shared" si="6"/>
        <v/>
      </c>
      <c r="AS72" s="82" t="str">
        <f t="shared" si="7"/>
        <v/>
      </c>
      <c r="AT72" s="82" t="str">
        <f t="shared" si="14"/>
        <v/>
      </c>
      <c r="AU72" s="82" t="str">
        <f t="shared" si="9"/>
        <v/>
      </c>
      <c r="AV72" s="82" t="str">
        <f t="shared" si="13"/>
        <v/>
      </c>
    </row>
    <row r="73" spans="1:55" s="12" customFormat="1" ht="21" customHeight="1" x14ac:dyDescent="0.15">
      <c r="A73" s="91">
        <v>23</v>
      </c>
      <c r="B73" s="130"/>
      <c r="C73" s="130"/>
      <c r="D73" s="130"/>
      <c r="E73" s="130"/>
      <c r="F73" s="130"/>
      <c r="G73" s="131"/>
      <c r="H73" s="132"/>
      <c r="I73" s="132"/>
      <c r="J73" s="132"/>
      <c r="K73" s="132"/>
      <c r="L73" s="133"/>
      <c r="M73" s="134"/>
      <c r="N73" s="135"/>
      <c r="O73" s="135"/>
      <c r="P73" s="135"/>
      <c r="Q73" s="59" t="s">
        <v>32</v>
      </c>
      <c r="R73" s="136"/>
      <c r="S73" s="136"/>
      <c r="T73" s="136"/>
      <c r="U73" s="137"/>
      <c r="V73" s="4"/>
      <c r="X73" s="42"/>
      <c r="Y73" s="42"/>
      <c r="Z73" s="42"/>
      <c r="AA73" s="42"/>
      <c r="AB73" s="42"/>
      <c r="AC73" s="42"/>
      <c r="AD73" s="42"/>
      <c r="AG73" s="89"/>
      <c r="AK73" s="82">
        <f t="shared" si="1"/>
        <v>0</v>
      </c>
      <c r="AL73" s="82">
        <f t="shared" si="2"/>
        <v>0</v>
      </c>
      <c r="AM73" s="82">
        <f t="shared" si="11"/>
        <v>0</v>
      </c>
      <c r="AN73" s="93">
        <f t="shared" si="3"/>
        <v>0</v>
      </c>
      <c r="AO73" s="82">
        <f t="shared" si="12"/>
        <v>0</v>
      </c>
      <c r="AP73" s="82" t="e">
        <f t="shared" si="4"/>
        <v>#VALUE!</v>
      </c>
      <c r="AQ73" s="82" t="str">
        <f t="shared" si="5"/>
        <v/>
      </c>
      <c r="AR73" s="82" t="str">
        <f t="shared" si="6"/>
        <v/>
      </c>
      <c r="AS73" s="82" t="str">
        <f t="shared" si="7"/>
        <v/>
      </c>
      <c r="AT73" s="82" t="str">
        <f t="shared" si="14"/>
        <v/>
      </c>
      <c r="AU73" s="82" t="str">
        <f t="shared" si="9"/>
        <v/>
      </c>
      <c r="AV73" s="82" t="str">
        <f t="shared" si="13"/>
        <v/>
      </c>
    </row>
    <row r="74" spans="1:55" s="12" customFormat="1" ht="21" customHeight="1" x14ac:dyDescent="0.15">
      <c r="A74" s="91">
        <v>24</v>
      </c>
      <c r="B74" s="130"/>
      <c r="C74" s="130"/>
      <c r="D74" s="130"/>
      <c r="E74" s="130"/>
      <c r="F74" s="130"/>
      <c r="G74" s="131"/>
      <c r="H74" s="132"/>
      <c r="I74" s="132"/>
      <c r="J74" s="132"/>
      <c r="K74" s="132"/>
      <c r="L74" s="133"/>
      <c r="M74" s="134"/>
      <c r="N74" s="135"/>
      <c r="O74" s="135"/>
      <c r="P74" s="135"/>
      <c r="Q74" s="59" t="s">
        <v>32</v>
      </c>
      <c r="R74" s="136"/>
      <c r="S74" s="136"/>
      <c r="T74" s="136"/>
      <c r="U74" s="137"/>
      <c r="V74" s="4"/>
      <c r="X74" s="42"/>
      <c r="Y74" s="42"/>
      <c r="Z74" s="42"/>
      <c r="AA74" s="42"/>
      <c r="AB74" s="42"/>
      <c r="AC74" s="42"/>
      <c r="AD74" s="42"/>
      <c r="AG74" s="89"/>
      <c r="AK74" s="82">
        <f t="shared" si="1"/>
        <v>0</v>
      </c>
      <c r="AL74" s="82">
        <f t="shared" si="2"/>
        <v>0</v>
      </c>
      <c r="AM74" s="82">
        <f t="shared" si="11"/>
        <v>0</v>
      </c>
      <c r="AN74" s="93">
        <f t="shared" si="3"/>
        <v>0</v>
      </c>
      <c r="AO74" s="82">
        <f t="shared" si="12"/>
        <v>0</v>
      </c>
      <c r="AP74" s="82" t="e">
        <f t="shared" si="4"/>
        <v>#VALUE!</v>
      </c>
      <c r="AQ74" s="82" t="str">
        <f t="shared" si="5"/>
        <v/>
      </c>
      <c r="AR74" s="82" t="str">
        <f t="shared" si="6"/>
        <v/>
      </c>
      <c r="AS74" s="82" t="str">
        <f t="shared" si="7"/>
        <v/>
      </c>
      <c r="AT74" s="82" t="str">
        <f t="shared" si="14"/>
        <v/>
      </c>
      <c r="AU74" s="82" t="str">
        <f t="shared" si="9"/>
        <v/>
      </c>
      <c r="AV74" s="82" t="str">
        <f t="shared" si="13"/>
        <v/>
      </c>
    </row>
    <row r="75" spans="1:55" s="12" customFormat="1" ht="21" customHeight="1" x14ac:dyDescent="0.15">
      <c r="A75" s="91">
        <v>25</v>
      </c>
      <c r="B75" s="130"/>
      <c r="C75" s="130"/>
      <c r="D75" s="130"/>
      <c r="E75" s="130"/>
      <c r="F75" s="130"/>
      <c r="G75" s="131"/>
      <c r="H75" s="132"/>
      <c r="I75" s="132"/>
      <c r="J75" s="132"/>
      <c r="K75" s="132"/>
      <c r="L75" s="133"/>
      <c r="M75" s="134"/>
      <c r="N75" s="135"/>
      <c r="O75" s="135"/>
      <c r="P75" s="135"/>
      <c r="Q75" s="59" t="s">
        <v>32</v>
      </c>
      <c r="R75" s="136"/>
      <c r="S75" s="136"/>
      <c r="T75" s="136"/>
      <c r="U75" s="137"/>
      <c r="V75" s="4"/>
      <c r="X75" s="42"/>
      <c r="Y75" s="42"/>
      <c r="Z75" s="42"/>
      <c r="AA75" s="42"/>
      <c r="AB75" s="42"/>
      <c r="AC75" s="42"/>
      <c r="AD75" s="42"/>
      <c r="AG75" s="89"/>
      <c r="AK75" s="82">
        <f t="shared" si="1"/>
        <v>0</v>
      </c>
      <c r="AL75" s="82">
        <f t="shared" si="2"/>
        <v>0</v>
      </c>
      <c r="AM75" s="82">
        <f t="shared" si="11"/>
        <v>0</v>
      </c>
      <c r="AN75" s="93">
        <f t="shared" si="3"/>
        <v>0</v>
      </c>
      <c r="AO75" s="82">
        <f t="shared" si="12"/>
        <v>0</v>
      </c>
      <c r="AP75" s="82" t="e">
        <f t="shared" si="4"/>
        <v>#VALUE!</v>
      </c>
      <c r="AQ75" s="82" t="str">
        <f t="shared" si="5"/>
        <v/>
      </c>
      <c r="AR75" s="82" t="str">
        <f t="shared" si="6"/>
        <v/>
      </c>
      <c r="AS75" s="82" t="str">
        <f t="shared" si="7"/>
        <v/>
      </c>
      <c r="AT75" s="82" t="str">
        <f t="shared" si="14"/>
        <v/>
      </c>
      <c r="AU75" s="82" t="str">
        <f t="shared" si="9"/>
        <v/>
      </c>
      <c r="AV75" s="82" t="str">
        <f>IF(AU75="","",AN75)</f>
        <v/>
      </c>
    </row>
    <row r="76" spans="1:55" s="12" customFormat="1" ht="21" customHeight="1" x14ac:dyDescent="0.15">
      <c r="A76" s="91">
        <v>26</v>
      </c>
      <c r="B76" s="130"/>
      <c r="C76" s="130"/>
      <c r="D76" s="130"/>
      <c r="E76" s="130"/>
      <c r="F76" s="130"/>
      <c r="G76" s="131"/>
      <c r="H76" s="132"/>
      <c r="I76" s="132"/>
      <c r="J76" s="132"/>
      <c r="K76" s="132"/>
      <c r="L76" s="133"/>
      <c r="M76" s="134"/>
      <c r="N76" s="135"/>
      <c r="O76" s="135"/>
      <c r="P76" s="135"/>
      <c r="Q76" s="59" t="s">
        <v>32</v>
      </c>
      <c r="R76" s="136"/>
      <c r="S76" s="136"/>
      <c r="T76" s="136"/>
      <c r="U76" s="137"/>
      <c r="V76" s="4"/>
      <c r="X76" s="42"/>
      <c r="Y76" s="42"/>
      <c r="Z76" s="42"/>
      <c r="AA76" s="42"/>
      <c r="AB76" s="42"/>
      <c r="AC76" s="42"/>
      <c r="AD76" s="42"/>
      <c r="AG76" s="89"/>
      <c r="AK76" s="82">
        <f t="shared" si="1"/>
        <v>0</v>
      </c>
      <c r="AL76" s="82">
        <f t="shared" si="2"/>
        <v>0</v>
      </c>
      <c r="AM76" s="82">
        <f t="shared" si="11"/>
        <v>0</v>
      </c>
      <c r="AN76" s="93">
        <f t="shared" si="3"/>
        <v>0</v>
      </c>
      <c r="AO76" s="82">
        <f t="shared" si="12"/>
        <v>0</v>
      </c>
      <c r="AP76" s="82" t="e">
        <f t="shared" si="4"/>
        <v>#VALUE!</v>
      </c>
      <c r="AQ76" s="82" t="str">
        <f t="shared" si="5"/>
        <v/>
      </c>
      <c r="AR76" s="82" t="str">
        <f t="shared" si="6"/>
        <v/>
      </c>
      <c r="AS76" s="82" t="str">
        <f t="shared" si="7"/>
        <v/>
      </c>
      <c r="AT76" s="82" t="str">
        <f t="shared" si="14"/>
        <v/>
      </c>
      <c r="AU76" s="82" t="str">
        <f t="shared" si="9"/>
        <v/>
      </c>
      <c r="AV76" s="82" t="str">
        <f t="shared" si="13"/>
        <v/>
      </c>
    </row>
    <row r="77" spans="1:55" x14ac:dyDescent="0.15">
      <c r="AE77" s="11"/>
      <c r="AF77" s="11"/>
      <c r="AO77" s="89">
        <f>SUM(AO51:AO76)</f>
        <v>0</v>
      </c>
      <c r="AS77" s="89" t="str">
        <f>IF(AQ77="","",IF(AND(OR(AR81&lt;&gt;"",#REF!&lt;&gt;""),MAX($AQ$51:$AQ$76)&lt;&gt;AQ77),1,IF(OR(AS81=0,#REF!-1&lt;&gt;AQ77),"",1)))</f>
        <v/>
      </c>
      <c r="AT77" s="89">
        <f>SUM(AT51:AT76)</f>
        <v>0</v>
      </c>
      <c r="AV77" s="89">
        <f>SUM(AV51:AV76)</f>
        <v>0</v>
      </c>
      <c r="AW77" s="11"/>
      <c r="AX77" s="11"/>
      <c r="AY77" s="11"/>
      <c r="AZ77" s="11"/>
      <c r="BA77" s="11"/>
      <c r="BB77" s="11"/>
      <c r="BC77" s="11"/>
    </row>
    <row r="78" spans="1:55" x14ac:dyDescent="0.15">
      <c r="AE78" s="11"/>
      <c r="AF78" s="11"/>
      <c r="AK78" s="143" t="s">
        <v>71</v>
      </c>
      <c r="AL78" s="143"/>
      <c r="AM78" s="143"/>
      <c r="AN78" s="143"/>
      <c r="AO78" s="82">
        <f>365*6*AM49</f>
        <v>4380</v>
      </c>
      <c r="AQ78" s="143" t="s">
        <v>91</v>
      </c>
      <c r="AR78" s="143"/>
      <c r="AS78" s="143"/>
      <c r="AT78" s="82">
        <f>365*2</f>
        <v>730</v>
      </c>
      <c r="AU78" s="52"/>
      <c r="AV78" s="82"/>
      <c r="AW78" s="11"/>
      <c r="AX78" s="11"/>
      <c r="AY78" s="11"/>
      <c r="AZ78" s="11"/>
      <c r="BA78" s="11"/>
      <c r="BB78" s="11"/>
      <c r="BC78" s="11"/>
    </row>
    <row r="79" spans="1:55" x14ac:dyDescent="0.15">
      <c r="AE79" s="11"/>
      <c r="AF79" s="11"/>
      <c r="AK79" s="143" t="s">
        <v>72</v>
      </c>
      <c r="AL79" s="143"/>
      <c r="AM79" s="143"/>
      <c r="AN79" s="143"/>
      <c r="AO79" s="82">
        <f>365*9*AM49</f>
        <v>6570</v>
      </c>
      <c r="AQ79" s="143" t="s">
        <v>90</v>
      </c>
      <c r="AR79" s="143"/>
      <c r="AS79" s="143"/>
      <c r="AT79" s="82">
        <f>365*2+31</f>
        <v>761</v>
      </c>
      <c r="AU79" s="52"/>
      <c r="AV79" s="82"/>
      <c r="AW79" s="11"/>
      <c r="AX79" s="11"/>
      <c r="AY79" s="11"/>
      <c r="AZ79" s="11"/>
      <c r="BA79" s="11"/>
      <c r="BB79" s="11"/>
      <c r="BC79" s="11"/>
    </row>
    <row r="80" spans="1:55" s="38" customFormat="1" x14ac:dyDescent="0.15">
      <c r="B80" s="12"/>
      <c r="C80" s="11"/>
      <c r="D80" s="11"/>
      <c r="E80" s="11"/>
      <c r="F80" s="11"/>
      <c r="G80" s="11"/>
      <c r="H80" s="11"/>
      <c r="I80" s="11"/>
      <c r="J80" s="11"/>
      <c r="K80" s="11"/>
      <c r="L80" s="11"/>
      <c r="M80" s="11"/>
      <c r="N80" s="11"/>
      <c r="O80" s="11"/>
      <c r="P80" s="11"/>
      <c r="Q80" s="11"/>
      <c r="R80" s="11"/>
      <c r="S80" s="11"/>
      <c r="T80" s="11"/>
      <c r="U80" s="11"/>
      <c r="V80" s="11"/>
      <c r="X80" s="44"/>
      <c r="Y80" s="44"/>
      <c r="Z80" s="44"/>
      <c r="AA80" s="44"/>
      <c r="AB80" s="44"/>
      <c r="AC80" s="44"/>
      <c r="AD80" s="44"/>
      <c r="AG80" s="44"/>
      <c r="AK80" s="143" t="s">
        <v>46</v>
      </c>
      <c r="AL80" s="143"/>
      <c r="AM80" s="143"/>
      <c r="AN80" s="143"/>
      <c r="AO80" s="82" t="str">
        <f>IF(M51="","",IF(AO77&lt;AO78,1,2))</f>
        <v/>
      </c>
      <c r="AP80" s="44"/>
      <c r="AQ80" s="52"/>
      <c r="AR80" s="52"/>
      <c r="AS80" s="96" t="s">
        <v>87</v>
      </c>
      <c r="AT80" s="82">
        <f>IF(AT77&lt;AT79,1,2)</f>
        <v>1</v>
      </c>
      <c r="AU80" s="96" t="s">
        <v>88</v>
      </c>
      <c r="AV80" s="82">
        <f>IF(AV77&gt;AT78,1,2)</f>
        <v>2</v>
      </c>
    </row>
    <row r="81" spans="2:55" s="38" customFormat="1" ht="13.5" customHeight="1" x14ac:dyDescent="0.15">
      <c r="B81" s="12"/>
      <c r="C81" s="11"/>
      <c r="D81" s="11"/>
      <c r="E81" s="11"/>
      <c r="F81" s="11"/>
      <c r="G81" s="11"/>
      <c r="H81" s="11"/>
      <c r="I81" s="11"/>
      <c r="J81" s="11"/>
      <c r="K81" s="11"/>
      <c r="L81" s="11"/>
      <c r="M81" s="11"/>
      <c r="N81" s="11"/>
      <c r="O81" s="11"/>
      <c r="P81" s="11"/>
      <c r="Q81" s="11"/>
      <c r="R81" s="11"/>
      <c r="S81" s="11"/>
      <c r="T81" s="11"/>
      <c r="U81" s="11"/>
      <c r="V81" s="11"/>
      <c r="X81" s="44"/>
      <c r="Y81" s="44"/>
      <c r="Z81" s="44"/>
      <c r="AA81" s="44"/>
      <c r="AB81" s="44"/>
      <c r="AC81" s="44"/>
      <c r="AD81" s="44"/>
      <c r="AG81" s="44"/>
      <c r="AK81" s="143" t="s">
        <v>47</v>
      </c>
      <c r="AL81" s="143"/>
      <c r="AM81" s="143"/>
      <c r="AN81" s="143"/>
      <c r="AO81" s="82" t="str">
        <f>IF(M51="","",IF(AO77&lt;AO79,1,2))</f>
        <v/>
      </c>
      <c r="AP81" s="44"/>
      <c r="AQ81" s="144" t="s">
        <v>70</v>
      </c>
      <c r="AR81" s="144"/>
      <c r="AS81" s="144"/>
      <c r="AT81" s="143">
        <f>IF(AND(AT80=1,AV80=1),1,2)</f>
        <v>2</v>
      </c>
      <c r="AU81" s="143"/>
      <c r="AV81" s="143"/>
    </row>
    <row r="82" spans="2:55" s="38" customFormat="1" x14ac:dyDescent="0.15">
      <c r="B82" s="12"/>
      <c r="C82" s="11"/>
      <c r="D82" s="11"/>
      <c r="E82" s="11"/>
      <c r="F82" s="11"/>
      <c r="G82" s="11"/>
      <c r="H82" s="11"/>
      <c r="I82" s="11"/>
      <c r="J82" s="11"/>
      <c r="K82" s="11"/>
      <c r="L82" s="11"/>
      <c r="M82" s="11"/>
      <c r="N82" s="11"/>
      <c r="O82" s="11"/>
      <c r="P82" s="11"/>
      <c r="Q82" s="11"/>
      <c r="R82" s="11"/>
      <c r="S82" s="11"/>
      <c r="T82" s="11"/>
      <c r="U82" s="11"/>
      <c r="V82" s="11"/>
      <c r="X82" s="44"/>
      <c r="Y82" s="44"/>
      <c r="Z82" s="44"/>
      <c r="AA82" s="44"/>
      <c r="AB82" s="44"/>
      <c r="AC82" s="44"/>
      <c r="AD82" s="44"/>
      <c r="AG82" s="44"/>
      <c r="AK82" s="143" t="s">
        <v>103</v>
      </c>
      <c r="AL82" s="143"/>
      <c r="AM82" s="143"/>
      <c r="AN82" s="143"/>
      <c r="AO82" s="82" t="e">
        <f>VLOOKUP(MIN($AQ$51:$AQ$76),$A$51:$P$76,13,FALSE)</f>
        <v>#N/A</v>
      </c>
      <c r="AP82" s="44"/>
      <c r="AQ82" s="206"/>
      <c r="AR82" s="206"/>
      <c r="AS82" s="206"/>
      <c r="AT82" s="44"/>
      <c r="AU82" s="44"/>
      <c r="AV82" s="44"/>
    </row>
    <row r="83" spans="2:55" s="38" customFormat="1" x14ac:dyDescent="0.15">
      <c r="B83" s="12"/>
      <c r="C83" s="11"/>
      <c r="D83" s="11"/>
      <c r="E83" s="11"/>
      <c r="F83" s="11"/>
      <c r="G83" s="11"/>
      <c r="H83" s="11"/>
      <c r="I83" s="11"/>
      <c r="J83" s="11"/>
      <c r="K83" s="11"/>
      <c r="L83" s="11"/>
      <c r="M83" s="11"/>
      <c r="N83" s="11"/>
      <c r="O83" s="11"/>
      <c r="P83" s="11"/>
      <c r="Q83" s="11"/>
      <c r="R83" s="11"/>
      <c r="S83" s="11"/>
      <c r="T83" s="11"/>
      <c r="U83" s="11"/>
      <c r="V83" s="11"/>
      <c r="X83" s="44"/>
      <c r="Y83" s="44"/>
      <c r="Z83" s="44"/>
      <c r="AA83" s="44"/>
      <c r="AB83" s="44"/>
      <c r="AC83" s="44"/>
      <c r="AD83" s="44"/>
      <c r="AE83" s="44"/>
      <c r="AF83" s="44"/>
      <c r="AG83" s="44"/>
      <c r="AH83" s="44"/>
      <c r="AI83" s="44"/>
      <c r="AJ83" s="44"/>
      <c r="AK83" s="44"/>
      <c r="AL83" s="44"/>
      <c r="AM83" s="44"/>
      <c r="AN83" s="44"/>
      <c r="AO83" s="44"/>
      <c r="AP83" s="44"/>
      <c r="AQ83" s="44"/>
      <c r="AR83" s="44"/>
      <c r="AS83" s="45"/>
      <c r="AT83" s="44"/>
      <c r="AU83" s="44"/>
      <c r="AV83" s="44"/>
      <c r="AW83" s="44"/>
      <c r="AX83" s="44"/>
      <c r="AY83" s="44"/>
      <c r="AZ83" s="44"/>
      <c r="BA83" s="44"/>
      <c r="BB83" s="44"/>
      <c r="BC83" s="44"/>
    </row>
    <row r="84" spans="2:55" s="38" customFormat="1" ht="27.95" customHeight="1" x14ac:dyDescent="0.15">
      <c r="B84" s="12"/>
      <c r="C84" s="11"/>
      <c r="D84" s="11"/>
      <c r="E84" s="11"/>
      <c r="F84" s="11"/>
      <c r="G84" s="11"/>
      <c r="H84" s="11"/>
      <c r="I84" s="11"/>
      <c r="J84" s="11"/>
      <c r="K84" s="11"/>
      <c r="L84" s="11"/>
      <c r="M84" s="11"/>
      <c r="N84" s="11"/>
      <c r="O84" s="11"/>
      <c r="P84" s="11"/>
      <c r="Q84" s="11"/>
      <c r="R84" s="11"/>
      <c r="S84" s="11"/>
      <c r="T84" s="11"/>
      <c r="U84" s="11"/>
      <c r="V84" s="11"/>
      <c r="X84" s="44"/>
      <c r="Y84" s="44"/>
      <c r="Z84" s="44"/>
      <c r="AA84" s="44"/>
      <c r="AB84" s="44"/>
      <c r="AC84" s="44"/>
      <c r="AD84" s="44"/>
      <c r="AE84" s="44"/>
      <c r="AF84" s="44"/>
      <c r="AG84" s="44"/>
      <c r="AH84" s="44"/>
      <c r="AI84" s="44"/>
      <c r="AJ84" s="44"/>
      <c r="AK84" s="44"/>
      <c r="AL84" s="44"/>
      <c r="AM84" s="44"/>
      <c r="AN84" s="44"/>
      <c r="AO84" s="44"/>
      <c r="AP84" s="44"/>
      <c r="AQ84" s="44"/>
      <c r="AR84" s="44"/>
      <c r="AS84" s="45"/>
      <c r="AT84" s="44"/>
      <c r="AU84" s="44"/>
      <c r="AV84" s="44"/>
      <c r="AW84" s="44"/>
      <c r="AX84" s="44"/>
      <c r="AY84" s="44"/>
      <c r="AZ84" s="44"/>
      <c r="BA84" s="44"/>
      <c r="BB84" s="44"/>
      <c r="BC84" s="44"/>
    </row>
    <row r="85" spans="2:55" s="38" customFormat="1" ht="27.95" customHeight="1" x14ac:dyDescent="0.15">
      <c r="B85" s="12"/>
      <c r="C85" s="11"/>
      <c r="D85" s="11"/>
      <c r="E85" s="11"/>
      <c r="F85" s="11"/>
      <c r="G85" s="11"/>
      <c r="H85" s="11"/>
      <c r="I85" s="11"/>
      <c r="J85" s="11"/>
      <c r="K85" s="11"/>
      <c r="L85" s="11"/>
      <c r="M85" s="11"/>
      <c r="N85" s="11"/>
      <c r="O85" s="11"/>
      <c r="P85" s="11"/>
      <c r="Q85" s="11"/>
      <c r="R85" s="11"/>
      <c r="S85" s="11"/>
      <c r="T85" s="11"/>
      <c r="U85" s="11"/>
      <c r="V85" s="11"/>
      <c r="X85" s="44"/>
      <c r="Y85" s="44"/>
      <c r="Z85" s="44"/>
      <c r="AA85" s="44"/>
      <c r="AB85" s="44"/>
      <c r="AC85" s="44"/>
      <c r="AD85" s="44"/>
      <c r="AE85" s="44"/>
      <c r="AF85" s="44"/>
      <c r="AG85" s="44"/>
      <c r="AH85" s="44"/>
      <c r="AI85" s="44"/>
      <c r="AJ85" s="44"/>
      <c r="AK85" s="44"/>
      <c r="AL85" s="44"/>
      <c r="AM85" s="44"/>
      <c r="AN85" s="44"/>
      <c r="AO85" s="44"/>
      <c r="AP85" s="44"/>
      <c r="AQ85" s="44"/>
      <c r="AR85" s="44"/>
      <c r="AS85" s="45"/>
      <c r="AT85" s="44"/>
      <c r="AU85" s="44"/>
      <c r="AV85" s="44"/>
      <c r="AW85" s="44"/>
      <c r="AX85" s="44"/>
      <c r="AY85" s="44"/>
      <c r="AZ85" s="44"/>
      <c r="BA85" s="44"/>
      <c r="BB85" s="44"/>
      <c r="BC85" s="44"/>
    </row>
    <row r="86" spans="2:55" s="38" customFormat="1" ht="27.95" customHeight="1" x14ac:dyDescent="0.15">
      <c r="B86" s="12"/>
      <c r="C86" s="11"/>
      <c r="D86" s="11"/>
      <c r="E86" s="11"/>
      <c r="F86" s="11"/>
      <c r="G86" s="11"/>
      <c r="H86" s="11"/>
      <c r="I86" s="11"/>
      <c r="J86" s="11"/>
      <c r="K86" s="11"/>
      <c r="L86" s="11"/>
      <c r="M86" s="11"/>
      <c r="N86" s="11"/>
      <c r="O86" s="11"/>
      <c r="P86" s="11"/>
      <c r="Q86" s="11"/>
      <c r="R86" s="11"/>
      <c r="S86" s="11"/>
      <c r="T86" s="11"/>
      <c r="U86" s="11"/>
      <c r="V86" s="11"/>
      <c r="X86" s="44"/>
      <c r="Y86" s="44"/>
      <c r="Z86" s="44"/>
      <c r="AA86" s="44"/>
      <c r="AB86" s="44"/>
      <c r="AC86" s="44"/>
      <c r="AD86" s="44"/>
      <c r="AE86" s="44"/>
      <c r="AF86" s="44"/>
      <c r="AG86" s="44"/>
      <c r="AH86" s="44"/>
      <c r="AI86" s="44"/>
      <c r="AJ86" s="44"/>
      <c r="AK86" s="44"/>
      <c r="AL86" s="44"/>
      <c r="AM86" s="44"/>
      <c r="AN86" s="44"/>
      <c r="AO86" s="44"/>
      <c r="AP86" s="44"/>
      <c r="AQ86" s="44"/>
      <c r="AR86" s="44"/>
      <c r="AS86" s="45"/>
      <c r="AT86" s="44"/>
      <c r="AU86" s="44"/>
      <c r="AV86" s="44"/>
      <c r="AW86" s="44"/>
      <c r="AX86" s="44"/>
      <c r="AY86" s="44"/>
      <c r="AZ86" s="44"/>
      <c r="BA86" s="44"/>
      <c r="BB86" s="44"/>
      <c r="BC86" s="44"/>
    </row>
  </sheetData>
  <sheetProtection algorithmName="SHA-512" hashValue="tNEn1GPXmC4XmJuovHqk1oA6R6UKjl94pwnUuUN9lHweiJq3vU/p6GBchPV5YiMX0HRFEx50ceqA2uH/m3tFSQ==" saltValue="dIsnhtRWtSfiSkDCWPOZFQ==" spinCount="100000" sheet="1" objects="1" scenarios="1"/>
  <mergeCells count="234">
    <mergeCell ref="AE13:AG13"/>
    <mergeCell ref="AH13:AI13"/>
    <mergeCell ref="AE19:AG19"/>
    <mergeCell ref="AI30:AP30"/>
    <mergeCell ref="AG52:AI52"/>
    <mergeCell ref="AG51:AI51"/>
    <mergeCell ref="AG50:AI50"/>
    <mergeCell ref="AK48:AM48"/>
    <mergeCell ref="AQ82:AS82"/>
    <mergeCell ref="AK80:AN80"/>
    <mergeCell ref="AK81:AN81"/>
    <mergeCell ref="AQ31:AQ32"/>
    <mergeCell ref="AP31:AP32"/>
    <mergeCell ref="AI31:AI32"/>
    <mergeCell ref="AK82:AN82"/>
    <mergeCell ref="W43:W44"/>
    <mergeCell ref="W52:W56"/>
    <mergeCell ref="W57:W58"/>
    <mergeCell ref="W59:W60"/>
    <mergeCell ref="W41:W42"/>
    <mergeCell ref="B30:P30"/>
    <mergeCell ref="Q30:U30"/>
    <mergeCell ref="C36:Q36"/>
    <mergeCell ref="S36:V36"/>
    <mergeCell ref="C35:O35"/>
    <mergeCell ref="B32:V32"/>
    <mergeCell ref="C33:V33"/>
    <mergeCell ref="C37:H37"/>
    <mergeCell ref="I37:J37"/>
    <mergeCell ref="K37:O37"/>
    <mergeCell ref="B51:C51"/>
    <mergeCell ref="D51:F51"/>
    <mergeCell ref="G51:L51"/>
    <mergeCell ref="M51:P51"/>
    <mergeCell ref="R51:U51"/>
    <mergeCell ref="B52:C52"/>
    <mergeCell ref="D52:F52"/>
    <mergeCell ref="G52:L52"/>
    <mergeCell ref="M52:P52"/>
    <mergeCell ref="W7:W9"/>
    <mergeCell ref="S37:V37"/>
    <mergeCell ref="B29:V29"/>
    <mergeCell ref="B26:P26"/>
    <mergeCell ref="AN31:AO31"/>
    <mergeCell ref="W17:W18"/>
    <mergeCell ref="B25:V25"/>
    <mergeCell ref="B46:V46"/>
    <mergeCell ref="B47:V47"/>
    <mergeCell ref="C34:V34"/>
    <mergeCell ref="C38:V38"/>
    <mergeCell ref="C39:O39"/>
    <mergeCell ref="B41:V41"/>
    <mergeCell ref="B21:V21"/>
    <mergeCell ref="C22:V22"/>
    <mergeCell ref="C23:V23"/>
    <mergeCell ref="B8:C8"/>
    <mergeCell ref="C13:J13"/>
    <mergeCell ref="D8:V8"/>
    <mergeCell ref="B9:C9"/>
    <mergeCell ref="E9:F9"/>
    <mergeCell ref="K9:L9"/>
    <mergeCell ref="B10:C10"/>
    <mergeCell ref="Q26:V26"/>
    <mergeCell ref="T10:V10"/>
    <mergeCell ref="D10:E10"/>
    <mergeCell ref="B7:C7"/>
    <mergeCell ref="D7:V7"/>
    <mergeCell ref="B49:V49"/>
    <mergeCell ref="B50:C50"/>
    <mergeCell ref="D50:F50"/>
    <mergeCell ref="G50:L50"/>
    <mergeCell ref="M50:U50"/>
    <mergeCell ref="B42:V42"/>
    <mergeCell ref="C43:V43"/>
    <mergeCell ref="C44:V44"/>
    <mergeCell ref="C19:V19"/>
    <mergeCell ref="U14:V14"/>
    <mergeCell ref="U15:V15"/>
    <mergeCell ref="U16:V16"/>
    <mergeCell ref="Q17:V17"/>
    <mergeCell ref="O10:P10"/>
    <mergeCell ref="G10:M10"/>
    <mergeCell ref="I14:J14"/>
    <mergeCell ref="I15:J15"/>
    <mergeCell ref="I16:J16"/>
    <mergeCell ref="I17:J17"/>
    <mergeCell ref="L12:V12"/>
    <mergeCell ref="R52:U52"/>
    <mergeCell ref="B53:C53"/>
    <mergeCell ref="D53:F53"/>
    <mergeCell ref="G53:L53"/>
    <mergeCell ref="M53:P53"/>
    <mergeCell ref="R53:U53"/>
    <mergeCell ref="B54:C54"/>
    <mergeCell ref="D54:F54"/>
    <mergeCell ref="G54:L54"/>
    <mergeCell ref="M54:P54"/>
    <mergeCell ref="R54:U54"/>
    <mergeCell ref="B55:C55"/>
    <mergeCell ref="D55:F55"/>
    <mergeCell ref="G55:L55"/>
    <mergeCell ref="M55:P55"/>
    <mergeCell ref="R55:U55"/>
    <mergeCell ref="B56:C56"/>
    <mergeCell ref="D56:F56"/>
    <mergeCell ref="G56:L56"/>
    <mergeCell ref="M56:P56"/>
    <mergeCell ref="R56:U56"/>
    <mergeCell ref="B57:C57"/>
    <mergeCell ref="D57:F57"/>
    <mergeCell ref="G57:L57"/>
    <mergeCell ref="M57:P57"/>
    <mergeCell ref="R57:U57"/>
    <mergeCell ref="B58:C58"/>
    <mergeCell ref="D58:F58"/>
    <mergeCell ref="G58:L58"/>
    <mergeCell ref="M58:P58"/>
    <mergeCell ref="R58:U58"/>
    <mergeCell ref="B59:C59"/>
    <mergeCell ref="D59:F59"/>
    <mergeCell ref="G59:L59"/>
    <mergeCell ref="M59:P59"/>
    <mergeCell ref="R59:U59"/>
    <mergeCell ref="B60:C60"/>
    <mergeCell ref="D60:F60"/>
    <mergeCell ref="G60:L60"/>
    <mergeCell ref="M60:P60"/>
    <mergeCell ref="R60:U60"/>
    <mergeCell ref="B61:C61"/>
    <mergeCell ref="D61:F61"/>
    <mergeCell ref="G61:L61"/>
    <mergeCell ref="M61:P61"/>
    <mergeCell ref="R61:U61"/>
    <mergeCell ref="B62:C62"/>
    <mergeCell ref="D62:F62"/>
    <mergeCell ref="G62:L62"/>
    <mergeCell ref="M62:P62"/>
    <mergeCell ref="R62:U62"/>
    <mergeCell ref="B63:C63"/>
    <mergeCell ref="D63:F63"/>
    <mergeCell ref="G63:L63"/>
    <mergeCell ref="M63:P63"/>
    <mergeCell ref="R63:U63"/>
    <mergeCell ref="B64:C64"/>
    <mergeCell ref="D64:F64"/>
    <mergeCell ref="G64:L64"/>
    <mergeCell ref="M64:P64"/>
    <mergeCell ref="R64:U64"/>
    <mergeCell ref="B65:C65"/>
    <mergeCell ref="D65:F65"/>
    <mergeCell ref="G65:L65"/>
    <mergeCell ref="M65:P65"/>
    <mergeCell ref="R65:U65"/>
    <mergeCell ref="B66:C66"/>
    <mergeCell ref="D66:F66"/>
    <mergeCell ref="G66:L66"/>
    <mergeCell ref="M66:P66"/>
    <mergeCell ref="R66:U66"/>
    <mergeCell ref="B67:C67"/>
    <mergeCell ref="D67:F67"/>
    <mergeCell ref="G67:L67"/>
    <mergeCell ref="M67:P67"/>
    <mergeCell ref="R67:U67"/>
    <mergeCell ref="B68:C68"/>
    <mergeCell ref="D68:F68"/>
    <mergeCell ref="G68:L68"/>
    <mergeCell ref="M68:P68"/>
    <mergeCell ref="R68:U68"/>
    <mergeCell ref="R72:U72"/>
    <mergeCell ref="B73:C73"/>
    <mergeCell ref="D73:F73"/>
    <mergeCell ref="G73:L73"/>
    <mergeCell ref="M73:P73"/>
    <mergeCell ref="R73:U73"/>
    <mergeCell ref="B70:C70"/>
    <mergeCell ref="D70:F70"/>
    <mergeCell ref="G70:L70"/>
    <mergeCell ref="M70:P70"/>
    <mergeCell ref="R70:U70"/>
    <mergeCell ref="B71:C71"/>
    <mergeCell ref="D71:F71"/>
    <mergeCell ref="G71:L71"/>
    <mergeCell ref="M71:P71"/>
    <mergeCell ref="R71:U71"/>
    <mergeCell ref="AT81:AV81"/>
    <mergeCell ref="B76:C76"/>
    <mergeCell ref="D76:F76"/>
    <mergeCell ref="G76:L76"/>
    <mergeCell ref="M76:P76"/>
    <mergeCell ref="R76:U76"/>
    <mergeCell ref="AQ81:AS81"/>
    <mergeCell ref="AQ78:AS78"/>
    <mergeCell ref="AQ79:AS79"/>
    <mergeCell ref="AK78:AN78"/>
    <mergeCell ref="AK79:AN79"/>
    <mergeCell ref="B4:C4"/>
    <mergeCell ref="B74:C74"/>
    <mergeCell ref="D74:F74"/>
    <mergeCell ref="G74:L74"/>
    <mergeCell ref="M74:P74"/>
    <mergeCell ref="R74:U74"/>
    <mergeCell ref="B75:C75"/>
    <mergeCell ref="D75:F75"/>
    <mergeCell ref="G75:L75"/>
    <mergeCell ref="M75:P75"/>
    <mergeCell ref="R75:U75"/>
    <mergeCell ref="B72:C72"/>
    <mergeCell ref="D72:F72"/>
    <mergeCell ref="I4:J4"/>
    <mergeCell ref="K4:N4"/>
    <mergeCell ref="G72:L72"/>
    <mergeCell ref="B69:C69"/>
    <mergeCell ref="D69:F69"/>
    <mergeCell ref="G69:L69"/>
    <mergeCell ref="M69:P69"/>
    <mergeCell ref="R69:U69"/>
    <mergeCell ref="M72:P72"/>
    <mergeCell ref="D4:G4"/>
    <mergeCell ref="B6:V6"/>
    <mergeCell ref="Q35:U35"/>
    <mergeCell ref="Q39:U39"/>
    <mergeCell ref="B12:J12"/>
    <mergeCell ref="C14:H14"/>
    <mergeCell ref="C15:H15"/>
    <mergeCell ref="C16:H16"/>
    <mergeCell ref="C17:H17"/>
    <mergeCell ref="L17:P17"/>
    <mergeCell ref="U13:V13"/>
    <mergeCell ref="L13:T13"/>
    <mergeCell ref="L14:T14"/>
    <mergeCell ref="L15:T15"/>
    <mergeCell ref="L16:T16"/>
    <mergeCell ref="B27:P27"/>
    <mergeCell ref="Q27:V27"/>
  </mergeCells>
  <phoneticPr fontId="1"/>
  <conditionalFormatting sqref="B16">
    <cfRule type="expression" dxfId="29" priority="43">
      <formula>#REF!="OK"</formula>
    </cfRule>
  </conditionalFormatting>
  <conditionalFormatting sqref="B14:B15">
    <cfRule type="expression" dxfId="28" priority="44">
      <formula>#REF!="OK"</formula>
    </cfRule>
  </conditionalFormatting>
  <conditionalFormatting sqref="I4:O4">
    <cfRule type="expression" dxfId="27" priority="25">
      <formula>$D$4&lt;&gt;"公立の中学校"</formula>
    </cfRule>
  </conditionalFormatting>
  <conditionalFormatting sqref="K37:O37 Q37">
    <cfRule type="expression" dxfId="26" priority="23">
      <formula>$B$37="○"</formula>
    </cfRule>
  </conditionalFormatting>
  <conditionalFormatting sqref="S36:V36">
    <cfRule type="expression" dxfId="25" priority="22">
      <formula>$B$36="○"</formula>
    </cfRule>
  </conditionalFormatting>
  <conditionalFormatting sqref="Q35">
    <cfRule type="expression" dxfId="24" priority="21">
      <formula>$B$35="○"</formula>
    </cfRule>
  </conditionalFormatting>
  <conditionalFormatting sqref="Q39">
    <cfRule type="expression" dxfId="23" priority="20">
      <formula>$B$39="○"</formula>
    </cfRule>
  </conditionalFormatting>
  <conditionalFormatting sqref="I14:J17">
    <cfRule type="cellIs" dxfId="22" priority="12" operator="equal">
      <formula>"""要相談"""</formula>
    </cfRule>
  </conditionalFormatting>
  <conditionalFormatting sqref="W15:AC15 W14:AB14">
    <cfRule type="expression" dxfId="21" priority="64">
      <formula>AND($B$14="",$B$15="")</formula>
    </cfRule>
  </conditionalFormatting>
  <conditionalFormatting sqref="Q30:U30">
    <cfRule type="expression" dxfId="20" priority="65">
      <formula>OR($B$14="○",$B$15="○")</formula>
    </cfRule>
  </conditionalFormatting>
  <conditionalFormatting sqref="W16:AC16">
    <cfRule type="expression" dxfId="19" priority="66">
      <formula>AND($B$16="",$B$17="")</formula>
    </cfRule>
  </conditionalFormatting>
  <conditionalFormatting sqref="B21:V23">
    <cfRule type="expression" dxfId="18" priority="67">
      <formula>AND($B$16="",$B$17="")</formula>
    </cfRule>
  </conditionalFormatting>
  <conditionalFormatting sqref="Q27">
    <cfRule type="expression" dxfId="17" priority="68">
      <formula>OR(B$14="○",B$15="○",B$16="○")</formula>
    </cfRule>
  </conditionalFormatting>
  <conditionalFormatting sqref="L17:V17">
    <cfRule type="expression" dxfId="16" priority="83">
      <formula>$B$19&lt;&gt;""</formula>
    </cfRule>
  </conditionalFormatting>
  <conditionalFormatting sqref="A49:AC49 A58:AD76 A50:Z57 AB55:AD57 AC52:AD54 AC50:AC51">
    <cfRule type="expression" dxfId="15" priority="86">
      <formula>$B$19=""</formula>
    </cfRule>
  </conditionalFormatting>
  <conditionalFormatting sqref="W17:AA17">
    <cfRule type="expression" dxfId="14" priority="11">
      <formula>$B$19&lt;&gt;""</formula>
    </cfRule>
  </conditionalFormatting>
  <conditionalFormatting sqref="B19:V19">
    <cfRule type="expression" dxfId="13" priority="10">
      <formula>$B$19=""</formula>
    </cfRule>
  </conditionalFormatting>
  <conditionalFormatting sqref="L15:V15">
    <cfRule type="expression" dxfId="12" priority="7">
      <formula>$U$14&lt;&gt;"いいえ"</formula>
    </cfRule>
  </conditionalFormatting>
  <conditionalFormatting sqref="L16:V16">
    <cfRule type="expression" dxfId="11" priority="6">
      <formula>OR($U$14&lt;&gt;"いいえ",$U$15&lt;&gt;"いいえ")</formula>
    </cfRule>
  </conditionalFormatting>
  <conditionalFormatting sqref="W36:AC36">
    <cfRule type="expression" dxfId="10" priority="2">
      <formula>$B$36&lt;&gt;"○"</formula>
    </cfRule>
  </conditionalFormatting>
  <conditionalFormatting sqref="W37:AC37">
    <cfRule type="expression" dxfId="9" priority="1">
      <formula>$B$37&lt;&gt;"○"</formula>
    </cfRule>
  </conditionalFormatting>
  <conditionalFormatting sqref="B37">
    <cfRule type="expression" dxfId="8" priority="152">
      <formula>$AK$37=1</formula>
    </cfRule>
  </conditionalFormatting>
  <conditionalFormatting sqref="B36">
    <cfRule type="expression" dxfId="7" priority="153">
      <formula>$AL$37=1</formula>
    </cfRule>
  </conditionalFormatting>
  <conditionalFormatting sqref="B38">
    <cfRule type="expression" dxfId="6" priority="154">
      <formula>$AN$37</formula>
    </cfRule>
  </conditionalFormatting>
  <conditionalFormatting sqref="B39">
    <cfRule type="expression" dxfId="5" priority="155">
      <formula>$AO$37=1</formula>
    </cfRule>
  </conditionalFormatting>
  <conditionalFormatting sqref="B35">
    <cfRule type="expression" dxfId="4" priority="156">
      <formula>$AM$37=1</formula>
    </cfRule>
  </conditionalFormatting>
  <dataValidations count="12">
    <dataValidation type="list" allowBlank="1" showInputMessage="1" showErrorMessage="1" sqref="T10:V11">
      <formula1>"卒業,卒業見込み"</formula1>
    </dataValidation>
    <dataValidation type="list" allowBlank="1" showInputMessage="1" showErrorMessage="1" sqref="D9">
      <formula1>"平成,昭和,西暦"</formula1>
    </dataValidation>
    <dataValidation type="list" allowBlank="1" showInputMessage="1" showErrorMessage="1" sqref="O11">
      <formula1>"平成,昭和"</formula1>
    </dataValidation>
    <dataValidation type="list" allowBlank="1" showInputMessage="1" showErrorMessage="1" sqref="D4:G4">
      <formula1>"公立の中学校,府立支援学校,国私立の中学校等,ダイレクト"</formula1>
    </dataValidation>
    <dataValidation type="list" allowBlank="1" showInputMessage="1" showErrorMessage="1" sqref="B43:B44 B22:B23 B14:B17 B33 B35:B39">
      <formula1>"○"</formula1>
    </dataValidation>
    <dataValidation type="whole" allowBlank="1" showInputMessage="1" showErrorMessage="1" sqref="Q37">
      <formula1>0</formula1>
      <formula2>2</formula2>
    </dataValidation>
    <dataValidation type="list" allowBlank="1" showInputMessage="1" showErrorMessage="1" sqref="S36:V36">
      <formula1>"希望する,希望しない"</formula1>
    </dataValidation>
    <dataValidation type="list" allowBlank="1" showInputMessage="1" showErrorMessage="1" sqref="U14:V16">
      <formula1>"はい,いいえ"</formula1>
    </dataValidation>
    <dataValidation type="list" allowBlank="1" showInputMessage="1" showErrorMessage="1" sqref="N10">
      <formula1>$AA$4:$AA$7</formula1>
    </dataValidation>
    <dataValidation type="list" allowBlank="1" showInputMessage="1" showErrorMessage="1" sqref="Q27:V27">
      <formula1>$AA$27:$AA$35</formula1>
    </dataValidation>
    <dataValidation type="list" allowBlank="1" showInputMessage="1" showErrorMessage="1" sqref="B51:C76">
      <formula1>$AA$50:$AA$51</formula1>
    </dataValidation>
    <dataValidation type="list" allowBlank="1" showInputMessage="1" showErrorMessage="1" sqref="D51:F76">
      <formula1>$AA$53:$AA$57</formula1>
    </dataValidation>
  </dataValidations>
  <pageMargins left="0.59055118110236227" right="0.59055118110236227" top="0.39370078740157483" bottom="0.39370078740157483" header="0.31496062992125984" footer="0.31496062992125984"/>
  <pageSetup paperSize="8" fitToHeight="0" orientation="portrait" r:id="rId1"/>
  <rowBreaks count="1" manualBreakCount="1">
    <brk id="47" max="22" man="1"/>
  </rowBreaks>
  <colBreaks count="1" manualBreakCount="1">
    <brk id="23"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70"/>
  <sheetViews>
    <sheetView showGridLines="0" tabSelected="1" view="pageBreakPreview" zoomScale="130" zoomScaleNormal="100" zoomScaleSheetLayoutView="130" workbookViewId="0">
      <selection activeCell="F69" sqref="F69:K69"/>
    </sheetView>
  </sheetViews>
  <sheetFormatPr defaultColWidth="4.375" defaultRowHeight="13.5" x14ac:dyDescent="0.15"/>
  <cols>
    <col min="1" max="1" width="2.25" style="11" bestFit="1" customWidth="1"/>
    <col min="2" max="2" width="3.875" style="12" customWidth="1"/>
    <col min="3" max="22" width="3.875" style="11" customWidth="1"/>
    <col min="23" max="16384" width="4.375" style="11"/>
  </cols>
  <sheetData>
    <row r="1" spans="1:23" x14ac:dyDescent="0.15">
      <c r="A1" s="240" t="str">
        <f>IF($S$1="公立の中学校","様式K504",IF($S$1="ダイレクト","様式K506","様式K505"))</f>
        <v>様式K504</v>
      </c>
      <c r="B1" s="240"/>
      <c r="C1" s="240"/>
      <c r="S1" s="219" t="str">
        <f>IF(OR(入力!D4="府立支援学校",入力!D4="国私立の中学校等"),"府立支援学校、国私立の中学校等",入力!D4)</f>
        <v>公立の中学校</v>
      </c>
      <c r="T1" s="219"/>
      <c r="U1" s="219"/>
      <c r="V1" s="219"/>
    </row>
    <row r="2" spans="1:23" x14ac:dyDescent="0.15">
      <c r="E2" s="209" t="s">
        <v>259</v>
      </c>
      <c r="F2" s="209"/>
      <c r="G2" s="209"/>
      <c r="H2" s="209"/>
      <c r="I2" s="209"/>
      <c r="J2" s="209"/>
      <c r="K2" s="209"/>
      <c r="L2" s="209"/>
      <c r="M2" s="209"/>
      <c r="N2" s="209"/>
      <c r="O2" s="209"/>
      <c r="P2" s="209"/>
      <c r="Q2" s="209"/>
      <c r="R2" s="209"/>
      <c r="S2" s="209"/>
    </row>
    <row r="3" spans="1:23" x14ac:dyDescent="0.15">
      <c r="H3" s="228" t="s">
        <v>0</v>
      </c>
      <c r="I3" s="228"/>
      <c r="J3" s="228"/>
      <c r="K3" s="228"/>
      <c r="L3" s="228"/>
      <c r="M3" s="228"/>
      <c r="N3" s="228"/>
      <c r="O3" s="228"/>
      <c r="P3" s="228"/>
    </row>
    <row r="4" spans="1:23" x14ac:dyDescent="0.15">
      <c r="H4" s="228"/>
      <c r="I4" s="228"/>
      <c r="J4" s="228"/>
      <c r="K4" s="228"/>
      <c r="L4" s="228"/>
      <c r="M4" s="228"/>
      <c r="N4" s="228"/>
      <c r="O4" s="228"/>
      <c r="P4" s="228"/>
    </row>
    <row r="5" spans="1:23" s="13" customFormat="1" ht="12" x14ac:dyDescent="0.15">
      <c r="B5" s="14"/>
      <c r="H5" s="15"/>
      <c r="I5" s="15"/>
      <c r="J5" s="15"/>
      <c r="K5" s="15"/>
      <c r="L5" s="15"/>
      <c r="M5" s="15"/>
      <c r="N5" s="15"/>
      <c r="O5" s="15"/>
      <c r="P5" s="15"/>
    </row>
    <row r="6" spans="1:23" x14ac:dyDescent="0.15">
      <c r="A6" s="13"/>
      <c r="B6" s="218" t="s">
        <v>22</v>
      </c>
      <c r="C6" s="218"/>
      <c r="D6" s="218"/>
      <c r="E6" s="218"/>
      <c r="F6" s="218"/>
      <c r="G6" s="218"/>
      <c r="H6" s="218"/>
      <c r="I6" s="218"/>
      <c r="J6" s="218"/>
      <c r="K6" s="218"/>
      <c r="L6" s="218"/>
      <c r="M6" s="218"/>
      <c r="N6" s="218"/>
      <c r="O6" s="218"/>
      <c r="P6" s="218"/>
      <c r="Q6" s="218"/>
      <c r="R6" s="218"/>
      <c r="S6" s="218"/>
      <c r="T6" s="218"/>
      <c r="U6" s="218"/>
      <c r="V6" s="218"/>
      <c r="W6" s="13"/>
    </row>
    <row r="7" spans="1:23" x14ac:dyDescent="0.15">
      <c r="A7" s="13"/>
      <c r="B7" s="229" t="s">
        <v>16</v>
      </c>
      <c r="C7" s="229"/>
      <c r="D7" s="234" t="str">
        <f>IF(入力!D7="","",入力!D7)</f>
        <v/>
      </c>
      <c r="E7" s="234"/>
      <c r="F7" s="234"/>
      <c r="G7" s="234"/>
      <c r="H7" s="234"/>
      <c r="I7" s="234"/>
      <c r="J7" s="234"/>
      <c r="K7" s="234"/>
      <c r="L7" s="234"/>
      <c r="M7" s="234"/>
      <c r="N7" s="234"/>
      <c r="O7" s="234"/>
      <c r="P7" s="234"/>
      <c r="Q7" s="234"/>
      <c r="R7" s="234"/>
      <c r="S7" s="234"/>
      <c r="T7" s="234"/>
      <c r="U7" s="234"/>
      <c r="V7" s="234"/>
      <c r="W7" s="13"/>
    </row>
    <row r="8" spans="1:23" ht="27.95" customHeight="1" x14ac:dyDescent="0.15">
      <c r="A8" s="13"/>
      <c r="B8" s="230" t="s">
        <v>163</v>
      </c>
      <c r="C8" s="230"/>
      <c r="D8" s="235" t="str">
        <f>IF(入力!D8="","",入力!D8)</f>
        <v/>
      </c>
      <c r="E8" s="235"/>
      <c r="F8" s="235"/>
      <c r="G8" s="235"/>
      <c r="H8" s="235"/>
      <c r="I8" s="235"/>
      <c r="J8" s="235"/>
      <c r="K8" s="235"/>
      <c r="L8" s="235"/>
      <c r="M8" s="235"/>
      <c r="N8" s="235"/>
      <c r="O8" s="235"/>
      <c r="P8" s="235"/>
      <c r="Q8" s="235"/>
      <c r="R8" s="235"/>
      <c r="S8" s="235"/>
      <c r="T8" s="235"/>
      <c r="U8" s="235"/>
      <c r="V8" s="235"/>
      <c r="W8" s="13"/>
    </row>
    <row r="9" spans="1:23" ht="20.25" customHeight="1" x14ac:dyDescent="0.15">
      <c r="A9" s="13"/>
      <c r="B9" s="231" t="s">
        <v>17</v>
      </c>
      <c r="C9" s="231"/>
      <c r="D9" s="236" t="str">
        <f>IF(入力!AD8="","",入力!AD8)</f>
        <v xml:space="preserve">  年  月  日生</v>
      </c>
      <c r="E9" s="236"/>
      <c r="F9" s="236"/>
      <c r="G9" s="236"/>
      <c r="H9" s="236"/>
      <c r="I9" s="236"/>
      <c r="J9" s="236"/>
      <c r="K9" s="236"/>
      <c r="L9" s="236"/>
      <c r="M9" s="16"/>
      <c r="N9" s="16"/>
      <c r="O9" s="16"/>
      <c r="P9" s="16"/>
      <c r="Q9" s="16"/>
      <c r="R9" s="16"/>
      <c r="S9" s="16"/>
      <c r="T9" s="16"/>
      <c r="U9" s="16"/>
    </row>
    <row r="10" spans="1:23" ht="20.25" customHeight="1" x14ac:dyDescent="0.15">
      <c r="A10" s="13"/>
      <c r="B10" s="232" t="s">
        <v>21</v>
      </c>
      <c r="C10" s="233"/>
      <c r="D10" s="215" t="str">
        <f>入力!AD5</f>
        <v/>
      </c>
      <c r="E10" s="215"/>
      <c r="F10" s="215"/>
      <c r="G10" s="215"/>
      <c r="H10" s="215"/>
      <c r="I10" s="215"/>
      <c r="J10" s="215"/>
      <c r="K10" s="215"/>
      <c r="L10" s="215"/>
      <c r="M10" s="215"/>
      <c r="N10" s="215"/>
      <c r="O10" s="215" t="str">
        <f>IF(入力!AD6="","",入力!AD6)</f>
        <v xml:space="preserve">  年　　月　</v>
      </c>
      <c r="P10" s="215"/>
      <c r="Q10" s="215"/>
      <c r="R10" s="215"/>
      <c r="S10" s="215"/>
      <c r="T10" s="215"/>
      <c r="U10" s="215"/>
      <c r="V10" s="216"/>
    </row>
    <row r="11" spans="1:23" ht="20.25" customHeight="1" x14ac:dyDescent="0.15">
      <c r="A11" s="13"/>
      <c r="B11" s="230" t="s">
        <v>156</v>
      </c>
      <c r="C11" s="230"/>
      <c r="D11" s="230"/>
      <c r="E11" s="230"/>
      <c r="F11" s="230"/>
      <c r="G11" s="230"/>
      <c r="H11" s="237" t="str">
        <f>IF(入力!Q26="","",IFERROR(入力!Q26,""))</f>
        <v>1900年１月０日</v>
      </c>
      <c r="I11" s="237"/>
      <c r="J11" s="237"/>
      <c r="K11" s="237"/>
      <c r="L11" s="237"/>
      <c r="M11" s="237"/>
      <c r="N11" s="237"/>
      <c r="O11" s="238" t="s">
        <v>117</v>
      </c>
      <c r="P11" s="238"/>
      <c r="Q11" s="238"/>
      <c r="R11" s="238"/>
      <c r="S11" s="239" t="str">
        <f>IF(入力!Q27="","",入力!Q27)</f>
        <v/>
      </c>
      <c r="T11" s="239"/>
      <c r="U11" s="239"/>
      <c r="V11" s="239"/>
    </row>
    <row r="12" spans="1:23" x14ac:dyDescent="0.15">
      <c r="A12" s="13"/>
      <c r="B12" s="17"/>
      <c r="C12" s="17"/>
      <c r="D12" s="17"/>
      <c r="E12" s="17"/>
      <c r="F12" s="17"/>
      <c r="G12" s="17"/>
      <c r="H12" s="18"/>
      <c r="I12" s="18"/>
      <c r="J12" s="18"/>
      <c r="K12" s="18"/>
      <c r="L12" s="18"/>
      <c r="M12" s="18"/>
      <c r="N12" s="18"/>
      <c r="O12" s="19"/>
      <c r="P12" s="19"/>
      <c r="Q12" s="19"/>
      <c r="R12" s="19"/>
      <c r="S12" s="20"/>
      <c r="T12" s="20"/>
      <c r="U12" s="20"/>
      <c r="V12" s="20"/>
    </row>
    <row r="13" spans="1:23" x14ac:dyDescent="0.15">
      <c r="A13" s="13"/>
      <c r="B13" s="217" t="s">
        <v>119</v>
      </c>
      <c r="C13" s="217"/>
      <c r="D13" s="217"/>
      <c r="E13" s="217"/>
      <c r="F13" s="217"/>
      <c r="G13" s="217"/>
      <c r="H13" s="217"/>
      <c r="I13" s="217"/>
      <c r="J13" s="217"/>
      <c r="K13" s="217"/>
      <c r="L13" s="217"/>
      <c r="M13" s="217"/>
      <c r="N13" s="217"/>
      <c r="O13" s="217"/>
      <c r="P13" s="217"/>
      <c r="Q13" s="217"/>
      <c r="R13" s="217"/>
      <c r="S13" s="217"/>
      <c r="T13" s="217"/>
      <c r="U13" s="217"/>
      <c r="V13" s="217"/>
    </row>
    <row r="14" spans="1:23" ht="20.25" customHeight="1" x14ac:dyDescent="0.15">
      <c r="A14" s="13"/>
      <c r="B14" s="21" t="str">
        <f>IF(入力!B22="","",入力!B22)</f>
        <v/>
      </c>
      <c r="C14" s="210" t="s">
        <v>247</v>
      </c>
      <c r="D14" s="210"/>
      <c r="E14" s="210"/>
      <c r="F14" s="210"/>
      <c r="G14" s="210"/>
      <c r="H14" s="210"/>
      <c r="I14" s="210"/>
      <c r="J14" s="210"/>
      <c r="K14" s="210"/>
      <c r="L14" s="210"/>
      <c r="M14" s="210"/>
      <c r="N14" s="210"/>
      <c r="O14" s="210"/>
      <c r="P14" s="210"/>
      <c r="Q14" s="210"/>
      <c r="R14" s="210"/>
      <c r="S14" s="210"/>
      <c r="T14" s="210"/>
      <c r="U14" s="210"/>
      <c r="V14" s="210"/>
    </row>
    <row r="15" spans="1:23" ht="20.25" customHeight="1" x14ac:dyDescent="0.15">
      <c r="A15" s="13"/>
      <c r="B15" s="21" t="str">
        <f>IF(入力!B23="","",入力!B23)</f>
        <v/>
      </c>
      <c r="C15" s="210" t="s">
        <v>248</v>
      </c>
      <c r="D15" s="210"/>
      <c r="E15" s="210"/>
      <c r="F15" s="210"/>
      <c r="G15" s="210"/>
      <c r="H15" s="210"/>
      <c r="I15" s="210"/>
      <c r="J15" s="210"/>
      <c r="K15" s="210"/>
      <c r="L15" s="210"/>
      <c r="M15" s="210"/>
      <c r="N15" s="210"/>
      <c r="O15" s="210"/>
      <c r="P15" s="210"/>
      <c r="Q15" s="210"/>
      <c r="R15" s="210"/>
      <c r="S15" s="210"/>
      <c r="T15" s="210"/>
      <c r="U15" s="210"/>
      <c r="V15" s="210"/>
      <c r="W15" s="13"/>
    </row>
    <row r="16" spans="1:23" x14ac:dyDescent="0.15">
      <c r="A16" s="13"/>
      <c r="B16" s="14"/>
      <c r="C16" s="13"/>
      <c r="D16" s="13"/>
      <c r="E16" s="13"/>
      <c r="F16" s="13"/>
      <c r="G16" s="13"/>
      <c r="H16" s="13"/>
      <c r="I16" s="13"/>
      <c r="J16" s="13"/>
      <c r="K16" s="13"/>
      <c r="L16" s="13"/>
      <c r="M16" s="13"/>
      <c r="N16" s="13"/>
      <c r="O16" s="13"/>
      <c r="P16" s="13"/>
      <c r="Q16" s="13"/>
      <c r="R16" s="13"/>
      <c r="S16" s="13"/>
      <c r="T16" s="13"/>
      <c r="U16" s="13"/>
      <c r="V16" s="13"/>
      <c r="W16" s="13"/>
    </row>
    <row r="17" spans="1:23" x14ac:dyDescent="0.15">
      <c r="A17" s="13"/>
      <c r="B17" s="218" t="s">
        <v>151</v>
      </c>
      <c r="C17" s="218"/>
      <c r="D17" s="218"/>
      <c r="E17" s="218"/>
      <c r="F17" s="218"/>
      <c r="G17" s="218"/>
      <c r="H17" s="218"/>
      <c r="I17" s="218"/>
      <c r="J17" s="218"/>
      <c r="K17" s="218"/>
      <c r="L17" s="218"/>
      <c r="M17" s="218"/>
      <c r="N17" s="218"/>
      <c r="O17" s="218"/>
      <c r="P17" s="218"/>
      <c r="Q17" s="218"/>
      <c r="R17" s="218"/>
      <c r="S17" s="218"/>
      <c r="T17" s="218"/>
      <c r="U17" s="218"/>
      <c r="V17" s="218"/>
    </row>
    <row r="18" spans="1:23" ht="22.5" customHeight="1" x14ac:dyDescent="0.15">
      <c r="A18" s="13"/>
      <c r="B18" s="21" t="str">
        <f>IF(入力!B33="","",入力!B33)</f>
        <v/>
      </c>
      <c r="C18" s="212" t="s">
        <v>249</v>
      </c>
      <c r="D18" s="212"/>
      <c r="E18" s="212"/>
      <c r="F18" s="212"/>
      <c r="G18" s="212"/>
      <c r="H18" s="212"/>
      <c r="I18" s="212"/>
      <c r="J18" s="212"/>
      <c r="K18" s="212"/>
      <c r="L18" s="212"/>
      <c r="M18" s="212"/>
      <c r="N18" s="212"/>
      <c r="O18" s="212"/>
      <c r="P18" s="212"/>
      <c r="Q18" s="212"/>
      <c r="R18" s="212"/>
      <c r="S18" s="212"/>
      <c r="T18" s="212"/>
      <c r="U18" s="212"/>
      <c r="V18" s="212"/>
    </row>
    <row r="19" spans="1:23" ht="22.5" customHeight="1" x14ac:dyDescent="0.15">
      <c r="A19" s="13"/>
      <c r="B19" s="22" t="str">
        <f>IF(入力!B34="","",入力!B34)</f>
        <v/>
      </c>
      <c r="C19" s="225" t="s">
        <v>3</v>
      </c>
      <c r="D19" s="225"/>
      <c r="E19" s="225"/>
      <c r="F19" s="225"/>
      <c r="G19" s="225"/>
      <c r="H19" s="225"/>
      <c r="I19" s="225"/>
      <c r="J19" s="225"/>
      <c r="K19" s="225"/>
      <c r="L19" s="225"/>
      <c r="M19" s="225"/>
      <c r="N19" s="225"/>
      <c r="O19" s="225"/>
      <c r="P19" s="225"/>
      <c r="Q19" s="225"/>
      <c r="R19" s="225"/>
      <c r="S19" s="225"/>
      <c r="T19" s="225"/>
      <c r="U19" s="225"/>
      <c r="V19" s="225"/>
    </row>
    <row r="20" spans="1:23" ht="22.5" hidden="1" customHeight="1" x14ac:dyDescent="0.15">
      <c r="A20" s="13"/>
      <c r="B20" s="21" t="str">
        <f>IF(入力!B35="","",入力!B35)</f>
        <v/>
      </c>
      <c r="C20" s="212" t="s">
        <v>12</v>
      </c>
      <c r="D20" s="212"/>
      <c r="E20" s="212"/>
      <c r="F20" s="212"/>
      <c r="G20" s="212"/>
      <c r="H20" s="212"/>
      <c r="I20" s="212"/>
      <c r="J20" s="212"/>
      <c r="K20" s="212"/>
      <c r="L20" s="212"/>
      <c r="M20" s="212"/>
      <c r="N20" s="212"/>
      <c r="O20" s="212"/>
      <c r="P20" s="23" t="s">
        <v>26</v>
      </c>
      <c r="Q20" s="211" t="str">
        <f>IF(入力!Q35="","",入力!AD13)</f>
        <v/>
      </c>
      <c r="R20" s="211"/>
      <c r="S20" s="211"/>
      <c r="T20" s="211"/>
      <c r="U20" s="211"/>
      <c r="V20" s="211"/>
    </row>
    <row r="21" spans="1:23" ht="22.5" hidden="1" customHeight="1" x14ac:dyDescent="0.15">
      <c r="A21" s="13"/>
      <c r="B21" s="21" t="str">
        <f>IF(入力!B36="","",入力!B36)</f>
        <v/>
      </c>
      <c r="C21" s="212" t="s">
        <v>11</v>
      </c>
      <c r="D21" s="212"/>
      <c r="E21" s="212"/>
      <c r="F21" s="212"/>
      <c r="G21" s="212"/>
      <c r="H21" s="212"/>
      <c r="I21" s="212"/>
      <c r="J21" s="212"/>
      <c r="K21" s="212"/>
      <c r="L21" s="212"/>
      <c r="M21" s="212"/>
      <c r="N21" s="212"/>
      <c r="O21" s="212"/>
      <c r="P21" s="212"/>
      <c r="Q21" s="212"/>
      <c r="R21" s="23" t="s">
        <v>25</v>
      </c>
      <c r="S21" s="211" t="str">
        <f>IF(入力!S36="","",入力!S36)</f>
        <v/>
      </c>
      <c r="T21" s="211"/>
      <c r="U21" s="211"/>
      <c r="V21" s="211"/>
      <c r="W21" s="13"/>
    </row>
    <row r="22" spans="1:23" ht="22.5" customHeight="1" x14ac:dyDescent="0.15">
      <c r="A22" s="13"/>
      <c r="B22" s="22" t="str">
        <f>IF(入力!B37="","",入力!B37)</f>
        <v/>
      </c>
      <c r="C22" s="225" t="s">
        <v>138</v>
      </c>
      <c r="D22" s="225"/>
      <c r="E22" s="225"/>
      <c r="F22" s="225"/>
      <c r="G22" s="225"/>
      <c r="H22" s="225"/>
      <c r="I22" s="224" t="s">
        <v>23</v>
      </c>
      <c r="J22" s="224"/>
      <c r="K22" s="226" t="str">
        <f>IF(入力!K37="","",入力!K37)</f>
        <v/>
      </c>
      <c r="L22" s="226"/>
      <c r="M22" s="226"/>
      <c r="N22" s="226"/>
      <c r="O22" s="226"/>
      <c r="P22" s="24" t="s">
        <v>24</v>
      </c>
      <c r="Q22" s="41" t="str">
        <f>IF(入力!Q37="","",DBCS(入力!Q37))</f>
        <v/>
      </c>
      <c r="R22" s="25" t="s">
        <v>25</v>
      </c>
      <c r="S22" s="227" t="str">
        <f>IF(入力!S37="","",入力!S37)</f>
        <v/>
      </c>
      <c r="T22" s="227"/>
      <c r="U22" s="227"/>
      <c r="V22" s="227"/>
      <c r="W22" s="13"/>
    </row>
    <row r="23" spans="1:23" ht="22.5" hidden="1" customHeight="1" x14ac:dyDescent="0.15">
      <c r="A23" s="13"/>
      <c r="B23" s="34" t="str">
        <f>IF(入力!B38="","",入力!B38)</f>
        <v/>
      </c>
      <c r="C23" s="213" t="s">
        <v>13</v>
      </c>
      <c r="D23" s="213"/>
      <c r="E23" s="213"/>
      <c r="F23" s="213"/>
      <c r="G23" s="213"/>
      <c r="H23" s="213"/>
      <c r="I23" s="213"/>
      <c r="J23" s="213"/>
      <c r="K23" s="213"/>
      <c r="L23" s="213"/>
      <c r="M23" s="213"/>
      <c r="N23" s="213"/>
      <c r="O23" s="213"/>
      <c r="P23" s="213"/>
      <c r="Q23" s="213"/>
      <c r="R23" s="213"/>
      <c r="S23" s="213"/>
      <c r="T23" s="213"/>
      <c r="U23" s="213"/>
      <c r="V23" s="214"/>
    </row>
    <row r="24" spans="1:23" ht="22.5" customHeight="1" x14ac:dyDescent="0.15">
      <c r="A24" s="13"/>
      <c r="B24" s="22" t="str">
        <f>IF(入力!B39="","",入力!B39)</f>
        <v/>
      </c>
      <c r="C24" s="212" t="s">
        <v>14</v>
      </c>
      <c r="D24" s="212"/>
      <c r="E24" s="212"/>
      <c r="F24" s="212"/>
      <c r="G24" s="212"/>
      <c r="H24" s="212"/>
      <c r="I24" s="212"/>
      <c r="J24" s="212"/>
      <c r="K24" s="212"/>
      <c r="L24" s="212"/>
      <c r="M24" s="212"/>
      <c r="N24" s="212"/>
      <c r="O24" s="212"/>
      <c r="P24" s="25" t="s">
        <v>26</v>
      </c>
      <c r="Q24" s="238" t="str">
        <f>IF(入力!Q39="","",入力!AD14)</f>
        <v/>
      </c>
      <c r="R24" s="238"/>
      <c r="S24" s="238"/>
      <c r="T24" s="238"/>
      <c r="U24" s="238"/>
      <c r="V24" s="238"/>
    </row>
    <row r="25" spans="1:23" x14ac:dyDescent="0.15">
      <c r="B25" s="105"/>
      <c r="P25" s="106"/>
    </row>
    <row r="26" spans="1:23" x14ac:dyDescent="0.15">
      <c r="B26" s="218" t="s">
        <v>152</v>
      </c>
      <c r="C26" s="218"/>
      <c r="D26" s="218"/>
      <c r="E26" s="218"/>
      <c r="F26" s="218"/>
      <c r="G26" s="218"/>
      <c r="H26" s="218"/>
      <c r="I26" s="218"/>
      <c r="J26" s="218"/>
      <c r="K26" s="218"/>
      <c r="L26" s="218"/>
      <c r="M26" s="218"/>
      <c r="N26" s="218"/>
      <c r="O26" s="218"/>
      <c r="P26" s="218"/>
      <c r="Q26" s="218"/>
      <c r="R26" s="218"/>
      <c r="S26" s="218"/>
      <c r="T26" s="218"/>
      <c r="U26" s="218"/>
      <c r="V26" s="218"/>
    </row>
    <row r="27" spans="1:23" ht="90" customHeight="1" x14ac:dyDescent="0.15">
      <c r="B27" s="220" t="str">
        <f>IF(入力!B42="","",入力!B42)</f>
        <v/>
      </c>
      <c r="C27" s="220"/>
      <c r="D27" s="220"/>
      <c r="E27" s="220"/>
      <c r="F27" s="220"/>
      <c r="G27" s="220"/>
      <c r="H27" s="220"/>
      <c r="I27" s="220"/>
      <c r="J27" s="220"/>
      <c r="K27" s="220"/>
      <c r="L27" s="220"/>
      <c r="M27" s="220"/>
      <c r="N27" s="220"/>
      <c r="O27" s="220"/>
      <c r="P27" s="220"/>
      <c r="Q27" s="220"/>
      <c r="R27" s="220"/>
      <c r="S27" s="220"/>
      <c r="T27" s="220"/>
      <c r="U27" s="220"/>
      <c r="V27" s="220"/>
    </row>
    <row r="28" spans="1:23" ht="19.5" customHeight="1" x14ac:dyDescent="0.15">
      <c r="B28" s="26" t="str">
        <f>IF(入力!B43="","",入力!B43)</f>
        <v/>
      </c>
      <c r="C28" s="241" t="s">
        <v>27</v>
      </c>
      <c r="D28" s="241"/>
      <c r="E28" s="241"/>
      <c r="F28" s="241"/>
      <c r="G28" s="241"/>
      <c r="H28" s="241"/>
      <c r="I28" s="241"/>
      <c r="J28" s="241"/>
      <c r="K28" s="241"/>
      <c r="L28" s="241"/>
      <c r="M28" s="241"/>
      <c r="N28" s="241"/>
      <c r="O28" s="241"/>
      <c r="P28" s="241"/>
      <c r="Q28" s="241"/>
      <c r="R28" s="241"/>
      <c r="S28" s="241"/>
      <c r="T28" s="241"/>
      <c r="U28" s="241"/>
      <c r="V28" s="241"/>
    </row>
    <row r="29" spans="1:23" ht="19.5" customHeight="1" x14ac:dyDescent="0.15">
      <c r="B29" s="21" t="str">
        <f>IF(入力!B44="","",入力!B44)</f>
        <v/>
      </c>
      <c r="C29" s="241" t="s">
        <v>28</v>
      </c>
      <c r="D29" s="241"/>
      <c r="E29" s="241"/>
      <c r="F29" s="241"/>
      <c r="G29" s="241"/>
      <c r="H29" s="241"/>
      <c r="I29" s="241"/>
      <c r="J29" s="241"/>
      <c r="K29" s="241"/>
      <c r="L29" s="241"/>
      <c r="M29" s="241"/>
      <c r="N29" s="241"/>
      <c r="O29" s="241"/>
      <c r="P29" s="241"/>
      <c r="Q29" s="241"/>
      <c r="R29" s="241"/>
      <c r="S29" s="241"/>
      <c r="T29" s="241"/>
      <c r="U29" s="241"/>
      <c r="V29" s="241"/>
    </row>
    <row r="31" spans="1:23" x14ac:dyDescent="0.15">
      <c r="B31" s="221" t="s">
        <v>253</v>
      </c>
      <c r="C31" s="222"/>
      <c r="D31" s="222"/>
      <c r="E31" s="222"/>
      <c r="F31" s="222"/>
      <c r="G31" s="222"/>
      <c r="H31" s="222"/>
      <c r="I31" s="222"/>
      <c r="J31" s="222"/>
      <c r="K31" s="222"/>
      <c r="L31" s="222"/>
      <c r="M31" s="222"/>
      <c r="N31" s="222"/>
      <c r="O31" s="222"/>
      <c r="P31" s="222"/>
      <c r="Q31" s="222"/>
      <c r="R31" s="222"/>
      <c r="S31" s="222"/>
      <c r="T31" s="222"/>
      <c r="U31" s="222"/>
      <c r="V31" s="223"/>
    </row>
    <row r="32" spans="1:23" ht="90" customHeight="1" x14ac:dyDescent="0.15">
      <c r="B32" s="220" t="str">
        <f>IF(入力!B47="","",入力!B47)</f>
        <v/>
      </c>
      <c r="C32" s="220"/>
      <c r="D32" s="220"/>
      <c r="E32" s="220"/>
      <c r="F32" s="220"/>
      <c r="G32" s="220"/>
      <c r="H32" s="220"/>
      <c r="I32" s="220"/>
      <c r="J32" s="220"/>
      <c r="K32" s="220"/>
      <c r="L32" s="220"/>
      <c r="M32" s="220"/>
      <c r="N32" s="220"/>
      <c r="O32" s="220"/>
      <c r="P32" s="220"/>
      <c r="Q32" s="220"/>
      <c r="R32" s="220"/>
      <c r="S32" s="220"/>
      <c r="T32" s="220"/>
      <c r="U32" s="220"/>
      <c r="V32" s="220"/>
    </row>
    <row r="33" spans="1:22" ht="40.5" customHeight="1" x14ac:dyDescent="0.15">
      <c r="B33" s="247" t="s">
        <v>252</v>
      </c>
      <c r="C33" s="247"/>
      <c r="D33" s="247"/>
      <c r="E33" s="247"/>
      <c r="F33" s="247"/>
      <c r="G33" s="247"/>
      <c r="H33" s="247"/>
      <c r="I33" s="247"/>
      <c r="J33" s="247"/>
      <c r="K33" s="247"/>
      <c r="L33" s="247"/>
      <c r="M33" s="247"/>
      <c r="N33" s="247"/>
      <c r="O33" s="247"/>
      <c r="P33" s="247"/>
      <c r="Q33" s="247"/>
      <c r="R33" s="247"/>
      <c r="S33" s="247"/>
      <c r="T33" s="247"/>
      <c r="U33" s="247"/>
      <c r="V33" s="247"/>
    </row>
    <row r="34" spans="1:22" x14ac:dyDescent="0.15">
      <c r="B34" s="218" t="s">
        <v>153</v>
      </c>
      <c r="C34" s="218"/>
      <c r="D34" s="218"/>
      <c r="E34" s="218"/>
      <c r="F34" s="218"/>
      <c r="G34" s="218"/>
      <c r="H34" s="218"/>
      <c r="I34" s="218"/>
      <c r="J34" s="218"/>
      <c r="K34" s="218"/>
      <c r="L34" s="218"/>
      <c r="M34" s="218"/>
      <c r="N34" s="218"/>
      <c r="O34" s="218"/>
      <c r="P34" s="218"/>
      <c r="Q34" s="218"/>
      <c r="R34" s="218"/>
      <c r="S34" s="218"/>
      <c r="T34" s="218"/>
      <c r="U34" s="218"/>
      <c r="V34" s="218"/>
    </row>
    <row r="35" spans="1:22" s="14" customFormat="1" ht="27.95" customHeight="1" x14ac:dyDescent="0.15">
      <c r="B35" s="238" t="s">
        <v>29</v>
      </c>
      <c r="C35" s="238"/>
      <c r="D35" s="238" t="s">
        <v>30</v>
      </c>
      <c r="E35" s="238"/>
      <c r="F35" s="238"/>
      <c r="G35" s="238" t="s">
        <v>166</v>
      </c>
      <c r="H35" s="238"/>
      <c r="I35" s="238"/>
      <c r="J35" s="238"/>
      <c r="K35" s="238"/>
      <c r="L35" s="238"/>
      <c r="M35" s="238" t="s">
        <v>34</v>
      </c>
      <c r="N35" s="238"/>
      <c r="O35" s="238"/>
      <c r="P35" s="238"/>
      <c r="Q35" s="238"/>
      <c r="R35" s="238"/>
      <c r="S35" s="238"/>
      <c r="T35" s="238"/>
      <c r="U35" s="238"/>
      <c r="V35" s="27" t="s">
        <v>31</v>
      </c>
    </row>
    <row r="36" spans="1:22" s="14" customFormat="1" ht="21" customHeight="1" x14ac:dyDescent="0.15">
      <c r="A36" s="28">
        <v>1</v>
      </c>
      <c r="B36" s="242" t="str">
        <f>IF(入力!B51="","",入力!B51)</f>
        <v/>
      </c>
      <c r="C36" s="242"/>
      <c r="D36" s="242" t="str">
        <f>IF(入力!D51="","",入力!D51)</f>
        <v/>
      </c>
      <c r="E36" s="242"/>
      <c r="F36" s="242"/>
      <c r="G36" s="242" t="str">
        <f>IF(入力!G51="","",入力!G51)</f>
        <v/>
      </c>
      <c r="H36" s="242"/>
      <c r="I36" s="242"/>
      <c r="J36" s="242"/>
      <c r="K36" s="242"/>
      <c r="L36" s="242"/>
      <c r="M36" s="245" t="str">
        <f>IF(入力!M51="","",入力!M51)</f>
        <v/>
      </c>
      <c r="N36" s="245"/>
      <c r="O36" s="245"/>
      <c r="P36" s="246"/>
      <c r="Q36" s="29" t="s">
        <v>32</v>
      </c>
      <c r="R36" s="243" t="str">
        <f>IF(入力!R51="","",入力!R51)</f>
        <v/>
      </c>
      <c r="S36" s="244"/>
      <c r="T36" s="244"/>
      <c r="U36" s="244"/>
      <c r="V36" s="30" t="str">
        <f>IF(入力!V51="","",入力!V51)</f>
        <v/>
      </c>
    </row>
    <row r="37" spans="1:22" s="14" customFormat="1" ht="21" customHeight="1" x14ac:dyDescent="0.15">
      <c r="A37" s="28">
        <v>2</v>
      </c>
      <c r="B37" s="242" t="str">
        <f>IF(入力!B52="","",入力!B52)</f>
        <v/>
      </c>
      <c r="C37" s="242"/>
      <c r="D37" s="242" t="str">
        <f>IF(入力!D52="","",入力!D52)</f>
        <v/>
      </c>
      <c r="E37" s="242"/>
      <c r="F37" s="242"/>
      <c r="G37" s="242" t="str">
        <f>IF(入力!G52="","",入力!G52)</f>
        <v/>
      </c>
      <c r="H37" s="242"/>
      <c r="I37" s="242"/>
      <c r="J37" s="242"/>
      <c r="K37" s="242"/>
      <c r="L37" s="242"/>
      <c r="M37" s="245" t="str">
        <f>IF(入力!M52="","",入力!M52)</f>
        <v/>
      </c>
      <c r="N37" s="245"/>
      <c r="O37" s="245"/>
      <c r="P37" s="246"/>
      <c r="Q37" s="29" t="s">
        <v>32</v>
      </c>
      <c r="R37" s="243" t="str">
        <f>IF(入力!R52="","",入力!R52)</f>
        <v/>
      </c>
      <c r="S37" s="244"/>
      <c r="T37" s="244"/>
      <c r="U37" s="244"/>
      <c r="V37" s="30" t="str">
        <f>IF(入力!V52="","",入力!V52)</f>
        <v/>
      </c>
    </row>
    <row r="38" spans="1:22" s="14" customFormat="1" ht="21" customHeight="1" x14ac:dyDescent="0.15">
      <c r="A38" s="28">
        <v>3</v>
      </c>
      <c r="B38" s="242" t="str">
        <f>IF(入力!B53="","",入力!B53)</f>
        <v/>
      </c>
      <c r="C38" s="242"/>
      <c r="D38" s="242" t="str">
        <f>IF(入力!D53="","",入力!D53)</f>
        <v/>
      </c>
      <c r="E38" s="242"/>
      <c r="F38" s="242"/>
      <c r="G38" s="242" t="str">
        <f>IF(入力!G53="","",入力!G53)</f>
        <v/>
      </c>
      <c r="H38" s="242"/>
      <c r="I38" s="242"/>
      <c r="J38" s="242"/>
      <c r="K38" s="242"/>
      <c r="L38" s="242"/>
      <c r="M38" s="245" t="str">
        <f>IF(入力!M53="","",入力!M53)</f>
        <v/>
      </c>
      <c r="N38" s="245"/>
      <c r="O38" s="245"/>
      <c r="P38" s="246"/>
      <c r="Q38" s="29" t="s">
        <v>32</v>
      </c>
      <c r="R38" s="243" t="str">
        <f>IF(入力!R53="","",入力!R53)</f>
        <v/>
      </c>
      <c r="S38" s="244"/>
      <c r="T38" s="244"/>
      <c r="U38" s="244"/>
      <c r="V38" s="30" t="str">
        <f>IF(入力!V53="","",入力!V53)</f>
        <v/>
      </c>
    </row>
    <row r="39" spans="1:22" s="14" customFormat="1" ht="21" customHeight="1" x14ac:dyDescent="0.15">
      <c r="A39" s="28">
        <v>4</v>
      </c>
      <c r="B39" s="242" t="str">
        <f>IF(入力!B54="","",入力!B54)</f>
        <v/>
      </c>
      <c r="C39" s="242"/>
      <c r="D39" s="242" t="str">
        <f>IF(入力!D54="","",入力!D54)</f>
        <v/>
      </c>
      <c r="E39" s="242"/>
      <c r="F39" s="242"/>
      <c r="G39" s="242" t="str">
        <f>IF(入力!G54="","",入力!G54)</f>
        <v/>
      </c>
      <c r="H39" s="242"/>
      <c r="I39" s="242"/>
      <c r="J39" s="242"/>
      <c r="K39" s="242"/>
      <c r="L39" s="242"/>
      <c r="M39" s="245" t="str">
        <f>IF(入力!M54="","",入力!M54)</f>
        <v/>
      </c>
      <c r="N39" s="245"/>
      <c r="O39" s="245"/>
      <c r="P39" s="246"/>
      <c r="Q39" s="29" t="s">
        <v>32</v>
      </c>
      <c r="R39" s="243" t="str">
        <f>IF(入力!R54="","",入力!R54)</f>
        <v/>
      </c>
      <c r="S39" s="244"/>
      <c r="T39" s="244"/>
      <c r="U39" s="244"/>
      <c r="V39" s="30" t="str">
        <f>IF(入力!V54="","",入力!V54)</f>
        <v/>
      </c>
    </row>
    <row r="40" spans="1:22" s="14" customFormat="1" ht="21" customHeight="1" x14ac:dyDescent="0.15">
      <c r="A40" s="28">
        <v>5</v>
      </c>
      <c r="B40" s="242" t="str">
        <f>IF(入力!B55="","",入力!B55)</f>
        <v/>
      </c>
      <c r="C40" s="242"/>
      <c r="D40" s="242" t="str">
        <f>IF(入力!D55="","",入力!D55)</f>
        <v/>
      </c>
      <c r="E40" s="242"/>
      <c r="F40" s="242"/>
      <c r="G40" s="242" t="str">
        <f>IF(入力!G55="","",入力!G55)</f>
        <v/>
      </c>
      <c r="H40" s="242"/>
      <c r="I40" s="242"/>
      <c r="J40" s="242"/>
      <c r="K40" s="242"/>
      <c r="L40" s="242"/>
      <c r="M40" s="245" t="str">
        <f>IF(入力!M55="","",入力!M55)</f>
        <v/>
      </c>
      <c r="N40" s="245"/>
      <c r="O40" s="245"/>
      <c r="P40" s="246"/>
      <c r="Q40" s="29" t="s">
        <v>32</v>
      </c>
      <c r="R40" s="243" t="str">
        <f>IF(入力!R55="","",入力!R55)</f>
        <v/>
      </c>
      <c r="S40" s="244"/>
      <c r="T40" s="244"/>
      <c r="U40" s="244"/>
      <c r="V40" s="30" t="str">
        <f>IF(入力!V55="","",入力!V55)</f>
        <v/>
      </c>
    </row>
    <row r="41" spans="1:22" s="14" customFormat="1" ht="21" customHeight="1" x14ac:dyDescent="0.15">
      <c r="A41" s="28">
        <v>6</v>
      </c>
      <c r="B41" s="242" t="str">
        <f>IF(入力!B56="","",入力!B56)</f>
        <v/>
      </c>
      <c r="C41" s="242"/>
      <c r="D41" s="242" t="str">
        <f>IF(入力!D56="","",入力!D56)</f>
        <v/>
      </c>
      <c r="E41" s="242"/>
      <c r="F41" s="242"/>
      <c r="G41" s="242" t="str">
        <f>IF(入力!G56="","",入力!G56)</f>
        <v/>
      </c>
      <c r="H41" s="242"/>
      <c r="I41" s="242"/>
      <c r="J41" s="242"/>
      <c r="K41" s="242"/>
      <c r="L41" s="242"/>
      <c r="M41" s="245" t="str">
        <f>IF(入力!M56="","",入力!M56)</f>
        <v/>
      </c>
      <c r="N41" s="245"/>
      <c r="O41" s="245"/>
      <c r="P41" s="246"/>
      <c r="Q41" s="29" t="s">
        <v>32</v>
      </c>
      <c r="R41" s="243" t="str">
        <f>IF(入力!R56="","",入力!R56)</f>
        <v/>
      </c>
      <c r="S41" s="244"/>
      <c r="T41" s="244"/>
      <c r="U41" s="244"/>
      <c r="V41" s="30" t="str">
        <f>IF(入力!V56="","",入力!V56)</f>
        <v/>
      </c>
    </row>
    <row r="42" spans="1:22" s="14" customFormat="1" ht="21" customHeight="1" x14ac:dyDescent="0.15">
      <c r="A42" s="28">
        <v>7</v>
      </c>
      <c r="B42" s="242" t="str">
        <f>IF(入力!B57="","",入力!B57)</f>
        <v/>
      </c>
      <c r="C42" s="242"/>
      <c r="D42" s="242" t="str">
        <f>IF(入力!D57="","",入力!D57)</f>
        <v/>
      </c>
      <c r="E42" s="242"/>
      <c r="F42" s="242"/>
      <c r="G42" s="242" t="str">
        <f>IF(入力!G57="","",入力!G57)</f>
        <v/>
      </c>
      <c r="H42" s="242"/>
      <c r="I42" s="242"/>
      <c r="J42" s="242"/>
      <c r="K42" s="242"/>
      <c r="L42" s="242"/>
      <c r="M42" s="245" t="str">
        <f>IF(入力!M57="","",入力!M57)</f>
        <v/>
      </c>
      <c r="N42" s="245"/>
      <c r="O42" s="245"/>
      <c r="P42" s="246"/>
      <c r="Q42" s="29" t="s">
        <v>32</v>
      </c>
      <c r="R42" s="243" t="str">
        <f>IF(入力!R57="","",入力!R57)</f>
        <v/>
      </c>
      <c r="S42" s="244"/>
      <c r="T42" s="244"/>
      <c r="U42" s="244"/>
      <c r="V42" s="30" t="str">
        <f>IF(入力!V57="","",入力!V57)</f>
        <v/>
      </c>
    </row>
    <row r="43" spans="1:22" s="14" customFormat="1" ht="21" customHeight="1" x14ac:dyDescent="0.15">
      <c r="A43" s="28">
        <v>8</v>
      </c>
      <c r="B43" s="242" t="str">
        <f>IF(入力!B58="","",入力!B58)</f>
        <v/>
      </c>
      <c r="C43" s="242"/>
      <c r="D43" s="242" t="str">
        <f>IF(入力!D58="","",入力!D58)</f>
        <v/>
      </c>
      <c r="E43" s="242"/>
      <c r="F43" s="242"/>
      <c r="G43" s="242" t="str">
        <f>IF(入力!G58="","",入力!G58)</f>
        <v/>
      </c>
      <c r="H43" s="242"/>
      <c r="I43" s="242"/>
      <c r="J43" s="242"/>
      <c r="K43" s="242"/>
      <c r="L43" s="242"/>
      <c r="M43" s="245" t="str">
        <f>IF(入力!M58="","",入力!M58)</f>
        <v/>
      </c>
      <c r="N43" s="245"/>
      <c r="O43" s="245"/>
      <c r="P43" s="246"/>
      <c r="Q43" s="29" t="s">
        <v>32</v>
      </c>
      <c r="R43" s="243" t="str">
        <f>IF(入力!R58="","",入力!R58)</f>
        <v/>
      </c>
      <c r="S43" s="244"/>
      <c r="T43" s="244"/>
      <c r="U43" s="244"/>
      <c r="V43" s="30" t="str">
        <f>IF(入力!V58="","",入力!V58)</f>
        <v/>
      </c>
    </row>
    <row r="44" spans="1:22" s="14" customFormat="1" ht="21" customHeight="1" x14ac:dyDescent="0.15">
      <c r="A44" s="28">
        <v>9</v>
      </c>
      <c r="B44" s="242" t="str">
        <f>IF(入力!B59="","",入力!B59)</f>
        <v/>
      </c>
      <c r="C44" s="242"/>
      <c r="D44" s="242" t="str">
        <f>IF(入力!D59="","",入力!D59)</f>
        <v/>
      </c>
      <c r="E44" s="242"/>
      <c r="F44" s="242"/>
      <c r="G44" s="242" t="str">
        <f>IF(入力!G59="","",入力!G59)</f>
        <v/>
      </c>
      <c r="H44" s="242"/>
      <c r="I44" s="242"/>
      <c r="J44" s="242"/>
      <c r="K44" s="242"/>
      <c r="L44" s="242"/>
      <c r="M44" s="245" t="str">
        <f>IF(入力!M59="","",入力!M59)</f>
        <v/>
      </c>
      <c r="N44" s="245"/>
      <c r="O44" s="245"/>
      <c r="P44" s="246"/>
      <c r="Q44" s="29" t="s">
        <v>32</v>
      </c>
      <c r="R44" s="243" t="str">
        <f>IF(入力!R59="","",入力!R59)</f>
        <v/>
      </c>
      <c r="S44" s="244"/>
      <c r="T44" s="244"/>
      <c r="U44" s="244"/>
      <c r="V44" s="30" t="str">
        <f>IF(入力!V59="","",入力!V59)</f>
        <v/>
      </c>
    </row>
    <row r="45" spans="1:22" s="14" customFormat="1" ht="21" customHeight="1" x14ac:dyDescent="0.15">
      <c r="A45" s="28">
        <v>10</v>
      </c>
      <c r="B45" s="242" t="str">
        <f>IF(入力!B60="","",入力!B60)</f>
        <v/>
      </c>
      <c r="C45" s="242"/>
      <c r="D45" s="242" t="str">
        <f>IF(入力!D60="","",入力!D60)</f>
        <v/>
      </c>
      <c r="E45" s="242"/>
      <c r="F45" s="242"/>
      <c r="G45" s="242" t="str">
        <f>IF(入力!G60="","",入力!G60)</f>
        <v/>
      </c>
      <c r="H45" s="242"/>
      <c r="I45" s="242"/>
      <c r="J45" s="242"/>
      <c r="K45" s="242"/>
      <c r="L45" s="242"/>
      <c r="M45" s="245" t="str">
        <f>IF(入力!M60="","",入力!M60)</f>
        <v/>
      </c>
      <c r="N45" s="245"/>
      <c r="O45" s="245"/>
      <c r="P45" s="246"/>
      <c r="Q45" s="29" t="s">
        <v>32</v>
      </c>
      <c r="R45" s="243" t="str">
        <f>IF(入力!R60="","",入力!R60)</f>
        <v/>
      </c>
      <c r="S45" s="244"/>
      <c r="T45" s="244"/>
      <c r="U45" s="244"/>
      <c r="V45" s="30" t="str">
        <f>IF(入力!V60="","",入力!V60)</f>
        <v/>
      </c>
    </row>
    <row r="46" spans="1:22" s="14" customFormat="1" ht="21" customHeight="1" x14ac:dyDescent="0.15">
      <c r="A46" s="28">
        <v>11</v>
      </c>
      <c r="B46" s="242" t="str">
        <f>IF(入力!B61="","",入力!B61)</f>
        <v/>
      </c>
      <c r="C46" s="242"/>
      <c r="D46" s="242" t="str">
        <f>IF(入力!D61="","",入力!D61)</f>
        <v/>
      </c>
      <c r="E46" s="242"/>
      <c r="F46" s="242"/>
      <c r="G46" s="242" t="str">
        <f>IF(入力!G61="","",入力!G61)</f>
        <v/>
      </c>
      <c r="H46" s="242"/>
      <c r="I46" s="242"/>
      <c r="J46" s="242"/>
      <c r="K46" s="242"/>
      <c r="L46" s="242"/>
      <c r="M46" s="245" t="str">
        <f>IF(入力!M61="","",入力!M61)</f>
        <v/>
      </c>
      <c r="N46" s="245"/>
      <c r="O46" s="245"/>
      <c r="P46" s="246"/>
      <c r="Q46" s="29" t="s">
        <v>32</v>
      </c>
      <c r="R46" s="243" t="str">
        <f>IF(入力!R61="","",入力!R61)</f>
        <v/>
      </c>
      <c r="S46" s="244"/>
      <c r="T46" s="244"/>
      <c r="U46" s="244"/>
      <c r="V46" s="30" t="str">
        <f>IF(入力!V61="","",入力!V61)</f>
        <v/>
      </c>
    </row>
    <row r="47" spans="1:22" s="14" customFormat="1" ht="21" customHeight="1" x14ac:dyDescent="0.15">
      <c r="A47" s="28">
        <v>12</v>
      </c>
      <c r="B47" s="242" t="str">
        <f>IF(入力!B62="","",入力!B62)</f>
        <v/>
      </c>
      <c r="C47" s="242"/>
      <c r="D47" s="242" t="str">
        <f>IF(入力!D62="","",入力!D62)</f>
        <v/>
      </c>
      <c r="E47" s="242"/>
      <c r="F47" s="242"/>
      <c r="G47" s="242" t="str">
        <f>IF(入力!G62="","",入力!G62)</f>
        <v/>
      </c>
      <c r="H47" s="242"/>
      <c r="I47" s="242"/>
      <c r="J47" s="242"/>
      <c r="K47" s="242"/>
      <c r="L47" s="242"/>
      <c r="M47" s="245" t="str">
        <f>IF(入力!M62="","",入力!M62)</f>
        <v/>
      </c>
      <c r="N47" s="245"/>
      <c r="O47" s="245"/>
      <c r="P47" s="246"/>
      <c r="Q47" s="29" t="s">
        <v>32</v>
      </c>
      <c r="R47" s="243" t="str">
        <f>IF(入力!R62="","",入力!R62)</f>
        <v/>
      </c>
      <c r="S47" s="244"/>
      <c r="T47" s="244"/>
      <c r="U47" s="244"/>
      <c r="V47" s="30" t="str">
        <f>IF(入力!V62="","",入力!V62)</f>
        <v/>
      </c>
    </row>
    <row r="48" spans="1:22" s="14" customFormat="1" ht="21" customHeight="1" x14ac:dyDescent="0.15">
      <c r="A48" s="28">
        <v>13</v>
      </c>
      <c r="B48" s="242" t="str">
        <f>IF(入力!B63="","",入力!B63)</f>
        <v/>
      </c>
      <c r="C48" s="242"/>
      <c r="D48" s="242" t="str">
        <f>IF(入力!D63="","",入力!D63)</f>
        <v/>
      </c>
      <c r="E48" s="242"/>
      <c r="F48" s="242"/>
      <c r="G48" s="242" t="str">
        <f>IF(入力!G63="","",入力!G63)</f>
        <v/>
      </c>
      <c r="H48" s="242"/>
      <c r="I48" s="242"/>
      <c r="J48" s="242"/>
      <c r="K48" s="242"/>
      <c r="L48" s="242"/>
      <c r="M48" s="245" t="str">
        <f>IF(入力!M63="","",入力!M63)</f>
        <v/>
      </c>
      <c r="N48" s="245"/>
      <c r="O48" s="245"/>
      <c r="P48" s="246"/>
      <c r="Q48" s="29" t="s">
        <v>32</v>
      </c>
      <c r="R48" s="243" t="str">
        <f>IF(入力!R63="","",入力!R63)</f>
        <v/>
      </c>
      <c r="S48" s="244"/>
      <c r="T48" s="244"/>
      <c r="U48" s="244"/>
      <c r="V48" s="30" t="str">
        <f>IF(入力!V63="","",入力!V63)</f>
        <v/>
      </c>
    </row>
    <row r="49" spans="1:22" s="14" customFormat="1" ht="21" customHeight="1" x14ac:dyDescent="0.15">
      <c r="A49" s="28">
        <v>14</v>
      </c>
      <c r="B49" s="242" t="str">
        <f>IF(入力!B64="","",入力!B64)</f>
        <v/>
      </c>
      <c r="C49" s="242"/>
      <c r="D49" s="242" t="str">
        <f>IF(入力!D64="","",入力!D64)</f>
        <v/>
      </c>
      <c r="E49" s="242"/>
      <c r="F49" s="242"/>
      <c r="G49" s="242" t="str">
        <f>IF(入力!G64="","",入力!G64)</f>
        <v/>
      </c>
      <c r="H49" s="242"/>
      <c r="I49" s="242"/>
      <c r="J49" s="242"/>
      <c r="K49" s="242"/>
      <c r="L49" s="242"/>
      <c r="M49" s="245" t="str">
        <f>IF(入力!M64="","",入力!M64)</f>
        <v/>
      </c>
      <c r="N49" s="245"/>
      <c r="O49" s="245"/>
      <c r="P49" s="246"/>
      <c r="Q49" s="29" t="s">
        <v>32</v>
      </c>
      <c r="R49" s="243" t="str">
        <f>IF(入力!R64="","",入力!R64)</f>
        <v/>
      </c>
      <c r="S49" s="244"/>
      <c r="T49" s="244"/>
      <c r="U49" s="244"/>
      <c r="V49" s="30" t="str">
        <f>IF(入力!V64="","",入力!V64)</f>
        <v/>
      </c>
    </row>
    <row r="50" spans="1:22" s="14" customFormat="1" ht="21" customHeight="1" x14ac:dyDescent="0.15">
      <c r="A50" s="28">
        <v>15</v>
      </c>
      <c r="B50" s="242" t="str">
        <f>IF(入力!B65="","",入力!B65)</f>
        <v/>
      </c>
      <c r="C50" s="242"/>
      <c r="D50" s="242" t="str">
        <f>IF(入力!D65="","",入力!D65)</f>
        <v/>
      </c>
      <c r="E50" s="242"/>
      <c r="F50" s="242"/>
      <c r="G50" s="242" t="str">
        <f>IF(入力!G65="","",入力!G65)</f>
        <v/>
      </c>
      <c r="H50" s="242"/>
      <c r="I50" s="242"/>
      <c r="J50" s="242"/>
      <c r="K50" s="242"/>
      <c r="L50" s="242"/>
      <c r="M50" s="245" t="str">
        <f>IF(入力!M65="","",入力!M65)</f>
        <v/>
      </c>
      <c r="N50" s="245"/>
      <c r="O50" s="245"/>
      <c r="P50" s="246"/>
      <c r="Q50" s="29" t="s">
        <v>32</v>
      </c>
      <c r="R50" s="243" t="str">
        <f>IF(入力!R65="","",入力!R65)</f>
        <v/>
      </c>
      <c r="S50" s="244"/>
      <c r="T50" s="244"/>
      <c r="U50" s="244"/>
      <c r="V50" s="30" t="str">
        <f>IF(入力!V65="","",入力!V65)</f>
        <v/>
      </c>
    </row>
    <row r="51" spans="1:22" s="14" customFormat="1" ht="21" customHeight="1" x14ac:dyDescent="0.15">
      <c r="A51" s="28">
        <v>16</v>
      </c>
      <c r="B51" s="242" t="str">
        <f>IF(入力!B66="","",入力!B66)</f>
        <v/>
      </c>
      <c r="C51" s="242"/>
      <c r="D51" s="242" t="str">
        <f>IF(入力!D66="","",入力!D66)</f>
        <v/>
      </c>
      <c r="E51" s="242"/>
      <c r="F51" s="242"/>
      <c r="G51" s="242" t="str">
        <f>IF(入力!G66="","",入力!G66)</f>
        <v/>
      </c>
      <c r="H51" s="242"/>
      <c r="I51" s="242"/>
      <c r="J51" s="242"/>
      <c r="K51" s="242"/>
      <c r="L51" s="242"/>
      <c r="M51" s="245" t="str">
        <f>IF(入力!M66="","",入力!M66)</f>
        <v/>
      </c>
      <c r="N51" s="245"/>
      <c r="O51" s="245"/>
      <c r="P51" s="246"/>
      <c r="Q51" s="29" t="s">
        <v>32</v>
      </c>
      <c r="R51" s="243" t="str">
        <f>IF(入力!R66="","",入力!R66)</f>
        <v/>
      </c>
      <c r="S51" s="244"/>
      <c r="T51" s="244"/>
      <c r="U51" s="244"/>
      <c r="V51" s="30" t="str">
        <f>IF(入力!V66="","",入力!V66)</f>
        <v/>
      </c>
    </row>
    <row r="52" spans="1:22" s="14" customFormat="1" ht="21" customHeight="1" x14ac:dyDescent="0.15">
      <c r="A52" s="28">
        <v>17</v>
      </c>
      <c r="B52" s="242" t="str">
        <f>IF(入力!B67="","",入力!B67)</f>
        <v/>
      </c>
      <c r="C52" s="242"/>
      <c r="D52" s="242" t="str">
        <f>IF(入力!D67="","",入力!D67)</f>
        <v/>
      </c>
      <c r="E52" s="242"/>
      <c r="F52" s="242"/>
      <c r="G52" s="242" t="str">
        <f>IF(入力!G67="","",入力!G67)</f>
        <v/>
      </c>
      <c r="H52" s="242"/>
      <c r="I52" s="242"/>
      <c r="J52" s="242"/>
      <c r="K52" s="242"/>
      <c r="L52" s="242"/>
      <c r="M52" s="245" t="str">
        <f>IF(入力!M67="","",入力!M67)</f>
        <v/>
      </c>
      <c r="N52" s="245"/>
      <c r="O52" s="245"/>
      <c r="P52" s="246"/>
      <c r="Q52" s="29" t="s">
        <v>32</v>
      </c>
      <c r="R52" s="243" t="str">
        <f>IF(入力!R67="","",入力!R67)</f>
        <v/>
      </c>
      <c r="S52" s="244"/>
      <c r="T52" s="244"/>
      <c r="U52" s="244"/>
      <c r="V52" s="30" t="str">
        <f>IF(入力!V67="","",入力!V67)</f>
        <v/>
      </c>
    </row>
    <row r="53" spans="1:22" s="14" customFormat="1" ht="21" customHeight="1" x14ac:dyDescent="0.15">
      <c r="A53" s="28">
        <v>18</v>
      </c>
      <c r="B53" s="242" t="str">
        <f>IF(入力!B68="","",入力!B68)</f>
        <v/>
      </c>
      <c r="C53" s="242"/>
      <c r="D53" s="242" t="str">
        <f>IF(入力!D68="","",入力!D68)</f>
        <v/>
      </c>
      <c r="E53" s="242"/>
      <c r="F53" s="242"/>
      <c r="G53" s="242" t="str">
        <f>IF(入力!G68="","",入力!G68)</f>
        <v/>
      </c>
      <c r="H53" s="242"/>
      <c r="I53" s="242"/>
      <c r="J53" s="242"/>
      <c r="K53" s="242"/>
      <c r="L53" s="242"/>
      <c r="M53" s="245" t="str">
        <f>IF(入力!M68="","",入力!M68)</f>
        <v/>
      </c>
      <c r="N53" s="245"/>
      <c r="O53" s="245"/>
      <c r="P53" s="246"/>
      <c r="Q53" s="29" t="s">
        <v>32</v>
      </c>
      <c r="R53" s="243" t="str">
        <f>IF(入力!R68="","",入力!R68)</f>
        <v/>
      </c>
      <c r="S53" s="244"/>
      <c r="T53" s="244"/>
      <c r="U53" s="244"/>
      <c r="V53" s="30" t="str">
        <f>IF(入力!V68="","",入力!V68)</f>
        <v/>
      </c>
    </row>
    <row r="54" spans="1:22" s="14" customFormat="1" ht="21" customHeight="1" x14ac:dyDescent="0.15">
      <c r="A54" s="28">
        <v>19</v>
      </c>
      <c r="B54" s="242" t="str">
        <f>IF(入力!B69="","",入力!B69)</f>
        <v/>
      </c>
      <c r="C54" s="242"/>
      <c r="D54" s="242" t="str">
        <f>IF(入力!D69="","",入力!D69)</f>
        <v/>
      </c>
      <c r="E54" s="242"/>
      <c r="F54" s="242"/>
      <c r="G54" s="242" t="str">
        <f>IF(入力!G69="","",入力!G69)</f>
        <v/>
      </c>
      <c r="H54" s="242"/>
      <c r="I54" s="242"/>
      <c r="J54" s="242"/>
      <c r="K54" s="242"/>
      <c r="L54" s="242"/>
      <c r="M54" s="245" t="str">
        <f>IF(入力!M69="","",入力!M69)</f>
        <v/>
      </c>
      <c r="N54" s="245"/>
      <c r="O54" s="245"/>
      <c r="P54" s="246"/>
      <c r="Q54" s="29" t="s">
        <v>32</v>
      </c>
      <c r="R54" s="243" t="str">
        <f>IF(入力!R69="","",入力!R69)</f>
        <v/>
      </c>
      <c r="S54" s="244"/>
      <c r="T54" s="244"/>
      <c r="U54" s="244"/>
      <c r="V54" s="30" t="str">
        <f>IF(入力!V69="","",入力!V69)</f>
        <v/>
      </c>
    </row>
    <row r="55" spans="1:22" s="14" customFormat="1" ht="21" customHeight="1" x14ac:dyDescent="0.15">
      <c r="A55" s="28">
        <v>20</v>
      </c>
      <c r="B55" s="242" t="str">
        <f>IF(入力!B70="","",入力!B70)</f>
        <v/>
      </c>
      <c r="C55" s="242"/>
      <c r="D55" s="242" t="str">
        <f>IF(入力!D70="","",入力!D70)</f>
        <v/>
      </c>
      <c r="E55" s="242"/>
      <c r="F55" s="242"/>
      <c r="G55" s="242" t="str">
        <f>IF(入力!G70="","",入力!G70)</f>
        <v/>
      </c>
      <c r="H55" s="242"/>
      <c r="I55" s="242"/>
      <c r="J55" s="242"/>
      <c r="K55" s="242"/>
      <c r="L55" s="242"/>
      <c r="M55" s="245" t="str">
        <f>IF(入力!M70="","",入力!M70)</f>
        <v/>
      </c>
      <c r="N55" s="245"/>
      <c r="O55" s="245"/>
      <c r="P55" s="246"/>
      <c r="Q55" s="29" t="s">
        <v>32</v>
      </c>
      <c r="R55" s="243" t="str">
        <f>IF(入力!R70="","",入力!R70)</f>
        <v/>
      </c>
      <c r="S55" s="244"/>
      <c r="T55" s="244"/>
      <c r="U55" s="244"/>
      <c r="V55" s="30" t="str">
        <f>IF(入力!V70="","",入力!V70)</f>
        <v/>
      </c>
    </row>
    <row r="56" spans="1:22" s="12" customFormat="1" ht="21" customHeight="1" x14ac:dyDescent="0.15">
      <c r="A56" s="28">
        <v>21</v>
      </c>
      <c r="B56" s="242" t="str">
        <f>IF(入力!B71="","",入力!B71)</f>
        <v/>
      </c>
      <c r="C56" s="242"/>
      <c r="D56" s="242" t="str">
        <f>IF(入力!D71="","",入力!D71)</f>
        <v/>
      </c>
      <c r="E56" s="242"/>
      <c r="F56" s="242"/>
      <c r="G56" s="242" t="str">
        <f>IF(入力!G71="","",入力!G71)</f>
        <v/>
      </c>
      <c r="H56" s="242"/>
      <c r="I56" s="242"/>
      <c r="J56" s="242"/>
      <c r="K56" s="242"/>
      <c r="L56" s="242"/>
      <c r="M56" s="245" t="str">
        <f>IF(入力!M71="","",入力!M71)</f>
        <v/>
      </c>
      <c r="N56" s="245"/>
      <c r="O56" s="245"/>
      <c r="P56" s="246"/>
      <c r="Q56" s="29" t="s">
        <v>32</v>
      </c>
      <c r="R56" s="243" t="str">
        <f>IF(入力!R71="","",入力!R71)</f>
        <v/>
      </c>
      <c r="S56" s="244"/>
      <c r="T56" s="244"/>
      <c r="U56" s="244"/>
      <c r="V56" s="30" t="str">
        <f>IF(入力!V71="","",入力!V71)</f>
        <v/>
      </c>
    </row>
    <row r="57" spans="1:22" s="12" customFormat="1" ht="21" customHeight="1" x14ac:dyDescent="0.15">
      <c r="A57" s="28">
        <v>22</v>
      </c>
      <c r="B57" s="242" t="str">
        <f>IF(入力!B72="","",入力!B72)</f>
        <v/>
      </c>
      <c r="C57" s="242"/>
      <c r="D57" s="242" t="str">
        <f>IF(入力!D72="","",入力!D72)</f>
        <v/>
      </c>
      <c r="E57" s="242"/>
      <c r="F57" s="242"/>
      <c r="G57" s="242" t="str">
        <f>IF(入力!G72="","",入力!G72)</f>
        <v/>
      </c>
      <c r="H57" s="242"/>
      <c r="I57" s="242"/>
      <c r="J57" s="242"/>
      <c r="K57" s="242"/>
      <c r="L57" s="242"/>
      <c r="M57" s="245" t="str">
        <f>IF(入力!M72="","",入力!M72)</f>
        <v/>
      </c>
      <c r="N57" s="245"/>
      <c r="O57" s="245"/>
      <c r="P57" s="246"/>
      <c r="Q57" s="29" t="s">
        <v>32</v>
      </c>
      <c r="R57" s="243" t="str">
        <f>IF(入力!R72="","",入力!R72)</f>
        <v/>
      </c>
      <c r="S57" s="244"/>
      <c r="T57" s="244"/>
      <c r="U57" s="244"/>
      <c r="V57" s="30" t="str">
        <f>IF(入力!V72="","",入力!V72)</f>
        <v/>
      </c>
    </row>
    <row r="58" spans="1:22" s="12" customFormat="1" ht="21" customHeight="1" x14ac:dyDescent="0.15">
      <c r="A58" s="28">
        <v>23</v>
      </c>
      <c r="B58" s="242" t="str">
        <f>IF(入力!B73="","",入力!B73)</f>
        <v/>
      </c>
      <c r="C58" s="242"/>
      <c r="D58" s="242" t="str">
        <f>IF(入力!D73="","",入力!D73)</f>
        <v/>
      </c>
      <c r="E58" s="242"/>
      <c r="F58" s="242"/>
      <c r="G58" s="242" t="str">
        <f>IF(入力!G73="","",入力!G73)</f>
        <v/>
      </c>
      <c r="H58" s="242"/>
      <c r="I58" s="242"/>
      <c r="J58" s="242"/>
      <c r="K58" s="242"/>
      <c r="L58" s="242"/>
      <c r="M58" s="245" t="str">
        <f>IF(入力!M73="","",入力!M73)</f>
        <v/>
      </c>
      <c r="N58" s="245"/>
      <c r="O58" s="245"/>
      <c r="P58" s="246"/>
      <c r="Q58" s="29" t="s">
        <v>32</v>
      </c>
      <c r="R58" s="243" t="str">
        <f>IF(入力!R73="","",入力!R73)</f>
        <v/>
      </c>
      <c r="S58" s="244"/>
      <c r="T58" s="244"/>
      <c r="U58" s="244"/>
      <c r="V58" s="30" t="str">
        <f>IF(入力!V73="","",入力!V73)</f>
        <v/>
      </c>
    </row>
    <row r="59" spans="1:22" s="12" customFormat="1" ht="21" customHeight="1" x14ac:dyDescent="0.15">
      <c r="A59" s="28">
        <v>24</v>
      </c>
      <c r="B59" s="242" t="str">
        <f>IF(入力!B74="","",入力!B74)</f>
        <v/>
      </c>
      <c r="C59" s="242"/>
      <c r="D59" s="242" t="str">
        <f>IF(入力!D74="","",入力!D74)</f>
        <v/>
      </c>
      <c r="E59" s="242"/>
      <c r="F59" s="242"/>
      <c r="G59" s="242" t="str">
        <f>IF(入力!G74="","",入力!G74)</f>
        <v/>
      </c>
      <c r="H59" s="242"/>
      <c r="I59" s="242"/>
      <c r="J59" s="242"/>
      <c r="K59" s="242"/>
      <c r="L59" s="242"/>
      <c r="M59" s="245" t="str">
        <f>IF(入力!M74="","",入力!M74)</f>
        <v/>
      </c>
      <c r="N59" s="245"/>
      <c r="O59" s="245"/>
      <c r="P59" s="246"/>
      <c r="Q59" s="29" t="s">
        <v>32</v>
      </c>
      <c r="R59" s="243" t="str">
        <f>IF(入力!R74="","",入力!R74)</f>
        <v/>
      </c>
      <c r="S59" s="244"/>
      <c r="T59" s="244"/>
      <c r="U59" s="244"/>
      <c r="V59" s="30" t="str">
        <f>IF(入力!V74="","",入力!V74)</f>
        <v/>
      </c>
    </row>
    <row r="60" spans="1:22" s="12" customFormat="1" ht="21" customHeight="1" x14ac:dyDescent="0.15">
      <c r="A60" s="28">
        <v>25</v>
      </c>
      <c r="B60" s="242" t="str">
        <f>IF(入力!B75="","",入力!B75)</f>
        <v/>
      </c>
      <c r="C60" s="242"/>
      <c r="D60" s="242" t="str">
        <f>IF(入力!D75="","",入力!D75)</f>
        <v/>
      </c>
      <c r="E60" s="242"/>
      <c r="F60" s="242"/>
      <c r="G60" s="242" t="str">
        <f>IF(入力!G75="","",入力!G75)</f>
        <v/>
      </c>
      <c r="H60" s="242"/>
      <c r="I60" s="242"/>
      <c r="J60" s="242"/>
      <c r="K60" s="242"/>
      <c r="L60" s="242"/>
      <c r="M60" s="245" t="str">
        <f>IF(入力!M75="","",入力!M75)</f>
        <v/>
      </c>
      <c r="N60" s="245"/>
      <c r="O60" s="245"/>
      <c r="P60" s="246"/>
      <c r="Q60" s="29" t="s">
        <v>32</v>
      </c>
      <c r="R60" s="243" t="str">
        <f>IF(入力!R75="","",入力!R75)</f>
        <v/>
      </c>
      <c r="S60" s="244"/>
      <c r="T60" s="244"/>
      <c r="U60" s="244"/>
      <c r="V60" s="30" t="str">
        <f>IF(入力!V75="","",入力!V75)</f>
        <v/>
      </c>
    </row>
    <row r="61" spans="1:22" s="12" customFormat="1" ht="21" customHeight="1" x14ac:dyDescent="0.15">
      <c r="A61" s="28">
        <v>26</v>
      </c>
      <c r="B61" s="242" t="str">
        <f>IF(入力!B76="","",入力!B76)</f>
        <v/>
      </c>
      <c r="C61" s="242"/>
      <c r="D61" s="242" t="str">
        <f>IF(入力!D76="","",入力!D76)</f>
        <v/>
      </c>
      <c r="E61" s="242"/>
      <c r="F61" s="242"/>
      <c r="G61" s="242" t="str">
        <f>IF(入力!G76="","",入力!G76)</f>
        <v/>
      </c>
      <c r="H61" s="242"/>
      <c r="I61" s="242"/>
      <c r="J61" s="242"/>
      <c r="K61" s="242"/>
      <c r="L61" s="242"/>
      <c r="M61" s="245" t="str">
        <f>IF(入力!M76="","",入力!M76)</f>
        <v/>
      </c>
      <c r="N61" s="245"/>
      <c r="O61" s="245"/>
      <c r="P61" s="246"/>
      <c r="Q61" s="29" t="s">
        <v>32</v>
      </c>
      <c r="R61" s="243" t="str">
        <f>IF(入力!R76="","",入力!R76)</f>
        <v/>
      </c>
      <c r="S61" s="244"/>
      <c r="T61" s="244"/>
      <c r="U61" s="244"/>
      <c r="V61" s="30" t="str">
        <f>IF(入力!V76="","",入力!V76)</f>
        <v/>
      </c>
    </row>
    <row r="63" spans="1:22" s="38" customFormat="1" ht="27.95" customHeight="1" x14ac:dyDescent="0.15">
      <c r="B63" s="256" t="s">
        <v>254</v>
      </c>
      <c r="C63" s="257"/>
      <c r="D63" s="257"/>
      <c r="E63" s="257"/>
      <c r="F63" s="257"/>
      <c r="G63" s="257"/>
      <c r="H63" s="257"/>
      <c r="I63" s="257"/>
      <c r="J63" s="257"/>
      <c r="K63" s="257"/>
      <c r="L63" s="257"/>
      <c r="M63" s="257"/>
      <c r="N63" s="257"/>
      <c r="O63" s="258" t="s">
        <v>136</v>
      </c>
      <c r="P63" s="258"/>
      <c r="Q63" s="31"/>
      <c r="R63" s="39" t="s">
        <v>18</v>
      </c>
      <c r="S63" s="32"/>
      <c r="T63" s="39" t="s">
        <v>19</v>
      </c>
      <c r="U63" s="32"/>
      <c r="V63" s="33" t="s">
        <v>20</v>
      </c>
    </row>
    <row r="64" spans="1:22" s="38" customFormat="1" ht="27.95" customHeight="1" x14ac:dyDescent="0.15">
      <c r="B64" s="259" t="s">
        <v>114</v>
      </c>
      <c r="C64" s="260"/>
      <c r="D64" s="260"/>
      <c r="E64" s="260"/>
      <c r="F64" s="260"/>
      <c r="G64" s="260"/>
      <c r="H64" s="260"/>
      <c r="I64" s="260"/>
      <c r="J64" s="260"/>
      <c r="K64" s="260"/>
      <c r="L64" s="260"/>
      <c r="M64" s="260"/>
      <c r="N64" s="260"/>
      <c r="O64" s="260"/>
      <c r="P64" s="260"/>
      <c r="Q64" s="260"/>
      <c r="R64" s="260"/>
      <c r="S64" s="260"/>
      <c r="T64" s="260"/>
      <c r="U64" s="260"/>
      <c r="V64" s="261"/>
    </row>
    <row r="65" spans="2:22" s="38" customFormat="1" ht="27.95" customHeight="1" x14ac:dyDescent="0.15">
      <c r="B65" s="262" t="s">
        <v>260</v>
      </c>
      <c r="C65" s="263"/>
      <c r="D65" s="264" t="str">
        <f>IF(D10="","",D10)</f>
        <v/>
      </c>
      <c r="E65" s="264"/>
      <c r="F65" s="264"/>
      <c r="G65" s="264"/>
      <c r="H65" s="264"/>
      <c r="I65" s="264"/>
      <c r="J65" s="264"/>
      <c r="K65" s="264"/>
      <c r="L65" s="264"/>
      <c r="M65" s="264" t="s">
        <v>165</v>
      </c>
      <c r="N65" s="264"/>
      <c r="O65" s="255"/>
      <c r="P65" s="255"/>
      <c r="Q65" s="255"/>
      <c r="R65" s="255"/>
      <c r="S65" s="255"/>
      <c r="T65" s="255"/>
      <c r="U65" s="38" t="s">
        <v>37</v>
      </c>
      <c r="V65" s="40"/>
    </row>
    <row r="66" spans="2:22" s="38" customFormat="1" ht="12" x14ac:dyDescent="0.15">
      <c r="B66" s="248"/>
      <c r="C66" s="249"/>
      <c r="D66" s="249"/>
      <c r="E66" s="249"/>
      <c r="F66" s="249"/>
      <c r="G66" s="249"/>
      <c r="H66" s="249"/>
      <c r="I66" s="249"/>
      <c r="J66" s="249"/>
      <c r="K66" s="249"/>
      <c r="L66" s="249"/>
      <c r="M66" s="249"/>
      <c r="N66" s="249"/>
      <c r="O66" s="249"/>
      <c r="P66" s="249"/>
      <c r="Q66" s="249"/>
      <c r="R66" s="249"/>
      <c r="S66" s="249"/>
      <c r="T66" s="249"/>
      <c r="U66" s="249"/>
      <c r="V66" s="250"/>
    </row>
    <row r="67" spans="2:22" s="38" customFormat="1" ht="27.95" customHeight="1" x14ac:dyDescent="0.15">
      <c r="B67" s="256" t="s">
        <v>100</v>
      </c>
      <c r="C67" s="257"/>
      <c r="D67" s="257"/>
      <c r="E67" s="257"/>
      <c r="F67" s="257"/>
      <c r="G67" s="257"/>
      <c r="H67" s="257"/>
      <c r="I67" s="257"/>
      <c r="J67" s="257"/>
      <c r="K67" s="257"/>
      <c r="L67" s="257"/>
      <c r="M67" s="257"/>
      <c r="N67" s="257"/>
      <c r="O67" s="258" t="s">
        <v>136</v>
      </c>
      <c r="P67" s="258"/>
      <c r="Q67" s="31"/>
      <c r="R67" s="39" t="s">
        <v>18</v>
      </c>
      <c r="S67" s="32"/>
      <c r="T67" s="39" t="s">
        <v>19</v>
      </c>
      <c r="U67" s="32"/>
      <c r="V67" s="33" t="s">
        <v>20</v>
      </c>
    </row>
    <row r="68" spans="2:22" s="38" customFormat="1" ht="27.95" customHeight="1" x14ac:dyDescent="0.15">
      <c r="B68" s="259" t="s">
        <v>115</v>
      </c>
      <c r="C68" s="260"/>
      <c r="D68" s="260"/>
      <c r="E68" s="260"/>
      <c r="F68" s="260"/>
      <c r="G68" s="260"/>
      <c r="H68" s="260"/>
      <c r="I68" s="260"/>
      <c r="J68" s="260"/>
      <c r="K68" s="260"/>
      <c r="L68" s="260"/>
      <c r="M68" s="260"/>
      <c r="N68" s="260"/>
      <c r="O68" s="260"/>
      <c r="P68" s="260"/>
      <c r="Q68" s="260"/>
      <c r="R68" s="260"/>
      <c r="S68" s="260"/>
      <c r="T68" s="260"/>
      <c r="U68" s="260"/>
      <c r="V68" s="261"/>
    </row>
    <row r="69" spans="2:22" s="38" customFormat="1" ht="27.95" customHeight="1" x14ac:dyDescent="0.15">
      <c r="B69" s="265" t="str">
        <f>IF(入力!AD3="","",入力!K4)</f>
        <v/>
      </c>
      <c r="C69" s="266"/>
      <c r="D69" s="266"/>
      <c r="E69" s="266"/>
      <c r="F69" s="254" t="s">
        <v>101</v>
      </c>
      <c r="G69" s="254"/>
      <c r="H69" s="254"/>
      <c r="I69" s="254"/>
      <c r="J69" s="254"/>
      <c r="K69" s="254"/>
      <c r="L69" s="255"/>
      <c r="M69" s="255"/>
      <c r="N69" s="255"/>
      <c r="O69" s="255"/>
      <c r="P69" s="255"/>
      <c r="Q69" s="255"/>
      <c r="R69" s="255"/>
      <c r="S69" s="255"/>
      <c r="T69" s="255"/>
      <c r="U69" s="38" t="s">
        <v>37</v>
      </c>
      <c r="V69" s="40"/>
    </row>
    <row r="70" spans="2:22" x14ac:dyDescent="0.15">
      <c r="B70" s="251"/>
      <c r="C70" s="252"/>
      <c r="D70" s="252"/>
      <c r="E70" s="252"/>
      <c r="F70" s="252"/>
      <c r="G70" s="252"/>
      <c r="H70" s="252"/>
      <c r="I70" s="252"/>
      <c r="J70" s="252"/>
      <c r="K70" s="252"/>
      <c r="L70" s="252"/>
      <c r="M70" s="252"/>
      <c r="N70" s="252"/>
      <c r="O70" s="252"/>
      <c r="P70" s="252"/>
      <c r="Q70" s="252"/>
      <c r="R70" s="252"/>
      <c r="S70" s="252"/>
      <c r="T70" s="252"/>
      <c r="U70" s="252"/>
      <c r="V70" s="253"/>
    </row>
  </sheetData>
  <sheetProtection algorithmName="SHA-512" hashValue="3BKOat82Y+GComxe4drozMSoGbmCN7wkiVgb4TmDzFlDC1hPEt80xPK3a4Z1TnBE3XkgNfX59/C4gUb6TQwMQA==" saltValue="+0gXIoHO0/Go8uPXTlxX6Q==" spinCount="100000" sheet="1" formatCells="0"/>
  <mergeCells count="192">
    <mergeCell ref="B43:C43"/>
    <mergeCell ref="D43:F43"/>
    <mergeCell ref="B42:C42"/>
    <mergeCell ref="B55:C55"/>
    <mergeCell ref="D55:F55"/>
    <mergeCell ref="G55:L55"/>
    <mergeCell ref="R55:U55"/>
    <mergeCell ref="R54:U54"/>
    <mergeCell ref="R49:U49"/>
    <mergeCell ref="R50:U50"/>
    <mergeCell ref="D52:F52"/>
    <mergeCell ref="R47:U47"/>
    <mergeCell ref="M47:P47"/>
    <mergeCell ref="G47:L47"/>
    <mergeCell ref="R48:U48"/>
    <mergeCell ref="M48:P48"/>
    <mergeCell ref="G48:L48"/>
    <mergeCell ref="R51:U51"/>
    <mergeCell ref="G52:L52"/>
    <mergeCell ref="M55:P55"/>
    <mergeCell ref="B54:C54"/>
    <mergeCell ref="B47:C47"/>
    <mergeCell ref="D47:F47"/>
    <mergeCell ref="B46:C46"/>
    <mergeCell ref="D54:F54"/>
    <mergeCell ref="B49:C49"/>
    <mergeCell ref="D49:F49"/>
    <mergeCell ref="B50:C50"/>
    <mergeCell ref="D50:F50"/>
    <mergeCell ref="B53:C53"/>
    <mergeCell ref="D53:F53"/>
    <mergeCell ref="B52:C52"/>
    <mergeCell ref="D44:F44"/>
    <mergeCell ref="D46:F46"/>
    <mergeCell ref="B45:C45"/>
    <mergeCell ref="D45:F45"/>
    <mergeCell ref="B44:C44"/>
    <mergeCell ref="B51:C51"/>
    <mergeCell ref="B48:C48"/>
    <mergeCell ref="D48:F48"/>
    <mergeCell ref="D51:F51"/>
    <mergeCell ref="G57:L57"/>
    <mergeCell ref="R59:U59"/>
    <mergeCell ref="B56:C56"/>
    <mergeCell ref="D56:F56"/>
    <mergeCell ref="B61:C61"/>
    <mergeCell ref="D61:F61"/>
    <mergeCell ref="B60:C60"/>
    <mergeCell ref="D60:F60"/>
    <mergeCell ref="B59:C59"/>
    <mergeCell ref="D59:F59"/>
    <mergeCell ref="B58:C58"/>
    <mergeCell ref="D58:F58"/>
    <mergeCell ref="B57:C57"/>
    <mergeCell ref="D57:F57"/>
    <mergeCell ref="G50:L50"/>
    <mergeCell ref="M50:P50"/>
    <mergeCell ref="R61:U61"/>
    <mergeCell ref="M61:P61"/>
    <mergeCell ref="G61:L61"/>
    <mergeCell ref="M59:P59"/>
    <mergeCell ref="G58:L58"/>
    <mergeCell ref="M58:P58"/>
    <mergeCell ref="R58:U58"/>
    <mergeCell ref="M51:P51"/>
    <mergeCell ref="R53:U53"/>
    <mergeCell ref="R60:U60"/>
    <mergeCell ref="M60:P60"/>
    <mergeCell ref="G60:L60"/>
    <mergeCell ref="G54:L54"/>
    <mergeCell ref="M54:P54"/>
    <mergeCell ref="G53:L53"/>
    <mergeCell ref="M53:P53"/>
    <mergeCell ref="G59:L59"/>
    <mergeCell ref="R56:U56"/>
    <mergeCell ref="M56:P56"/>
    <mergeCell ref="G56:L56"/>
    <mergeCell ref="R57:U57"/>
    <mergeCell ref="M57:P57"/>
    <mergeCell ref="R43:U43"/>
    <mergeCell ref="M43:P43"/>
    <mergeCell ref="G43:L43"/>
    <mergeCell ref="R44:U44"/>
    <mergeCell ref="M44:P44"/>
    <mergeCell ref="G44:L44"/>
    <mergeCell ref="R46:U46"/>
    <mergeCell ref="M46:P46"/>
    <mergeCell ref="G46:L46"/>
    <mergeCell ref="R45:U45"/>
    <mergeCell ref="M45:P45"/>
    <mergeCell ref="G45:L45"/>
    <mergeCell ref="G41:L41"/>
    <mergeCell ref="M42:P42"/>
    <mergeCell ref="G42:L42"/>
    <mergeCell ref="R42:U42"/>
    <mergeCell ref="B66:V66"/>
    <mergeCell ref="B70:V70"/>
    <mergeCell ref="F69:K69"/>
    <mergeCell ref="L69:T69"/>
    <mergeCell ref="B67:N67"/>
    <mergeCell ref="O67:P67"/>
    <mergeCell ref="B68:V68"/>
    <mergeCell ref="O63:P63"/>
    <mergeCell ref="B63:N63"/>
    <mergeCell ref="B64:V64"/>
    <mergeCell ref="B65:C65"/>
    <mergeCell ref="M65:N65"/>
    <mergeCell ref="D65:L65"/>
    <mergeCell ref="O65:T65"/>
    <mergeCell ref="B69:E69"/>
    <mergeCell ref="M52:P52"/>
    <mergeCell ref="R52:U52"/>
    <mergeCell ref="G51:L51"/>
    <mergeCell ref="G49:L49"/>
    <mergeCell ref="M49:P49"/>
    <mergeCell ref="Q24:V24"/>
    <mergeCell ref="C24:O24"/>
    <mergeCell ref="C19:V19"/>
    <mergeCell ref="C18:V18"/>
    <mergeCell ref="D42:F42"/>
    <mergeCell ref="B41:C41"/>
    <mergeCell ref="D41:F41"/>
    <mergeCell ref="B40:C40"/>
    <mergeCell ref="D40:F40"/>
    <mergeCell ref="B39:C39"/>
    <mergeCell ref="D39:F39"/>
    <mergeCell ref="B34:V34"/>
    <mergeCell ref="B35:C35"/>
    <mergeCell ref="D35:F35"/>
    <mergeCell ref="G35:L35"/>
    <mergeCell ref="M35:U35"/>
    <mergeCell ref="R39:U39"/>
    <mergeCell ref="M39:P39"/>
    <mergeCell ref="G39:L39"/>
    <mergeCell ref="R40:U40"/>
    <mergeCell ref="M40:P40"/>
    <mergeCell ref="G40:L40"/>
    <mergeCell ref="R41:U41"/>
    <mergeCell ref="M41:P41"/>
    <mergeCell ref="B32:V32"/>
    <mergeCell ref="C29:V29"/>
    <mergeCell ref="C28:V28"/>
    <mergeCell ref="B38:C38"/>
    <mergeCell ref="D38:F38"/>
    <mergeCell ref="B37:C37"/>
    <mergeCell ref="D37:F37"/>
    <mergeCell ref="R36:U36"/>
    <mergeCell ref="M36:P36"/>
    <mergeCell ref="B36:C36"/>
    <mergeCell ref="D36:F36"/>
    <mergeCell ref="G36:L36"/>
    <mergeCell ref="R37:U37"/>
    <mergeCell ref="M37:P37"/>
    <mergeCell ref="G37:L37"/>
    <mergeCell ref="R38:U38"/>
    <mergeCell ref="M38:P38"/>
    <mergeCell ref="G38:L38"/>
    <mergeCell ref="B33:V33"/>
    <mergeCell ref="B26:V26"/>
    <mergeCell ref="S1:V1"/>
    <mergeCell ref="B27:V27"/>
    <mergeCell ref="B31:V31"/>
    <mergeCell ref="I22:J22"/>
    <mergeCell ref="C22:H22"/>
    <mergeCell ref="K22:O22"/>
    <mergeCell ref="S22:V22"/>
    <mergeCell ref="S21:V21"/>
    <mergeCell ref="C21:Q21"/>
    <mergeCell ref="H3:P4"/>
    <mergeCell ref="B6:V6"/>
    <mergeCell ref="B7:C7"/>
    <mergeCell ref="B8:C8"/>
    <mergeCell ref="B9:C9"/>
    <mergeCell ref="B10:C10"/>
    <mergeCell ref="D7:V7"/>
    <mergeCell ref="D8:V8"/>
    <mergeCell ref="D9:L9"/>
    <mergeCell ref="B11:G11"/>
    <mergeCell ref="H11:N11"/>
    <mergeCell ref="O11:R11"/>
    <mergeCell ref="S11:V11"/>
    <mergeCell ref="A1:C1"/>
    <mergeCell ref="E2:S2"/>
    <mergeCell ref="C15:V15"/>
    <mergeCell ref="Q20:V20"/>
    <mergeCell ref="C20:O20"/>
    <mergeCell ref="C23:V23"/>
    <mergeCell ref="D10:N10"/>
    <mergeCell ref="O10:V10"/>
    <mergeCell ref="B13:V13"/>
    <mergeCell ref="C14:V14"/>
    <mergeCell ref="B17:V17"/>
  </mergeCells>
  <phoneticPr fontId="1"/>
  <conditionalFormatting sqref="B67:V70">
    <cfRule type="expression" dxfId="3" priority="34">
      <formula>$S$1&lt;&gt;"公立の中学校"</formula>
    </cfRule>
  </conditionalFormatting>
  <conditionalFormatting sqref="B63:V66">
    <cfRule type="expression" dxfId="2" priority="1">
      <formula>$S$1="ダイレクト"</formula>
    </cfRule>
  </conditionalFormatting>
  <printOptions horizontalCentered="1" verticalCentered="1"/>
  <pageMargins left="0.59055118110236227" right="0.59055118110236227" top="0.39370078740157483" bottom="0.39370078740157483" header="0.31496062992125984" footer="0.31496062992125984"/>
  <pageSetup paperSize="9" orientation="portrait" r:id="rId1"/>
  <rowBreaks count="1" manualBreakCount="1">
    <brk id="33"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60"/>
  <sheetViews>
    <sheetView showGridLines="0" view="pageBreakPreview" zoomScale="130" zoomScaleNormal="100" zoomScaleSheetLayoutView="130" workbookViewId="0">
      <selection activeCell="B58" sqref="B58:V58"/>
    </sheetView>
  </sheetViews>
  <sheetFormatPr defaultColWidth="4.375" defaultRowHeight="13.5" x14ac:dyDescent="0.15"/>
  <cols>
    <col min="1" max="1" width="2.25" style="11" bestFit="1" customWidth="1"/>
    <col min="2" max="2" width="3.875" style="12" customWidth="1"/>
    <col min="3" max="22" width="3.875" style="11" customWidth="1"/>
    <col min="23" max="16384" width="4.375" style="11"/>
  </cols>
  <sheetData>
    <row r="1" spans="1:23" x14ac:dyDescent="0.15">
      <c r="A1" s="240" t="str">
        <f>IF($S$1="公立の中学校","様式601",IF($S$1="ダイレクト","様式603","様式602"))</f>
        <v>様式601</v>
      </c>
      <c r="B1" s="240"/>
      <c r="C1" s="240"/>
      <c r="S1" s="219" t="str">
        <f>IF(OR(入力!D4="府立支援学校",入力!D4="国私立の中学校等"),"府立支援学校、国私立の中学校等",入力!D4)</f>
        <v>公立の中学校</v>
      </c>
      <c r="T1" s="219"/>
      <c r="U1" s="219"/>
      <c r="V1" s="219"/>
    </row>
    <row r="2" spans="1:23" ht="27" customHeight="1" x14ac:dyDescent="0.15">
      <c r="B2" s="276" t="s">
        <v>167</v>
      </c>
      <c r="C2" s="276"/>
      <c r="D2" s="276"/>
      <c r="E2" s="276"/>
      <c r="F2" s="276"/>
      <c r="G2" s="276"/>
      <c r="H2" s="276"/>
      <c r="I2" s="276"/>
      <c r="J2" s="276"/>
      <c r="K2" s="276"/>
      <c r="L2" s="276"/>
      <c r="M2" s="276"/>
      <c r="N2" s="276"/>
      <c r="O2" s="276"/>
      <c r="P2" s="276"/>
      <c r="Q2" s="276"/>
      <c r="R2" s="276"/>
      <c r="S2" s="276"/>
      <c r="T2" s="276"/>
      <c r="U2" s="276"/>
      <c r="V2" s="276"/>
    </row>
    <row r="3" spans="1:23" ht="13.5" customHeight="1" x14ac:dyDescent="0.15">
      <c r="B3" s="284" t="s">
        <v>102</v>
      </c>
      <c r="C3" s="284"/>
      <c r="D3" s="284"/>
      <c r="E3" s="284"/>
      <c r="F3" s="284"/>
      <c r="G3" s="284"/>
      <c r="H3" s="284"/>
      <c r="I3" s="284"/>
      <c r="J3" s="284"/>
      <c r="K3" s="284"/>
      <c r="L3" s="284"/>
      <c r="M3" s="284"/>
      <c r="N3" s="284"/>
      <c r="O3" s="284"/>
      <c r="P3" s="284"/>
      <c r="Q3" s="284"/>
      <c r="R3" s="284"/>
      <c r="S3" s="284"/>
      <c r="T3" s="284"/>
      <c r="U3" s="284"/>
      <c r="V3" s="284"/>
    </row>
    <row r="4" spans="1:23" ht="13.5" customHeight="1" x14ac:dyDescent="0.15">
      <c r="B4" s="284"/>
      <c r="C4" s="284"/>
      <c r="D4" s="284"/>
      <c r="E4" s="284"/>
      <c r="F4" s="284"/>
      <c r="G4" s="284"/>
      <c r="H4" s="284"/>
      <c r="I4" s="284"/>
      <c r="J4" s="284"/>
      <c r="K4" s="284"/>
      <c r="L4" s="284"/>
      <c r="M4" s="284"/>
      <c r="N4" s="284"/>
      <c r="O4" s="284"/>
      <c r="P4" s="284"/>
      <c r="Q4" s="284"/>
      <c r="R4" s="284"/>
      <c r="S4" s="284"/>
      <c r="T4" s="284"/>
      <c r="U4" s="284"/>
      <c r="V4" s="284"/>
    </row>
    <row r="5" spans="1:23" s="13" customFormat="1" ht="12" x14ac:dyDescent="0.15">
      <c r="B5" s="14"/>
      <c r="H5" s="15"/>
      <c r="I5" s="15"/>
      <c r="J5" s="15"/>
      <c r="K5" s="15"/>
      <c r="L5" s="15"/>
      <c r="M5" s="15"/>
      <c r="N5" s="15"/>
      <c r="O5" s="15"/>
      <c r="P5" s="15"/>
    </row>
    <row r="6" spans="1:23" x14ac:dyDescent="0.15">
      <c r="A6" s="13"/>
      <c r="B6" s="218" t="s">
        <v>22</v>
      </c>
      <c r="C6" s="218"/>
      <c r="D6" s="218"/>
      <c r="E6" s="218"/>
      <c r="F6" s="218"/>
      <c r="G6" s="218"/>
      <c r="H6" s="218"/>
      <c r="I6" s="218"/>
      <c r="J6" s="218"/>
      <c r="K6" s="218"/>
      <c r="L6" s="218"/>
      <c r="M6" s="218"/>
      <c r="N6" s="218"/>
      <c r="O6" s="218"/>
      <c r="P6" s="218"/>
      <c r="Q6" s="218"/>
      <c r="R6" s="218"/>
      <c r="S6" s="218"/>
      <c r="T6" s="218"/>
      <c r="U6" s="218"/>
      <c r="V6" s="218"/>
      <c r="W6" s="13"/>
    </row>
    <row r="7" spans="1:23" x14ac:dyDescent="0.15">
      <c r="A7" s="13"/>
      <c r="B7" s="229" t="s">
        <v>16</v>
      </c>
      <c r="C7" s="229"/>
      <c r="D7" s="234" t="str">
        <f>IF(入力!D7="","",入力!D7)</f>
        <v/>
      </c>
      <c r="E7" s="234"/>
      <c r="F7" s="234"/>
      <c r="G7" s="234"/>
      <c r="H7" s="234"/>
      <c r="I7" s="234"/>
      <c r="J7" s="234"/>
      <c r="K7" s="234"/>
      <c r="L7" s="234"/>
      <c r="M7" s="234"/>
      <c r="N7" s="234"/>
      <c r="O7" s="234"/>
      <c r="P7" s="234"/>
      <c r="Q7" s="234"/>
      <c r="R7" s="234"/>
      <c r="S7" s="234"/>
      <c r="T7" s="234"/>
      <c r="U7" s="234"/>
      <c r="V7" s="234"/>
      <c r="W7" s="13"/>
    </row>
    <row r="8" spans="1:23" ht="27.95" customHeight="1" x14ac:dyDescent="0.15">
      <c r="A8" s="13"/>
      <c r="B8" s="230" t="s">
        <v>163</v>
      </c>
      <c r="C8" s="230"/>
      <c r="D8" s="235" t="str">
        <f>IF(入力!D8="","",入力!D8)</f>
        <v/>
      </c>
      <c r="E8" s="235"/>
      <c r="F8" s="235"/>
      <c r="G8" s="235"/>
      <c r="H8" s="235"/>
      <c r="I8" s="235"/>
      <c r="J8" s="235"/>
      <c r="K8" s="235"/>
      <c r="L8" s="235"/>
      <c r="M8" s="235"/>
      <c r="N8" s="235"/>
      <c r="O8" s="235"/>
      <c r="P8" s="235"/>
      <c r="Q8" s="235"/>
      <c r="R8" s="235"/>
      <c r="S8" s="235"/>
      <c r="T8" s="235"/>
      <c r="U8" s="235"/>
      <c r="V8" s="235"/>
      <c r="W8" s="13"/>
    </row>
    <row r="9" spans="1:23" ht="20.25" customHeight="1" x14ac:dyDescent="0.15">
      <c r="A9" s="13"/>
      <c r="B9" s="231" t="s">
        <v>17</v>
      </c>
      <c r="C9" s="231"/>
      <c r="D9" s="277" t="str">
        <f>IF(入力!AD8="","",入力!AD8)</f>
        <v xml:space="preserve">  年  月  日生</v>
      </c>
      <c r="E9" s="277"/>
      <c r="F9" s="277"/>
      <c r="G9" s="277"/>
      <c r="H9" s="277"/>
      <c r="I9" s="277"/>
      <c r="J9" s="277"/>
      <c r="K9" s="277"/>
      <c r="L9" s="277"/>
      <c r="M9" s="16"/>
      <c r="N9" s="16"/>
      <c r="O9" s="16"/>
      <c r="P9" s="16"/>
      <c r="Q9" s="16"/>
      <c r="R9" s="16"/>
      <c r="S9" s="16"/>
      <c r="T9" s="16"/>
      <c r="U9" s="16"/>
    </row>
    <row r="10" spans="1:23" ht="20.25" customHeight="1" x14ac:dyDescent="0.15">
      <c r="A10" s="13"/>
      <c r="B10" s="232" t="s">
        <v>21</v>
      </c>
      <c r="C10" s="233"/>
      <c r="D10" s="278" t="str">
        <f>入力!AD5</f>
        <v/>
      </c>
      <c r="E10" s="278"/>
      <c r="F10" s="278"/>
      <c r="G10" s="278"/>
      <c r="H10" s="278"/>
      <c r="I10" s="278"/>
      <c r="J10" s="278"/>
      <c r="K10" s="278"/>
      <c r="L10" s="278"/>
      <c r="M10" s="278"/>
      <c r="N10" s="278"/>
      <c r="O10" s="278" t="str">
        <f>IF(入力!AD6="","",入力!AD6)</f>
        <v xml:space="preserve">  年　　月　</v>
      </c>
      <c r="P10" s="278"/>
      <c r="Q10" s="278"/>
      <c r="R10" s="278"/>
      <c r="S10" s="278"/>
      <c r="T10" s="278"/>
      <c r="U10" s="278"/>
      <c r="V10" s="279"/>
    </row>
    <row r="11" spans="1:23" ht="20.25" customHeight="1" x14ac:dyDescent="0.15">
      <c r="A11" s="13"/>
      <c r="B11" s="230" t="s">
        <v>156</v>
      </c>
      <c r="C11" s="230"/>
      <c r="D11" s="230"/>
      <c r="E11" s="230"/>
      <c r="F11" s="230"/>
      <c r="G11" s="230"/>
      <c r="H11" s="274" t="str">
        <f>IF(入力!Q26="","",入力!Q26)</f>
        <v>1900年１月０日</v>
      </c>
      <c r="I11" s="274"/>
      <c r="J11" s="274"/>
      <c r="K11" s="274"/>
      <c r="L11" s="274"/>
      <c r="M11" s="274"/>
      <c r="N11" s="274"/>
      <c r="O11" s="238" t="s">
        <v>104</v>
      </c>
      <c r="P11" s="238"/>
      <c r="Q11" s="238"/>
      <c r="R11" s="238"/>
      <c r="S11" s="275" t="str">
        <f>IF(入力!Q27="","",入力!Q27)</f>
        <v/>
      </c>
      <c r="T11" s="275"/>
      <c r="U11" s="275"/>
      <c r="V11" s="275"/>
    </row>
    <row r="12" spans="1:23" x14ac:dyDescent="0.15">
      <c r="A12" s="13"/>
      <c r="B12" s="14"/>
      <c r="C12" s="13"/>
      <c r="D12" s="13"/>
      <c r="E12" s="13"/>
      <c r="F12" s="13"/>
      <c r="G12" s="13"/>
      <c r="H12" s="13"/>
      <c r="I12" s="13"/>
      <c r="J12" s="13"/>
      <c r="K12" s="13"/>
      <c r="L12" s="13"/>
      <c r="M12" s="13"/>
      <c r="N12" s="13"/>
      <c r="O12" s="13"/>
      <c r="P12" s="13"/>
      <c r="Q12" s="13"/>
      <c r="R12" s="13"/>
      <c r="S12" s="13"/>
      <c r="T12" s="13"/>
      <c r="U12" s="13"/>
      <c r="V12" s="13"/>
      <c r="W12" s="13"/>
    </row>
    <row r="13" spans="1:23" x14ac:dyDescent="0.15">
      <c r="A13" s="13"/>
      <c r="B13" s="14"/>
      <c r="C13" s="16"/>
      <c r="D13" s="16"/>
      <c r="E13" s="16"/>
      <c r="F13" s="16"/>
      <c r="G13" s="16"/>
      <c r="H13" s="16"/>
      <c r="I13" s="16"/>
      <c r="J13" s="16"/>
      <c r="K13" s="16"/>
      <c r="L13" s="16"/>
      <c r="M13" s="16"/>
      <c r="N13" s="16"/>
      <c r="O13" s="16"/>
      <c r="P13" s="16"/>
      <c r="Q13" s="16"/>
      <c r="R13" s="16"/>
      <c r="S13" s="16"/>
      <c r="T13" s="16"/>
      <c r="U13" s="16"/>
      <c r="V13" s="16"/>
      <c r="W13" s="13"/>
    </row>
    <row r="14" spans="1:23" x14ac:dyDescent="0.15">
      <c r="A14" s="13"/>
      <c r="B14" s="218" t="s">
        <v>148</v>
      </c>
      <c r="C14" s="218"/>
      <c r="D14" s="218"/>
      <c r="E14" s="218"/>
      <c r="F14" s="218"/>
      <c r="G14" s="218"/>
      <c r="H14" s="218"/>
      <c r="I14" s="218"/>
      <c r="J14" s="218"/>
      <c r="K14" s="218"/>
      <c r="L14" s="218"/>
      <c r="M14" s="218"/>
      <c r="N14" s="218"/>
      <c r="O14" s="218"/>
      <c r="P14" s="218"/>
      <c r="Q14" s="218"/>
      <c r="R14" s="218"/>
      <c r="S14" s="218"/>
      <c r="T14" s="218"/>
      <c r="U14" s="218"/>
      <c r="V14" s="218"/>
    </row>
    <row r="15" spans="1:23" ht="27" customHeight="1" x14ac:dyDescent="0.15">
      <c r="A15" s="13"/>
      <c r="B15" s="280" t="s">
        <v>53</v>
      </c>
      <c r="C15" s="230"/>
      <c r="D15" s="230"/>
      <c r="E15" s="230"/>
      <c r="F15" s="230"/>
      <c r="G15" s="230"/>
      <c r="H15" s="230"/>
      <c r="I15" s="230"/>
      <c r="J15" s="230"/>
      <c r="K15" s="230"/>
      <c r="L15" s="230"/>
      <c r="M15" s="230"/>
      <c r="N15" s="230"/>
      <c r="O15" s="230"/>
      <c r="P15" s="230"/>
      <c r="Q15" s="275" t="str">
        <f>IF(入力!Q30="","",入力!AD12)</f>
        <v/>
      </c>
      <c r="R15" s="275"/>
      <c r="S15" s="275"/>
      <c r="T15" s="275"/>
      <c r="U15" s="275"/>
      <c r="V15" s="275"/>
    </row>
    <row r="16" spans="1:23" x14ac:dyDescent="0.15">
      <c r="B16" s="267" t="s">
        <v>120</v>
      </c>
      <c r="C16" s="267"/>
      <c r="D16" s="267"/>
      <c r="E16" s="267"/>
      <c r="F16" s="267"/>
      <c r="G16" s="267"/>
      <c r="H16" s="267"/>
      <c r="I16" s="267"/>
      <c r="J16" s="267"/>
      <c r="K16" s="267"/>
      <c r="L16" s="267"/>
      <c r="M16" s="267"/>
      <c r="N16" s="267"/>
      <c r="O16" s="267"/>
      <c r="P16" s="267"/>
      <c r="Q16" s="267"/>
      <c r="R16" s="267"/>
      <c r="S16" s="267"/>
      <c r="T16" s="267"/>
      <c r="U16" s="267"/>
      <c r="V16" s="267"/>
    </row>
    <row r="17" spans="1:22" ht="90" customHeight="1" x14ac:dyDescent="0.15">
      <c r="B17" s="268" t="str">
        <f>IF(入力!B42="","",入力!B42)</f>
        <v/>
      </c>
      <c r="C17" s="269"/>
      <c r="D17" s="269"/>
      <c r="E17" s="269"/>
      <c r="F17" s="269"/>
      <c r="G17" s="269"/>
      <c r="H17" s="269"/>
      <c r="I17" s="269"/>
      <c r="J17" s="269"/>
      <c r="K17" s="269"/>
      <c r="L17" s="269"/>
      <c r="M17" s="269"/>
      <c r="N17" s="269"/>
      <c r="O17" s="269"/>
      <c r="P17" s="269"/>
      <c r="Q17" s="269"/>
      <c r="R17" s="269"/>
      <c r="S17" s="269"/>
      <c r="T17" s="269"/>
      <c r="U17" s="269"/>
      <c r="V17" s="270"/>
    </row>
    <row r="18" spans="1:22" ht="29.1" customHeight="1" x14ac:dyDescent="0.15">
      <c r="B18" s="26" t="str">
        <f>IF(入力!B43="","",入力!B43)</f>
        <v/>
      </c>
      <c r="C18" s="271" t="s">
        <v>27</v>
      </c>
      <c r="D18" s="272"/>
      <c r="E18" s="272"/>
      <c r="F18" s="272"/>
      <c r="G18" s="272"/>
      <c r="H18" s="272"/>
      <c r="I18" s="272"/>
      <c r="J18" s="272"/>
      <c r="K18" s="272"/>
      <c r="L18" s="272"/>
      <c r="M18" s="272"/>
      <c r="N18" s="272"/>
      <c r="O18" s="272"/>
      <c r="P18" s="272"/>
      <c r="Q18" s="272"/>
      <c r="R18" s="272"/>
      <c r="S18" s="272"/>
      <c r="T18" s="272"/>
      <c r="U18" s="272"/>
      <c r="V18" s="273"/>
    </row>
    <row r="19" spans="1:22" ht="27.95" customHeight="1" x14ac:dyDescent="0.15">
      <c r="B19" s="26" t="str">
        <f>IF(入力!B44="","",入力!B44)</f>
        <v/>
      </c>
      <c r="C19" s="271" t="s">
        <v>28</v>
      </c>
      <c r="D19" s="272"/>
      <c r="E19" s="272"/>
      <c r="F19" s="272"/>
      <c r="G19" s="272"/>
      <c r="H19" s="272"/>
      <c r="I19" s="272"/>
      <c r="J19" s="272"/>
      <c r="K19" s="272"/>
      <c r="L19" s="272"/>
      <c r="M19" s="272"/>
      <c r="N19" s="272"/>
      <c r="O19" s="272"/>
      <c r="P19" s="272"/>
      <c r="Q19" s="272"/>
      <c r="R19" s="272"/>
      <c r="S19" s="272"/>
      <c r="T19" s="272"/>
      <c r="U19" s="272"/>
      <c r="V19" s="273"/>
    </row>
    <row r="21" spans="1:22" x14ac:dyDescent="0.15">
      <c r="B21" s="221" t="s">
        <v>149</v>
      </c>
      <c r="C21" s="222"/>
      <c r="D21" s="222"/>
      <c r="E21" s="222"/>
      <c r="F21" s="222"/>
      <c r="G21" s="222"/>
      <c r="H21" s="222"/>
      <c r="I21" s="222"/>
      <c r="J21" s="222"/>
      <c r="K21" s="222"/>
      <c r="L21" s="222"/>
      <c r="M21" s="222"/>
      <c r="N21" s="222"/>
      <c r="O21" s="222"/>
      <c r="P21" s="222"/>
      <c r="Q21" s="222"/>
      <c r="R21" s="222"/>
      <c r="S21" s="222"/>
      <c r="T21" s="222"/>
      <c r="U21" s="222"/>
      <c r="V21" s="223"/>
    </row>
    <row r="22" spans="1:22" ht="90" customHeight="1" x14ac:dyDescent="0.15">
      <c r="B22" s="268" t="str">
        <f>IF(入力!B47="","",入力!B47)</f>
        <v/>
      </c>
      <c r="C22" s="269"/>
      <c r="D22" s="269"/>
      <c r="E22" s="269"/>
      <c r="F22" s="269"/>
      <c r="G22" s="269"/>
      <c r="H22" s="269"/>
      <c r="I22" s="269"/>
      <c r="J22" s="269"/>
      <c r="K22" s="269"/>
      <c r="L22" s="269"/>
      <c r="M22" s="269"/>
      <c r="N22" s="269"/>
      <c r="O22" s="269"/>
      <c r="P22" s="269"/>
      <c r="Q22" s="269"/>
      <c r="R22" s="269"/>
      <c r="S22" s="269"/>
      <c r="T22" s="269"/>
      <c r="U22" s="269"/>
      <c r="V22" s="270"/>
    </row>
    <row r="24" spans="1:22" x14ac:dyDescent="0.15">
      <c r="B24" s="281" t="s">
        <v>150</v>
      </c>
      <c r="C24" s="282"/>
      <c r="D24" s="282"/>
      <c r="E24" s="282"/>
      <c r="F24" s="282"/>
      <c r="G24" s="282"/>
      <c r="H24" s="282"/>
      <c r="I24" s="282"/>
      <c r="J24" s="282"/>
      <c r="K24" s="282"/>
      <c r="L24" s="282"/>
      <c r="M24" s="282"/>
      <c r="N24" s="282"/>
      <c r="O24" s="282"/>
      <c r="P24" s="282"/>
      <c r="Q24" s="282"/>
      <c r="R24" s="282"/>
      <c r="S24" s="282"/>
      <c r="T24" s="282"/>
      <c r="U24" s="282"/>
      <c r="V24" s="283"/>
    </row>
    <row r="25" spans="1:22" s="14" customFormat="1" ht="27.95" customHeight="1" x14ac:dyDescent="0.15">
      <c r="B25" s="238" t="s">
        <v>29</v>
      </c>
      <c r="C25" s="238"/>
      <c r="D25" s="238" t="s">
        <v>30</v>
      </c>
      <c r="E25" s="238"/>
      <c r="F25" s="238"/>
      <c r="G25" s="238" t="s">
        <v>166</v>
      </c>
      <c r="H25" s="238"/>
      <c r="I25" s="238"/>
      <c r="J25" s="238"/>
      <c r="K25" s="238"/>
      <c r="L25" s="238"/>
      <c r="M25" s="238" t="s">
        <v>34</v>
      </c>
      <c r="N25" s="238"/>
      <c r="O25" s="238"/>
      <c r="P25" s="238"/>
      <c r="Q25" s="238"/>
      <c r="R25" s="238"/>
      <c r="S25" s="238"/>
      <c r="T25" s="238"/>
      <c r="U25" s="238"/>
      <c r="V25" s="27" t="s">
        <v>31</v>
      </c>
    </row>
    <row r="26" spans="1:22" s="14" customFormat="1" ht="21" customHeight="1" x14ac:dyDescent="0.15">
      <c r="A26" s="28">
        <v>1</v>
      </c>
      <c r="B26" s="242" t="str">
        <f>IF(入力!B51="","",入力!B51)</f>
        <v/>
      </c>
      <c r="C26" s="242"/>
      <c r="D26" s="242" t="str">
        <f>IF(入力!D51="","",入力!D51)</f>
        <v/>
      </c>
      <c r="E26" s="242"/>
      <c r="F26" s="242"/>
      <c r="G26" s="242" t="str">
        <f>IF(入力!G51="","",入力!G51)</f>
        <v/>
      </c>
      <c r="H26" s="242"/>
      <c r="I26" s="242"/>
      <c r="J26" s="242"/>
      <c r="K26" s="242"/>
      <c r="L26" s="242"/>
      <c r="M26" s="245" t="str">
        <f>IF(入力!M51="","",入力!M51)</f>
        <v/>
      </c>
      <c r="N26" s="245"/>
      <c r="O26" s="245"/>
      <c r="P26" s="246"/>
      <c r="Q26" s="29" t="s">
        <v>32</v>
      </c>
      <c r="R26" s="243" t="str">
        <f>IF(入力!R51="","",入力!R51)</f>
        <v/>
      </c>
      <c r="S26" s="244"/>
      <c r="T26" s="244"/>
      <c r="U26" s="244"/>
      <c r="V26" s="30" t="str">
        <f>IF(入力!V51="","",入力!V51)</f>
        <v/>
      </c>
    </row>
    <row r="27" spans="1:22" s="14" customFormat="1" ht="21" customHeight="1" x14ac:dyDescent="0.15">
      <c r="A27" s="28">
        <v>2</v>
      </c>
      <c r="B27" s="242" t="str">
        <f>IF(入力!B52="","",入力!B52)</f>
        <v/>
      </c>
      <c r="C27" s="242"/>
      <c r="D27" s="242" t="str">
        <f>IF(入力!D52="","",入力!D52)</f>
        <v/>
      </c>
      <c r="E27" s="242"/>
      <c r="F27" s="242"/>
      <c r="G27" s="242" t="str">
        <f>IF(入力!G52="","",入力!G52)</f>
        <v/>
      </c>
      <c r="H27" s="242"/>
      <c r="I27" s="242"/>
      <c r="J27" s="242"/>
      <c r="K27" s="242"/>
      <c r="L27" s="242"/>
      <c r="M27" s="245" t="str">
        <f>IF(入力!M52="","",入力!M52)</f>
        <v/>
      </c>
      <c r="N27" s="245"/>
      <c r="O27" s="245"/>
      <c r="P27" s="246"/>
      <c r="Q27" s="29" t="s">
        <v>32</v>
      </c>
      <c r="R27" s="243" t="str">
        <f>IF(入力!R52="","",入力!R52)</f>
        <v/>
      </c>
      <c r="S27" s="244"/>
      <c r="T27" s="244"/>
      <c r="U27" s="244"/>
      <c r="V27" s="30" t="str">
        <f>IF(入力!V52="","",入力!V52)</f>
        <v/>
      </c>
    </row>
    <row r="28" spans="1:22" s="14" customFormat="1" ht="21" customHeight="1" x14ac:dyDescent="0.15">
      <c r="A28" s="28">
        <v>3</v>
      </c>
      <c r="B28" s="242" t="str">
        <f>IF(入力!B53="","",入力!B53)</f>
        <v/>
      </c>
      <c r="C28" s="242"/>
      <c r="D28" s="242" t="str">
        <f>IF(入力!D53="","",入力!D53)</f>
        <v/>
      </c>
      <c r="E28" s="242"/>
      <c r="F28" s="242"/>
      <c r="G28" s="242" t="str">
        <f>IF(入力!G53="","",入力!G53)</f>
        <v/>
      </c>
      <c r="H28" s="242"/>
      <c r="I28" s="242"/>
      <c r="J28" s="242"/>
      <c r="K28" s="242"/>
      <c r="L28" s="242"/>
      <c r="M28" s="245" t="str">
        <f>IF(入力!M53="","",入力!M53)</f>
        <v/>
      </c>
      <c r="N28" s="245"/>
      <c r="O28" s="245"/>
      <c r="P28" s="246"/>
      <c r="Q28" s="29" t="s">
        <v>32</v>
      </c>
      <c r="R28" s="243" t="str">
        <f>IF(入力!R53="","",入力!R53)</f>
        <v/>
      </c>
      <c r="S28" s="244"/>
      <c r="T28" s="244"/>
      <c r="U28" s="244"/>
      <c r="V28" s="30" t="str">
        <f>IF(入力!V53="","",入力!V53)</f>
        <v/>
      </c>
    </row>
    <row r="29" spans="1:22" s="14" customFormat="1" ht="21" customHeight="1" x14ac:dyDescent="0.15">
      <c r="A29" s="28">
        <v>4</v>
      </c>
      <c r="B29" s="242" t="str">
        <f>IF(入力!B54="","",入力!B54)</f>
        <v/>
      </c>
      <c r="C29" s="242"/>
      <c r="D29" s="242" t="str">
        <f>IF(入力!D54="","",入力!D54)</f>
        <v/>
      </c>
      <c r="E29" s="242"/>
      <c r="F29" s="242"/>
      <c r="G29" s="242" t="str">
        <f>IF(入力!G54="","",入力!G54)</f>
        <v/>
      </c>
      <c r="H29" s="242"/>
      <c r="I29" s="242"/>
      <c r="J29" s="242"/>
      <c r="K29" s="242"/>
      <c r="L29" s="242"/>
      <c r="M29" s="245" t="str">
        <f>IF(入力!M54="","",入力!M54)</f>
        <v/>
      </c>
      <c r="N29" s="245"/>
      <c r="O29" s="245"/>
      <c r="P29" s="246"/>
      <c r="Q29" s="29" t="s">
        <v>32</v>
      </c>
      <c r="R29" s="243" t="str">
        <f>IF(入力!R54="","",入力!R54)</f>
        <v/>
      </c>
      <c r="S29" s="244"/>
      <c r="T29" s="244"/>
      <c r="U29" s="244"/>
      <c r="V29" s="30" t="str">
        <f>IF(入力!V54="","",入力!V54)</f>
        <v/>
      </c>
    </row>
    <row r="30" spans="1:22" s="14" customFormat="1" ht="21" customHeight="1" x14ac:dyDescent="0.15">
      <c r="A30" s="28">
        <v>5</v>
      </c>
      <c r="B30" s="242" t="str">
        <f>IF(入力!B55="","",入力!B55)</f>
        <v/>
      </c>
      <c r="C30" s="242"/>
      <c r="D30" s="242" t="str">
        <f>IF(入力!D55="","",入力!D55)</f>
        <v/>
      </c>
      <c r="E30" s="242"/>
      <c r="F30" s="242"/>
      <c r="G30" s="242" t="str">
        <f>IF(入力!G55="","",入力!G55)</f>
        <v/>
      </c>
      <c r="H30" s="242"/>
      <c r="I30" s="242"/>
      <c r="J30" s="242"/>
      <c r="K30" s="242"/>
      <c r="L30" s="242"/>
      <c r="M30" s="245" t="str">
        <f>IF(入力!M55="","",入力!M55)</f>
        <v/>
      </c>
      <c r="N30" s="245"/>
      <c r="O30" s="245"/>
      <c r="P30" s="246"/>
      <c r="Q30" s="29" t="s">
        <v>32</v>
      </c>
      <c r="R30" s="243" t="str">
        <f>IF(入力!R55="","",入力!R55)</f>
        <v/>
      </c>
      <c r="S30" s="244"/>
      <c r="T30" s="244"/>
      <c r="U30" s="244"/>
      <c r="V30" s="30" t="str">
        <f>IF(入力!V55="","",入力!V55)</f>
        <v/>
      </c>
    </row>
    <row r="31" spans="1:22" s="14" customFormat="1" ht="21" customHeight="1" x14ac:dyDescent="0.15">
      <c r="A31" s="28">
        <v>6</v>
      </c>
      <c r="B31" s="242" t="str">
        <f>IF(入力!B56="","",入力!B56)</f>
        <v/>
      </c>
      <c r="C31" s="242"/>
      <c r="D31" s="242" t="str">
        <f>IF(入力!D56="","",入力!D56)</f>
        <v/>
      </c>
      <c r="E31" s="242"/>
      <c r="F31" s="242"/>
      <c r="G31" s="242" t="str">
        <f>IF(入力!G56="","",入力!G56)</f>
        <v/>
      </c>
      <c r="H31" s="242"/>
      <c r="I31" s="242"/>
      <c r="J31" s="242"/>
      <c r="K31" s="242"/>
      <c r="L31" s="242"/>
      <c r="M31" s="245" t="str">
        <f>IF(入力!M56="","",入力!M56)</f>
        <v/>
      </c>
      <c r="N31" s="245"/>
      <c r="O31" s="245"/>
      <c r="P31" s="246"/>
      <c r="Q31" s="29" t="s">
        <v>32</v>
      </c>
      <c r="R31" s="243" t="str">
        <f>IF(入力!R56="","",入力!R56)</f>
        <v/>
      </c>
      <c r="S31" s="244"/>
      <c r="T31" s="244"/>
      <c r="U31" s="244"/>
      <c r="V31" s="30" t="str">
        <f>IF(入力!V56="","",入力!V56)</f>
        <v/>
      </c>
    </row>
    <row r="32" spans="1:22" s="14" customFormat="1" ht="21" customHeight="1" x14ac:dyDescent="0.15">
      <c r="A32" s="28">
        <v>7</v>
      </c>
      <c r="B32" s="242" t="str">
        <f>IF(入力!B57="","",入力!B57)</f>
        <v/>
      </c>
      <c r="C32" s="242"/>
      <c r="D32" s="242" t="str">
        <f>IF(入力!D57="","",入力!D57)</f>
        <v/>
      </c>
      <c r="E32" s="242"/>
      <c r="F32" s="242"/>
      <c r="G32" s="242" t="str">
        <f>IF(入力!G57="","",入力!G57)</f>
        <v/>
      </c>
      <c r="H32" s="242"/>
      <c r="I32" s="242"/>
      <c r="J32" s="242"/>
      <c r="K32" s="242"/>
      <c r="L32" s="242"/>
      <c r="M32" s="245" t="str">
        <f>IF(入力!M57="","",入力!M57)</f>
        <v/>
      </c>
      <c r="N32" s="245"/>
      <c r="O32" s="245"/>
      <c r="P32" s="246"/>
      <c r="Q32" s="29" t="s">
        <v>32</v>
      </c>
      <c r="R32" s="243" t="str">
        <f>IF(入力!R57="","",入力!R57)</f>
        <v/>
      </c>
      <c r="S32" s="244"/>
      <c r="T32" s="244"/>
      <c r="U32" s="244"/>
      <c r="V32" s="30" t="str">
        <f>IF(入力!V57="","",入力!V57)</f>
        <v/>
      </c>
    </row>
    <row r="33" spans="1:22" s="14" customFormat="1" ht="21" customHeight="1" x14ac:dyDescent="0.15">
      <c r="A33" s="28">
        <v>8</v>
      </c>
      <c r="B33" s="242" t="str">
        <f>IF(入力!B58="","",入力!B58)</f>
        <v/>
      </c>
      <c r="C33" s="242"/>
      <c r="D33" s="242" t="str">
        <f>IF(入力!D58="","",入力!D58)</f>
        <v/>
      </c>
      <c r="E33" s="242"/>
      <c r="F33" s="242"/>
      <c r="G33" s="242" t="str">
        <f>IF(入力!G58="","",入力!G58)</f>
        <v/>
      </c>
      <c r="H33" s="242"/>
      <c r="I33" s="242"/>
      <c r="J33" s="242"/>
      <c r="K33" s="242"/>
      <c r="L33" s="242"/>
      <c r="M33" s="245" t="str">
        <f>IF(入力!M58="","",入力!M58)</f>
        <v/>
      </c>
      <c r="N33" s="245"/>
      <c r="O33" s="245"/>
      <c r="P33" s="246"/>
      <c r="Q33" s="29" t="s">
        <v>32</v>
      </c>
      <c r="R33" s="243" t="str">
        <f>IF(入力!R58="","",入力!R58)</f>
        <v/>
      </c>
      <c r="S33" s="244"/>
      <c r="T33" s="244"/>
      <c r="U33" s="244"/>
      <c r="V33" s="30" t="str">
        <f>IF(入力!V58="","",入力!V58)</f>
        <v/>
      </c>
    </row>
    <row r="34" spans="1:22" s="14" customFormat="1" ht="21" customHeight="1" x14ac:dyDescent="0.15">
      <c r="A34" s="28">
        <v>9</v>
      </c>
      <c r="B34" s="242" t="str">
        <f>IF(入力!B59="","",入力!B59)</f>
        <v/>
      </c>
      <c r="C34" s="242"/>
      <c r="D34" s="242" t="str">
        <f>IF(入力!D59="","",入力!D59)</f>
        <v/>
      </c>
      <c r="E34" s="242"/>
      <c r="F34" s="242"/>
      <c r="G34" s="242" t="str">
        <f>IF(入力!G59="","",入力!G59)</f>
        <v/>
      </c>
      <c r="H34" s="242"/>
      <c r="I34" s="242"/>
      <c r="J34" s="242"/>
      <c r="K34" s="242"/>
      <c r="L34" s="242"/>
      <c r="M34" s="245" t="str">
        <f>IF(入力!M59="","",入力!M59)</f>
        <v/>
      </c>
      <c r="N34" s="245"/>
      <c r="O34" s="245"/>
      <c r="P34" s="246"/>
      <c r="Q34" s="29" t="s">
        <v>32</v>
      </c>
      <c r="R34" s="243" t="str">
        <f>IF(入力!R59="","",入力!R59)</f>
        <v/>
      </c>
      <c r="S34" s="244"/>
      <c r="T34" s="244"/>
      <c r="U34" s="244"/>
      <c r="V34" s="30" t="str">
        <f>IF(入力!V59="","",入力!V59)</f>
        <v/>
      </c>
    </row>
    <row r="35" spans="1:22" s="14" customFormat="1" ht="21" customHeight="1" x14ac:dyDescent="0.15">
      <c r="A35" s="28">
        <v>10</v>
      </c>
      <c r="B35" s="242" t="str">
        <f>IF(入力!B60="","",入力!B60)</f>
        <v/>
      </c>
      <c r="C35" s="242"/>
      <c r="D35" s="242" t="str">
        <f>IF(入力!D60="","",入力!D60)</f>
        <v/>
      </c>
      <c r="E35" s="242"/>
      <c r="F35" s="242"/>
      <c r="G35" s="242" t="str">
        <f>IF(入力!G60="","",入力!G60)</f>
        <v/>
      </c>
      <c r="H35" s="242"/>
      <c r="I35" s="242"/>
      <c r="J35" s="242"/>
      <c r="K35" s="242"/>
      <c r="L35" s="242"/>
      <c r="M35" s="245" t="str">
        <f>IF(入力!M60="","",入力!M60)</f>
        <v/>
      </c>
      <c r="N35" s="245"/>
      <c r="O35" s="245"/>
      <c r="P35" s="246"/>
      <c r="Q35" s="29" t="s">
        <v>32</v>
      </c>
      <c r="R35" s="243" t="str">
        <f>IF(入力!R60="","",入力!R60)</f>
        <v/>
      </c>
      <c r="S35" s="244"/>
      <c r="T35" s="244"/>
      <c r="U35" s="244"/>
      <c r="V35" s="30" t="str">
        <f>IF(入力!V60="","",入力!V60)</f>
        <v/>
      </c>
    </row>
    <row r="36" spans="1:22" s="14" customFormat="1" ht="21" customHeight="1" x14ac:dyDescent="0.15">
      <c r="A36" s="28">
        <v>11</v>
      </c>
      <c r="B36" s="242" t="str">
        <f>IF(入力!B61="","",入力!B61)</f>
        <v/>
      </c>
      <c r="C36" s="242"/>
      <c r="D36" s="242" t="str">
        <f>IF(入力!D61="","",入力!D61)</f>
        <v/>
      </c>
      <c r="E36" s="242"/>
      <c r="F36" s="242"/>
      <c r="G36" s="242" t="str">
        <f>IF(入力!G61="","",入力!G61)</f>
        <v/>
      </c>
      <c r="H36" s="242"/>
      <c r="I36" s="242"/>
      <c r="J36" s="242"/>
      <c r="K36" s="242"/>
      <c r="L36" s="242"/>
      <c r="M36" s="245" t="str">
        <f>IF(入力!M61="","",入力!M61)</f>
        <v/>
      </c>
      <c r="N36" s="245"/>
      <c r="O36" s="245"/>
      <c r="P36" s="246"/>
      <c r="Q36" s="29" t="s">
        <v>32</v>
      </c>
      <c r="R36" s="243" t="str">
        <f>IF(入力!R61="","",入力!R61)</f>
        <v/>
      </c>
      <c r="S36" s="244"/>
      <c r="T36" s="244"/>
      <c r="U36" s="244"/>
      <c r="V36" s="30" t="str">
        <f>IF(入力!V61="","",入力!V61)</f>
        <v/>
      </c>
    </row>
    <row r="37" spans="1:22" s="14" customFormat="1" ht="21" customHeight="1" x14ac:dyDescent="0.15">
      <c r="A37" s="28">
        <v>12</v>
      </c>
      <c r="B37" s="242" t="str">
        <f>IF(入力!B62="","",入力!B62)</f>
        <v/>
      </c>
      <c r="C37" s="242"/>
      <c r="D37" s="242" t="str">
        <f>IF(入力!D62="","",入力!D62)</f>
        <v/>
      </c>
      <c r="E37" s="242"/>
      <c r="F37" s="242"/>
      <c r="G37" s="242" t="str">
        <f>IF(入力!G62="","",入力!G62)</f>
        <v/>
      </c>
      <c r="H37" s="242"/>
      <c r="I37" s="242"/>
      <c r="J37" s="242"/>
      <c r="K37" s="242"/>
      <c r="L37" s="242"/>
      <c r="M37" s="245" t="str">
        <f>IF(入力!M62="","",入力!M62)</f>
        <v/>
      </c>
      <c r="N37" s="245"/>
      <c r="O37" s="245"/>
      <c r="P37" s="246"/>
      <c r="Q37" s="29" t="s">
        <v>32</v>
      </c>
      <c r="R37" s="243" t="str">
        <f>IF(入力!R62="","",入力!R62)</f>
        <v/>
      </c>
      <c r="S37" s="244"/>
      <c r="T37" s="244"/>
      <c r="U37" s="244"/>
      <c r="V37" s="30" t="str">
        <f>IF(入力!V62="","",入力!V62)</f>
        <v/>
      </c>
    </row>
    <row r="38" spans="1:22" s="14" customFormat="1" ht="21" customHeight="1" x14ac:dyDescent="0.15">
      <c r="A38" s="28">
        <v>13</v>
      </c>
      <c r="B38" s="242" t="str">
        <f>IF(入力!B63="","",入力!B63)</f>
        <v/>
      </c>
      <c r="C38" s="242"/>
      <c r="D38" s="242" t="str">
        <f>IF(入力!D63="","",入力!D63)</f>
        <v/>
      </c>
      <c r="E38" s="242"/>
      <c r="F38" s="242"/>
      <c r="G38" s="242" t="str">
        <f>IF(入力!G63="","",入力!G63)</f>
        <v/>
      </c>
      <c r="H38" s="242"/>
      <c r="I38" s="242"/>
      <c r="J38" s="242"/>
      <c r="K38" s="242"/>
      <c r="L38" s="242"/>
      <c r="M38" s="245" t="str">
        <f>IF(入力!M63="","",入力!M63)</f>
        <v/>
      </c>
      <c r="N38" s="245"/>
      <c r="O38" s="245"/>
      <c r="P38" s="246"/>
      <c r="Q38" s="29" t="s">
        <v>32</v>
      </c>
      <c r="R38" s="243" t="str">
        <f>IF(入力!R63="","",入力!R63)</f>
        <v/>
      </c>
      <c r="S38" s="244"/>
      <c r="T38" s="244"/>
      <c r="U38" s="244"/>
      <c r="V38" s="30" t="str">
        <f>IF(入力!V63="","",入力!V63)</f>
        <v/>
      </c>
    </row>
    <row r="39" spans="1:22" s="14" customFormat="1" ht="21" customHeight="1" x14ac:dyDescent="0.15">
      <c r="A39" s="28">
        <v>14</v>
      </c>
      <c r="B39" s="242" t="str">
        <f>IF(入力!B64="","",入力!B64)</f>
        <v/>
      </c>
      <c r="C39" s="242"/>
      <c r="D39" s="242" t="str">
        <f>IF(入力!D64="","",入力!D64)</f>
        <v/>
      </c>
      <c r="E39" s="242"/>
      <c r="F39" s="242"/>
      <c r="G39" s="242" t="str">
        <f>IF(入力!G64="","",入力!G64)</f>
        <v/>
      </c>
      <c r="H39" s="242"/>
      <c r="I39" s="242"/>
      <c r="J39" s="242"/>
      <c r="K39" s="242"/>
      <c r="L39" s="242"/>
      <c r="M39" s="245" t="str">
        <f>IF(入力!M64="","",入力!M64)</f>
        <v/>
      </c>
      <c r="N39" s="245"/>
      <c r="O39" s="245"/>
      <c r="P39" s="246"/>
      <c r="Q39" s="29" t="s">
        <v>32</v>
      </c>
      <c r="R39" s="243" t="str">
        <f>IF(入力!R64="","",入力!R64)</f>
        <v/>
      </c>
      <c r="S39" s="244"/>
      <c r="T39" s="244"/>
      <c r="U39" s="244"/>
      <c r="V39" s="30" t="str">
        <f>IF(入力!V64="","",入力!V64)</f>
        <v/>
      </c>
    </row>
    <row r="40" spans="1:22" s="14" customFormat="1" ht="21" customHeight="1" x14ac:dyDescent="0.15">
      <c r="A40" s="28">
        <v>15</v>
      </c>
      <c r="B40" s="242" t="str">
        <f>IF(入力!B65="","",入力!B65)</f>
        <v/>
      </c>
      <c r="C40" s="242"/>
      <c r="D40" s="242" t="str">
        <f>IF(入力!D65="","",入力!D65)</f>
        <v/>
      </c>
      <c r="E40" s="242"/>
      <c r="F40" s="242"/>
      <c r="G40" s="242" t="str">
        <f>IF(入力!G65="","",入力!G65)</f>
        <v/>
      </c>
      <c r="H40" s="242"/>
      <c r="I40" s="242"/>
      <c r="J40" s="242"/>
      <c r="K40" s="242"/>
      <c r="L40" s="242"/>
      <c r="M40" s="245" t="str">
        <f>IF(入力!M65="","",入力!M65)</f>
        <v/>
      </c>
      <c r="N40" s="245"/>
      <c r="O40" s="245"/>
      <c r="P40" s="246"/>
      <c r="Q40" s="29" t="s">
        <v>32</v>
      </c>
      <c r="R40" s="243" t="str">
        <f>IF(入力!R65="","",入力!R65)</f>
        <v/>
      </c>
      <c r="S40" s="244"/>
      <c r="T40" s="244"/>
      <c r="U40" s="244"/>
      <c r="V40" s="30" t="str">
        <f>IF(入力!V65="","",入力!V65)</f>
        <v/>
      </c>
    </row>
    <row r="41" spans="1:22" s="14" customFormat="1" ht="21" customHeight="1" x14ac:dyDescent="0.15">
      <c r="A41" s="28">
        <v>16</v>
      </c>
      <c r="B41" s="242" t="str">
        <f>IF(入力!B66="","",入力!B66)</f>
        <v/>
      </c>
      <c r="C41" s="242"/>
      <c r="D41" s="242" t="str">
        <f>IF(入力!D66="","",入力!D66)</f>
        <v/>
      </c>
      <c r="E41" s="242"/>
      <c r="F41" s="242"/>
      <c r="G41" s="242" t="str">
        <f>IF(入力!G66="","",入力!G66)</f>
        <v/>
      </c>
      <c r="H41" s="242"/>
      <c r="I41" s="242"/>
      <c r="J41" s="242"/>
      <c r="K41" s="242"/>
      <c r="L41" s="242"/>
      <c r="M41" s="245" t="str">
        <f>IF(入力!M66="","",入力!M66)</f>
        <v/>
      </c>
      <c r="N41" s="245"/>
      <c r="O41" s="245"/>
      <c r="P41" s="246"/>
      <c r="Q41" s="29" t="s">
        <v>32</v>
      </c>
      <c r="R41" s="243" t="str">
        <f>IF(入力!R66="","",入力!R66)</f>
        <v/>
      </c>
      <c r="S41" s="244"/>
      <c r="T41" s="244"/>
      <c r="U41" s="244"/>
      <c r="V41" s="30" t="str">
        <f>IF(入力!V66="","",入力!V66)</f>
        <v/>
      </c>
    </row>
    <row r="42" spans="1:22" s="14" customFormat="1" ht="21" customHeight="1" x14ac:dyDescent="0.15">
      <c r="A42" s="28">
        <v>17</v>
      </c>
      <c r="B42" s="242" t="str">
        <f>IF(入力!B67="","",入力!B67)</f>
        <v/>
      </c>
      <c r="C42" s="242"/>
      <c r="D42" s="242" t="str">
        <f>IF(入力!D67="","",入力!D67)</f>
        <v/>
      </c>
      <c r="E42" s="242"/>
      <c r="F42" s="242"/>
      <c r="G42" s="242" t="str">
        <f>IF(入力!G67="","",入力!G67)</f>
        <v/>
      </c>
      <c r="H42" s="242"/>
      <c r="I42" s="242"/>
      <c r="J42" s="242"/>
      <c r="K42" s="242"/>
      <c r="L42" s="242"/>
      <c r="M42" s="245" t="str">
        <f>IF(入力!M67="","",入力!M67)</f>
        <v/>
      </c>
      <c r="N42" s="245"/>
      <c r="O42" s="245"/>
      <c r="P42" s="246"/>
      <c r="Q42" s="29" t="s">
        <v>32</v>
      </c>
      <c r="R42" s="243" t="str">
        <f>IF(入力!R67="","",入力!R67)</f>
        <v/>
      </c>
      <c r="S42" s="244"/>
      <c r="T42" s="244"/>
      <c r="U42" s="244"/>
      <c r="V42" s="30" t="str">
        <f>IF(入力!V67="","",入力!V67)</f>
        <v/>
      </c>
    </row>
    <row r="43" spans="1:22" s="14" customFormat="1" ht="21" customHeight="1" x14ac:dyDescent="0.15">
      <c r="A43" s="28">
        <v>18</v>
      </c>
      <c r="B43" s="242" t="str">
        <f>IF(入力!B68="","",入力!B68)</f>
        <v/>
      </c>
      <c r="C43" s="242"/>
      <c r="D43" s="242" t="str">
        <f>IF(入力!D68="","",入力!D68)</f>
        <v/>
      </c>
      <c r="E43" s="242"/>
      <c r="F43" s="242"/>
      <c r="G43" s="242" t="str">
        <f>IF(入力!G68="","",入力!G68)</f>
        <v/>
      </c>
      <c r="H43" s="242"/>
      <c r="I43" s="242"/>
      <c r="J43" s="242"/>
      <c r="K43" s="242"/>
      <c r="L43" s="242"/>
      <c r="M43" s="245" t="str">
        <f>IF(入力!M68="","",入力!M68)</f>
        <v/>
      </c>
      <c r="N43" s="245"/>
      <c r="O43" s="245"/>
      <c r="P43" s="246"/>
      <c r="Q43" s="29" t="s">
        <v>32</v>
      </c>
      <c r="R43" s="243" t="str">
        <f>IF(入力!R68="","",入力!R68)</f>
        <v/>
      </c>
      <c r="S43" s="244"/>
      <c r="T43" s="244"/>
      <c r="U43" s="244"/>
      <c r="V43" s="30" t="str">
        <f>IF(入力!V68="","",入力!V68)</f>
        <v/>
      </c>
    </row>
    <row r="44" spans="1:22" s="14" customFormat="1" ht="21" customHeight="1" x14ac:dyDescent="0.15">
      <c r="A44" s="28">
        <v>19</v>
      </c>
      <c r="B44" s="242" t="str">
        <f>IF(入力!B69="","",入力!B69)</f>
        <v/>
      </c>
      <c r="C44" s="242"/>
      <c r="D44" s="242" t="str">
        <f>IF(入力!D69="","",入力!D69)</f>
        <v/>
      </c>
      <c r="E44" s="242"/>
      <c r="F44" s="242"/>
      <c r="G44" s="242" t="str">
        <f>IF(入力!G69="","",入力!G69)</f>
        <v/>
      </c>
      <c r="H44" s="242"/>
      <c r="I44" s="242"/>
      <c r="J44" s="242"/>
      <c r="K44" s="242"/>
      <c r="L44" s="242"/>
      <c r="M44" s="245" t="str">
        <f>IF(入力!M69="","",入力!M69)</f>
        <v/>
      </c>
      <c r="N44" s="245"/>
      <c r="O44" s="245"/>
      <c r="P44" s="246"/>
      <c r="Q44" s="29" t="s">
        <v>32</v>
      </c>
      <c r="R44" s="243" t="str">
        <f>IF(入力!R69="","",入力!R69)</f>
        <v/>
      </c>
      <c r="S44" s="244"/>
      <c r="T44" s="244"/>
      <c r="U44" s="244"/>
      <c r="V44" s="30" t="str">
        <f>IF(入力!V69="","",入力!V69)</f>
        <v/>
      </c>
    </row>
    <row r="45" spans="1:22" s="14" customFormat="1" ht="21" customHeight="1" x14ac:dyDescent="0.15">
      <c r="A45" s="28">
        <v>20</v>
      </c>
      <c r="B45" s="242" t="str">
        <f>IF(入力!B70="","",入力!B70)</f>
        <v/>
      </c>
      <c r="C45" s="242"/>
      <c r="D45" s="242" t="str">
        <f>IF(入力!D70="","",入力!D70)</f>
        <v/>
      </c>
      <c r="E45" s="242"/>
      <c r="F45" s="242"/>
      <c r="G45" s="242" t="str">
        <f>IF(入力!G70="","",入力!G70)</f>
        <v/>
      </c>
      <c r="H45" s="242"/>
      <c r="I45" s="242"/>
      <c r="J45" s="242"/>
      <c r="K45" s="242"/>
      <c r="L45" s="242"/>
      <c r="M45" s="245" t="str">
        <f>IF(入力!M70="","",入力!M70)</f>
        <v/>
      </c>
      <c r="N45" s="245"/>
      <c r="O45" s="245"/>
      <c r="P45" s="246"/>
      <c r="Q45" s="29" t="s">
        <v>32</v>
      </c>
      <c r="R45" s="243" t="str">
        <f>IF(入力!R70="","",入力!R70)</f>
        <v/>
      </c>
      <c r="S45" s="244"/>
      <c r="T45" s="244"/>
      <c r="U45" s="244"/>
      <c r="V45" s="30" t="str">
        <f>IF(入力!V70="","",入力!V70)</f>
        <v/>
      </c>
    </row>
    <row r="46" spans="1:22" s="12" customFormat="1" ht="21" customHeight="1" x14ac:dyDescent="0.15">
      <c r="A46" s="28">
        <v>21</v>
      </c>
      <c r="B46" s="242" t="str">
        <f>IF(入力!B71="","",入力!B71)</f>
        <v/>
      </c>
      <c r="C46" s="242"/>
      <c r="D46" s="242" t="str">
        <f>IF(入力!D71="","",入力!D71)</f>
        <v/>
      </c>
      <c r="E46" s="242"/>
      <c r="F46" s="242"/>
      <c r="G46" s="242" t="str">
        <f>IF(入力!G71="","",入力!G71)</f>
        <v/>
      </c>
      <c r="H46" s="242"/>
      <c r="I46" s="242"/>
      <c r="J46" s="242"/>
      <c r="K46" s="242"/>
      <c r="L46" s="242"/>
      <c r="M46" s="245" t="str">
        <f>IF(入力!M71="","",入力!M71)</f>
        <v/>
      </c>
      <c r="N46" s="245"/>
      <c r="O46" s="245"/>
      <c r="P46" s="246"/>
      <c r="Q46" s="29" t="s">
        <v>32</v>
      </c>
      <c r="R46" s="243" t="str">
        <f>IF(入力!R71="","",入力!R71)</f>
        <v/>
      </c>
      <c r="S46" s="244"/>
      <c r="T46" s="244"/>
      <c r="U46" s="244"/>
      <c r="V46" s="30" t="str">
        <f>IF(入力!V71="","",入力!V71)</f>
        <v/>
      </c>
    </row>
    <row r="47" spans="1:22" s="12" customFormat="1" ht="21" customHeight="1" x14ac:dyDescent="0.15">
      <c r="A47" s="28">
        <v>22</v>
      </c>
      <c r="B47" s="242" t="str">
        <f>IF(入力!B72="","",入力!B72)</f>
        <v/>
      </c>
      <c r="C47" s="242"/>
      <c r="D47" s="242" t="str">
        <f>IF(入力!D72="","",入力!D72)</f>
        <v/>
      </c>
      <c r="E47" s="242"/>
      <c r="F47" s="242"/>
      <c r="G47" s="242" t="str">
        <f>IF(入力!G72="","",入力!G72)</f>
        <v/>
      </c>
      <c r="H47" s="242"/>
      <c r="I47" s="242"/>
      <c r="J47" s="242"/>
      <c r="K47" s="242"/>
      <c r="L47" s="242"/>
      <c r="M47" s="245" t="str">
        <f>IF(入力!M72="","",入力!M72)</f>
        <v/>
      </c>
      <c r="N47" s="245"/>
      <c r="O47" s="245"/>
      <c r="P47" s="246"/>
      <c r="Q47" s="29" t="s">
        <v>32</v>
      </c>
      <c r="R47" s="243" t="str">
        <f>IF(入力!R72="","",入力!R72)</f>
        <v/>
      </c>
      <c r="S47" s="244"/>
      <c r="T47" s="244"/>
      <c r="U47" s="244"/>
      <c r="V47" s="30" t="str">
        <f>IF(入力!V72="","",入力!V72)</f>
        <v/>
      </c>
    </row>
    <row r="48" spans="1:22" s="12" customFormat="1" ht="21" customHeight="1" x14ac:dyDescent="0.15">
      <c r="A48" s="28">
        <v>23</v>
      </c>
      <c r="B48" s="242" t="str">
        <f>IF(入力!B73="","",入力!B73)</f>
        <v/>
      </c>
      <c r="C48" s="242"/>
      <c r="D48" s="242" t="str">
        <f>IF(入力!D73="","",入力!D73)</f>
        <v/>
      </c>
      <c r="E48" s="242"/>
      <c r="F48" s="242"/>
      <c r="G48" s="242" t="str">
        <f>IF(入力!G73="","",入力!G73)</f>
        <v/>
      </c>
      <c r="H48" s="242"/>
      <c r="I48" s="242"/>
      <c r="J48" s="242"/>
      <c r="K48" s="242"/>
      <c r="L48" s="242"/>
      <c r="M48" s="245" t="str">
        <f>IF(入力!M73="","",入力!M73)</f>
        <v/>
      </c>
      <c r="N48" s="245"/>
      <c r="O48" s="245"/>
      <c r="P48" s="246"/>
      <c r="Q48" s="29" t="s">
        <v>32</v>
      </c>
      <c r="R48" s="243" t="str">
        <f>IF(入力!R73="","",入力!R73)</f>
        <v/>
      </c>
      <c r="S48" s="244"/>
      <c r="T48" s="244"/>
      <c r="U48" s="244"/>
      <c r="V48" s="30" t="str">
        <f>IF(入力!V73="","",入力!V73)</f>
        <v/>
      </c>
    </row>
    <row r="49" spans="1:22" s="12" customFormat="1" ht="21" customHeight="1" x14ac:dyDescent="0.15">
      <c r="A49" s="28">
        <v>24</v>
      </c>
      <c r="B49" s="242" t="str">
        <f>IF(入力!B74="","",入力!B74)</f>
        <v/>
      </c>
      <c r="C49" s="242"/>
      <c r="D49" s="242" t="str">
        <f>IF(入力!D74="","",入力!D74)</f>
        <v/>
      </c>
      <c r="E49" s="242"/>
      <c r="F49" s="242"/>
      <c r="G49" s="242" t="str">
        <f>IF(入力!G74="","",入力!G74)</f>
        <v/>
      </c>
      <c r="H49" s="242"/>
      <c r="I49" s="242"/>
      <c r="J49" s="242"/>
      <c r="K49" s="242"/>
      <c r="L49" s="242"/>
      <c r="M49" s="245" t="str">
        <f>IF(入力!M74="","",入力!M74)</f>
        <v/>
      </c>
      <c r="N49" s="245"/>
      <c r="O49" s="245"/>
      <c r="P49" s="246"/>
      <c r="Q49" s="29" t="s">
        <v>32</v>
      </c>
      <c r="R49" s="243" t="str">
        <f>IF(入力!R74="","",入力!R74)</f>
        <v/>
      </c>
      <c r="S49" s="244"/>
      <c r="T49" s="244"/>
      <c r="U49" s="244"/>
      <c r="V49" s="30" t="str">
        <f>IF(入力!V74="","",入力!V74)</f>
        <v/>
      </c>
    </row>
    <row r="50" spans="1:22" s="12" customFormat="1" ht="21" customHeight="1" x14ac:dyDescent="0.15">
      <c r="A50" s="28">
        <v>25</v>
      </c>
      <c r="B50" s="242" t="str">
        <f>IF(入力!B75="","",入力!B75)</f>
        <v/>
      </c>
      <c r="C50" s="242"/>
      <c r="D50" s="242" t="str">
        <f>IF(入力!D75="","",入力!D75)</f>
        <v/>
      </c>
      <c r="E50" s="242"/>
      <c r="F50" s="242"/>
      <c r="G50" s="242" t="str">
        <f>IF(入力!G75="","",入力!G75)</f>
        <v/>
      </c>
      <c r="H50" s="242"/>
      <c r="I50" s="242"/>
      <c r="J50" s="242"/>
      <c r="K50" s="242"/>
      <c r="L50" s="242"/>
      <c r="M50" s="245" t="str">
        <f>IF(入力!M75="","",入力!M75)</f>
        <v/>
      </c>
      <c r="N50" s="245"/>
      <c r="O50" s="245"/>
      <c r="P50" s="246"/>
      <c r="Q50" s="29" t="s">
        <v>32</v>
      </c>
      <c r="R50" s="243" t="str">
        <f>IF(入力!R75="","",入力!R75)</f>
        <v/>
      </c>
      <c r="S50" s="244"/>
      <c r="T50" s="244"/>
      <c r="U50" s="244"/>
      <c r="V50" s="30" t="str">
        <f>IF(入力!V75="","",入力!V75)</f>
        <v/>
      </c>
    </row>
    <row r="51" spans="1:22" s="12" customFormat="1" ht="21" customHeight="1" x14ac:dyDescent="0.15">
      <c r="A51" s="28">
        <v>26</v>
      </c>
      <c r="B51" s="242" t="str">
        <f>IF(入力!B76="","",入力!B76)</f>
        <v/>
      </c>
      <c r="C51" s="242"/>
      <c r="D51" s="242" t="str">
        <f>IF(入力!D76="","",入力!D76)</f>
        <v/>
      </c>
      <c r="E51" s="242"/>
      <c r="F51" s="242"/>
      <c r="G51" s="242" t="str">
        <f>IF(入力!G76="","",入力!G76)</f>
        <v/>
      </c>
      <c r="H51" s="242"/>
      <c r="I51" s="242"/>
      <c r="J51" s="242"/>
      <c r="K51" s="242"/>
      <c r="L51" s="242"/>
      <c r="M51" s="245" t="str">
        <f>IF(入力!M76="","",入力!M76)</f>
        <v/>
      </c>
      <c r="N51" s="245"/>
      <c r="O51" s="245"/>
      <c r="P51" s="246"/>
      <c r="Q51" s="29" t="s">
        <v>32</v>
      </c>
      <c r="R51" s="243" t="str">
        <f>IF(入力!R76="","",入力!R76)</f>
        <v/>
      </c>
      <c r="S51" s="244"/>
      <c r="T51" s="244"/>
      <c r="U51" s="244"/>
      <c r="V51" s="30" t="str">
        <f>IF(入力!V76="","",入力!V76)</f>
        <v/>
      </c>
    </row>
    <row r="53" spans="1:22" s="38" customFormat="1" ht="27.95" customHeight="1" x14ac:dyDescent="0.15">
      <c r="B53" s="256" t="s">
        <v>36</v>
      </c>
      <c r="C53" s="257"/>
      <c r="D53" s="257"/>
      <c r="E53" s="257"/>
      <c r="F53" s="257"/>
      <c r="G53" s="257"/>
      <c r="H53" s="257"/>
      <c r="I53" s="257"/>
      <c r="J53" s="257"/>
      <c r="K53" s="257"/>
      <c r="L53" s="257"/>
      <c r="M53" s="257"/>
      <c r="N53" s="257"/>
      <c r="O53" s="258" t="s">
        <v>136</v>
      </c>
      <c r="P53" s="258"/>
      <c r="Q53" s="31"/>
      <c r="R53" s="39" t="s">
        <v>18</v>
      </c>
      <c r="S53" s="32"/>
      <c r="T53" s="39" t="s">
        <v>19</v>
      </c>
      <c r="U53" s="32"/>
      <c r="V53" s="33" t="s">
        <v>20</v>
      </c>
    </row>
    <row r="54" spans="1:22" s="38" customFormat="1" ht="27.95" customHeight="1" x14ac:dyDescent="0.15">
      <c r="B54" s="259" t="s">
        <v>114</v>
      </c>
      <c r="C54" s="260"/>
      <c r="D54" s="260"/>
      <c r="E54" s="260"/>
      <c r="F54" s="260"/>
      <c r="G54" s="260"/>
      <c r="H54" s="260"/>
      <c r="I54" s="260"/>
      <c r="J54" s="260"/>
      <c r="K54" s="260"/>
      <c r="L54" s="260"/>
      <c r="M54" s="260"/>
      <c r="N54" s="260"/>
      <c r="O54" s="260"/>
      <c r="P54" s="260"/>
      <c r="Q54" s="260"/>
      <c r="R54" s="260"/>
      <c r="S54" s="260"/>
      <c r="T54" s="260"/>
      <c r="U54" s="260"/>
      <c r="V54" s="261"/>
    </row>
    <row r="55" spans="1:22" s="38" customFormat="1" ht="27.95" customHeight="1" x14ac:dyDescent="0.15">
      <c r="B55" s="285" t="s">
        <v>35</v>
      </c>
      <c r="C55" s="264"/>
      <c r="D55" s="264" t="str">
        <f>IF(D10="","",D10)</f>
        <v/>
      </c>
      <c r="E55" s="264"/>
      <c r="F55" s="264"/>
      <c r="G55" s="264"/>
      <c r="H55" s="264"/>
      <c r="I55" s="264"/>
      <c r="J55" s="264"/>
      <c r="K55" s="264"/>
      <c r="L55" s="264"/>
      <c r="M55" s="264" t="s">
        <v>165</v>
      </c>
      <c r="N55" s="264"/>
      <c r="O55" s="255"/>
      <c r="P55" s="255"/>
      <c r="Q55" s="255"/>
      <c r="R55" s="255"/>
      <c r="S55" s="255"/>
      <c r="T55" s="255"/>
      <c r="U55" s="38" t="s">
        <v>37</v>
      </c>
      <c r="V55" s="40"/>
    </row>
    <row r="56" spans="1:22" s="38" customFormat="1" ht="12" x14ac:dyDescent="0.15">
      <c r="B56" s="248"/>
      <c r="C56" s="249"/>
      <c r="D56" s="249"/>
      <c r="E56" s="249"/>
      <c r="F56" s="249"/>
      <c r="G56" s="249"/>
      <c r="H56" s="249"/>
      <c r="I56" s="249"/>
      <c r="J56" s="249"/>
      <c r="K56" s="249"/>
      <c r="L56" s="249"/>
      <c r="M56" s="249"/>
      <c r="N56" s="249"/>
      <c r="O56" s="249"/>
      <c r="P56" s="249"/>
      <c r="Q56" s="249"/>
      <c r="R56" s="249"/>
      <c r="S56" s="249"/>
      <c r="T56" s="249"/>
      <c r="U56" s="249"/>
      <c r="V56" s="250"/>
    </row>
    <row r="57" spans="1:22" s="38" customFormat="1" ht="27.95" customHeight="1" x14ac:dyDescent="0.15">
      <c r="B57" s="256" t="s">
        <v>100</v>
      </c>
      <c r="C57" s="257"/>
      <c r="D57" s="257"/>
      <c r="E57" s="257"/>
      <c r="F57" s="257"/>
      <c r="G57" s="257"/>
      <c r="H57" s="257"/>
      <c r="I57" s="257"/>
      <c r="J57" s="257"/>
      <c r="K57" s="257"/>
      <c r="L57" s="257"/>
      <c r="M57" s="257"/>
      <c r="N57" s="257"/>
      <c r="O57" s="258" t="s">
        <v>136</v>
      </c>
      <c r="P57" s="258"/>
      <c r="Q57" s="31"/>
      <c r="R57" s="39" t="s">
        <v>18</v>
      </c>
      <c r="S57" s="32"/>
      <c r="T57" s="39" t="s">
        <v>19</v>
      </c>
      <c r="U57" s="32"/>
      <c r="V57" s="33" t="s">
        <v>20</v>
      </c>
    </row>
    <row r="58" spans="1:22" s="38" customFormat="1" ht="27.95" customHeight="1" x14ac:dyDescent="0.15">
      <c r="B58" s="259" t="s">
        <v>115</v>
      </c>
      <c r="C58" s="260"/>
      <c r="D58" s="260"/>
      <c r="E58" s="260"/>
      <c r="F58" s="260"/>
      <c r="G58" s="260"/>
      <c r="H58" s="260"/>
      <c r="I58" s="260"/>
      <c r="J58" s="260"/>
      <c r="K58" s="260"/>
      <c r="L58" s="260"/>
      <c r="M58" s="260"/>
      <c r="N58" s="260"/>
      <c r="O58" s="260"/>
      <c r="P58" s="260"/>
      <c r="Q58" s="260"/>
      <c r="R58" s="260"/>
      <c r="S58" s="260"/>
      <c r="T58" s="260"/>
      <c r="U58" s="260"/>
      <c r="V58" s="261"/>
    </row>
    <row r="59" spans="1:22" s="38" customFormat="1" ht="27.95" customHeight="1" x14ac:dyDescent="0.15">
      <c r="B59" s="265" t="str">
        <f>IF(入力!AD3="","",入力!K4)</f>
        <v/>
      </c>
      <c r="C59" s="266"/>
      <c r="D59" s="266"/>
      <c r="E59" s="266"/>
      <c r="F59" s="254" t="s">
        <v>101</v>
      </c>
      <c r="G59" s="254"/>
      <c r="H59" s="254"/>
      <c r="I59" s="254"/>
      <c r="J59" s="254"/>
      <c r="K59" s="254"/>
      <c r="L59" s="255"/>
      <c r="M59" s="255"/>
      <c r="N59" s="255"/>
      <c r="O59" s="255"/>
      <c r="P59" s="255"/>
      <c r="Q59" s="255"/>
      <c r="R59" s="255"/>
      <c r="S59" s="255"/>
      <c r="T59" s="255"/>
      <c r="U59" s="38" t="s">
        <v>37</v>
      </c>
      <c r="V59" s="40"/>
    </row>
    <row r="60" spans="1:22" x14ac:dyDescent="0.15">
      <c r="B60" s="251"/>
      <c r="C60" s="252"/>
      <c r="D60" s="252"/>
      <c r="E60" s="252"/>
      <c r="F60" s="252"/>
      <c r="G60" s="252"/>
      <c r="H60" s="252"/>
      <c r="I60" s="252"/>
      <c r="J60" s="252"/>
      <c r="K60" s="252"/>
      <c r="L60" s="252"/>
      <c r="M60" s="252"/>
      <c r="N60" s="252"/>
      <c r="O60" s="252"/>
      <c r="P60" s="252"/>
      <c r="Q60" s="252"/>
      <c r="R60" s="252"/>
      <c r="S60" s="252"/>
      <c r="T60" s="252"/>
      <c r="U60" s="252"/>
      <c r="V60" s="253"/>
    </row>
  </sheetData>
  <mergeCells count="177">
    <mergeCell ref="B60:V60"/>
    <mergeCell ref="B3:V4"/>
    <mergeCell ref="B57:N57"/>
    <mergeCell ref="O57:P57"/>
    <mergeCell ref="B58:V58"/>
    <mergeCell ref="B59:E59"/>
    <mergeCell ref="F59:K59"/>
    <mergeCell ref="L59:T59"/>
    <mergeCell ref="B54:V54"/>
    <mergeCell ref="B55:C55"/>
    <mergeCell ref="D55:L55"/>
    <mergeCell ref="M55:N55"/>
    <mergeCell ref="O55:T55"/>
    <mergeCell ref="B56:V56"/>
    <mergeCell ref="B51:C51"/>
    <mergeCell ref="D51:F51"/>
    <mergeCell ref="G51:L51"/>
    <mergeCell ref="M51:P51"/>
    <mergeCell ref="R51:U51"/>
    <mergeCell ref="B53:N53"/>
    <mergeCell ref="O53:P53"/>
    <mergeCell ref="B49:C49"/>
    <mergeCell ref="D49:F49"/>
    <mergeCell ref="B46:C46"/>
    <mergeCell ref="D46:F46"/>
    <mergeCell ref="G46:L46"/>
    <mergeCell ref="M46:P46"/>
    <mergeCell ref="R46:U46"/>
    <mergeCell ref="G49:L49"/>
    <mergeCell ref="M49:P49"/>
    <mergeCell ref="R49:U49"/>
    <mergeCell ref="B50:C50"/>
    <mergeCell ref="D50:F50"/>
    <mergeCell ref="G50:L50"/>
    <mergeCell ref="M50:P50"/>
    <mergeCell ref="R50:U50"/>
    <mergeCell ref="B47:C47"/>
    <mergeCell ref="D47:F47"/>
    <mergeCell ref="G47:L47"/>
    <mergeCell ref="M47:P47"/>
    <mergeCell ref="R47:U47"/>
    <mergeCell ref="B48:C48"/>
    <mergeCell ref="D48:F48"/>
    <mergeCell ref="G48:L48"/>
    <mergeCell ref="M48:P48"/>
    <mergeCell ref="R48:U48"/>
    <mergeCell ref="B44:C44"/>
    <mergeCell ref="D44:F44"/>
    <mergeCell ref="G44:L44"/>
    <mergeCell ref="M44:P44"/>
    <mergeCell ref="R44:U44"/>
    <mergeCell ref="B45:C45"/>
    <mergeCell ref="D45:F45"/>
    <mergeCell ref="G45:L45"/>
    <mergeCell ref="M45:P45"/>
    <mergeCell ref="R45:U45"/>
    <mergeCell ref="B42:C42"/>
    <mergeCell ref="D42:F42"/>
    <mergeCell ref="G42:L42"/>
    <mergeCell ref="M42:P42"/>
    <mergeCell ref="R42:U42"/>
    <mergeCell ref="B43:C43"/>
    <mergeCell ref="D43:F43"/>
    <mergeCell ref="G43:L43"/>
    <mergeCell ref="M43:P43"/>
    <mergeCell ref="R43:U43"/>
    <mergeCell ref="B40:C40"/>
    <mergeCell ref="D40:F40"/>
    <mergeCell ref="G40:L40"/>
    <mergeCell ref="M40:P40"/>
    <mergeCell ref="R40:U40"/>
    <mergeCell ref="B41:C41"/>
    <mergeCell ref="D41:F41"/>
    <mergeCell ref="G41:L41"/>
    <mergeCell ref="M41:P41"/>
    <mergeCell ref="R41:U41"/>
    <mergeCell ref="B38:C38"/>
    <mergeCell ref="D38:F38"/>
    <mergeCell ref="G38:L38"/>
    <mergeCell ref="M38:P38"/>
    <mergeCell ref="R38:U38"/>
    <mergeCell ref="B39:C39"/>
    <mergeCell ref="D39:F39"/>
    <mergeCell ref="G39:L39"/>
    <mergeCell ref="M39:P39"/>
    <mergeCell ref="R39:U39"/>
    <mergeCell ref="B36:C36"/>
    <mergeCell ref="D36:F36"/>
    <mergeCell ref="G36:L36"/>
    <mergeCell ref="M36:P36"/>
    <mergeCell ref="R36:U36"/>
    <mergeCell ref="B37:C37"/>
    <mergeCell ref="D37:F37"/>
    <mergeCell ref="G37:L37"/>
    <mergeCell ref="M37:P37"/>
    <mergeCell ref="R37:U37"/>
    <mergeCell ref="B34:C34"/>
    <mergeCell ref="D34:F34"/>
    <mergeCell ref="G34:L34"/>
    <mergeCell ref="M34:P34"/>
    <mergeCell ref="R34:U34"/>
    <mergeCell ref="B35:C35"/>
    <mergeCell ref="D35:F35"/>
    <mergeCell ref="G35:L35"/>
    <mergeCell ref="M35:P35"/>
    <mergeCell ref="R35:U35"/>
    <mergeCell ref="B32:C32"/>
    <mergeCell ref="D32:F32"/>
    <mergeCell ref="G32:L32"/>
    <mergeCell ref="M32:P32"/>
    <mergeCell ref="R32:U32"/>
    <mergeCell ref="B33:C33"/>
    <mergeCell ref="D33:F33"/>
    <mergeCell ref="G33:L33"/>
    <mergeCell ref="M33:P33"/>
    <mergeCell ref="R33:U33"/>
    <mergeCell ref="B30:C30"/>
    <mergeCell ref="D30:F30"/>
    <mergeCell ref="G30:L30"/>
    <mergeCell ref="M30:P30"/>
    <mergeCell ref="R30:U30"/>
    <mergeCell ref="B31:C31"/>
    <mergeCell ref="D31:F31"/>
    <mergeCell ref="G31:L31"/>
    <mergeCell ref="M31:P31"/>
    <mergeCell ref="R31:U31"/>
    <mergeCell ref="B28:C28"/>
    <mergeCell ref="D28:F28"/>
    <mergeCell ref="G28:L28"/>
    <mergeCell ref="M28:P28"/>
    <mergeCell ref="R28:U28"/>
    <mergeCell ref="B29:C29"/>
    <mergeCell ref="D29:F29"/>
    <mergeCell ref="G29:L29"/>
    <mergeCell ref="M29:P29"/>
    <mergeCell ref="R29:U29"/>
    <mergeCell ref="B26:C26"/>
    <mergeCell ref="D26:F26"/>
    <mergeCell ref="G26:L26"/>
    <mergeCell ref="M26:P26"/>
    <mergeCell ref="R26:U26"/>
    <mergeCell ref="B27:C27"/>
    <mergeCell ref="D27:F27"/>
    <mergeCell ref="G27:L27"/>
    <mergeCell ref="M27:P27"/>
    <mergeCell ref="R27:U27"/>
    <mergeCell ref="B21:V21"/>
    <mergeCell ref="B22:V22"/>
    <mergeCell ref="B15:P15"/>
    <mergeCell ref="B14:V14"/>
    <mergeCell ref="Q15:V15"/>
    <mergeCell ref="B24:V24"/>
    <mergeCell ref="B25:C25"/>
    <mergeCell ref="D25:F25"/>
    <mergeCell ref="G25:L25"/>
    <mergeCell ref="M25:U25"/>
    <mergeCell ref="A1:C1"/>
    <mergeCell ref="S1:V1"/>
    <mergeCell ref="B6:V6"/>
    <mergeCell ref="B7:C7"/>
    <mergeCell ref="D7:V7"/>
    <mergeCell ref="B16:V16"/>
    <mergeCell ref="B17:V17"/>
    <mergeCell ref="C18:V18"/>
    <mergeCell ref="C19:V19"/>
    <mergeCell ref="B11:G11"/>
    <mergeCell ref="H11:N11"/>
    <mergeCell ref="O11:R11"/>
    <mergeCell ref="S11:V11"/>
    <mergeCell ref="B2:V2"/>
    <mergeCell ref="B8:C8"/>
    <mergeCell ref="D8:V8"/>
    <mergeCell ref="B9:C9"/>
    <mergeCell ref="D9:L9"/>
    <mergeCell ref="B10:C10"/>
    <mergeCell ref="D10:N10"/>
    <mergeCell ref="O10:V10"/>
  </mergeCells>
  <phoneticPr fontId="1"/>
  <conditionalFormatting sqref="B57:V60">
    <cfRule type="expression" dxfId="1" priority="31">
      <formula>$S$1&lt;&gt;"公立の中学校"</formula>
    </cfRule>
  </conditionalFormatting>
  <conditionalFormatting sqref="B53:V56">
    <cfRule type="expression" dxfId="0" priority="1">
      <formula>$S$1="ダイレクト"</formula>
    </cfRule>
  </conditionalFormatting>
  <printOptions horizontalCentered="1"/>
  <pageMargins left="0.59055118110236227" right="0.59055118110236227" top="0.78740157480314965" bottom="0.78740157480314965" header="0.31496062992125984" footer="0.31496062992125984"/>
  <pageSetup paperSize="9" orientation="portrait" r:id="rId1"/>
  <rowBreaks count="1" manualBreakCount="1">
    <brk id="2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学事Ｇ</vt:lpstr>
      <vt:lpstr>入力</vt:lpstr>
      <vt:lpstr>配慮</vt:lpstr>
      <vt:lpstr>日本語指導選抜</vt:lpstr>
      <vt:lpstr>日本語指導選抜!Print_Area</vt:lpstr>
      <vt:lpstr>入力!Print_Area</vt:lpstr>
      <vt:lpstr>配慮!Print_Area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2020-10-12T01:09:28Z</cp:lastPrinted>
  <dcterms:created xsi:type="dcterms:W3CDTF">2019-02-22T05:10:14Z</dcterms:created>
  <dcterms:modified xsi:type="dcterms:W3CDTF">2020-10-12T01:09:29Z</dcterms:modified>
</cp:coreProperties>
</file>