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c50374\小中高振興Ｇ\35_R5年度フォルダ\ち_R5調査（文科省）\050904_令和５年度学校における医療的ケアの実態調査について\"/>
    </mc:Choice>
  </mc:AlternateContent>
  <bookViews>
    <workbookView xWindow="0" yWindow="0" windowWidth="20490" windowHeight="7680"/>
  </bookViews>
  <sheets>
    <sheet name="【sheet1】対象学校一覧・調査①全学校記入" sheetId="1" r:id="rId1"/>
    <sheet name="【sheet2】調査②医療的ケア児在籍校のみ記入" sheetId="2" r:id="rId2"/>
    <sheet name="列Gリスト" sheetId="3" state="veryHidden" r:id="rId3"/>
    <sheet name="回答" sheetId="4" state="veryHidden" r:id="rId4"/>
    <sheet name="計算式" sheetId="5" state="veryHidden" r:id="rId5"/>
    <sheet name="メッセージ" sheetId="6" state="veryHidden" r:id="rId6"/>
  </sheets>
  <definedNames>
    <definedName name="_A1">【sheet2】調査②医療的ケア児在籍校のみ記入!$D$22:$E$23,【sheet2】調査②医療的ケア児在籍校のみ記入!$D$24:$D$28,【sheet2】調査②医療的ケア児在籍校のみ記入!$F$25:$F$28,【sheet2】調査②医療的ケア児在籍校のみ記入!$G$9:$K$9</definedName>
    <definedName name="_ABCDE">【sheet2】調査②医療的ケア児在籍校のみ記入!$D$21:$D$28,【sheet2】調査②医療的ケア児在籍校のみ記入!$E$22:$E$23,【sheet2】調査②医療的ケア児在籍校のみ記入!$F$25:$F$28</definedName>
    <definedName name="_B1">【sheet2】調査②医療的ケア児在籍校のみ記入!$D$21,【sheet2】調査②医療的ケア児在籍校のみ記入!$D$23:$E$23,【sheet2】調査②医療的ケア児在籍校のみ記入!$D$24:$D$28,【sheet2】調査②医療的ケア児在籍校のみ記入!$F$25:$F$28,【sheet2】調査②医療的ケア児在籍校のみ記入!$G$9:$K$9</definedName>
    <definedName name="_C1">【sheet2】調査②医療的ケア児在籍校のみ記入!$D$21:$D$22,【sheet2】調査②医療的ケア児在籍校のみ記入!$E$22,【sheet2】調査②医療的ケア児在籍校のみ記入!$D$24:$D$28,【sheet2】調査②医療的ケア児在籍校のみ記入!$F$25:$F$28,【sheet2】調査②医療的ケア児在籍校のみ記入!$G$9:$K$9</definedName>
    <definedName name="_C2">【sheet2】調査②医療的ケア児在籍校のみ記入!$D$21,【sheet2】調査②医療的ケア児在籍校のみ記入!$D$24:$D$28,【sheet2】調査②医療的ケア児在籍校のみ記入!$F$25:$F$28,【sheet2】調査②医療的ケア児在籍校のみ記入!$G$9:$K$9</definedName>
    <definedName name="_D1">【sheet2】調査②医療的ケア児在籍校のみ記入!$D$21:$D$23,【sheet2】調査②医療的ケア児在籍校のみ記入!$E$22:$E$23,【sheet2】調査②医療的ケア児在籍校のみ記入!$D$25:$D$28,【sheet2】調査②医療的ケア児在籍校のみ記入!$F$25:$F$28,【sheet2】調査②医療的ケア児在籍校のみ記入!$G$9:$K$9</definedName>
    <definedName name="_D2">【sheet2】調査②医療的ケア児在籍校のみ記入!$D$21:$D$22,【sheet2】調査②医療的ケア児在籍校のみ記入!$E$22,【sheet2】調査②医療的ケア児在籍校のみ記入!$D$25:$D$28,【sheet2】調査②医療的ケア児在籍校のみ記入!$F$25:$F$28,【sheet2】調査②医療的ケア児在籍校のみ記入!$G$9:$K$9</definedName>
    <definedName name="_E1">【sheet2】調査②医療的ケア児在籍校のみ記入!$D$21:$D$24,【sheet2】調査②医療的ケア児在籍校のみ記入!$E$22:$E$23</definedName>
    <definedName name="_xlnm._FilterDatabase" localSheetId="0" hidden="1">【sheet1】対象学校一覧・調査①全学校記入!$A$8:$G$193</definedName>
    <definedName name="_P1">【sheet2】調査②医療的ケア児在籍校のみ記入!$G$9:$K$11,【sheet2】調査②医療的ケア児在籍校のみ記入!$D$21:$D$28,【sheet2】調査②医療的ケア児在籍校のみ記入!$E$22:$E$23,【sheet2】調査②医療的ケア児在籍校のみ記入!$F$25:$F$28</definedName>
    <definedName name="_P2">【sheet2】調査②医療的ケア児在籍校のみ記入!$D$37:$F$54,【sheet2】調査②医療的ケア児在籍校のみ記入!$I$47:$J$55</definedName>
    <definedName name="_P2_ABCD">【sheet2】調査②医療的ケア児在籍校のみ記入!$F$37:$F$54</definedName>
    <definedName name="_P3">【sheet2】調査②医療的ケア児在籍校のみ記入!$C$65:$E$69,【sheet2】調査②医療的ケア児在籍校のみ記入!$F$73:$F$76,【sheet2】調査②医療的ケア児在籍校のみ記入!$H$73:$J$77</definedName>
    <definedName name="_P4">【sheet2】調査②医療的ケア児在籍校のみ記入!$C$82:$D$82,【sheet2】調査②医療的ケア児在籍校のみ記入!$C$87:$D$87</definedName>
    <definedName name="_P5">【sheet2】調査②医療的ケア児在籍校のみ記入!$D$98:$G$105,【sheet2】調査②医療的ケア児在籍校のみ記入!$D$115:$H$119</definedName>
    <definedName name="_P5_A1">【sheet2】調査②医療的ケア児在籍校のみ記入!$D$99:$G$105</definedName>
    <definedName name="_P5_B1">【sheet2】調査②医療的ケア児在籍校のみ記入!$D$98:$G$98,【sheet2】調査②医療的ケア児在籍校のみ記入!$D$100:$G$105</definedName>
    <definedName name="_P5_C1">【sheet2】調査②医療的ケア児在籍校のみ記入!$D$98:$G$99,【sheet2】調査②医療的ケア児在籍校のみ記入!$D$101:$G$105</definedName>
    <definedName name="_P5_C2">【sheet2】調査②医療的ケア児在籍校のみ記入!$D$98:$F$98,【sheet2】調査②医療的ケア児在籍校のみ記入!$D$101:$G$105</definedName>
    <definedName name="_P5_D1">【sheet2】調査②医療的ケア児在籍校のみ記入!$D$98:$G$100,【sheet2】調査②医療的ケア児在籍校のみ記入!$D$102:$G$105</definedName>
    <definedName name="_P5_D2">【sheet2】調査②医療的ケア児在籍校のみ記入!$D$98:$G$99,【sheet2】調査②医療的ケア児在籍校のみ記入!$D$102:$G$105</definedName>
    <definedName name="_P5_E1">【sheet2】調査②医療的ケア児在籍校のみ記入!$D$98:$G$101</definedName>
    <definedName name="_P6">【sheet2】調査②医療的ケア児在籍校のみ記入!$D$129:$H$136,【sheet2】調査②医療的ケア児在籍校のみ記入!$H$140:$J$144</definedName>
    <definedName name="_P6_A1">【sheet2】調査②医療的ケア児在籍校のみ記入!$D$130:$H$136</definedName>
    <definedName name="_P6_B1">【sheet2】調査②医療的ケア児在籍校のみ記入!$D$129:$H$129,【sheet2】調査②医療的ケア児在籍校のみ記入!$D$131:$H$136</definedName>
    <definedName name="_P6_C1">【sheet2】調査②医療的ケア児在籍校のみ記入!$D$129:$H$130,【sheet2】調査②医療的ケア児在籍校のみ記入!$D$132:$H$136</definedName>
    <definedName name="_P6_C2">【sheet2】調査②医療的ケア児在籍校のみ記入!$D$129:$H$129,【sheet2】調査②医療的ケア児在籍校のみ記入!$D$132:$H$136</definedName>
    <definedName name="_P6_D1">【sheet2】調査②医療的ケア児在籍校のみ記入!$D$129:$H$131,【sheet2】調査②医療的ケア児在籍校のみ記入!$D$133:$H$136</definedName>
    <definedName name="_P6_D2">【sheet2】調査②医療的ケア児在籍校のみ記入!$D$129:$H$130,【sheet2】調査②医療的ケア児在籍校のみ記入!$D$133:$H$136</definedName>
    <definedName name="_P6_E1">【sheet2】調査②医療的ケア児在籍校のみ記入!$D$129:$H$132</definedName>
    <definedName name="_P7">【sheet2】調査②医療的ケア児在籍校のみ記入!$D$156:$I$163,【sheet2】調査②医療的ケア児在籍校のみ記入!$H$167:$J$171</definedName>
    <definedName name="_P7_A1">【sheet2】調査②医療的ケア児在籍校のみ記入!$D$157:$I$163</definedName>
    <definedName name="_P7_B1">【sheet2】調査②医療的ケア児在籍校のみ記入!$D$156:$I$156,【sheet2】調査②医療的ケア児在籍校のみ記入!$D$158:$I$163</definedName>
    <definedName name="_P7_C1">【sheet2】調査②医療的ケア児在籍校のみ記入!$D$156:$I$157,【sheet2】調査②医療的ケア児在籍校のみ記入!$D$159:$I$163</definedName>
    <definedName name="_P7_C2">【sheet2】調査②医療的ケア児在籍校のみ記入!$D$156:$I$156,【sheet2】調査②医療的ケア児在籍校のみ記入!$D$159:$I$163</definedName>
    <definedName name="_P7_D1">【sheet2】調査②医療的ケア児在籍校のみ記入!$D$156:$I$158,【sheet2】調査②医療的ケア児在籍校のみ記入!$D$160:$I$163</definedName>
    <definedName name="_P7_D2">【sheet2】調査②医療的ケア児在籍校のみ記入!$D$156:$I$157,【sheet2】調査②医療的ケア児在籍校のみ記入!$D$160:$I$163</definedName>
    <definedName name="_P7_E1">【sheet2】調査②医療的ケア児在籍校のみ記入!$D$156:$I$159</definedName>
    <definedName name="_P8">【sheet2】調査②医療的ケア児在籍校のみ記入!$D$180:$I$187</definedName>
    <definedName name="_P8_A1">【sheet2】調査②医療的ケア児在籍校のみ記入!$D$181:$I$187</definedName>
    <definedName name="_P8_B1">【sheet2】調査②医療的ケア児在籍校のみ記入!$D$180:$I$180,【sheet2】調査②医療的ケア児在籍校のみ記入!$D$182:$I$187</definedName>
    <definedName name="_P8_C1">【sheet2】調査②医療的ケア児在籍校のみ記入!$D$180:$I$181,【sheet2】調査②医療的ケア児在籍校のみ記入!$D$183:$I$187</definedName>
    <definedName name="_P8_C2">【sheet2】調査②医療的ケア児在籍校のみ記入!$D$180:$I$180,【sheet2】調査②医療的ケア児在籍校のみ記入!$D$183:$I$187</definedName>
    <definedName name="_P8_D1">【sheet2】調査②医療的ケア児在籍校のみ記入!$D$180:$I$182,【sheet2】調査②医療的ケア児在籍校のみ記入!$D$184:$I$187</definedName>
    <definedName name="_P8_D2">【sheet2】調査②医療的ケア児在籍校のみ記入!$D$180:$I$181,【sheet2】調査②医療的ケア児在籍校のみ記入!$D$184:$I$187</definedName>
    <definedName name="_P8_E1">【sheet2】調査②医療的ケア児在籍校のみ記入!$D$180:$I$183</definedName>
    <definedName name="_xlnm.Print_Area" localSheetId="0">【sheet1】対象学校一覧・調査①全学校記入!$A$1:$G$193</definedName>
    <definedName name="_xlnm.Print_Area" localSheetId="1">【sheet2】調査②医療的ケア児在籍校のみ記入!$B$1:$K$197</definedName>
    <definedName name="test">【sheet2】調査②医療的ケア児在籍校のみ記入!$D$22:$E$23,【sheet2】調査②医療的ケア児在籍校のみ記入!$D$24:$D$28,【sheet2】調査②医療的ケア児在籍校のみ記入!$F$25:$F$28</definedName>
    <definedName name="test2">【sheet2】調査②医療的ケア児在籍校のみ記入!$D$22:$E$22</definedName>
    <definedName name="TITLE">【sheet2】調査②医療的ケア児在籍校のみ記入!$G$9:$K$11</definedName>
    <definedName name="学校コード">#REF!</definedName>
    <definedName name="列G">列Gリスト!$A$1:$A$5</definedName>
    <definedName name="列Gリスト">列Gリスト!$A$1:$A$5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5" l="1"/>
  <c r="A2" i="5"/>
  <c r="A1" i="5"/>
  <c r="MB1" i="4"/>
  <c r="LZ1" i="4"/>
  <c r="LY1" i="4"/>
  <c r="LX1" i="4"/>
  <c r="LW1" i="4"/>
  <c r="LV1" i="4"/>
  <c r="LU1" i="4"/>
  <c r="LT1" i="4"/>
  <c r="LS1" i="4"/>
  <c r="LR1" i="4"/>
  <c r="LQ1" i="4"/>
  <c r="LP1" i="4"/>
  <c r="LO1" i="4"/>
  <c r="LN1" i="4"/>
  <c r="LM1" i="4"/>
  <c r="LL1" i="4"/>
  <c r="LK1" i="4"/>
  <c r="LJ1" i="4"/>
  <c r="LI1" i="4"/>
  <c r="LH1" i="4"/>
  <c r="LG1" i="4"/>
  <c r="LF1" i="4"/>
  <c r="LE1" i="4"/>
  <c r="LD1" i="4"/>
  <c r="LC1" i="4"/>
  <c r="LB1" i="4"/>
  <c r="LA1" i="4"/>
  <c r="KZ1" i="4"/>
  <c r="KY1" i="4"/>
  <c r="KX1" i="4"/>
  <c r="KW1" i="4"/>
  <c r="KV1" i="4"/>
  <c r="KU1" i="4"/>
  <c r="KT1" i="4"/>
  <c r="KS1" i="4"/>
  <c r="KR1" i="4"/>
  <c r="KQ1" i="4"/>
  <c r="KP1" i="4"/>
  <c r="KO1" i="4"/>
  <c r="KN1" i="4"/>
  <c r="KM1" i="4"/>
  <c r="KL1" i="4"/>
  <c r="KK1" i="4"/>
  <c r="KJ1" i="4"/>
  <c r="KI1" i="4"/>
  <c r="KH1" i="4"/>
  <c r="KG1" i="4"/>
  <c r="KF1" i="4"/>
  <c r="KE1" i="4"/>
  <c r="KC1" i="4"/>
  <c r="KB1" i="4"/>
  <c r="KA1" i="4"/>
  <c r="JZ1" i="4"/>
  <c r="JY1" i="4"/>
  <c r="JX1" i="4"/>
  <c r="JW1" i="4"/>
  <c r="JV1" i="4"/>
  <c r="JU1" i="4"/>
  <c r="JT1" i="4"/>
  <c r="JS1" i="4"/>
  <c r="JR1" i="4"/>
  <c r="JQ1" i="4"/>
  <c r="JP1" i="4"/>
  <c r="JO1" i="4"/>
  <c r="JN1" i="4"/>
  <c r="JM1" i="4"/>
  <c r="JL1" i="4"/>
  <c r="JK1" i="4"/>
  <c r="JJ1" i="4"/>
  <c r="JI1" i="4"/>
  <c r="JH1" i="4"/>
  <c r="JG1" i="4"/>
  <c r="JF1" i="4"/>
  <c r="JE1" i="4"/>
  <c r="JD1" i="4"/>
  <c r="JC1" i="4"/>
  <c r="JB1" i="4"/>
  <c r="JA1" i="4"/>
  <c r="IZ1" i="4"/>
  <c r="IY1" i="4"/>
  <c r="IX1" i="4"/>
  <c r="IW1" i="4"/>
  <c r="IV1" i="4"/>
  <c r="IU1" i="4"/>
  <c r="IT1" i="4"/>
  <c r="IS1" i="4"/>
  <c r="IR1" i="4"/>
  <c r="IQ1" i="4"/>
  <c r="IP1" i="4"/>
  <c r="IO1" i="4"/>
  <c r="IN1" i="4"/>
  <c r="IM1" i="4"/>
  <c r="IL1" i="4"/>
  <c r="IK1" i="4"/>
  <c r="IJ1" i="4"/>
  <c r="II1" i="4"/>
  <c r="IH1" i="4"/>
  <c r="IG1" i="4"/>
  <c r="IF1" i="4"/>
  <c r="IE1" i="4"/>
  <c r="ID1" i="4"/>
  <c r="IC1" i="4"/>
  <c r="IA1" i="4"/>
  <c r="HZ1" i="4"/>
  <c r="HY1" i="4"/>
  <c r="HX1" i="4"/>
  <c r="HW1" i="4"/>
  <c r="HV1" i="4"/>
  <c r="HU1" i="4"/>
  <c r="HT1" i="4"/>
  <c r="HS1" i="4"/>
  <c r="HR1" i="4"/>
  <c r="HQ1" i="4"/>
  <c r="HP1" i="4"/>
  <c r="HO1" i="4"/>
  <c r="HN1" i="4"/>
  <c r="HM1" i="4"/>
  <c r="HL1" i="4"/>
  <c r="HK1" i="4"/>
  <c r="HJ1" i="4"/>
  <c r="HI1" i="4"/>
  <c r="HH1" i="4"/>
  <c r="HG1" i="4"/>
  <c r="HF1" i="4"/>
  <c r="HE1" i="4"/>
  <c r="HD1" i="4"/>
  <c r="HC1" i="4"/>
  <c r="HB1" i="4"/>
  <c r="HA1" i="4"/>
  <c r="GZ1" i="4"/>
  <c r="GY1" i="4"/>
  <c r="GX1" i="4"/>
  <c r="GW1" i="4"/>
  <c r="GV1" i="4"/>
  <c r="GU1" i="4"/>
  <c r="GT1" i="4"/>
  <c r="GS1" i="4"/>
  <c r="GR1" i="4"/>
  <c r="GQ1" i="4"/>
  <c r="GP1" i="4"/>
  <c r="GO1" i="4"/>
  <c r="GN1" i="4"/>
  <c r="GM1" i="4"/>
  <c r="GL1" i="4"/>
  <c r="GK1" i="4"/>
  <c r="GJ1" i="4"/>
  <c r="GI1" i="4"/>
  <c r="GG1" i="4"/>
  <c r="GF1" i="4"/>
  <c r="GE1" i="4"/>
  <c r="GD1" i="4"/>
  <c r="GC1" i="4"/>
  <c r="GB1" i="4"/>
  <c r="GA1" i="4"/>
  <c r="FZ1" i="4"/>
  <c r="FY1" i="4"/>
  <c r="FX1" i="4"/>
  <c r="FW1" i="4"/>
  <c r="FV1" i="4"/>
  <c r="FU1" i="4"/>
  <c r="FT1" i="4"/>
  <c r="FS1" i="4"/>
  <c r="FR1" i="4"/>
  <c r="FQ1" i="4"/>
  <c r="FP1" i="4"/>
  <c r="FO1" i="4"/>
  <c r="FN1" i="4"/>
  <c r="FM1" i="4"/>
  <c r="FL1" i="4"/>
  <c r="FK1" i="4"/>
  <c r="FJ1" i="4"/>
  <c r="FI1" i="4"/>
  <c r="FF1" i="4"/>
  <c r="FC1" i="4"/>
  <c r="FB1" i="4"/>
  <c r="FA1" i="4"/>
  <c r="EZ1" i="4"/>
  <c r="EY1" i="4"/>
  <c r="EX1" i="4"/>
  <c r="EW1" i="4"/>
  <c r="EV1" i="4"/>
  <c r="EU1" i="4"/>
  <c r="ET1" i="4"/>
  <c r="ES1" i="4"/>
  <c r="ER1" i="4"/>
  <c r="EQ1" i="4"/>
  <c r="EP1" i="4"/>
  <c r="EO1" i="4"/>
  <c r="EN1" i="4"/>
  <c r="EM1" i="4"/>
  <c r="EL1" i="4"/>
  <c r="EK1" i="4"/>
  <c r="EJ1" i="4"/>
  <c r="EI1" i="4"/>
  <c r="EH1" i="4"/>
  <c r="EG1" i="4"/>
  <c r="EF1" i="4"/>
  <c r="EE1" i="4"/>
  <c r="ED1" i="4"/>
  <c r="EC1" i="4"/>
  <c r="EB1" i="4"/>
  <c r="EA1" i="4"/>
  <c r="DZ1" i="4"/>
  <c r="DY1" i="4"/>
  <c r="DX1" i="4"/>
  <c r="DW1" i="4"/>
  <c r="DV1" i="4"/>
  <c r="DU1" i="4"/>
  <c r="DT1" i="4"/>
  <c r="DS1" i="4"/>
  <c r="DR1" i="4"/>
  <c r="DQ1" i="4"/>
  <c r="DP1" i="4"/>
  <c r="DO1" i="4"/>
  <c r="DM1" i="4"/>
  <c r="DL1" i="4"/>
  <c r="DK1" i="4"/>
  <c r="DJ1" i="4"/>
  <c r="DH1" i="4"/>
  <c r="DG1" i="4"/>
  <c r="DF1" i="4"/>
  <c r="DE1" i="4"/>
  <c r="DD1" i="4"/>
  <c r="DB1" i="4"/>
  <c r="DA1" i="4"/>
  <c r="CZ1" i="4"/>
  <c r="CY1" i="4"/>
  <c r="CX1" i="4"/>
  <c r="CV1" i="4"/>
  <c r="CU1" i="4"/>
  <c r="CT1" i="4"/>
  <c r="CS1" i="4"/>
  <c r="CR1" i="4"/>
  <c r="CP1" i="4"/>
  <c r="CO1" i="4"/>
  <c r="CN1" i="4"/>
  <c r="CM1" i="4"/>
  <c r="CL1" i="4"/>
  <c r="CK1" i="4"/>
  <c r="CJ1" i="4"/>
  <c r="CI1" i="4"/>
  <c r="CH1" i="4"/>
  <c r="CG1" i="4"/>
  <c r="CF1" i="4"/>
  <c r="CE1" i="4"/>
  <c r="CD1" i="4"/>
  <c r="CC1" i="4"/>
  <c r="CB1" i="4"/>
  <c r="CA1" i="4"/>
  <c r="BZ1" i="4"/>
  <c r="BY1" i="4"/>
  <c r="BX1" i="4"/>
  <c r="BW1" i="4"/>
  <c r="BV1" i="4"/>
  <c r="BU1" i="4"/>
  <c r="BT1" i="4"/>
  <c r="BS1" i="4"/>
  <c r="BR1" i="4"/>
  <c r="BQ1" i="4"/>
  <c r="BP1" i="4"/>
  <c r="BO1" i="4"/>
  <c r="BN1" i="4"/>
  <c r="BM1" i="4"/>
  <c r="BL1" i="4"/>
  <c r="BK1" i="4"/>
  <c r="BJ1" i="4"/>
  <c r="BI1" i="4"/>
  <c r="BH1" i="4"/>
  <c r="BG1" i="4"/>
  <c r="BF1" i="4"/>
  <c r="BE1" i="4"/>
  <c r="BD1" i="4"/>
  <c r="BC1" i="4"/>
  <c r="BB1" i="4"/>
  <c r="BA1" i="4"/>
  <c r="AZ1" i="4"/>
  <c r="AY1" i="4"/>
  <c r="AX1" i="4"/>
  <c r="AW1" i="4"/>
  <c r="AV1" i="4"/>
  <c r="AU1" i="4"/>
  <c r="AT1" i="4"/>
  <c r="AS1" i="4"/>
  <c r="AR1" i="4"/>
  <c r="AQ1" i="4"/>
  <c r="AP1" i="4"/>
  <c r="AO1" i="4"/>
  <c r="AN1" i="4"/>
  <c r="AM1" i="4"/>
  <c r="AL1" i="4"/>
  <c r="AK1" i="4"/>
  <c r="AJ1" i="4"/>
  <c r="AI1" i="4"/>
  <c r="AH1" i="4"/>
  <c r="AG1" i="4"/>
  <c r="AF1" i="4"/>
  <c r="AB1" i="4"/>
  <c r="AA1" i="4"/>
  <c r="Z1" i="4"/>
  <c r="Y1" i="4"/>
  <c r="X1" i="4"/>
  <c r="W1" i="4"/>
  <c r="V1" i="4"/>
  <c r="U1" i="4"/>
  <c r="T1" i="4"/>
  <c r="S1" i="4"/>
  <c r="R1" i="4"/>
  <c r="Q1" i="4"/>
  <c r="P1" i="4"/>
  <c r="O1" i="4"/>
  <c r="N1" i="4"/>
  <c r="M1" i="4"/>
  <c r="L1" i="4"/>
  <c r="K1" i="4"/>
  <c r="J1" i="4"/>
  <c r="G1" i="4"/>
  <c r="F1" i="4"/>
  <c r="E1" i="4"/>
  <c r="D1" i="4"/>
  <c r="C1" i="4"/>
  <c r="B1" i="4"/>
  <c r="A1" i="4"/>
  <c r="L193" i="2"/>
  <c r="I188" i="2"/>
  <c r="H188" i="2"/>
  <c r="G188" i="2"/>
  <c r="F188" i="2"/>
  <c r="L175" i="2" s="1"/>
  <c r="E188" i="2"/>
  <c r="D188" i="2"/>
  <c r="J187" i="2"/>
  <c r="J186" i="2"/>
  <c r="J185" i="2"/>
  <c r="J184" i="2"/>
  <c r="J183" i="2"/>
  <c r="J182" i="2"/>
  <c r="J181" i="2"/>
  <c r="J180" i="2"/>
  <c r="I164" i="2"/>
  <c r="H164" i="2"/>
  <c r="G164" i="2"/>
  <c r="F164" i="2"/>
  <c r="E164" i="2"/>
  <c r="D164" i="2"/>
  <c r="J164" i="2" s="1"/>
  <c r="KD1" i="4" s="1"/>
  <c r="J163" i="2"/>
  <c r="J162" i="2"/>
  <c r="J161" i="2"/>
  <c r="J160" i="2"/>
  <c r="J159" i="2"/>
  <c r="J158" i="2"/>
  <c r="J157" i="2"/>
  <c r="J156" i="2"/>
  <c r="H137" i="2"/>
  <c r="G137" i="2"/>
  <c r="F137" i="2"/>
  <c r="E137" i="2"/>
  <c r="I137" i="2" s="1"/>
  <c r="IB1" i="4" s="1"/>
  <c r="D137" i="2"/>
  <c r="I136" i="2"/>
  <c r="I135" i="2"/>
  <c r="I134" i="2"/>
  <c r="I133" i="2"/>
  <c r="I132" i="2"/>
  <c r="I131" i="2"/>
  <c r="I130" i="2"/>
  <c r="I129" i="2"/>
  <c r="H120" i="2"/>
  <c r="G120" i="2"/>
  <c r="F120" i="2"/>
  <c r="E120" i="2"/>
  <c r="I120" i="2" s="1"/>
  <c r="D120" i="2"/>
  <c r="I119" i="2"/>
  <c r="I118" i="2"/>
  <c r="I117" i="2"/>
  <c r="I116" i="2"/>
  <c r="I115" i="2"/>
  <c r="G106" i="2"/>
  <c r="FG1" i="4" s="1"/>
  <c r="F106" i="2"/>
  <c r="E106" i="2"/>
  <c r="L109" i="2" s="1"/>
  <c r="D106" i="2"/>
  <c r="FD1" i="4" s="1"/>
  <c r="H105" i="2"/>
  <c r="H104" i="2"/>
  <c r="H103" i="2"/>
  <c r="H102" i="2"/>
  <c r="H101" i="2"/>
  <c r="H100" i="2"/>
  <c r="H99" i="2"/>
  <c r="H98" i="2"/>
  <c r="H106" i="2" s="1"/>
  <c r="FH1" i="4" s="1"/>
  <c r="E87" i="2"/>
  <c r="E82" i="2"/>
  <c r="F77" i="2"/>
  <c r="DN1" i="4" s="1"/>
  <c r="E70" i="2"/>
  <c r="DI1" i="4" s="1"/>
  <c r="D70" i="2"/>
  <c r="DC1" i="4" s="1"/>
  <c r="C70" i="2"/>
  <c r="CW1" i="4" s="1"/>
  <c r="L59" i="2"/>
  <c r="F55" i="2"/>
  <c r="E55" i="2"/>
  <c r="D55" i="2"/>
  <c r="G54" i="2"/>
  <c r="G53" i="2"/>
  <c r="G52" i="2"/>
  <c r="G51" i="2"/>
  <c r="G50" i="2"/>
  <c r="G49" i="2"/>
  <c r="G48" i="2"/>
  <c r="G47" i="2"/>
  <c r="G46" i="2"/>
  <c r="G45" i="2"/>
  <c r="G44" i="2"/>
  <c r="G43" i="2"/>
  <c r="G42" i="2"/>
  <c r="G41" i="2"/>
  <c r="G40" i="2"/>
  <c r="G39" i="2"/>
  <c r="G38" i="2"/>
  <c r="G37" i="2"/>
  <c r="G55" i="2" s="1"/>
  <c r="CQ1" i="4" s="1"/>
  <c r="F29" i="2"/>
  <c r="E29" i="2"/>
  <c r="AD1" i="4" s="1"/>
  <c r="D29" i="2"/>
  <c r="AC1" i="4" s="1"/>
  <c r="G28" i="2"/>
  <c r="G27" i="2"/>
  <c r="G26" i="2"/>
  <c r="G25" i="2"/>
  <c r="G24" i="2"/>
  <c r="G23" i="2"/>
  <c r="G22" i="2"/>
  <c r="G21" i="2"/>
  <c r="G29" i="2" s="1"/>
  <c r="AE1" i="4" s="1"/>
  <c r="L17" i="2"/>
  <c r="L11" i="2"/>
  <c r="L10" i="2"/>
  <c r="B2" i="2" l="1"/>
  <c r="G3" i="2"/>
  <c r="G7" i="2" s="1"/>
  <c r="GH1" i="4"/>
  <c r="L128" i="2"/>
  <c r="L148" i="2"/>
  <c r="L95" i="2"/>
  <c r="L149" i="2"/>
  <c r="FE1" i="4"/>
  <c r="L33" i="2"/>
  <c r="J188" i="2"/>
  <c r="MA1" i="4" s="1"/>
  <c r="G5" i="2" l="1"/>
  <c r="G4" i="2"/>
  <c r="L9" i="2" s="1"/>
  <c r="G6" i="2"/>
  <c r="I1" i="4"/>
  <c r="L174" i="2"/>
  <c r="L173" i="2" l="1"/>
  <c r="L32" i="2"/>
  <c r="L122" i="2"/>
  <c r="L147" i="2"/>
  <c r="L91" i="2"/>
  <c r="C194" i="2" l="1"/>
  <c r="H1" i="4" s="1"/>
</calcChain>
</file>

<file path=xl/comments1.xml><?xml version="1.0" encoding="utf-8"?>
<comments xmlns="http://schemas.openxmlformats.org/spreadsheetml/2006/main">
  <authors>
    <author>o</author>
  </authors>
  <commentList>
    <comment ref="G8" authorId="0" shapeId="0">
      <text>
        <r>
          <rPr>
            <b/>
            <sz val="9"/>
            <color indexed="81"/>
            <rFont val="MS P ゴシック"/>
            <family val="3"/>
            <charset val="128"/>
          </rPr>
          <t>o:＞事業者</t>
        </r>
        <r>
          <rPr>
            <sz val="9"/>
            <color indexed="81"/>
            <rFont val="MS P ゴシック"/>
            <family val="3"/>
            <charset val="128"/>
          </rPr>
          <t xml:space="preserve">
リスト
○/-/休校等
「-」、「休校等」
の場合は列全体をグレー表示。</t>
        </r>
      </text>
    </comment>
  </commentList>
</comments>
</file>

<file path=xl/comments2.xml><?xml version="1.0" encoding="utf-8"?>
<comments xmlns="http://schemas.openxmlformats.org/spreadsheetml/2006/main">
  <authors>
    <author>o</author>
  </authors>
  <commentList>
    <comment ref="B58" authorId="0" shapeId="0">
      <text>
        <r>
          <rPr>
            <b/>
            <sz val="9"/>
            <color indexed="81"/>
            <rFont val="MS P ゴシック"/>
            <family val="3"/>
            <charset val="128"/>
          </rPr>
          <t>o:＞事業者</t>
        </r>
        <r>
          <rPr>
            <sz val="9"/>
            <color indexed="81"/>
            <rFont val="MS P ゴシック"/>
            <family val="3"/>
            <charset val="128"/>
          </rPr>
          <t xml:space="preserve">
E</t>
        </r>
        <r>
          <rPr>
            <b/>
            <sz val="9"/>
            <color indexed="81"/>
            <rFont val="MS P ゴシック"/>
            <family val="3"/>
            <charset val="128"/>
          </rPr>
          <t>70＝F77</t>
        </r>
        <r>
          <rPr>
            <sz val="9"/>
            <color indexed="81"/>
            <rFont val="MS P ゴシック"/>
            <family val="3"/>
            <charset val="128"/>
          </rPr>
          <t xml:space="preserve">
・正しい場合
→L59に「○（エラーなし）」と表示。
・誤っている場合
→L59に「医療的ケア看護職員の数（外部委託）(E70)と外部委託の詳細（看護師の数）(F78)の数が一致していません。」</t>
        </r>
      </text>
    </comment>
  </commentList>
</comments>
</file>

<file path=xl/sharedStrings.xml><?xml version="1.0" encoding="utf-8"?>
<sst xmlns="http://schemas.openxmlformats.org/spreadsheetml/2006/main" count="822" uniqueCount="556">
  <si>
    <t>○基礎情報</t>
    <rPh sb="1" eb="5">
      <t>キソジョウホウ</t>
    </rPh>
    <phoneticPr fontId="3"/>
  </si>
  <si>
    <t>設置区分</t>
    <rPh sb="0" eb="4">
      <t>セッチクブン</t>
    </rPh>
    <phoneticPr fontId="3"/>
  </si>
  <si>
    <t>私立</t>
  </si>
  <si>
    <t>←文部科学省へ提出する者が選択し、９行目以降に学校が表示されていることを確認した上で、学校に調査を依頼すること。</t>
    <rPh sb="1" eb="6">
      <t>モンブカガクショウ</t>
    </rPh>
    <rPh sb="7" eb="9">
      <t>テイシュツ</t>
    </rPh>
    <rPh sb="11" eb="12">
      <t>シャ</t>
    </rPh>
    <phoneticPr fontId="3"/>
  </si>
  <si>
    <t>提出団体名</t>
    <rPh sb="0" eb="2">
      <t>テイシュツ</t>
    </rPh>
    <rPh sb="2" eb="5">
      <t>ダンタイメイ</t>
    </rPh>
    <phoneticPr fontId="3"/>
  </si>
  <si>
    <t>大阪府（学校法人立）</t>
  </si>
  <si>
    <t>令和５年度学校における医療的ケアに関する実態調査</t>
    <phoneticPr fontId="3"/>
  </si>
  <si>
    <r>
      <rPr>
        <b/>
        <sz val="11"/>
        <color theme="1"/>
        <rFont val="ＭＳ Ｐゴシック"/>
        <family val="3"/>
        <charset val="128"/>
      </rPr>
      <t xml:space="preserve">（注意事項：用語の定義等）
（１）医療的ケア児
</t>
    </r>
    <r>
      <rPr>
        <sz val="11"/>
        <color theme="1"/>
        <rFont val="ＭＳ Ｐゴシック"/>
        <family val="3"/>
        <charset val="128"/>
      </rPr>
      <t xml:space="preserve">→日常生活及び社会生活を営むために恒常的に医療的ケアを受けることが必要不可欠である幼児児童生徒。
　【医療的ケアの具体例】
   人工呼吸器による呼吸管理、喀痰吸引、経管栄養、導尿、インスリン注射、その他の医行為
   ※病気治療のための入院や通院で行われる医行為は含まない。
</t>
    </r>
    <r>
      <rPr>
        <b/>
        <u/>
        <sz val="11"/>
        <color theme="1"/>
        <rFont val="ＭＳ Ｐゴシック"/>
        <family val="3"/>
        <charset val="128"/>
      </rPr>
      <t xml:space="preserve">本調査では、上記に該当する幼児児童生徒のうち、以下の①、②に該当する幼児児童生徒を医療的ケア児として定義する。
</t>
    </r>
    <r>
      <rPr>
        <b/>
        <u/>
        <sz val="11"/>
        <color rgb="FFFF0000"/>
        <rFont val="ＭＳ Ｐゴシック"/>
        <family val="3"/>
        <charset val="128"/>
      </rPr>
      <t xml:space="preserve"> ①学校において医療的ケア看護職員・介護福祉士・認定特定行為業務従事者・保護者等が医療的ケアを実施
 ②学校において医療的ケア看護職員・介護福祉士・認定特定行為業務従事者・保護者が見守りや助言等を行いながら、医療的ケア児本人が医療的ケアを実施
</t>
    </r>
    <r>
      <rPr>
        <u/>
        <sz val="11"/>
        <color theme="1"/>
        <rFont val="ＭＳ Ｐゴシック"/>
        <family val="3"/>
        <charset val="128"/>
      </rPr>
      <t>※医療的ケア看護職員の見守りや助言等なく自ら医療的ケアを実施している医療的ケア児は除く。</t>
    </r>
    <r>
      <rPr>
        <b/>
        <u/>
        <sz val="11"/>
        <color theme="1"/>
        <rFont val="ＭＳ Ｐゴシック"/>
        <family val="3"/>
        <charset val="128"/>
      </rPr>
      <t xml:space="preserve">
</t>
    </r>
    <r>
      <rPr>
        <b/>
        <sz val="11"/>
        <color theme="1"/>
        <rFont val="ＭＳ Ｐゴシック"/>
        <family val="3"/>
        <charset val="128"/>
      </rPr>
      <t xml:space="preserve">
（２）医療的ケア看護職員</t>
    </r>
    <r>
      <rPr>
        <sz val="11"/>
        <color theme="1"/>
        <rFont val="ＭＳ Ｐゴシック"/>
        <family val="3"/>
        <charset val="128"/>
      </rPr>
      <t xml:space="preserve">
学校において医療的ケアを実施する看護師（保健師・助産師・准看護師含む）</t>
    </r>
    <phoneticPr fontId="3"/>
  </si>
  <si>
    <t>○医療的ケア児の在籍状況について、下記の学校一覧のうち該当する学校の状況について黄色セルに回答ください。</t>
    <rPh sb="1" eb="4">
      <t>イリョウテキ</t>
    </rPh>
    <rPh sb="6" eb="7">
      <t>ジ</t>
    </rPh>
    <rPh sb="8" eb="10">
      <t>ザイセキ</t>
    </rPh>
    <rPh sb="10" eb="12">
      <t>ジョウキョウ</t>
    </rPh>
    <rPh sb="17" eb="19">
      <t>カキ</t>
    </rPh>
    <rPh sb="20" eb="22">
      <t>ガッコウ</t>
    </rPh>
    <rPh sb="22" eb="24">
      <t>イチラン</t>
    </rPh>
    <rPh sb="27" eb="29">
      <t>ガイトウ</t>
    </rPh>
    <rPh sb="31" eb="33">
      <t>ガッコウ</t>
    </rPh>
    <rPh sb="34" eb="36">
      <t>ジョウキョウ</t>
    </rPh>
    <rPh sb="40" eb="42">
      <t>キイロ</t>
    </rPh>
    <rPh sb="45" eb="47">
      <t>カイトウ</t>
    </rPh>
    <phoneticPr fontId="3"/>
  </si>
  <si>
    <t>※複数の学校について回答する場合は、1校ずつファイルを分けて回答すること。
　 取りまとめ者が休校（休園）等の学校の状況などをまとめて回答する際には、（B）学校回答用取りまとめツールにおいて回答すること。</t>
    <phoneticPr fontId="3"/>
  </si>
  <si>
    <t>学校コード</t>
    <rPh sb="0" eb="2">
      <t>ガッコウ</t>
    </rPh>
    <phoneticPr fontId="11"/>
  </si>
  <si>
    <t>学校種</t>
    <rPh sb="0" eb="2">
      <t>ガッコウ</t>
    </rPh>
    <rPh sb="2" eb="3">
      <t>シュ</t>
    </rPh>
    <phoneticPr fontId="11"/>
  </si>
  <si>
    <t>都道府県番号</t>
    <rPh sb="0" eb="4">
      <t>トドウフケン</t>
    </rPh>
    <rPh sb="4" eb="6">
      <t>バンゴウ</t>
    </rPh>
    <phoneticPr fontId="11"/>
  </si>
  <si>
    <t>設置区分</t>
    <rPh sb="0" eb="2">
      <t>セッチ</t>
    </rPh>
    <rPh sb="2" eb="4">
      <t>クブン</t>
    </rPh>
    <phoneticPr fontId="11"/>
  </si>
  <si>
    <t>本分校</t>
    <rPh sb="0" eb="1">
      <t>ホン</t>
    </rPh>
    <rPh sb="1" eb="3">
      <t>ブンコウ</t>
    </rPh>
    <phoneticPr fontId="11"/>
  </si>
  <si>
    <t>学校名</t>
  </si>
  <si>
    <t>B127310000016</t>
  </si>
  <si>
    <t>B1</t>
  </si>
  <si>
    <t>追手門学院小学校</t>
  </si>
  <si>
    <t>B127310000025</t>
  </si>
  <si>
    <t>城星学園小学校</t>
  </si>
  <si>
    <t>B127310000034</t>
  </si>
  <si>
    <t>大阪信愛学院小学校</t>
  </si>
  <si>
    <t>B127310000043</t>
  </si>
  <si>
    <t>帝塚山学院小学校</t>
  </si>
  <si>
    <t>B127310000052</t>
  </si>
  <si>
    <t>建国小学校</t>
  </si>
  <si>
    <t>B127310000061</t>
  </si>
  <si>
    <t>城南学園小学校</t>
  </si>
  <si>
    <t>B127310000070</t>
  </si>
  <si>
    <t>大阪金剛インターナショナル小学校</t>
  </si>
  <si>
    <t>B127310000089</t>
  </si>
  <si>
    <t>賢明学院小学校</t>
  </si>
  <si>
    <t>B127310000098</t>
  </si>
  <si>
    <t>箕面自由学園小学校</t>
  </si>
  <si>
    <t>B127310000105</t>
  </si>
  <si>
    <t>ピーエル学園小学校</t>
  </si>
  <si>
    <t>B127310000114</t>
  </si>
  <si>
    <t>香里ヌヴェール学院小学校</t>
  </si>
  <si>
    <t>B127310000123</t>
  </si>
  <si>
    <t>四條畷学園小学校</t>
  </si>
  <si>
    <t>B127310000132</t>
  </si>
  <si>
    <t>アサンプション国際小学校</t>
  </si>
  <si>
    <t>B127310000141</t>
  </si>
  <si>
    <t>関西創価小学校</t>
  </si>
  <si>
    <t>B127310000150</t>
  </si>
  <si>
    <t>はつしば学園小学校</t>
  </si>
  <si>
    <t>B127310000169</t>
  </si>
  <si>
    <t>四天王寺小学校</t>
  </si>
  <si>
    <t>B127310000178</t>
  </si>
  <si>
    <t>関西大学初等部</t>
  </si>
  <si>
    <t>C127310000014</t>
  </si>
  <si>
    <t>C1</t>
  </si>
  <si>
    <t>追手門学院大手前中学校</t>
  </si>
  <si>
    <t>C127310000023</t>
  </si>
  <si>
    <t>相愛中学校</t>
  </si>
  <si>
    <t>C127310000032</t>
  </si>
  <si>
    <t>大阪女学院中学校</t>
  </si>
  <si>
    <t>C127310000041</t>
  </si>
  <si>
    <t>ヴェリタス城星学園中学校</t>
  </si>
  <si>
    <t>C127310000050</t>
  </si>
  <si>
    <t>明星中学校</t>
  </si>
  <si>
    <t>C127310000069</t>
  </si>
  <si>
    <t>清風中学校</t>
  </si>
  <si>
    <t>C127310000087</t>
  </si>
  <si>
    <t>大阪星光学院中学校</t>
  </si>
  <si>
    <t>C127310000096</t>
  </si>
  <si>
    <t>四天王寺中学校</t>
  </si>
  <si>
    <t>C127310000103</t>
  </si>
  <si>
    <t>金蘭会中学校</t>
  </si>
  <si>
    <t>C127310000112</t>
  </si>
  <si>
    <t>プール学院中学校</t>
  </si>
  <si>
    <t>C127310000121</t>
  </si>
  <si>
    <t>大阪信愛学院中学校</t>
  </si>
  <si>
    <t>C127310000130</t>
  </si>
  <si>
    <t>大谷中学校</t>
  </si>
  <si>
    <t>C127310000149</t>
  </si>
  <si>
    <t>建国中学校</t>
  </si>
  <si>
    <t>C127310000158</t>
  </si>
  <si>
    <t>帝塚山学院中学校</t>
  </si>
  <si>
    <t>C127310000167</t>
  </si>
  <si>
    <t>城南学園中学校</t>
  </si>
  <si>
    <t>C127310000176</t>
  </si>
  <si>
    <t>浪速中学校</t>
  </si>
  <si>
    <t>C127310000185</t>
  </si>
  <si>
    <t>大阪金剛インターナショナル中学校</t>
  </si>
  <si>
    <t>C127310000194</t>
  </si>
  <si>
    <t>開明中学校</t>
  </si>
  <si>
    <t>C127310000201</t>
  </si>
  <si>
    <t>上宮学園中学校</t>
  </si>
  <si>
    <t>C127310000229</t>
  </si>
  <si>
    <t>桃山学院中学校</t>
  </si>
  <si>
    <t>C127310000238</t>
  </si>
  <si>
    <t>昇陽中学校</t>
  </si>
  <si>
    <t>C127310000247</t>
  </si>
  <si>
    <t>関西大学北陽中学校</t>
  </si>
  <si>
    <t>C127310000256</t>
  </si>
  <si>
    <t>常翔学園中学校</t>
  </si>
  <si>
    <t>C127310000265</t>
  </si>
  <si>
    <t>大阪学芸高等学校附属中学校</t>
  </si>
  <si>
    <t>C127310000274</t>
  </si>
  <si>
    <t>賢明学院中学校</t>
  </si>
  <si>
    <t>C127310000283</t>
  </si>
  <si>
    <t>梅花中学校</t>
  </si>
  <si>
    <t>C127310000292</t>
  </si>
  <si>
    <t>箕面自由学園中学校</t>
  </si>
  <si>
    <t>C127310000309</t>
  </si>
  <si>
    <t>関西大学第一中学校</t>
  </si>
  <si>
    <t>C127310000318</t>
  </si>
  <si>
    <t>金蘭千里中学校</t>
  </si>
  <si>
    <t>C127310000327</t>
  </si>
  <si>
    <t>高槻中学校</t>
  </si>
  <si>
    <t>C127310000336</t>
  </si>
  <si>
    <t>大阪国際中学校</t>
  </si>
  <si>
    <t>C127310000345</t>
  </si>
  <si>
    <t>常翔啓光学園中学校</t>
  </si>
  <si>
    <t>C127310000354</t>
  </si>
  <si>
    <t>ピーエル学園中学校</t>
  </si>
  <si>
    <t>C127310000363</t>
  </si>
  <si>
    <t>同志社香里中学校</t>
  </si>
  <si>
    <t>C127310000372</t>
  </si>
  <si>
    <t>香里ヌヴェール学院中学校</t>
  </si>
  <si>
    <t>C127310000381</t>
  </si>
  <si>
    <t>四條畷学園中学校</t>
  </si>
  <si>
    <t>C127310000390</t>
  </si>
  <si>
    <t>アサンプション国際中学校</t>
  </si>
  <si>
    <t>C127310000407</t>
  </si>
  <si>
    <t>清教学園中学校</t>
  </si>
  <si>
    <t>C127310000416</t>
  </si>
  <si>
    <t>羽衣学園中学校</t>
  </si>
  <si>
    <t>C127310000425</t>
  </si>
  <si>
    <t>近畿大学附属中学校</t>
  </si>
  <si>
    <t>C127310000434</t>
  </si>
  <si>
    <t>樟蔭中学校</t>
  </si>
  <si>
    <t>C127310000443</t>
  </si>
  <si>
    <t>大阪体育大学浪商中学校</t>
  </si>
  <si>
    <t>C127310000452</t>
  </si>
  <si>
    <t>関西創価中学校</t>
  </si>
  <si>
    <t>C127310000461</t>
  </si>
  <si>
    <t>追手門学院中学校</t>
  </si>
  <si>
    <t>C127310000470</t>
  </si>
  <si>
    <t>清風南海中学校</t>
  </si>
  <si>
    <t>C127310000489</t>
  </si>
  <si>
    <t>帝塚山学院泉ケ丘中学校</t>
  </si>
  <si>
    <t>C127310000498</t>
  </si>
  <si>
    <t>大阪青凌中学校</t>
  </si>
  <si>
    <t>C127310000513</t>
  </si>
  <si>
    <t>履正社中学校</t>
  </si>
  <si>
    <t>C127310000522</t>
  </si>
  <si>
    <t>初芝富田林中学校</t>
  </si>
  <si>
    <t>C127310000531</t>
  </si>
  <si>
    <t>金光八尾中学校</t>
  </si>
  <si>
    <t>C127310000540</t>
  </si>
  <si>
    <t>金光大阪中学校</t>
  </si>
  <si>
    <t>C127310000559</t>
  </si>
  <si>
    <t>関西学院千里国際中等部</t>
  </si>
  <si>
    <t>C127310000568</t>
  </si>
  <si>
    <t>関西大倉中学校</t>
  </si>
  <si>
    <t>C127310000577</t>
  </si>
  <si>
    <t>大阪桐蔭中学校</t>
  </si>
  <si>
    <t>C127310000586</t>
  </si>
  <si>
    <t>東海大学付属大阪仰星高等学校中等部</t>
  </si>
  <si>
    <t>C127310000595</t>
  </si>
  <si>
    <t>大阪薫英女学院中学校</t>
  </si>
  <si>
    <t>C127310000602</t>
  </si>
  <si>
    <t>初芝立命館中学校</t>
  </si>
  <si>
    <t>C127310000611</t>
  </si>
  <si>
    <t>堺リベラル中学校</t>
  </si>
  <si>
    <t>C127310000620</t>
  </si>
  <si>
    <t>関西大学中等部</t>
  </si>
  <si>
    <t>C127310000639</t>
  </si>
  <si>
    <t>四天王寺東中学校</t>
  </si>
  <si>
    <t>D127310000012</t>
  </si>
  <si>
    <t>D1</t>
  </si>
  <si>
    <t>東朋学園高等学校</t>
  </si>
  <si>
    <t>D127310000021</t>
  </si>
  <si>
    <t>大阪つくば開成高等学校</t>
  </si>
  <si>
    <t>D127310000030</t>
  </si>
  <si>
    <t>英風高等学校</t>
  </si>
  <si>
    <t>D127310000049</t>
  </si>
  <si>
    <t>昇陽高等学校</t>
  </si>
  <si>
    <t>D127310000058</t>
  </si>
  <si>
    <t>相愛高等学校</t>
  </si>
  <si>
    <t>D127310000067</t>
  </si>
  <si>
    <t>大阪女学院高等学校</t>
  </si>
  <si>
    <t>D127310000076</t>
  </si>
  <si>
    <t>ヴェリタス城星学園高等学校</t>
  </si>
  <si>
    <t>D127310000085</t>
  </si>
  <si>
    <t>明星高等学校</t>
  </si>
  <si>
    <t>D127310000094</t>
  </si>
  <si>
    <t>上宮高等学校</t>
  </si>
  <si>
    <t>D127310000101</t>
  </si>
  <si>
    <t>清風高等学校</t>
  </si>
  <si>
    <t>D127310000110</t>
  </si>
  <si>
    <t>四天王寺高等学校</t>
  </si>
  <si>
    <t>D127310000129</t>
  </si>
  <si>
    <t>大阪夕陽丘学園高等学校</t>
  </si>
  <si>
    <t>D127310000138</t>
  </si>
  <si>
    <t>大阪星光学院高等学校</t>
  </si>
  <si>
    <t>D127310000147</t>
  </si>
  <si>
    <t>金蘭会高等学校</t>
  </si>
  <si>
    <t>D127310000156</t>
  </si>
  <si>
    <t>大阪高等学校</t>
  </si>
  <si>
    <t>D127310000165</t>
  </si>
  <si>
    <t>大阪成蹊女子高等学校</t>
  </si>
  <si>
    <t>D127310000174</t>
  </si>
  <si>
    <t>プール学院高等学校</t>
  </si>
  <si>
    <t>D127310000183</t>
  </si>
  <si>
    <t>大阪信愛学院高等学校</t>
  </si>
  <si>
    <t>D127310000192</t>
  </si>
  <si>
    <t>大谷高等学校</t>
  </si>
  <si>
    <t>D127310000209</t>
  </si>
  <si>
    <t>東大谷高等学校</t>
  </si>
  <si>
    <t>D127310000218</t>
  </si>
  <si>
    <t>桃山学院高等学校</t>
  </si>
  <si>
    <t>D127310000236</t>
  </si>
  <si>
    <t>帝塚山学院高等学校</t>
  </si>
  <si>
    <t>D127310000245</t>
  </si>
  <si>
    <t>清明学院高等学校</t>
  </si>
  <si>
    <t>D127310000254</t>
  </si>
  <si>
    <t>浪速高等学校</t>
  </si>
  <si>
    <t>D127310000263</t>
  </si>
  <si>
    <t>建国高等学校</t>
  </si>
  <si>
    <t>D127310000272</t>
  </si>
  <si>
    <t>城南学園高等学校</t>
  </si>
  <si>
    <t>D127310000281</t>
  </si>
  <si>
    <t>香ヶ丘リベルテ高等学校</t>
  </si>
  <si>
    <t>D127310000290</t>
  </si>
  <si>
    <t>梅花高等学校</t>
  </si>
  <si>
    <t>D127310000307</t>
  </si>
  <si>
    <t>箕面自由学園高等学校</t>
  </si>
  <si>
    <t>D127310000316</t>
  </si>
  <si>
    <t>宣真高等学校</t>
  </si>
  <si>
    <t>D127310000325</t>
  </si>
  <si>
    <t>関西大学第一高等学校</t>
  </si>
  <si>
    <t>D127310000334</t>
  </si>
  <si>
    <t>大阪学院大学高等学校</t>
  </si>
  <si>
    <t>D127310000343</t>
  </si>
  <si>
    <t>金蘭千里高等学校</t>
  </si>
  <si>
    <t>D127310000352</t>
  </si>
  <si>
    <t>高槻高等学校</t>
  </si>
  <si>
    <t>D127310000361</t>
  </si>
  <si>
    <t>大阪国際滝井高等学校</t>
  </si>
  <si>
    <t>D127310000370</t>
  </si>
  <si>
    <t>常翔啓光学園高等学校</t>
  </si>
  <si>
    <t>D127310000389</t>
  </si>
  <si>
    <t>追手門学院大手前高等学校</t>
  </si>
  <si>
    <t>D127310000398</t>
  </si>
  <si>
    <t>関西大倉高等学校</t>
  </si>
  <si>
    <t>D127310000405</t>
  </si>
  <si>
    <t>ピーエル学園高等学校</t>
  </si>
  <si>
    <t>D127310000414</t>
  </si>
  <si>
    <t>香里ヌヴェール学院高等学校</t>
  </si>
  <si>
    <t>D127310000423</t>
  </si>
  <si>
    <t>同志社香里高等学校</t>
  </si>
  <si>
    <t>D127310000432</t>
  </si>
  <si>
    <t>大阪暁光高等学校</t>
  </si>
  <si>
    <t>D127310000441</t>
  </si>
  <si>
    <t>清教学園高等学校</t>
  </si>
  <si>
    <t>D127310000450</t>
  </si>
  <si>
    <t>四條畷学園高等学校</t>
  </si>
  <si>
    <t>D127310000469</t>
  </si>
  <si>
    <t>箕面学園高等学校</t>
  </si>
  <si>
    <t>D127310000478</t>
  </si>
  <si>
    <t>アサンプション国際高等学校</t>
  </si>
  <si>
    <t>D127310000487</t>
  </si>
  <si>
    <t>関西福祉科学大学高等学校</t>
  </si>
  <si>
    <t>D127310000496</t>
  </si>
  <si>
    <t>東大阪大学柏原高等学校</t>
  </si>
  <si>
    <t>D127310000502</t>
  </si>
  <si>
    <t>大阪薫英女学院高等学校</t>
  </si>
  <si>
    <t>D127310000511</t>
  </si>
  <si>
    <t>羽衣学園高等学校</t>
  </si>
  <si>
    <t>D127310000520</t>
  </si>
  <si>
    <t>清風南海高等学校</t>
  </si>
  <si>
    <t>D127310000539</t>
  </si>
  <si>
    <t>大阪緑涼高等学校</t>
  </si>
  <si>
    <t>D127310000548</t>
  </si>
  <si>
    <t>近畿大学附属高等学校</t>
  </si>
  <si>
    <t>D127310000557</t>
  </si>
  <si>
    <t>樟蔭高等学校</t>
  </si>
  <si>
    <t>D127310000566</t>
  </si>
  <si>
    <t>アナン学園高等学校</t>
  </si>
  <si>
    <t>D127310000575</t>
  </si>
  <si>
    <t>賢明学院高等学校</t>
  </si>
  <si>
    <t>D127310000584</t>
  </si>
  <si>
    <t>近畿大学泉州高等学校</t>
  </si>
  <si>
    <t>D127310000593</t>
  </si>
  <si>
    <t>関西創価高等学校</t>
  </si>
  <si>
    <t>D127310000600</t>
  </si>
  <si>
    <t>大阪国際高等学校</t>
  </si>
  <si>
    <t>D127310000619</t>
  </si>
  <si>
    <t>追手門学院高等学校</t>
  </si>
  <si>
    <t>D127310000628</t>
  </si>
  <si>
    <t>金光大阪高等学校</t>
  </si>
  <si>
    <t>D127310000637</t>
  </si>
  <si>
    <t>帝塚山学院泉ケ丘高等学校</t>
  </si>
  <si>
    <t>D127310000646</t>
  </si>
  <si>
    <t>東海大学付属大阪仰星高等学校</t>
  </si>
  <si>
    <t>D127310000655</t>
  </si>
  <si>
    <t>大阪青凌高等学校</t>
  </si>
  <si>
    <t>D127310000664</t>
  </si>
  <si>
    <t>精華高等学校</t>
  </si>
  <si>
    <t>D127310000673</t>
  </si>
  <si>
    <t>大阪桐蔭高等学校</t>
  </si>
  <si>
    <t>D127310000682</t>
  </si>
  <si>
    <t>初芝富田林高等学校</t>
  </si>
  <si>
    <t>D127310000691</t>
  </si>
  <si>
    <t>金光八尾高等学校</t>
  </si>
  <si>
    <t>D127310000708</t>
  </si>
  <si>
    <t>大阪金剛インターナショナル高等学校</t>
  </si>
  <si>
    <t>D127310000717</t>
  </si>
  <si>
    <t>上宮太子高等学校</t>
  </si>
  <si>
    <t>D127310000726</t>
  </si>
  <si>
    <t>関西大学高等部</t>
  </si>
  <si>
    <t>D127310000735</t>
  </si>
  <si>
    <t>四天王寺東高等学校</t>
  </si>
  <si>
    <t>D127310000744</t>
  </si>
  <si>
    <t>堺リベラル高等学校</t>
  </si>
  <si>
    <t>D127310000753</t>
  </si>
  <si>
    <t>興國高等学校</t>
  </si>
  <si>
    <t>D127310000762</t>
  </si>
  <si>
    <t>好文学園女子高等学校</t>
  </si>
  <si>
    <t>D127310000771</t>
  </si>
  <si>
    <t>関西大学北陽高等学校</t>
  </si>
  <si>
    <t>D127310000780</t>
  </si>
  <si>
    <t>英真学園高等学校</t>
  </si>
  <si>
    <t>D127310000799</t>
  </si>
  <si>
    <t>履正社高等学校</t>
  </si>
  <si>
    <t>D127310000806</t>
  </si>
  <si>
    <t>大阪偕星学園高等学校</t>
  </si>
  <si>
    <t>D127310000815</t>
  </si>
  <si>
    <t>金光藤蔭高等学校</t>
  </si>
  <si>
    <t>D127310000824</t>
  </si>
  <si>
    <t>開明高等学校</t>
  </si>
  <si>
    <t>D127310000833</t>
  </si>
  <si>
    <t>あべの翔学高等学校</t>
  </si>
  <si>
    <t>D127310000842</t>
  </si>
  <si>
    <t>大阪学芸高等学校</t>
  </si>
  <si>
    <t>D127310000851</t>
  </si>
  <si>
    <t>初芝立命館高等学校</t>
  </si>
  <si>
    <t>D127310000860</t>
  </si>
  <si>
    <t>大阪商業大学堺高等学校</t>
  </si>
  <si>
    <t>D127310000879</t>
  </si>
  <si>
    <t>大商学園高等学校</t>
  </si>
  <si>
    <t>D127310000888</t>
  </si>
  <si>
    <t>大阪商業大学高等学校</t>
  </si>
  <si>
    <t>D127310000897</t>
  </si>
  <si>
    <t>大阪体育大学浪商高等学校</t>
  </si>
  <si>
    <t>D127310000904</t>
  </si>
  <si>
    <t>東大阪大学敬愛高等学校</t>
  </si>
  <si>
    <t>D127310000913</t>
  </si>
  <si>
    <t>常翔学園高等学校</t>
  </si>
  <si>
    <t>D127310000922</t>
  </si>
  <si>
    <t>大阪産業大学附属高等学校</t>
  </si>
  <si>
    <t>D127310000931</t>
  </si>
  <si>
    <t>大阪電気通信大学高等学校</t>
  </si>
  <si>
    <t>D127310000940</t>
  </si>
  <si>
    <t>阪南大学高等学校</t>
  </si>
  <si>
    <t>D127310000959</t>
  </si>
  <si>
    <t>太成学院大学高等学校</t>
  </si>
  <si>
    <t>D127310000968</t>
  </si>
  <si>
    <t>早稲田摂陵高等学校</t>
  </si>
  <si>
    <t>D127310000977</t>
  </si>
  <si>
    <t>星翔高等学校</t>
  </si>
  <si>
    <t>D127310000986</t>
  </si>
  <si>
    <t>関西学院千里国際高等部</t>
  </si>
  <si>
    <t>D127310000995</t>
  </si>
  <si>
    <t>藍野高等学校</t>
  </si>
  <si>
    <t>D127310001002</t>
  </si>
  <si>
    <t>向陽台高等学校</t>
  </si>
  <si>
    <t>D127310001011</t>
  </si>
  <si>
    <t>八洲学園高等学校</t>
  </si>
  <si>
    <t>D127310001020</t>
  </si>
  <si>
    <t>長尾谷高等学校</t>
  </si>
  <si>
    <t>D127310001039</t>
  </si>
  <si>
    <t>天王寺学館高等学校</t>
  </si>
  <si>
    <t>D127310001048</t>
  </si>
  <si>
    <t>ＹＭＣＡ学院高等学校</t>
  </si>
  <si>
    <t>D127310001057</t>
  </si>
  <si>
    <t>秋桜高等学校</t>
  </si>
  <si>
    <t>D127310001075</t>
  </si>
  <si>
    <t>神須学園高等学校</t>
  </si>
  <si>
    <t>D127310001084</t>
  </si>
  <si>
    <t>明浄学院高等学校</t>
  </si>
  <si>
    <t>D127310001093</t>
  </si>
  <si>
    <t>近畿大阪高等学校</t>
  </si>
  <si>
    <t>D227310000011</t>
  </si>
  <si>
    <t>D2</t>
  </si>
  <si>
    <t>大阪学芸中等教育学校</t>
  </si>
  <si>
    <t>令和５年度学校における医療的ケアに関する実態調査</t>
    <rPh sb="3" eb="5">
      <t>ネンド</t>
    </rPh>
    <rPh sb="5" eb="7">
      <t>ガッコウ</t>
    </rPh>
    <rPh sb="11" eb="14">
      <t>イリョウテキ</t>
    </rPh>
    <rPh sb="17" eb="18">
      <t>カン</t>
    </rPh>
    <rPh sb="20" eb="22">
      <t>ジッタイ</t>
    </rPh>
    <rPh sb="22" eb="24">
      <t>チョウサ</t>
    </rPh>
    <phoneticPr fontId="3"/>
  </si>
  <si>
    <t>学校コード</t>
    <rPh sb="0" eb="2">
      <t>ガッコウ</t>
    </rPh>
    <phoneticPr fontId="3"/>
  </si>
  <si>
    <t>学校種</t>
    <rPh sb="0" eb="2">
      <t>ガッコウ</t>
    </rPh>
    <rPh sb="2" eb="3">
      <t>シュ</t>
    </rPh>
    <phoneticPr fontId="3"/>
  </si>
  <si>
    <t>都道府県番号</t>
    <rPh sb="0" eb="4">
      <t>トドウフケン</t>
    </rPh>
    <rPh sb="4" eb="6">
      <t>バンゴウ</t>
    </rPh>
    <phoneticPr fontId="3"/>
  </si>
  <si>
    <t>設置区分</t>
    <rPh sb="0" eb="2">
      <t>セッチ</t>
    </rPh>
    <rPh sb="2" eb="4">
      <t>クブン</t>
    </rPh>
    <phoneticPr fontId="3"/>
  </si>
  <si>
    <t>学校名</t>
    <rPh sb="0" eb="3">
      <t>ガッコウメイ</t>
    </rPh>
    <phoneticPr fontId="3"/>
  </si>
  <si>
    <t>視覚障害</t>
    <rPh sb="0" eb="2">
      <t>シカク</t>
    </rPh>
    <rPh sb="2" eb="4">
      <t>ショウガイ</t>
    </rPh>
    <phoneticPr fontId="3"/>
  </si>
  <si>
    <t>聴覚障害</t>
    <rPh sb="0" eb="2">
      <t>チョウカク</t>
    </rPh>
    <rPh sb="2" eb="4">
      <t>ショウガイ</t>
    </rPh>
    <phoneticPr fontId="3"/>
  </si>
  <si>
    <t>知的障害</t>
    <rPh sb="0" eb="2">
      <t>チテキ</t>
    </rPh>
    <rPh sb="2" eb="4">
      <t>ショウガイ</t>
    </rPh>
    <phoneticPr fontId="3"/>
  </si>
  <si>
    <t>肢体不自由</t>
    <rPh sb="0" eb="2">
      <t>シタイ</t>
    </rPh>
    <rPh sb="2" eb="5">
      <t>フジユウ</t>
    </rPh>
    <phoneticPr fontId="3"/>
  </si>
  <si>
    <t>病弱・身体虚弱</t>
    <rPh sb="0" eb="2">
      <t>ビョウジャク</t>
    </rPh>
    <rPh sb="3" eb="5">
      <t>シンタイ</t>
    </rPh>
    <rPh sb="5" eb="7">
      <t>キョジャク</t>
    </rPh>
    <phoneticPr fontId="3"/>
  </si>
  <si>
    <t>担当者名</t>
    <rPh sb="0" eb="3">
      <t>タントウシャ</t>
    </rPh>
    <rPh sb="3" eb="4">
      <t>メイ</t>
    </rPh>
    <phoneticPr fontId="3"/>
  </si>
  <si>
    <t>電話番号（直通）</t>
    <rPh sb="0" eb="2">
      <t>デンワ</t>
    </rPh>
    <rPh sb="2" eb="4">
      <t>バンゴウ</t>
    </rPh>
    <rPh sb="5" eb="7">
      <t>チョクツウ</t>
    </rPh>
    <phoneticPr fontId="3"/>
  </si>
  <si>
    <t>１．医療的ケア児の数について（令和５年５月１日現在）</t>
    <rPh sb="9" eb="10">
      <t>カズ</t>
    </rPh>
    <rPh sb="18" eb="19">
      <t>ネン</t>
    </rPh>
    <rPh sb="20" eb="21">
      <t>ガツ</t>
    </rPh>
    <rPh sb="22" eb="23">
      <t>ニチ</t>
    </rPh>
    <rPh sb="23" eb="25">
      <t>ゲンザイ</t>
    </rPh>
    <phoneticPr fontId="3"/>
  </si>
  <si>
    <t>①　学校（分教室を含む。）に在籍する医療的ケア児の数を回答フォームの分類に従い記入してください。</t>
    <rPh sb="2" eb="4">
      <t>ガッコウ</t>
    </rPh>
    <rPh sb="5" eb="6">
      <t>ブン</t>
    </rPh>
    <rPh sb="6" eb="8">
      <t>キョウシツ</t>
    </rPh>
    <rPh sb="9" eb="10">
      <t>フク</t>
    </rPh>
    <rPh sb="14" eb="16">
      <t>ザイセキ</t>
    </rPh>
    <rPh sb="25" eb="26">
      <t>カズ</t>
    </rPh>
    <rPh sb="27" eb="29">
      <t>カイトウ</t>
    </rPh>
    <rPh sb="34" eb="36">
      <t>ブンルイ</t>
    </rPh>
    <rPh sb="37" eb="38">
      <t>シタガ</t>
    </rPh>
    <rPh sb="39" eb="41">
      <t>キニュウ</t>
    </rPh>
    <phoneticPr fontId="3"/>
  </si>
  <si>
    <t>（記入に当たっての注意事項）</t>
    <rPh sb="1" eb="3">
      <t>キニュウ</t>
    </rPh>
    <rPh sb="4" eb="5">
      <t>ア</t>
    </rPh>
    <rPh sb="9" eb="11">
      <t>チュウイ</t>
    </rPh>
    <rPh sb="11" eb="13">
      <t>ジコウ</t>
    </rPh>
    <phoneticPr fontId="3"/>
  </si>
  <si>
    <t>※１　通級による指導を受けている児童生徒については、「通常の学級」に計上すること。
※２　幼稚園型認定こども園に在籍する幼児は「幼稚園」に、義務教育学校前期課程に在籍する児童は「小学校」、義務教育学校後期課程及び中等教育学校前期課程に在籍する生徒は「中学校」、中等教育学校後期課程に在籍する生徒は「高等学校」に含めて回答すること。</t>
    <rPh sb="3" eb="5">
      <t>ツウキュウ</t>
    </rPh>
    <rPh sb="8" eb="10">
      <t>シドウ</t>
    </rPh>
    <rPh sb="11" eb="12">
      <t>ウ</t>
    </rPh>
    <rPh sb="16" eb="18">
      <t>ジドウ</t>
    </rPh>
    <rPh sb="18" eb="20">
      <t>セイト</t>
    </rPh>
    <rPh sb="34" eb="36">
      <t>ケイジョウ</t>
    </rPh>
    <phoneticPr fontId="3"/>
  </si>
  <si>
    <t>※３　学校コードで記入された学校種と同じ学校種に記入すること。</t>
    <rPh sb="18" eb="19">
      <t>オナ</t>
    </rPh>
    <rPh sb="20" eb="23">
      <t>ガッコウシュ</t>
    </rPh>
    <rPh sb="24" eb="26">
      <t>キニュウ</t>
    </rPh>
    <phoneticPr fontId="3"/>
  </si>
  <si>
    <t>学校の種類等</t>
    <rPh sb="0" eb="2">
      <t>ガッコウ</t>
    </rPh>
    <rPh sb="3" eb="4">
      <t>シュ</t>
    </rPh>
    <rPh sb="4" eb="5">
      <t>ルイ</t>
    </rPh>
    <rPh sb="5" eb="6">
      <t>トウ</t>
    </rPh>
    <phoneticPr fontId="3"/>
  </si>
  <si>
    <t>通　　　　学　　（園）</t>
    <rPh sb="0" eb="1">
      <t>ツウ</t>
    </rPh>
    <rPh sb="5" eb="6">
      <t>ガク</t>
    </rPh>
    <rPh sb="9" eb="10">
      <t>エン</t>
    </rPh>
    <phoneticPr fontId="3"/>
  </si>
  <si>
    <t>訪問教育</t>
    <rPh sb="0" eb="2">
      <t>ホウモン</t>
    </rPh>
    <rPh sb="2" eb="4">
      <t>キョウイク</t>
    </rPh>
    <phoneticPr fontId="3"/>
  </si>
  <si>
    <t>計</t>
    <rPh sb="0" eb="1">
      <t>ケイ</t>
    </rPh>
    <phoneticPr fontId="3"/>
  </si>
  <si>
    <t>通常の学級
※１</t>
    <phoneticPr fontId="3"/>
  </si>
  <si>
    <t>特別支援学級</t>
    <rPh sb="0" eb="2">
      <t>トクベツ</t>
    </rPh>
    <rPh sb="2" eb="4">
      <t>シエン</t>
    </rPh>
    <rPh sb="4" eb="6">
      <t>ガッキュウ</t>
    </rPh>
    <phoneticPr fontId="3"/>
  </si>
  <si>
    <t>幼稚園</t>
    <rPh sb="0" eb="3">
      <t>ヨウチエン</t>
    </rPh>
    <phoneticPr fontId="3"/>
  </si>
  <si>
    <t>※２</t>
    <phoneticPr fontId="3"/>
  </si>
  <si>
    <t>-</t>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</si>
  <si>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</si>
  <si>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</si>
  <si>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</si>
  <si>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特別支援学校</t>
    <rPh sb="0" eb="2">
      <t>トクベツ</t>
    </rPh>
    <rPh sb="2" eb="3">
      <t>シ</t>
    </rPh>
    <rPh sb="3" eb="4">
      <t>エン</t>
    </rPh>
    <rPh sb="4" eb="6">
      <t>ガッコウ</t>
    </rPh>
    <phoneticPr fontId="3"/>
  </si>
  <si>
    <t>幼稚部</t>
    <rPh sb="0" eb="3">
      <t>ヨウチブ</t>
    </rPh>
    <phoneticPr fontId="3"/>
  </si>
  <si>
    <t>小学部</t>
    <rPh sb="0" eb="2">
      <t>ショウガク</t>
    </rPh>
    <rPh sb="2" eb="3">
      <t>ブ</t>
    </rPh>
    <phoneticPr fontId="3"/>
  </si>
  <si>
    <t>中学部</t>
    <rPh sb="0" eb="2">
      <t>チュウガク</t>
    </rPh>
    <rPh sb="2" eb="3">
      <t>ブ</t>
    </rPh>
    <phoneticPr fontId="3"/>
  </si>
  <si>
    <t>高等部</t>
    <rPh sb="0" eb="3">
      <t>コウトウブ</t>
    </rPh>
    <phoneticPr fontId="3"/>
  </si>
  <si>
    <t>②　学校において実施されている医療的ケアの項目数を回答フォームの分類に従い記入してください。
　　 列挙している医療的ケアの項目に該当する医行為がない場合は「その他」に回答するとともに、その内容を『「その他」の医行為』に簡潔に記入してください。</t>
    <rPh sb="2" eb="4">
      <t>ガッコウ</t>
    </rPh>
    <rPh sb="8" eb="10">
      <t>ジッシ</t>
    </rPh>
    <rPh sb="15" eb="18">
      <t>イリョウテキ</t>
    </rPh>
    <rPh sb="21" eb="23">
      <t>コウモク</t>
    </rPh>
    <rPh sb="23" eb="24">
      <t>スウ</t>
    </rPh>
    <rPh sb="25" eb="27">
      <t>カイトウ</t>
    </rPh>
    <rPh sb="32" eb="34">
      <t>ブンルイ</t>
    </rPh>
    <rPh sb="35" eb="36">
      <t>シタガ</t>
    </rPh>
    <rPh sb="37" eb="39">
      <t>キニュウ</t>
    </rPh>
    <rPh sb="84" eb="86">
      <t>カイトウ</t>
    </rPh>
    <rPh sb="105" eb="106">
      <t>イ</t>
    </rPh>
    <rPh sb="106" eb="108">
      <t>コウイ</t>
    </rPh>
    <rPh sb="110" eb="112">
      <t>カンケツ</t>
    </rPh>
    <rPh sb="113" eb="115">
      <t>キニュウ</t>
    </rPh>
    <phoneticPr fontId="3"/>
  </si>
  <si>
    <t>※１　本調査項目は延べ件数を把握するものであることから、例えば、1人の医療的ケア児に対して、学校で喀痰吸引と経管栄養が行われている場合、それぞれ該当する医療的ケア項目に１を計上すること。
※２　『「その他」の医行為』については、「医師法第17条、歯科医師法第17条及び保健師助産師看護師法第31条の解釈について」（平成17年７月26日付け医政発第0726005号厚生労働省医政局長通知）を参照するとともに、医療的ケア看護職員に確認するなどして、日常生活の中で長期にわたり継続的に必要とされる医行為に該当するもののみを記入すること。</t>
    <rPh sb="3" eb="4">
      <t>ホン</t>
    </rPh>
    <rPh sb="4" eb="6">
      <t>チョウサ</t>
    </rPh>
    <rPh sb="6" eb="8">
      <t>コウモク</t>
    </rPh>
    <rPh sb="9" eb="10">
      <t>ノ</t>
    </rPh>
    <rPh sb="11" eb="13">
      <t>ケンスウ</t>
    </rPh>
    <rPh sb="14" eb="16">
      <t>ハアク</t>
    </rPh>
    <rPh sb="28" eb="29">
      <t>タト</t>
    </rPh>
    <rPh sb="33" eb="34">
      <t>ニン</t>
    </rPh>
    <rPh sb="35" eb="38">
      <t>イリョウテキ</t>
    </rPh>
    <rPh sb="40" eb="41">
      <t>ジ</t>
    </rPh>
    <rPh sb="42" eb="43">
      <t>タイ</t>
    </rPh>
    <rPh sb="46" eb="48">
      <t>ガッコウ</t>
    </rPh>
    <rPh sb="49" eb="51">
      <t>カクタン</t>
    </rPh>
    <rPh sb="51" eb="53">
      <t>キュウイン</t>
    </rPh>
    <rPh sb="54" eb="58">
      <t>ケイカンエイヨウ</t>
    </rPh>
    <rPh sb="59" eb="60">
      <t>オコナ</t>
    </rPh>
    <rPh sb="65" eb="67">
      <t>バアイ</t>
    </rPh>
    <rPh sb="72" eb="74">
      <t>ガイトウ</t>
    </rPh>
    <rPh sb="76" eb="79">
      <t>イリョウテキ</t>
    </rPh>
    <rPh sb="81" eb="83">
      <t>コウモク</t>
    </rPh>
    <rPh sb="86" eb="88">
      <t>ケイジョウ</t>
    </rPh>
    <phoneticPr fontId="3"/>
  </si>
  <si>
    <t>※３　１．②の合計(G55）の数が１．①の合計(G29)の数と一致又は上回ること。</t>
    <rPh sb="15" eb="16">
      <t>スウ</t>
    </rPh>
    <rPh sb="29" eb="30">
      <t>スウ</t>
    </rPh>
    <rPh sb="31" eb="33">
      <t>イッチ</t>
    </rPh>
    <rPh sb="33" eb="34">
      <t>マタ</t>
    </rPh>
    <rPh sb="35" eb="37">
      <t>ウワマワ</t>
    </rPh>
    <phoneticPr fontId="3"/>
  </si>
  <si>
    <t>医療的ケアの項目</t>
    <rPh sb="0" eb="3">
      <t>イリョウテキ</t>
    </rPh>
    <rPh sb="6" eb="8">
      <t>コウモク</t>
    </rPh>
    <phoneticPr fontId="3"/>
  </si>
  <si>
    <t>特別支援学校・
通常の学級</t>
    <rPh sb="0" eb="2">
      <t>トクベツ</t>
    </rPh>
    <rPh sb="2" eb="4">
      <t>シエン</t>
    </rPh>
    <rPh sb="4" eb="6">
      <t>ガッコウ</t>
    </rPh>
    <phoneticPr fontId="3"/>
  </si>
  <si>
    <t>喀痰吸引</t>
    <rPh sb="0" eb="2">
      <t>カクタン</t>
    </rPh>
    <rPh sb="2" eb="4">
      <t>キュウイン</t>
    </rPh>
    <phoneticPr fontId="3"/>
  </si>
  <si>
    <t>口腔内</t>
    <rPh sb="0" eb="2">
      <t>コウクウ</t>
    </rPh>
    <rPh sb="2" eb="3">
      <t>ナイ</t>
    </rPh>
    <phoneticPr fontId="3"/>
  </si>
  <si>
    <t>鼻腔内</t>
    <rPh sb="0" eb="2">
      <t>ビクウ</t>
    </rPh>
    <rPh sb="2" eb="3">
      <t>ナイ</t>
    </rPh>
    <phoneticPr fontId="3"/>
  </si>
  <si>
    <t>気管カニューレ内部</t>
    <rPh sb="0" eb="2">
      <t>キカン</t>
    </rPh>
    <rPh sb="7" eb="9">
      <t>ナイブ</t>
    </rPh>
    <phoneticPr fontId="3"/>
  </si>
  <si>
    <t>その他</t>
    <rPh sb="2" eb="3">
      <t>タ</t>
    </rPh>
    <phoneticPr fontId="3"/>
  </si>
  <si>
    <t>吸入・ネブライザー</t>
    <rPh sb="0" eb="2">
      <t>キュウニュウ</t>
    </rPh>
    <phoneticPr fontId="3"/>
  </si>
  <si>
    <t>経管栄養</t>
    <rPh sb="0" eb="2">
      <t>ケイカン</t>
    </rPh>
    <rPh sb="2" eb="4">
      <t>エイヨウ</t>
    </rPh>
    <phoneticPr fontId="3"/>
  </si>
  <si>
    <t>胃ろう</t>
    <rPh sb="0" eb="1">
      <t>イ</t>
    </rPh>
    <phoneticPr fontId="3"/>
  </si>
  <si>
    <t>腸ろう</t>
    <rPh sb="0" eb="1">
      <t>チョウ</t>
    </rPh>
    <phoneticPr fontId="3"/>
  </si>
  <si>
    <t>経鼻経管</t>
    <rPh sb="0" eb="2">
      <t>ケイビ</t>
    </rPh>
    <rPh sb="2" eb="3">
      <t>キョウ</t>
    </rPh>
    <rPh sb="3" eb="4">
      <t>カン</t>
    </rPh>
    <phoneticPr fontId="3"/>
  </si>
  <si>
    <t>中心静脈栄養</t>
    <rPh sb="0" eb="2">
      <t>チュウシン</t>
    </rPh>
    <rPh sb="2" eb="4">
      <t>ジョウミャク</t>
    </rPh>
    <rPh sb="4" eb="6">
      <t>エイヨウ</t>
    </rPh>
    <phoneticPr fontId="3"/>
  </si>
  <si>
    <t>「その他」の医行為※２</t>
    <rPh sb="3" eb="4">
      <t>タ</t>
    </rPh>
    <rPh sb="6" eb="7">
      <t>イ</t>
    </rPh>
    <rPh sb="7" eb="9">
      <t>コウイ</t>
    </rPh>
    <phoneticPr fontId="3"/>
  </si>
  <si>
    <t>導尿（自己導尿を除く。）</t>
    <rPh sb="0" eb="2">
      <t>ドウニョウ</t>
    </rPh>
    <rPh sb="3" eb="5">
      <t>ジコ</t>
    </rPh>
    <rPh sb="5" eb="7">
      <t>ドウニョウ</t>
    </rPh>
    <rPh sb="8" eb="9">
      <t>ノゾ</t>
    </rPh>
    <phoneticPr fontId="3"/>
  </si>
  <si>
    <t>人工肛門の管理</t>
    <rPh sb="0" eb="2">
      <t>ジンコウ</t>
    </rPh>
    <rPh sb="2" eb="4">
      <t>コウモン</t>
    </rPh>
    <rPh sb="5" eb="7">
      <t>カンリ</t>
    </rPh>
    <phoneticPr fontId="3"/>
  </si>
  <si>
    <t>在宅酸素療法</t>
    <rPh sb="0" eb="2">
      <t>ザイタク</t>
    </rPh>
    <rPh sb="2" eb="4">
      <t>サンソ</t>
    </rPh>
    <rPh sb="4" eb="6">
      <t>リョウホウ</t>
    </rPh>
    <phoneticPr fontId="3"/>
  </si>
  <si>
    <t>気管切開部の管理</t>
    <rPh sb="0" eb="2">
      <t>キカン</t>
    </rPh>
    <rPh sb="2" eb="4">
      <t>セッカイ</t>
    </rPh>
    <rPh sb="4" eb="5">
      <t>ブ</t>
    </rPh>
    <rPh sb="6" eb="8">
      <t>カンリ</t>
    </rPh>
    <phoneticPr fontId="3"/>
  </si>
  <si>
    <t>人工呼吸器による呼吸管理</t>
    <rPh sb="0" eb="2">
      <t>ジンコウ</t>
    </rPh>
    <rPh sb="2" eb="5">
      <t>コキュウキ</t>
    </rPh>
    <rPh sb="8" eb="10">
      <t>コキュウ</t>
    </rPh>
    <rPh sb="10" eb="12">
      <t>カンリ</t>
    </rPh>
    <phoneticPr fontId="3"/>
  </si>
  <si>
    <t>排痰補助装置の使用</t>
    <rPh sb="7" eb="9">
      <t>シヨウ</t>
    </rPh>
    <phoneticPr fontId="3"/>
  </si>
  <si>
    <t>血糖値測定・インスリン注射</t>
    <rPh sb="0" eb="3">
      <t>ケットウチ</t>
    </rPh>
    <rPh sb="3" eb="5">
      <t>ソクテイ</t>
    </rPh>
    <rPh sb="11" eb="13">
      <t>チュウシャ</t>
    </rPh>
    <phoneticPr fontId="3"/>
  </si>
  <si>
    <t>⇒</t>
    <phoneticPr fontId="3"/>
  </si>
  <si>
    <t>２．医療的ケア看護職員等の数について（令和５年５月１日現在）</t>
    <rPh sb="2" eb="5">
      <t>イリョウテキ</t>
    </rPh>
    <rPh sb="7" eb="11">
      <t>カンゴショクイン</t>
    </rPh>
    <rPh sb="11" eb="12">
      <t>トウ</t>
    </rPh>
    <rPh sb="13" eb="14">
      <t>カズ</t>
    </rPh>
    <rPh sb="22" eb="23">
      <t>ネン</t>
    </rPh>
    <rPh sb="24" eb="25">
      <t>ガツ</t>
    </rPh>
    <rPh sb="26" eb="27">
      <t>ニチ</t>
    </rPh>
    <rPh sb="27" eb="29">
      <t>ゲンザイ</t>
    </rPh>
    <phoneticPr fontId="3"/>
  </si>
  <si>
    <t>（記入に当たっての注意事項）</t>
    <phoneticPr fontId="3"/>
  </si>
  <si>
    <t>※１　看護師免許を持ち、職務として学校において医療的ケアを行っている養護教諭（養護助教諭を含む。）は除くこと。</t>
    <rPh sb="3" eb="6">
      <t>カンゴシ</t>
    </rPh>
    <rPh sb="6" eb="8">
      <t>メンキョ</t>
    </rPh>
    <rPh sb="9" eb="10">
      <t>モ</t>
    </rPh>
    <rPh sb="12" eb="14">
      <t>ショクム</t>
    </rPh>
    <rPh sb="17" eb="19">
      <t>ガッコウ</t>
    </rPh>
    <rPh sb="23" eb="26">
      <t>イリョウテキ</t>
    </rPh>
    <rPh sb="29" eb="30">
      <t>オコナ</t>
    </rPh>
    <rPh sb="34" eb="36">
      <t>ヨウゴ</t>
    </rPh>
    <rPh sb="36" eb="38">
      <t>キョウユ</t>
    </rPh>
    <rPh sb="39" eb="41">
      <t>ヨウゴ</t>
    </rPh>
    <rPh sb="41" eb="44">
      <t>ジョキョウユ</t>
    </rPh>
    <rPh sb="45" eb="46">
      <t>フク</t>
    </rPh>
    <rPh sb="50" eb="51">
      <t>ノゾ</t>
    </rPh>
    <phoneticPr fontId="3"/>
  </si>
  <si>
    <t>※２　外部委託における医療的ケア看護職員の人数は委託契約書等によって定められている人数を記入する。
　     　　例1：A事業者と委託契約し、月～水にBさん、木・金にCさんが医療的ケアを行っている場合は、Bさん、Cさんの週の業務委託時間を合計した時間数に一致するセルに「１」と回答する。
　　　　　例2：D及びE事業者と委託契約し、月～水にD事業者のFさん、木・金にE事業者のGさんが医療的ケアを行っている場合は、事業者ごと（Fさん、Gさんそれぞれ）の週の業務委託時間に該当するセルに回答する。
※３　所定労働時間は以下に従って回答する。
　　　　　　・直接雇用の場合：就労規則によって定められる週の所定労働時間（始業時間から就業時間までの時間から所定の休憩時間を除いた時間）
　　 　　　 ・外部委託の場合：委託契約書等によって定められる週の業務委託時間（委託契約書等に時間数の定めがない場合は任意の１週間の平均業務委託時間とすること。）</t>
    <rPh sb="3" eb="7">
      <t>ガイブイタク</t>
    </rPh>
    <rPh sb="11" eb="14">
      <t>イリョウテキ</t>
    </rPh>
    <rPh sb="16" eb="20">
      <t>カンゴショクイン</t>
    </rPh>
    <rPh sb="21" eb="23">
      <t>ニンズウ</t>
    </rPh>
    <rPh sb="24" eb="29">
      <t>イタクケイヤクショ</t>
    </rPh>
    <rPh sb="29" eb="30">
      <t>トウ</t>
    </rPh>
    <rPh sb="34" eb="35">
      <t>サダ</t>
    </rPh>
    <rPh sb="41" eb="43">
      <t>ニンズウ</t>
    </rPh>
    <rPh sb="44" eb="46">
      <t>キニュウ</t>
    </rPh>
    <rPh sb="58" eb="59">
      <t>レイ</t>
    </rPh>
    <rPh sb="62" eb="65">
      <t>ジギョウシャ</t>
    </rPh>
    <rPh sb="66" eb="70">
      <t>イタクケイヤク</t>
    </rPh>
    <rPh sb="72" eb="73">
      <t>ゲツ</t>
    </rPh>
    <rPh sb="74" eb="75">
      <t>スイ</t>
    </rPh>
    <rPh sb="80" eb="81">
      <t>モク</t>
    </rPh>
    <rPh sb="82" eb="83">
      <t>キン</t>
    </rPh>
    <rPh sb="88" eb="91">
      <t>イリョウテキ</t>
    </rPh>
    <rPh sb="94" eb="95">
      <t>オコナ</t>
    </rPh>
    <rPh sb="99" eb="101">
      <t>バアイ</t>
    </rPh>
    <rPh sb="120" eb="122">
      <t>ゴウケイ</t>
    </rPh>
    <rPh sb="124" eb="126">
      <t>ジカン</t>
    </rPh>
    <rPh sb="126" eb="127">
      <t>スウ</t>
    </rPh>
    <rPh sb="128" eb="130">
      <t>イッチ</t>
    </rPh>
    <rPh sb="139" eb="141">
      <t>カイトウ</t>
    </rPh>
    <rPh sb="150" eb="151">
      <t>レイ</t>
    </rPh>
    <rPh sb="154" eb="155">
      <t>オヨ</t>
    </rPh>
    <rPh sb="157" eb="160">
      <t>ジギョウシャ</t>
    </rPh>
    <rPh sb="161" eb="163">
      <t>イタク</t>
    </rPh>
    <rPh sb="163" eb="165">
      <t>ケイヤク</t>
    </rPh>
    <rPh sb="172" eb="175">
      <t>ジギョウシャ</t>
    </rPh>
    <rPh sb="185" eb="188">
      <t>ジギョウシャ</t>
    </rPh>
    <rPh sb="208" eb="211">
      <t>ジギョウシャ</t>
    </rPh>
    <rPh sb="252" eb="258">
      <t>ショテイロウドウジカン</t>
    </rPh>
    <rPh sb="259" eb="261">
      <t>イカ</t>
    </rPh>
    <rPh sb="262" eb="263">
      <t>シタガ</t>
    </rPh>
    <rPh sb="265" eb="267">
      <t>カイトウ</t>
    </rPh>
    <rPh sb="380" eb="385">
      <t>イタクケイヤクショ</t>
    </rPh>
    <rPh sb="385" eb="386">
      <t>トウ</t>
    </rPh>
    <rPh sb="387" eb="390">
      <t>ジカンスウ</t>
    </rPh>
    <rPh sb="391" eb="392">
      <t>サダ</t>
    </rPh>
    <rPh sb="396" eb="398">
      <t>バアイ</t>
    </rPh>
    <rPh sb="399" eb="401">
      <t>ニンイ</t>
    </rPh>
    <rPh sb="403" eb="404">
      <t>シュウ</t>
    </rPh>
    <rPh sb="404" eb="405">
      <t>カン</t>
    </rPh>
    <rPh sb="406" eb="408">
      <t>ヘイキン</t>
    </rPh>
    <rPh sb="408" eb="410">
      <t>ギョウム</t>
    </rPh>
    <rPh sb="410" eb="414">
      <t>イタクジカン</t>
    </rPh>
    <phoneticPr fontId="3"/>
  </si>
  <si>
    <t>※４　医療的ケア看護職員の数（外部委託）(E70)と外部委託の詳細（看護師の数）(F77)の数が一致すること。</t>
    <rPh sb="48" eb="50">
      <t>イッチ</t>
    </rPh>
    <phoneticPr fontId="3"/>
  </si>
  <si>
    <t>医療的ケア看護職員（※１）の週当たりの所定労働時間（※３）</t>
    <rPh sb="0" eb="2">
      <t>イリョウ</t>
    </rPh>
    <rPh sb="2" eb="3">
      <t>テキ</t>
    </rPh>
    <rPh sb="5" eb="7">
      <t>カンゴ</t>
    </rPh>
    <rPh sb="7" eb="9">
      <t>ショクイン</t>
    </rPh>
    <rPh sb="14" eb="16">
      <t>シュウア</t>
    </rPh>
    <rPh sb="19" eb="25">
      <t>ショテイロウドウジカン</t>
    </rPh>
    <phoneticPr fontId="3"/>
  </si>
  <si>
    <t>医療的ケア看護職員の数</t>
    <rPh sb="0" eb="3">
      <t>イリョウテキ</t>
    </rPh>
    <rPh sb="5" eb="9">
      <t>カンゴショクイン</t>
    </rPh>
    <rPh sb="10" eb="11">
      <t>スウ</t>
    </rPh>
    <phoneticPr fontId="3"/>
  </si>
  <si>
    <t>直接雇用：常勤</t>
    <rPh sb="5" eb="7">
      <t>ジョウキン</t>
    </rPh>
    <phoneticPr fontId="3"/>
  </si>
  <si>
    <t>直接雇用：非常勤</t>
    <rPh sb="5" eb="8">
      <t>ヒジョウキン</t>
    </rPh>
    <phoneticPr fontId="3"/>
  </si>
  <si>
    <t>外部委託※２</t>
    <phoneticPr fontId="3"/>
  </si>
  <si>
    <t>19時間25分未満</t>
    <rPh sb="7" eb="9">
      <t>ミマン</t>
    </rPh>
    <phoneticPr fontId="15"/>
  </si>
  <si>
    <t>19時間25分以上23時間15分未満</t>
    <rPh sb="11" eb="13">
      <t>ジカン</t>
    </rPh>
    <rPh sb="15" eb="16">
      <t>フン</t>
    </rPh>
    <rPh sb="16" eb="18">
      <t>ミマン</t>
    </rPh>
    <phoneticPr fontId="15"/>
  </si>
  <si>
    <t>23時間15分以上31時間00分未満</t>
    <rPh sb="6" eb="7">
      <t>フン</t>
    </rPh>
    <rPh sb="7" eb="9">
      <t>イジョウ</t>
    </rPh>
    <rPh sb="11" eb="13">
      <t>ジカン</t>
    </rPh>
    <rPh sb="15" eb="16">
      <t>フン</t>
    </rPh>
    <rPh sb="16" eb="18">
      <t>ミマン</t>
    </rPh>
    <phoneticPr fontId="15"/>
  </si>
  <si>
    <t>31時間00分以上37時間30分未満</t>
    <rPh sb="6" eb="7">
      <t>フン</t>
    </rPh>
    <rPh sb="7" eb="9">
      <t>イジョウ</t>
    </rPh>
    <rPh sb="11" eb="13">
      <t>ジカン</t>
    </rPh>
    <rPh sb="15" eb="16">
      <t>フン</t>
    </rPh>
    <rPh sb="16" eb="18">
      <t>ミマン</t>
    </rPh>
    <phoneticPr fontId="15"/>
  </si>
  <si>
    <t>37時間30分以上</t>
    <rPh sb="6" eb="7">
      <t>フン</t>
    </rPh>
    <phoneticPr fontId="15"/>
  </si>
  <si>
    <t>⇓</t>
    <phoneticPr fontId="3"/>
  </si>
  <si>
    <t>外部委託の詳細</t>
    <rPh sb="0" eb="2">
      <t>ガイブ</t>
    </rPh>
    <rPh sb="2" eb="4">
      <t>イタク</t>
    </rPh>
    <rPh sb="5" eb="7">
      <t>ショウサイ</t>
    </rPh>
    <phoneticPr fontId="3"/>
  </si>
  <si>
    <t>看護師の数</t>
    <rPh sb="0" eb="3">
      <t>カンゴシ</t>
    </rPh>
    <rPh sb="4" eb="5">
      <t>カズ</t>
    </rPh>
    <phoneticPr fontId="3"/>
  </si>
  <si>
    <t>「その他」の外部委託先</t>
    <rPh sb="3" eb="4">
      <t>タ</t>
    </rPh>
    <rPh sb="6" eb="8">
      <t>ガイブ</t>
    </rPh>
    <rPh sb="8" eb="10">
      <t>イタク</t>
    </rPh>
    <rPh sb="10" eb="11">
      <t>サキ</t>
    </rPh>
    <phoneticPr fontId="3"/>
  </si>
  <si>
    <t>医療機関</t>
    <rPh sb="0" eb="2">
      <t>イリョウ</t>
    </rPh>
    <rPh sb="2" eb="4">
      <t>キカン</t>
    </rPh>
    <phoneticPr fontId="3"/>
  </si>
  <si>
    <t>訪問看護ステーション</t>
    <rPh sb="0" eb="2">
      <t>ホウモン</t>
    </rPh>
    <rPh sb="2" eb="4">
      <t>カンゴ</t>
    </rPh>
    <phoneticPr fontId="3"/>
  </si>
  <si>
    <t>障害児入所施設</t>
    <rPh sb="0" eb="2">
      <t>ショウガイ</t>
    </rPh>
    <rPh sb="2" eb="3">
      <t>ジ</t>
    </rPh>
    <rPh sb="3" eb="5">
      <t>ニュウショ</t>
    </rPh>
    <rPh sb="5" eb="7">
      <t>シセツ</t>
    </rPh>
    <phoneticPr fontId="3"/>
  </si>
  <si>
    <t>養護教諭</t>
    <rPh sb="0" eb="4">
      <t>ヨウゴキョウユ</t>
    </rPh>
    <phoneticPr fontId="3"/>
  </si>
  <si>
    <t>認定特定行為業務従事者（教員）</t>
    <rPh sb="0" eb="11">
      <t>ニンテイトクテイコウイギョウムジュウジシャ</t>
    </rPh>
    <rPh sb="12" eb="14">
      <t>キョウイン</t>
    </rPh>
    <phoneticPr fontId="3"/>
  </si>
  <si>
    <t>※医療的ケアを実施している介護福祉士及び一定の研修を受け、認定特定行為業務従事者として、都道府県知事に認定を受けた介護職員等の数を記入すること。</t>
    <rPh sb="1" eb="4">
      <t>イリョウテキ</t>
    </rPh>
    <rPh sb="7" eb="9">
      <t>ジッシ</t>
    </rPh>
    <rPh sb="13" eb="18">
      <t>カイゴフクシシ</t>
    </rPh>
    <rPh sb="18" eb="19">
      <t>オヨ</t>
    </rPh>
    <rPh sb="20" eb="22">
      <t>イッテイ</t>
    </rPh>
    <rPh sb="23" eb="25">
      <t>ケンシュウ</t>
    </rPh>
    <rPh sb="26" eb="27">
      <t>ウ</t>
    </rPh>
    <rPh sb="29" eb="31">
      <t>ニンテイ</t>
    </rPh>
    <rPh sb="31" eb="33">
      <t>トクテイ</t>
    </rPh>
    <rPh sb="33" eb="35">
      <t>コウイ</t>
    </rPh>
    <rPh sb="35" eb="37">
      <t>ギョウム</t>
    </rPh>
    <rPh sb="37" eb="40">
      <t>ジュウジシャ</t>
    </rPh>
    <rPh sb="44" eb="48">
      <t>トドウフケン</t>
    </rPh>
    <rPh sb="48" eb="50">
      <t>チジ</t>
    </rPh>
    <rPh sb="51" eb="53">
      <t>ニンテイ</t>
    </rPh>
    <rPh sb="54" eb="55">
      <t>ウ</t>
    </rPh>
    <rPh sb="57" eb="59">
      <t>カイゴ</t>
    </rPh>
    <rPh sb="59" eb="61">
      <t>ショクイン</t>
    </rPh>
    <rPh sb="61" eb="62">
      <t>トウ</t>
    </rPh>
    <rPh sb="63" eb="64">
      <t>カズ</t>
    </rPh>
    <rPh sb="65" eb="67">
      <t>キニュウ</t>
    </rPh>
    <phoneticPr fontId="3"/>
  </si>
  <si>
    <t>介護福祉士</t>
    <rPh sb="0" eb="5">
      <t>カイゴフクシシ</t>
    </rPh>
    <phoneticPr fontId="3"/>
  </si>
  <si>
    <t>認定特定行為業務従事者（教員以外）</t>
    <rPh sb="0" eb="11">
      <t>ニンテイトクテイコウイギョウムジュウジシャ</t>
    </rPh>
    <rPh sb="12" eb="14">
      <t>キョウイン</t>
    </rPh>
    <rPh sb="14" eb="16">
      <t>イガイ</t>
    </rPh>
    <phoneticPr fontId="3"/>
  </si>
  <si>
    <t>３．学校において付添いをしている保護者等の状況について（令和５年度始業から夏休み前までの状況）</t>
    <rPh sb="2" eb="4">
      <t>ガッコウ</t>
    </rPh>
    <rPh sb="16" eb="19">
      <t>ホゴシャ</t>
    </rPh>
    <rPh sb="19" eb="20">
      <t>トウ</t>
    </rPh>
    <rPh sb="21" eb="23">
      <t>ジョウキョウ</t>
    </rPh>
    <rPh sb="31" eb="32">
      <t>ネン</t>
    </rPh>
    <rPh sb="32" eb="33">
      <t>ド</t>
    </rPh>
    <rPh sb="33" eb="35">
      <t>シギョウ</t>
    </rPh>
    <rPh sb="37" eb="39">
      <t>ナツヤス</t>
    </rPh>
    <rPh sb="40" eb="41">
      <t>マエ</t>
    </rPh>
    <rPh sb="44" eb="46">
      <t>ジョウキョウ</t>
    </rPh>
    <phoneticPr fontId="3"/>
  </si>
  <si>
    <t>①　１－①で回答した通学（園）している医療的ケア児について、保護者等が学校において医療的ケアを行うために日常的に付添いをしている幼児児童生徒の数を記入してください。</t>
    <rPh sb="30" eb="33">
      <t>ホゴシャ</t>
    </rPh>
    <rPh sb="33" eb="34">
      <t>トウ</t>
    </rPh>
    <rPh sb="35" eb="37">
      <t>ガッコウ</t>
    </rPh>
    <rPh sb="41" eb="44">
      <t>イリョウテキ</t>
    </rPh>
    <rPh sb="47" eb="48">
      <t>オコナ</t>
    </rPh>
    <rPh sb="52" eb="55">
      <t>ニチジョウテキ</t>
    </rPh>
    <rPh sb="64" eb="66">
      <t>ヨウジ</t>
    </rPh>
    <rPh sb="66" eb="68">
      <t>ジドウ</t>
    </rPh>
    <rPh sb="68" eb="70">
      <t>セイト</t>
    </rPh>
    <rPh sb="71" eb="72">
      <t>カズ</t>
    </rPh>
    <rPh sb="73" eb="75">
      <t>キニュウ</t>
    </rPh>
    <phoneticPr fontId="3"/>
  </si>
  <si>
    <t>※１　保護者等とは、親権を行う者、未成年後見人その他の者で、幼児児童生徒を現に監護する者、または、祖父母等の関係者であって保護者の依頼を受けた者をいう。</t>
    <rPh sb="3" eb="6">
      <t>ホゴシャ</t>
    </rPh>
    <rPh sb="6" eb="7">
      <t>トウ</t>
    </rPh>
    <rPh sb="10" eb="12">
      <t>シンケン</t>
    </rPh>
    <rPh sb="13" eb="14">
      <t>オコナ</t>
    </rPh>
    <rPh sb="15" eb="16">
      <t>シャ</t>
    </rPh>
    <rPh sb="17" eb="20">
      <t>ミセイネン</t>
    </rPh>
    <rPh sb="20" eb="22">
      <t>コウケン</t>
    </rPh>
    <rPh sb="22" eb="23">
      <t>ニン</t>
    </rPh>
    <rPh sb="25" eb="26">
      <t>タ</t>
    </rPh>
    <rPh sb="27" eb="28">
      <t>シャ</t>
    </rPh>
    <rPh sb="30" eb="32">
      <t>ヨウジ</t>
    </rPh>
    <rPh sb="32" eb="34">
      <t>ジドウ</t>
    </rPh>
    <rPh sb="34" eb="36">
      <t>セイト</t>
    </rPh>
    <rPh sb="37" eb="38">
      <t>ゲン</t>
    </rPh>
    <rPh sb="39" eb="41">
      <t>カンゴ</t>
    </rPh>
    <rPh sb="43" eb="44">
      <t>シャ</t>
    </rPh>
    <rPh sb="49" eb="52">
      <t>ソフボ</t>
    </rPh>
    <rPh sb="52" eb="53">
      <t>トウ</t>
    </rPh>
    <rPh sb="54" eb="57">
      <t>カンケイシャ</t>
    </rPh>
    <rPh sb="61" eb="63">
      <t>ホゴ</t>
    </rPh>
    <rPh sb="63" eb="64">
      <t>シャ</t>
    </rPh>
    <rPh sb="65" eb="67">
      <t>イライ</t>
    </rPh>
    <rPh sb="68" eb="69">
      <t>ウ</t>
    </rPh>
    <rPh sb="71" eb="72">
      <t>シャ</t>
    </rPh>
    <phoneticPr fontId="3"/>
  </si>
  <si>
    <t>※２　日常的とは、ある程度の日数にわたり定期的に行われるものを指す。例えば、毎日又は毎週決まった曜日に一定時間付き添う場合は含むが、新入学や転入学時のほか、夏休みなどの長期休業や長期の入院後はじめて登校する際など、保護者等から学校に必要な情報の引継ぎを要する場合の保護者等の付添いは除くこと。</t>
    <rPh sb="3" eb="5">
      <t>ニチジョウ</t>
    </rPh>
    <rPh sb="5" eb="6">
      <t>テキ</t>
    </rPh>
    <rPh sb="11" eb="13">
      <t>テイド</t>
    </rPh>
    <rPh sb="14" eb="16">
      <t>ニッスウ</t>
    </rPh>
    <rPh sb="20" eb="23">
      <t>テイキテキ</t>
    </rPh>
    <rPh sb="24" eb="25">
      <t>オコナ</t>
    </rPh>
    <rPh sb="31" eb="32">
      <t>サ</t>
    </rPh>
    <rPh sb="34" eb="35">
      <t>タト</t>
    </rPh>
    <rPh sb="38" eb="40">
      <t>マイニチ</t>
    </rPh>
    <rPh sb="40" eb="41">
      <t>マタ</t>
    </rPh>
    <rPh sb="42" eb="44">
      <t>マイシュウ</t>
    </rPh>
    <rPh sb="44" eb="45">
      <t>キ</t>
    </rPh>
    <rPh sb="48" eb="50">
      <t>ヨウビ</t>
    </rPh>
    <rPh sb="51" eb="53">
      <t>イッテイ</t>
    </rPh>
    <rPh sb="53" eb="55">
      <t>ジカン</t>
    </rPh>
    <rPh sb="55" eb="56">
      <t>ツ</t>
    </rPh>
    <rPh sb="57" eb="58">
      <t>ソ</t>
    </rPh>
    <rPh sb="59" eb="61">
      <t>バアイ</t>
    </rPh>
    <rPh sb="62" eb="63">
      <t>フク</t>
    </rPh>
    <rPh sb="66" eb="69">
      <t>シンニュウガク</t>
    </rPh>
    <rPh sb="70" eb="73">
      <t>テンニュウガク</t>
    </rPh>
    <rPh sb="73" eb="74">
      <t>ジ</t>
    </rPh>
    <rPh sb="78" eb="80">
      <t>ナツヤス</t>
    </rPh>
    <rPh sb="84" eb="86">
      <t>チョウキ</t>
    </rPh>
    <rPh sb="86" eb="88">
      <t>キュウギョウ</t>
    </rPh>
    <rPh sb="89" eb="91">
      <t>チョウキ</t>
    </rPh>
    <rPh sb="92" eb="94">
      <t>ニュウイン</t>
    </rPh>
    <rPh sb="94" eb="95">
      <t>ゴ</t>
    </rPh>
    <rPh sb="99" eb="101">
      <t>トウコウ</t>
    </rPh>
    <rPh sb="103" eb="104">
      <t>サイ</t>
    </rPh>
    <rPh sb="107" eb="110">
      <t>ホゴシャ</t>
    </rPh>
    <rPh sb="110" eb="111">
      <t>トウ</t>
    </rPh>
    <rPh sb="113" eb="115">
      <t>ガッコウ</t>
    </rPh>
    <rPh sb="116" eb="118">
      <t>ヒツヨウ</t>
    </rPh>
    <rPh sb="119" eb="121">
      <t>ジョウホウ</t>
    </rPh>
    <rPh sb="122" eb="124">
      <t>ヒキツ</t>
    </rPh>
    <rPh sb="126" eb="127">
      <t>ヨウ</t>
    </rPh>
    <rPh sb="129" eb="131">
      <t>バアイ</t>
    </rPh>
    <rPh sb="132" eb="135">
      <t>ホゴシャ</t>
    </rPh>
    <rPh sb="135" eb="136">
      <t>トウ</t>
    </rPh>
    <rPh sb="141" eb="142">
      <t>ノゾ</t>
    </rPh>
    <phoneticPr fontId="3"/>
  </si>
  <si>
    <t>※３　令和５年度始業から夏休み前までの間において最も頻度の高い状況を回答すること。
　　　　例１：平均的な状況が、月曜日から木曜日までは「学校生活のみ付添いあり」、金曜日は「学校生活・登下校時ともに付添いあり」の場合は頻度の多い状況である（B）を回答すること。
　　　　例２：平均的な状況が、月曜日から木曜日までは「付き添いなし」、金曜日は「学校生活のみ付添いあり」の場合は、頻度の多い状況である（A）を回答すること。</t>
    <rPh sb="6" eb="7">
      <t>ネン</t>
    </rPh>
    <rPh sb="7" eb="8">
      <t>ド</t>
    </rPh>
    <rPh sb="8" eb="10">
      <t>シギョウ</t>
    </rPh>
    <rPh sb="12" eb="14">
      <t>ナツヤス</t>
    </rPh>
    <rPh sb="15" eb="16">
      <t>マエ</t>
    </rPh>
    <rPh sb="19" eb="20">
      <t>アイダ</t>
    </rPh>
    <rPh sb="24" eb="25">
      <t>モット</t>
    </rPh>
    <rPh sb="26" eb="28">
      <t>ヒンド</t>
    </rPh>
    <rPh sb="29" eb="30">
      <t>タカ</t>
    </rPh>
    <rPh sb="31" eb="33">
      <t>ジョウキョウ</t>
    </rPh>
    <rPh sb="34" eb="36">
      <t>カイトウ</t>
    </rPh>
    <rPh sb="46" eb="47">
      <t>レイ</t>
    </rPh>
    <rPh sb="49" eb="52">
      <t>ヘイキンテキ</t>
    </rPh>
    <rPh sb="53" eb="55">
      <t>ジョウキョウ</t>
    </rPh>
    <rPh sb="57" eb="60">
      <t>ゲツヨウビ</t>
    </rPh>
    <rPh sb="62" eb="65">
      <t>モクヨウビ</t>
    </rPh>
    <rPh sb="69" eb="71">
      <t>ガッコウ</t>
    </rPh>
    <rPh sb="71" eb="73">
      <t>セイカツ</t>
    </rPh>
    <rPh sb="75" eb="77">
      <t>ツキソ</t>
    </rPh>
    <rPh sb="82" eb="85">
      <t>キンヨウビ</t>
    </rPh>
    <rPh sb="87" eb="89">
      <t>ガッコウ</t>
    </rPh>
    <rPh sb="89" eb="91">
      <t>セイカツ</t>
    </rPh>
    <rPh sb="92" eb="95">
      <t>トウゲコウ</t>
    </rPh>
    <rPh sb="95" eb="96">
      <t>ジ</t>
    </rPh>
    <rPh sb="99" eb="101">
      <t>ツキソ</t>
    </rPh>
    <rPh sb="106" eb="108">
      <t>バアイ</t>
    </rPh>
    <rPh sb="109" eb="111">
      <t>ヒンド</t>
    </rPh>
    <rPh sb="112" eb="113">
      <t>オオ</t>
    </rPh>
    <rPh sb="114" eb="116">
      <t>ジョウキョウ</t>
    </rPh>
    <rPh sb="123" eb="125">
      <t>カイトウ</t>
    </rPh>
    <rPh sb="135" eb="136">
      <t>レイ</t>
    </rPh>
    <rPh sb="138" eb="141">
      <t>ヘイキンテキ</t>
    </rPh>
    <rPh sb="142" eb="144">
      <t>ジョウキョウ</t>
    </rPh>
    <rPh sb="146" eb="149">
      <t>ゲツヨウビ</t>
    </rPh>
    <rPh sb="158" eb="159">
      <t>ツ</t>
    </rPh>
    <rPh sb="160" eb="161">
      <t>ソ</t>
    </rPh>
    <rPh sb="166" eb="169">
      <t>キンヨウビ</t>
    </rPh>
    <rPh sb="171" eb="173">
      <t>ガッコウ</t>
    </rPh>
    <rPh sb="173" eb="175">
      <t>セイカツ</t>
    </rPh>
    <rPh sb="177" eb="179">
      <t>ツキソ</t>
    </rPh>
    <rPh sb="184" eb="186">
      <t>バアイ</t>
    </rPh>
    <rPh sb="188" eb="190">
      <t>ヒンド</t>
    </rPh>
    <rPh sb="191" eb="192">
      <t>オオ</t>
    </rPh>
    <rPh sb="193" eb="195">
      <t>ジョウキョウ</t>
    </rPh>
    <rPh sb="202" eb="204">
      <t>カイトウ</t>
    </rPh>
    <phoneticPr fontId="3"/>
  </si>
  <si>
    <t>※４　１．①通学（園）の合計(D29＋E29)の数と３．①の合計(H106)の数が一致すること。</t>
    <rPh sb="24" eb="25">
      <t>スウ</t>
    </rPh>
    <rPh sb="39" eb="40">
      <t>スウ</t>
    </rPh>
    <phoneticPr fontId="3"/>
  </si>
  <si>
    <t>（Ａ）付添いなし</t>
    <rPh sb="3" eb="5">
      <t>ツキソ</t>
    </rPh>
    <phoneticPr fontId="3"/>
  </si>
  <si>
    <t>（Ｂ）学校生活のみ付添いあり</t>
    <rPh sb="3" eb="5">
      <t>ガッコウ</t>
    </rPh>
    <rPh sb="5" eb="7">
      <t>セイカツ</t>
    </rPh>
    <rPh sb="9" eb="11">
      <t>ツキソ</t>
    </rPh>
    <phoneticPr fontId="3"/>
  </si>
  <si>
    <t>（Ｃ）登下校時のみ付添いあり</t>
    <rPh sb="3" eb="6">
      <t>トウゲコウ</t>
    </rPh>
    <rPh sb="6" eb="7">
      <t>ジ</t>
    </rPh>
    <rPh sb="9" eb="11">
      <t>ツキソ</t>
    </rPh>
    <phoneticPr fontId="3"/>
  </si>
  <si>
    <t>（Ｄ）学校生活・登下校時ともに付添いあり</t>
    <rPh sb="3" eb="5">
      <t>ガッコウ</t>
    </rPh>
    <rPh sb="5" eb="7">
      <t>セイカツ</t>
    </rPh>
    <rPh sb="8" eb="11">
      <t>トウゲコウ</t>
    </rPh>
    <rPh sb="11" eb="12">
      <t>ジ</t>
    </rPh>
    <rPh sb="15" eb="17">
      <t>ツキソ</t>
    </rPh>
    <phoneticPr fontId="3"/>
  </si>
  <si>
    <t>②　３－①で回答した保護者等が学校生活（登下校時除く）において医療的ケアを行うために付添いをしている幼児児童生徒１人当たりの週の平均日数及び１日の平均時間数を記入してください。</t>
    <rPh sb="6" eb="8">
      <t>カイトウ</t>
    </rPh>
    <rPh sb="10" eb="13">
      <t>ホゴシャ</t>
    </rPh>
    <rPh sb="13" eb="14">
      <t>トウ</t>
    </rPh>
    <rPh sb="15" eb="17">
      <t>ガッコウ</t>
    </rPh>
    <rPh sb="17" eb="19">
      <t>セイカツ</t>
    </rPh>
    <rPh sb="20" eb="23">
      <t>トウゲコウ</t>
    </rPh>
    <rPh sb="23" eb="24">
      <t>ジ</t>
    </rPh>
    <rPh sb="24" eb="25">
      <t>ノゾ</t>
    </rPh>
    <rPh sb="31" eb="34">
      <t>イリョウテキ</t>
    </rPh>
    <rPh sb="37" eb="38">
      <t>オコナ</t>
    </rPh>
    <rPh sb="50" eb="52">
      <t>ヨウジ</t>
    </rPh>
    <rPh sb="52" eb="54">
      <t>ジドウ</t>
    </rPh>
    <rPh sb="54" eb="56">
      <t>セイト</t>
    </rPh>
    <rPh sb="57" eb="58">
      <t>ニン</t>
    </rPh>
    <rPh sb="58" eb="59">
      <t>ア</t>
    </rPh>
    <rPh sb="62" eb="63">
      <t>シュウ</t>
    </rPh>
    <rPh sb="64" eb="66">
      <t>ヘイキン</t>
    </rPh>
    <rPh sb="66" eb="68">
      <t>ニッスウ</t>
    </rPh>
    <rPh sb="68" eb="69">
      <t>オヨ</t>
    </rPh>
    <rPh sb="71" eb="72">
      <t>ニチ</t>
    </rPh>
    <rPh sb="73" eb="75">
      <t>ヘイキン</t>
    </rPh>
    <rPh sb="75" eb="78">
      <t>ジカンスウ</t>
    </rPh>
    <rPh sb="79" eb="81">
      <t>キニュウ</t>
    </rPh>
    <phoneticPr fontId="3"/>
  </si>
  <si>
    <t>※１　学校生活における保護者等による付添いについてのみ計上し、登下校時における保護者等による付添いは除くこと。</t>
    <rPh sb="3" eb="5">
      <t>ガッコウ</t>
    </rPh>
    <rPh sb="5" eb="7">
      <t>セイカツ</t>
    </rPh>
    <rPh sb="11" eb="13">
      <t>ホゴ</t>
    </rPh>
    <rPh sb="13" eb="14">
      <t>シャ</t>
    </rPh>
    <rPh sb="14" eb="15">
      <t>トウ</t>
    </rPh>
    <rPh sb="18" eb="20">
      <t>ツキソ</t>
    </rPh>
    <rPh sb="27" eb="29">
      <t>ケイジョウ</t>
    </rPh>
    <rPh sb="31" eb="34">
      <t>トウゲコウ</t>
    </rPh>
    <rPh sb="34" eb="35">
      <t>ジ</t>
    </rPh>
    <rPh sb="39" eb="42">
      <t>ホゴシャ</t>
    </rPh>
    <rPh sb="42" eb="43">
      <t>トウ</t>
    </rPh>
    <rPh sb="46" eb="48">
      <t>ツキソ</t>
    </rPh>
    <rPh sb="50" eb="51">
      <t>ノゾ</t>
    </rPh>
    <phoneticPr fontId="3"/>
  </si>
  <si>
    <t>※２　例えば、新入学や転入学時のほか、夏休みなどの長期休業や長期の入院後はじめて登校する際など、必要な情報の引継ぎを要する場合の保護者等の付添いは除くこと。</t>
    <rPh sb="3" eb="4">
      <t>タト</t>
    </rPh>
    <rPh sb="7" eb="10">
      <t>シンニュウガク</t>
    </rPh>
    <rPh sb="11" eb="14">
      <t>テンニュウガク</t>
    </rPh>
    <rPh sb="14" eb="15">
      <t>ジ</t>
    </rPh>
    <rPh sb="19" eb="21">
      <t>ナツヤス</t>
    </rPh>
    <rPh sb="25" eb="27">
      <t>チョウキ</t>
    </rPh>
    <rPh sb="27" eb="29">
      <t>キュウギョウ</t>
    </rPh>
    <rPh sb="30" eb="32">
      <t>チョウキ</t>
    </rPh>
    <rPh sb="33" eb="35">
      <t>ニュウイン</t>
    </rPh>
    <rPh sb="35" eb="36">
      <t>ゴ</t>
    </rPh>
    <rPh sb="40" eb="42">
      <t>トウコウ</t>
    </rPh>
    <rPh sb="44" eb="45">
      <t>サイ</t>
    </rPh>
    <rPh sb="48" eb="50">
      <t>ヒツヨウ</t>
    </rPh>
    <rPh sb="51" eb="53">
      <t>ジョウホウ</t>
    </rPh>
    <rPh sb="54" eb="56">
      <t>ヒキツ</t>
    </rPh>
    <rPh sb="58" eb="59">
      <t>ヨウ</t>
    </rPh>
    <rPh sb="61" eb="63">
      <t>バアイ</t>
    </rPh>
    <rPh sb="64" eb="67">
      <t>ホゴシャ</t>
    </rPh>
    <rPh sb="67" eb="68">
      <t>トウ</t>
    </rPh>
    <rPh sb="69" eb="71">
      <t>ツキソ</t>
    </rPh>
    <rPh sb="73" eb="74">
      <t>ノゾ</t>
    </rPh>
    <phoneticPr fontId="3"/>
  </si>
  <si>
    <t>※３　３．①学校生活付添いあり（E106＋G106）の数と３．②の合計(I120)の数が一致すること。</t>
    <rPh sb="27" eb="28">
      <t>スウ</t>
    </rPh>
    <rPh sb="42" eb="43">
      <t>スウ</t>
    </rPh>
    <rPh sb="44" eb="46">
      <t>イッチ</t>
    </rPh>
    <phoneticPr fontId="3"/>
  </si>
  <si>
    <t>学校生活（登下校時除く）における付添いの週の平均日数</t>
    <rPh sb="0" eb="2">
      <t>ガッコウ</t>
    </rPh>
    <rPh sb="2" eb="4">
      <t>セイカツ</t>
    </rPh>
    <rPh sb="5" eb="8">
      <t>トウゲコウ</t>
    </rPh>
    <rPh sb="8" eb="9">
      <t>ジ</t>
    </rPh>
    <rPh sb="9" eb="10">
      <t>ノゾ</t>
    </rPh>
    <rPh sb="16" eb="18">
      <t>ツキソ</t>
    </rPh>
    <phoneticPr fontId="3"/>
  </si>
  <si>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</si>
  <si>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</si>
  <si>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</si>
  <si>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</si>
  <si>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</si>
  <si>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１日平均時間数</t>
    <phoneticPr fontId="3"/>
  </si>
  <si>
    <t>１時間未満</t>
    <rPh sb="1" eb="3">
      <t>ジカン</t>
    </rPh>
    <rPh sb="3" eb="5">
      <t>ミマン</t>
    </rPh>
    <phoneticPr fontId="3"/>
  </si>
  <si>
    <t>１～２時間未満</t>
    <rPh sb="3" eb="5">
      <t>ジカン</t>
    </rPh>
    <rPh sb="5" eb="7">
      <t>ミマン</t>
    </rPh>
    <phoneticPr fontId="3"/>
  </si>
  <si>
    <t>２～３時間未満</t>
    <rPh sb="3" eb="5">
      <t>ジカン</t>
    </rPh>
    <rPh sb="5" eb="7">
      <t>ミマン</t>
    </rPh>
    <phoneticPr fontId="3"/>
  </si>
  <si>
    <t>３～４時間未満</t>
    <phoneticPr fontId="3"/>
  </si>
  <si>
    <t>４時間以上</t>
    <rPh sb="1" eb="3">
      <t>ジカン</t>
    </rPh>
    <rPh sb="3" eb="5">
      <t>イジョウ</t>
    </rPh>
    <phoneticPr fontId="3"/>
  </si>
  <si>
    <t>③　３－①で回答した保護者等の付添いの理由について回答フォームに従い記入してください。
　　 列挙している理由の分類に該当するものがない場合は「その他」に計上し、その理由を「その他」に記入してください。</t>
    <rPh sb="6" eb="8">
      <t>カイトウ</t>
    </rPh>
    <rPh sb="10" eb="13">
      <t>ホゴシャ</t>
    </rPh>
    <rPh sb="13" eb="14">
      <t>トウ</t>
    </rPh>
    <rPh sb="19" eb="21">
      <t>リユウ</t>
    </rPh>
    <rPh sb="25" eb="27">
      <t>カイトウ</t>
    </rPh>
    <rPh sb="32" eb="33">
      <t>シタガ</t>
    </rPh>
    <rPh sb="34" eb="36">
      <t>キニュウ</t>
    </rPh>
    <rPh sb="47" eb="49">
      <t>レッキョ</t>
    </rPh>
    <rPh sb="53" eb="55">
      <t>リユウ</t>
    </rPh>
    <rPh sb="56" eb="58">
      <t>ブンルイ</t>
    </rPh>
    <rPh sb="59" eb="61">
      <t>ガイトウ</t>
    </rPh>
    <rPh sb="68" eb="70">
      <t>バアイ</t>
    </rPh>
    <rPh sb="74" eb="75">
      <t>タ</t>
    </rPh>
    <rPh sb="77" eb="79">
      <t>ケイジョウ</t>
    </rPh>
    <rPh sb="83" eb="85">
      <t>リユウ</t>
    </rPh>
    <rPh sb="89" eb="90">
      <t>タ</t>
    </rPh>
    <rPh sb="92" eb="94">
      <t>キニュウ</t>
    </rPh>
    <phoneticPr fontId="3"/>
  </si>
  <si>
    <t>※１　学校生活における保護者等による付添いについてのみ計上し、登下校における保護者等による付添いは除くこと。</t>
    <rPh sb="3" eb="5">
      <t>ガッコウ</t>
    </rPh>
    <rPh sb="5" eb="7">
      <t>セイカツ</t>
    </rPh>
    <rPh sb="11" eb="13">
      <t>ホゴ</t>
    </rPh>
    <rPh sb="13" eb="14">
      <t>シャ</t>
    </rPh>
    <rPh sb="14" eb="15">
      <t>トウ</t>
    </rPh>
    <rPh sb="18" eb="20">
      <t>ツキソ</t>
    </rPh>
    <rPh sb="27" eb="29">
      <t>ケイジョウ</t>
    </rPh>
    <rPh sb="31" eb="34">
      <t>トウゲコウ</t>
    </rPh>
    <rPh sb="38" eb="41">
      <t>ホゴシャ</t>
    </rPh>
    <rPh sb="41" eb="42">
      <t>トウ</t>
    </rPh>
    <rPh sb="45" eb="47">
      <t>ツキソ</t>
    </rPh>
    <rPh sb="49" eb="50">
      <t>ノゾ</t>
    </rPh>
    <phoneticPr fontId="3"/>
  </si>
  <si>
    <t>※３　３．②の合計(I120)の数と３．③の合計(I137)の数が一致すること。</t>
    <rPh sb="16" eb="17">
      <t>スウ</t>
    </rPh>
    <rPh sb="31" eb="32">
      <t>スウ</t>
    </rPh>
    <phoneticPr fontId="3"/>
  </si>
  <si>
    <t>理由</t>
    <phoneticPr fontId="3"/>
  </si>
  <si>
    <t>「医療的ケア看護職員が配置されていない」又は「認定特定行為業務従事者がいない」ため</t>
    <rPh sb="1" eb="4">
      <t>イリョウテキ</t>
    </rPh>
    <rPh sb="6" eb="10">
      <t>カンゴショクイン</t>
    </rPh>
    <rPh sb="20" eb="21">
      <t>マタ</t>
    </rPh>
    <phoneticPr fontId="3"/>
  </si>
  <si>
    <t>医療的ケア看護職員又は認定特定行為業務事業者はいるが、一部対応できない時間帯・曜日等があるため</t>
    <rPh sb="9" eb="10">
      <t>マタ</t>
    </rPh>
    <rPh sb="27" eb="29">
      <t>イチブ</t>
    </rPh>
    <rPh sb="29" eb="31">
      <t>タイオウ</t>
    </rPh>
    <rPh sb="35" eb="38">
      <t>ジカンタイ</t>
    </rPh>
    <rPh sb="39" eb="41">
      <t>ヨウビ</t>
    </rPh>
    <rPh sb="41" eb="42">
      <t>トウ</t>
    </rPh>
    <phoneticPr fontId="3"/>
  </si>
  <si>
    <t>医療的ケア看護職員や認定特定行為業務事業者はいるが、保護者が希望しているため</t>
    <phoneticPr fontId="3"/>
  </si>
  <si>
    <t>医療的ケア看護職員や認定特定行為業務事業者はいるが、学校・教育委員会が希望しているため
※ガイドライン等で定めている場合も含む</t>
    <rPh sb="51" eb="52">
      <t>トウ</t>
    </rPh>
    <rPh sb="53" eb="54">
      <t>サダ</t>
    </rPh>
    <rPh sb="58" eb="60">
      <t>バアイ</t>
    </rPh>
    <rPh sb="61" eb="62">
      <t>フク</t>
    </rPh>
    <phoneticPr fontId="3"/>
  </si>
  <si>
    <t>その他</t>
    <phoneticPr fontId="3"/>
  </si>
  <si>
    <t>「その他」</t>
    <rPh sb="3" eb="4">
      <t>タ</t>
    </rPh>
    <phoneticPr fontId="3"/>
  </si>
  <si>
    <t>４．医療的ケア児の通学（園）方法について（令和５年度始業から夏休み前までの状況）</t>
    <rPh sb="14" eb="16">
      <t>ホウホウ</t>
    </rPh>
    <rPh sb="33" eb="34">
      <t>マエ</t>
    </rPh>
    <phoneticPr fontId="3"/>
  </si>
  <si>
    <t>①　１－①で回答した通学（園）している医療的ケア児について、通常の通学（園）方法を回答フォームに従い記入してください。
     列挙している通学（園）方法の分類に該当するものがない場合は「その他」に計上し、その通学（園）方法を『「その他」の通学（園）方法』に記入してください。</t>
    <rPh sb="30" eb="32">
      <t>ツウジョウ</t>
    </rPh>
    <rPh sb="38" eb="40">
      <t>ホウホウ</t>
    </rPh>
    <rPh sb="41" eb="43">
      <t>カイトウ</t>
    </rPh>
    <rPh sb="48" eb="49">
      <t>シタガ</t>
    </rPh>
    <rPh sb="50" eb="52">
      <t>キニュウ</t>
    </rPh>
    <rPh sb="76" eb="78">
      <t>ホウホウ</t>
    </rPh>
    <rPh sb="111" eb="113">
      <t>ホウホウ</t>
    </rPh>
    <rPh sb="126" eb="128">
      <t>ホウホウ</t>
    </rPh>
    <rPh sb="130" eb="132">
      <t>キニュウ</t>
    </rPh>
    <phoneticPr fontId="3"/>
  </si>
  <si>
    <t>※１　令和５年度始業から夏休み前までの間において最も頻度の高い交通手段を計上すること。</t>
    <rPh sb="6" eb="8">
      <t>ネンド</t>
    </rPh>
    <rPh sb="8" eb="10">
      <t>シギョウ</t>
    </rPh>
    <rPh sb="12" eb="14">
      <t>ナツヤス</t>
    </rPh>
    <rPh sb="15" eb="16">
      <t>マエ</t>
    </rPh>
    <rPh sb="19" eb="20">
      <t>アイダ</t>
    </rPh>
    <rPh sb="24" eb="25">
      <t>モット</t>
    </rPh>
    <rPh sb="26" eb="28">
      <t>ヒンド</t>
    </rPh>
    <rPh sb="29" eb="30">
      <t>タカ</t>
    </rPh>
    <rPh sb="31" eb="33">
      <t>コウツウ</t>
    </rPh>
    <rPh sb="33" eb="35">
      <t>シュダン</t>
    </rPh>
    <rPh sb="36" eb="38">
      <t>ケイジョウ</t>
    </rPh>
    <phoneticPr fontId="3"/>
  </si>
  <si>
    <t>※２　学校の設置者（教育委員会など）又は学校が用意した専用通学（園）車両は「スクールバス」に含めて回答すること。</t>
    <rPh sb="3" eb="5">
      <t>ガッコウ</t>
    </rPh>
    <rPh sb="6" eb="8">
      <t>セッチ</t>
    </rPh>
    <rPh sb="8" eb="9">
      <t>モノ</t>
    </rPh>
    <rPh sb="10" eb="12">
      <t>キョウイク</t>
    </rPh>
    <rPh sb="12" eb="15">
      <t>イインカイ</t>
    </rPh>
    <rPh sb="18" eb="19">
      <t>マタ</t>
    </rPh>
    <rPh sb="20" eb="22">
      <t>ガッコウ</t>
    </rPh>
    <rPh sb="23" eb="25">
      <t>ヨウイ</t>
    </rPh>
    <rPh sb="27" eb="29">
      <t>センヨウ</t>
    </rPh>
    <rPh sb="34" eb="36">
      <t>シャリョウ</t>
    </rPh>
    <rPh sb="46" eb="47">
      <t>フク</t>
    </rPh>
    <rPh sb="49" eb="51">
      <t>カイトウ</t>
    </rPh>
    <phoneticPr fontId="3"/>
  </si>
  <si>
    <t>※３　普段、登校時と下校時とで通学（園）方法が異なる場合は、登校時の通学（園）方法を回答すること。</t>
    <rPh sb="3" eb="5">
      <t>フダン</t>
    </rPh>
    <rPh sb="6" eb="9">
      <t>トウコウジ</t>
    </rPh>
    <rPh sb="10" eb="12">
      <t>ゲコウ</t>
    </rPh>
    <rPh sb="12" eb="13">
      <t>ジ</t>
    </rPh>
    <rPh sb="20" eb="22">
      <t>ホウホウ</t>
    </rPh>
    <rPh sb="23" eb="24">
      <t>コト</t>
    </rPh>
    <rPh sb="26" eb="28">
      <t>バアイ</t>
    </rPh>
    <rPh sb="30" eb="32">
      <t>トウコウ</t>
    </rPh>
    <rPh sb="32" eb="33">
      <t>ジ</t>
    </rPh>
    <rPh sb="39" eb="41">
      <t>ホウホウ</t>
    </rPh>
    <rPh sb="42" eb="44">
      <t>カイトウ</t>
    </rPh>
    <phoneticPr fontId="3"/>
  </si>
  <si>
    <t>※４　１．①通学（園）の合計(D29＋E29)の数と４．①の合計(J164)の数が一致すること。</t>
    <rPh sb="24" eb="25">
      <t>スウ</t>
    </rPh>
    <rPh sb="39" eb="40">
      <t>スウ</t>
    </rPh>
    <phoneticPr fontId="3"/>
  </si>
  <si>
    <t>学校の種類等</t>
    <phoneticPr fontId="3"/>
  </si>
  <si>
    <t>交通手段</t>
    <rPh sb="0" eb="2">
      <t>コウツウ</t>
    </rPh>
    <rPh sb="2" eb="4">
      <t>シュダン</t>
    </rPh>
    <phoneticPr fontId="3"/>
  </si>
  <si>
    <t>徒歩・自転車・公共交通</t>
    <rPh sb="3" eb="6">
      <t>ジテンシャ</t>
    </rPh>
    <phoneticPr fontId="3"/>
  </si>
  <si>
    <t>スクールバス</t>
    <phoneticPr fontId="3"/>
  </si>
  <si>
    <t>自家用車</t>
    <phoneticPr fontId="3"/>
  </si>
  <si>
    <t>福祉タクシー</t>
    <phoneticPr fontId="3"/>
  </si>
  <si>
    <t>学校の設置者又は学校が用意したもの</t>
    <rPh sb="0" eb="2">
      <t>ガッコウ</t>
    </rPh>
    <rPh sb="3" eb="5">
      <t>セッチ</t>
    </rPh>
    <rPh sb="5" eb="6">
      <t>シャ</t>
    </rPh>
    <rPh sb="6" eb="7">
      <t>マタ</t>
    </rPh>
    <rPh sb="8" eb="10">
      <t>ガッコウ</t>
    </rPh>
    <rPh sb="11" eb="13">
      <t>ヨウイ</t>
    </rPh>
    <phoneticPr fontId="3"/>
  </si>
  <si>
    <t>保護者が用意したもの</t>
    <rPh sb="0" eb="3">
      <t>ホゴシャ</t>
    </rPh>
    <rPh sb="4" eb="6">
      <t>ヨウイ</t>
    </rPh>
    <phoneticPr fontId="3"/>
  </si>
  <si>
    <t>「その他」の通学（園）方法</t>
    <rPh sb="3" eb="4">
      <t>タ</t>
    </rPh>
    <rPh sb="11" eb="13">
      <t>ホウホウ</t>
    </rPh>
    <phoneticPr fontId="3"/>
  </si>
  <si>
    <t>②　１－①で回答した通学（園）している医療的ケア児について、幼児児童生徒１人当たりの登下校における保護者等による付添いの頻度を回答フォームに従い記入してください。</t>
    <rPh sb="30" eb="32">
      <t>ヨウジ</t>
    </rPh>
    <rPh sb="32" eb="34">
      <t>ジドウ</t>
    </rPh>
    <rPh sb="34" eb="36">
      <t>セイト</t>
    </rPh>
    <rPh sb="37" eb="38">
      <t>ニン</t>
    </rPh>
    <rPh sb="38" eb="39">
      <t>ア</t>
    </rPh>
    <rPh sb="42" eb="45">
      <t>トウゲコウ</t>
    </rPh>
    <rPh sb="49" eb="52">
      <t>ホゴシャ</t>
    </rPh>
    <rPh sb="52" eb="53">
      <t>トウ</t>
    </rPh>
    <rPh sb="60" eb="62">
      <t>ヒンド</t>
    </rPh>
    <phoneticPr fontId="3"/>
  </si>
  <si>
    <t>※１　登校、下校について別で計上すること。例えば、１週間のうち月曜日のみ、登下校ともに付添いしている場合は２回カウントし、１～２回の欄に計上すること。</t>
    <rPh sb="3" eb="5">
      <t>トウコウ</t>
    </rPh>
    <rPh sb="6" eb="8">
      <t>ゲコウ</t>
    </rPh>
    <rPh sb="12" eb="13">
      <t>ベツ</t>
    </rPh>
    <rPh sb="14" eb="16">
      <t>ケイジョウ</t>
    </rPh>
    <rPh sb="21" eb="22">
      <t>タト</t>
    </rPh>
    <rPh sb="26" eb="28">
      <t>シュウカン</t>
    </rPh>
    <rPh sb="31" eb="34">
      <t>ゲツヨウビ</t>
    </rPh>
    <rPh sb="37" eb="40">
      <t>トウゲコウ</t>
    </rPh>
    <rPh sb="43" eb="45">
      <t>ツキソ</t>
    </rPh>
    <rPh sb="50" eb="52">
      <t>バアイ</t>
    </rPh>
    <rPh sb="54" eb="55">
      <t>カイ</t>
    </rPh>
    <rPh sb="64" eb="65">
      <t>カイ</t>
    </rPh>
    <rPh sb="66" eb="67">
      <t>ラン</t>
    </rPh>
    <rPh sb="68" eb="70">
      <t>ケイジョウ</t>
    </rPh>
    <phoneticPr fontId="3"/>
  </si>
  <si>
    <t>※２　放課後デイサービス等を利用している場合で、保護者等が学校から放課後デイサービス等まで送迎している場合は計上し、放課後デイサービス等の職員等が学校から放課後デイサービス等まで送迎している場合は計上しないこと。</t>
    <rPh sb="3" eb="6">
      <t>ホウカゴ</t>
    </rPh>
    <rPh sb="12" eb="13">
      <t>トウ</t>
    </rPh>
    <rPh sb="14" eb="16">
      <t>リヨウ</t>
    </rPh>
    <rPh sb="20" eb="22">
      <t>バアイ</t>
    </rPh>
    <rPh sb="24" eb="27">
      <t>ホゴシャ</t>
    </rPh>
    <rPh sb="27" eb="28">
      <t>トウ</t>
    </rPh>
    <rPh sb="29" eb="31">
      <t>ガッコウ</t>
    </rPh>
    <rPh sb="33" eb="36">
      <t>ホウカゴ</t>
    </rPh>
    <rPh sb="42" eb="43">
      <t>トウ</t>
    </rPh>
    <rPh sb="45" eb="47">
      <t>ソウゲイ</t>
    </rPh>
    <rPh sb="51" eb="53">
      <t>バアイ</t>
    </rPh>
    <rPh sb="54" eb="56">
      <t>ケイジョウ</t>
    </rPh>
    <rPh sb="58" eb="61">
      <t>ホウカゴ</t>
    </rPh>
    <rPh sb="67" eb="68">
      <t>トウ</t>
    </rPh>
    <rPh sb="69" eb="71">
      <t>ショクイン</t>
    </rPh>
    <rPh sb="71" eb="72">
      <t>トウ</t>
    </rPh>
    <rPh sb="73" eb="75">
      <t>ガッコウ</t>
    </rPh>
    <rPh sb="77" eb="80">
      <t>ホウカゴ</t>
    </rPh>
    <rPh sb="86" eb="87">
      <t>トウ</t>
    </rPh>
    <rPh sb="89" eb="91">
      <t>ソウゲイ</t>
    </rPh>
    <rPh sb="95" eb="97">
      <t>バアイ</t>
    </rPh>
    <rPh sb="98" eb="100">
      <t>ケイジョウ</t>
    </rPh>
    <phoneticPr fontId="3"/>
  </si>
  <si>
    <t>※３　１．①通学（園）の合計(D29＋E29)の数と４．②の合計(J188)の数が一致すること。</t>
    <rPh sb="24" eb="25">
      <t>スウ</t>
    </rPh>
    <rPh sb="39" eb="40">
      <t>スウ</t>
    </rPh>
    <phoneticPr fontId="3"/>
  </si>
  <si>
    <t>登下校時における付添いの週の平均回数</t>
    <rPh sb="0" eb="3">
      <t>トウゲコウ</t>
    </rPh>
    <rPh sb="3" eb="4">
      <t>ジ</t>
    </rPh>
    <rPh sb="8" eb="9">
      <t>ツ</t>
    </rPh>
    <rPh sb="9" eb="10">
      <t>ソ</t>
    </rPh>
    <rPh sb="12" eb="13">
      <t>シュウ</t>
    </rPh>
    <rPh sb="14" eb="16">
      <t>ヘイキン</t>
    </rPh>
    <rPh sb="16" eb="18">
      <t>カイスウ</t>
    </rPh>
    <phoneticPr fontId="3"/>
  </si>
  <si>
    <t>０回</t>
    <rPh sb="1" eb="2">
      <t>カイ</t>
    </rPh>
    <phoneticPr fontId="3"/>
  </si>
  <si>
    <t>１～２回</t>
    <rPh sb="3" eb="4">
      <t>カイ</t>
    </rPh>
    <phoneticPr fontId="3"/>
  </si>
  <si>
    <t>３～４回</t>
    <rPh sb="3" eb="4">
      <t>カイ</t>
    </rPh>
    <phoneticPr fontId="3"/>
  </si>
  <si>
    <t>５～６回</t>
    <rPh sb="3" eb="4">
      <t>カイ</t>
    </rPh>
    <phoneticPr fontId="3"/>
  </si>
  <si>
    <t>７～８回</t>
    <rPh sb="3" eb="4">
      <t>カイ</t>
    </rPh>
    <phoneticPr fontId="3"/>
  </si>
  <si>
    <t>９～１０回</t>
    <rPh sb="4" eb="5">
      <t>カイ</t>
    </rPh>
    <phoneticPr fontId="3"/>
  </si>
  <si>
    <t>回答ありがとうございます。</t>
    <rPh sb="0" eb="2">
      <t>カイトウ</t>
    </rPh>
    <phoneticPr fontId="3"/>
  </si>
  <si>
    <t>※入力内容に矛盾（エラー）が存在する場合は以下に「エラーがあります」と表示され、該当の調査項目のL列目にエラーの内容が表示されます。</t>
    <rPh sb="1" eb="5">
      <t>ニュウリョクナイヨウ</t>
    </rPh>
    <rPh sb="6" eb="8">
      <t>ムジュン</t>
    </rPh>
    <rPh sb="21" eb="23">
      <t>イカ</t>
    </rPh>
    <rPh sb="35" eb="37">
      <t>ヒョウジ</t>
    </rPh>
    <rPh sb="40" eb="42">
      <t>ガイトウ</t>
    </rPh>
    <rPh sb="43" eb="45">
      <t>チョウサ</t>
    </rPh>
    <rPh sb="45" eb="47">
      <t>コウモク</t>
    </rPh>
    <rPh sb="49" eb="51">
      <t>レツメ</t>
    </rPh>
    <rPh sb="56" eb="58">
      <t>ナイヨウ</t>
    </rPh>
    <rPh sb="59" eb="61">
      <t>ヒョウジ</t>
    </rPh>
    <phoneticPr fontId="3"/>
  </si>
  <si>
    <t>エラーチェック結果</t>
    <rPh sb="7" eb="9">
      <t>ケッカ</t>
    </rPh>
    <phoneticPr fontId="3"/>
  </si>
  <si>
    <t>エラーチェック結果を確認の上、取りまとめ者の指示に従い名前をつけて保存し取りまとめ者に提出ください。</t>
    <rPh sb="7" eb="9">
      <t>ケッカ</t>
    </rPh>
    <rPh sb="10" eb="12">
      <t>カクニン</t>
    </rPh>
    <rPh sb="13" eb="14">
      <t>ウエ</t>
    </rPh>
    <rPh sb="15" eb="16">
      <t>ト</t>
    </rPh>
    <rPh sb="20" eb="21">
      <t>シャ</t>
    </rPh>
    <rPh sb="22" eb="24">
      <t>シジ</t>
    </rPh>
    <rPh sb="25" eb="26">
      <t>シタガ</t>
    </rPh>
    <rPh sb="27" eb="29">
      <t>ナマエ</t>
    </rPh>
    <rPh sb="33" eb="35">
      <t>ホゾン</t>
    </rPh>
    <rPh sb="36" eb="37">
      <t>ト</t>
    </rPh>
    <rPh sb="41" eb="42">
      <t>シャ</t>
    </rPh>
    <rPh sb="43" eb="45">
      <t>テイシュツ</t>
    </rPh>
    <phoneticPr fontId="3"/>
  </si>
  <si>
    <t>列G</t>
    <rPh sb="0" eb="1">
      <t>レツ</t>
    </rPh>
    <phoneticPr fontId="3"/>
  </si>
  <si>
    <t>○</t>
    <phoneticPr fontId="3"/>
  </si>
  <si>
    <t>休校等</t>
    <phoneticPr fontId="3"/>
  </si>
  <si>
    <t>sheet1で「医療的ケア児在籍なし」と回答しています。在籍していない場合は、本シートでの回答は不要です。</t>
  </si>
  <si>
    <t>sheet1の列Gで○/-/休校等を１つだけ選択してください！</t>
    <phoneticPr fontId="3"/>
  </si>
  <si>
    <t>学校コードが見つかりません！</t>
  </si>
  <si>
    <t>○（エラーなし）</t>
    <phoneticPr fontId="3"/>
  </si>
  <si>
    <r>
      <rPr>
        <b/>
        <sz val="11"/>
        <color theme="1"/>
        <rFont val="ＭＳ Ｐゴシック"/>
        <family val="3"/>
        <charset val="128"/>
      </rPr>
      <t>医療的ケア児在籍状況</t>
    </r>
    <r>
      <rPr>
        <sz val="11"/>
        <color theme="1"/>
        <rFont val="ＭＳ Ｐゴシック"/>
        <family val="3"/>
        <charset val="128"/>
      </rPr>
      <t xml:space="preserve">
</t>
    </r>
    <r>
      <rPr>
        <b/>
        <u/>
        <sz val="11"/>
        <color theme="1"/>
        <rFont val="ＭＳ Ｐゴシック"/>
        <family val="3"/>
        <charset val="128"/>
      </rPr>
      <t>【在籍している場合】</t>
    </r>
    <r>
      <rPr>
        <sz val="11"/>
        <color theme="1"/>
        <rFont val="ＭＳ Ｐゴシック"/>
        <family val="3"/>
        <charset val="128"/>
      </rPr>
      <t xml:space="preserve">
→プルダウンリストから「○」を選択し、調査②に進んでください。
</t>
    </r>
    <r>
      <rPr>
        <b/>
        <u/>
        <sz val="11"/>
        <color theme="1"/>
        <rFont val="ＭＳ Ｐゴシック"/>
        <family val="3"/>
        <charset val="128"/>
      </rPr>
      <t>【在籍していない場合】</t>
    </r>
    <r>
      <rPr>
        <sz val="11"/>
        <color theme="1"/>
        <rFont val="ＭＳ Ｐゴシック"/>
        <family val="3"/>
        <charset val="128"/>
      </rPr>
      <t xml:space="preserve">
→プルダウンリストから「－」を選択し、取りまとめ者に提出ください。
※休校（休園）等で（調査基準日に在籍者がいない）学校（園）は、</t>
    </r>
    <r>
      <rPr>
        <u/>
        <sz val="11"/>
        <color theme="1"/>
        <rFont val="ＭＳ Ｐゴシック"/>
        <family val="3"/>
        <charset val="128"/>
      </rPr>
      <t>プルダウンリストから「休校等」を選択</t>
    </r>
    <r>
      <rPr>
        <sz val="11"/>
        <color theme="1"/>
        <rFont val="ＭＳ Ｐゴシック"/>
        <family val="3"/>
        <charset val="128"/>
      </rPr>
      <t>してください。</t>
    </r>
    <rPh sb="0" eb="3">
      <t>イリョウテキ</t>
    </rPh>
    <rPh sb="5" eb="6">
      <t>ジ</t>
    </rPh>
    <rPh sb="6" eb="8">
      <t>ザイセキ</t>
    </rPh>
    <rPh sb="8" eb="10">
      <t>ジョウキョウ</t>
    </rPh>
    <rPh sb="12" eb="14">
      <t>ザイセキ</t>
    </rPh>
    <rPh sb="18" eb="20">
      <t>バアイ</t>
    </rPh>
    <rPh sb="37" eb="39">
      <t>センタク</t>
    </rPh>
    <rPh sb="41" eb="43">
      <t>チョウサ</t>
    </rPh>
    <rPh sb="45" eb="46">
      <t>スス</t>
    </rPh>
    <rPh sb="55" eb="57">
      <t>ザイセキ</t>
    </rPh>
    <rPh sb="62" eb="64">
      <t>バアイ</t>
    </rPh>
    <rPh sb="81" eb="83">
      <t>センタク</t>
    </rPh>
    <rPh sb="85" eb="86">
      <t>ト</t>
    </rPh>
    <rPh sb="90" eb="91">
      <t>シャ</t>
    </rPh>
    <rPh sb="92" eb="94">
      <t>テイシュツ</t>
    </rPh>
    <rPh sb="143" eb="145">
      <t>キュウコウ</t>
    </rPh>
    <rPh sb="145" eb="146">
      <t>トウ</t>
    </rPh>
    <rPh sb="148" eb="150">
      <t>センタク</t>
    </rPh>
    <phoneticPr fontId="3"/>
  </si>
  <si>
    <r>
      <rPr>
        <b/>
        <sz val="10"/>
        <rFont val="ＭＳ Ｐゴシック"/>
        <family val="3"/>
        <charset val="128"/>
      </rPr>
      <t xml:space="preserve">（注意事項：用語の定義等）
</t>
    </r>
    <r>
      <rPr>
        <sz val="10"/>
        <rFont val="ＭＳ Ｐゴシック"/>
        <family val="3"/>
        <charset val="128"/>
      </rPr>
      <t xml:space="preserve">
</t>
    </r>
    <r>
      <rPr>
        <b/>
        <sz val="10"/>
        <rFont val="ＭＳ Ｐゴシック"/>
        <family val="3"/>
        <charset val="128"/>
      </rPr>
      <t>（１）医療的ケア児</t>
    </r>
    <r>
      <rPr>
        <sz val="10"/>
        <rFont val="ＭＳ Ｐゴシック"/>
        <family val="3"/>
        <charset val="128"/>
      </rPr>
      <t xml:space="preserve">
→日常生活及び社会生活を営むために恒常的に医療的ケアを受けることが必要不可欠である幼児児童生徒。
　【医療的ケアの具体例】
   人工呼吸器による呼吸管理、喀痰吸引、経管栄養、導尿、インスリン注射、その他の医行為
   ※病気治療のための入院や通院で行われる医行為は含まない。
</t>
    </r>
    <r>
      <rPr>
        <b/>
        <sz val="10"/>
        <rFont val="ＭＳ Ｐゴシック"/>
        <family val="3"/>
        <charset val="128"/>
      </rPr>
      <t>本調査では、上記に該当する幼児児童生徒のうち、以下の①、②に該当する幼児児童生徒を医療的ケア児として定義する。</t>
    </r>
    <r>
      <rPr>
        <sz val="10"/>
        <rFont val="ＭＳ Ｐゴシック"/>
        <family val="3"/>
        <charset val="128"/>
      </rPr>
      <t xml:space="preserve">
</t>
    </r>
    <r>
      <rPr>
        <b/>
        <u/>
        <sz val="10"/>
        <color rgb="FFFF0000"/>
        <rFont val="ＭＳ Ｐゴシック"/>
        <family val="3"/>
        <charset val="128"/>
      </rPr>
      <t>①学校において医療的ケア看護職員・介護福祉士・認定特定行為業務従事者・保護者等が医療的ケアを実施</t>
    </r>
    <r>
      <rPr>
        <u/>
        <sz val="10"/>
        <color rgb="FFFF0000"/>
        <rFont val="ＭＳ Ｐゴシック"/>
        <family val="3"/>
        <charset val="128"/>
      </rPr>
      <t xml:space="preserve">
</t>
    </r>
    <r>
      <rPr>
        <sz val="10"/>
        <color rgb="FFFF0000"/>
        <rFont val="ＭＳ Ｐゴシック"/>
        <family val="3"/>
        <charset val="128"/>
      </rPr>
      <t xml:space="preserve"> </t>
    </r>
    <r>
      <rPr>
        <b/>
        <u/>
        <sz val="10"/>
        <color rgb="FFFF0000"/>
        <rFont val="ＭＳ Ｐゴシック"/>
        <family val="3"/>
        <charset val="128"/>
      </rPr>
      <t>②学校において医療的ケア看護職員・介護福祉士・認定特定行為業務従事者・保護者が見守りや助言等を行いながら、医療的ケア児本人が医療的ケアを実施</t>
    </r>
    <r>
      <rPr>
        <b/>
        <u/>
        <sz val="10"/>
        <rFont val="ＭＳ Ｐゴシック"/>
        <family val="3"/>
        <charset val="128"/>
      </rPr>
      <t xml:space="preserve">
</t>
    </r>
    <r>
      <rPr>
        <u/>
        <sz val="10"/>
        <rFont val="ＭＳ Ｐゴシック"/>
        <family val="3"/>
        <charset val="128"/>
      </rPr>
      <t xml:space="preserve">※医療的ケア看護職員の見守りや助言等なく自ら医療的ケアを実施している医療的ケア児は除く。
</t>
    </r>
    <r>
      <rPr>
        <b/>
        <sz val="10"/>
        <rFont val="ＭＳ Ｐゴシック"/>
        <family val="3"/>
        <charset val="128"/>
      </rPr>
      <t xml:space="preserve">（２）医療的ケア看護職員
</t>
    </r>
    <r>
      <rPr>
        <sz val="10"/>
        <rFont val="ＭＳ Ｐゴシック"/>
        <family val="3"/>
        <charset val="128"/>
      </rPr>
      <t>学校において医療的ケアを実施する看護師（保健師・助産師・准看護師含む）</t>
    </r>
    <rPh sb="11" eb="12">
      <t>トウ</t>
    </rPh>
    <rPh sb="18" eb="21">
      <t>イリョウテキ</t>
    </rPh>
    <rPh sb="23" eb="24">
      <t>ジ</t>
    </rPh>
    <rPh sb="66" eb="68">
      <t>ヨウジ</t>
    </rPh>
    <rPh sb="170" eb="172">
      <t>ジョウキ</t>
    </rPh>
    <rPh sb="173" eb="175">
      <t>ガイトウ</t>
    </rPh>
    <rPh sb="177" eb="179">
      <t>ヨウジ</t>
    </rPh>
    <rPh sb="179" eb="181">
      <t>ジドウ</t>
    </rPh>
    <rPh sb="181" eb="183">
      <t>セイト</t>
    </rPh>
    <rPh sb="190" eb="192">
      <t>ガイトウ</t>
    </rPh>
    <rPh sb="194" eb="197">
      <t>イリョウテキ</t>
    </rPh>
    <rPh sb="198" eb="200">
      <t>ヨウジ</t>
    </rPh>
    <rPh sb="200" eb="204">
      <t>ジドウセイト</t>
    </rPh>
    <rPh sb="206" eb="207">
      <t>ジ</t>
    </rPh>
    <rPh sb="208" eb="210">
      <t>タイショウ</t>
    </rPh>
    <rPh sb="214" eb="216">
      <t>テイギ</t>
    </rPh>
    <rPh sb="221" eb="223">
      <t>ガッコウ</t>
    </rPh>
    <rPh sb="228" eb="232">
      <t>カンゴショクイン</t>
    </rPh>
    <rPh sb="233" eb="238">
      <t>カイゴフクシシ</t>
    </rPh>
    <rPh sb="251" eb="254">
      <t>ホゴシャ</t>
    </rPh>
    <rPh sb="254" eb="255">
      <t>トウ</t>
    </rPh>
    <rPh sb="266" eb="268">
      <t>ジッシ</t>
    </rPh>
    <rPh sb="271" eb="273">
      <t>ガッコウ</t>
    </rPh>
    <rPh sb="277" eb="280">
      <t>イリョウテキ</t>
    </rPh>
    <rPh sb="282" eb="286">
      <t>カンゴショクイン</t>
    </rPh>
    <rPh sb="287" eb="289">
      <t>カイゴ</t>
    </rPh>
    <rPh sb="289" eb="292">
      <t>フクシシ</t>
    </rPh>
    <rPh sb="293" eb="304">
      <t>ニンテイトクテイコウイギョウムジュウジシャ</t>
    </rPh>
    <rPh sb="305" eb="308">
      <t>ホゴシャ</t>
    </rPh>
    <rPh sb="309" eb="311">
      <t>ミマモ</t>
    </rPh>
    <rPh sb="313" eb="316">
      <t>ジョゲントウ</t>
    </rPh>
    <rPh sb="317" eb="318">
      <t>オコナ</t>
    </rPh>
    <rPh sb="338" eb="340">
      <t>ジッシ</t>
    </rPh>
    <rPh sb="348" eb="350">
      <t>ミマモ</t>
    </rPh>
    <rPh sb="352" eb="354">
      <t>ジョゲン</t>
    </rPh>
    <rPh sb="354" eb="355">
      <t>トウ</t>
    </rPh>
    <rPh sb="357" eb="358">
      <t>ミズカ</t>
    </rPh>
    <rPh sb="359" eb="362">
      <t>イリョウテキ</t>
    </rPh>
    <rPh sb="365" eb="367">
      <t>ジッシ</t>
    </rPh>
    <rPh sb="371" eb="374">
      <t>イリョウテキ</t>
    </rPh>
    <rPh sb="376" eb="377">
      <t>ジ</t>
    </rPh>
    <rPh sb="379" eb="380">
      <t>ノゾ</t>
    </rPh>
    <rPh sb="386" eb="389">
      <t>イリョウテキ</t>
    </rPh>
    <rPh sb="391" eb="395">
      <t>カンゴショクイン</t>
    </rPh>
    <phoneticPr fontId="3"/>
  </si>
  <si>
    <r>
      <t>【特別支援学校のみ記入】</t>
    </r>
    <r>
      <rPr>
        <sz val="8"/>
        <rFont val="ＭＳ Ｐゴシック"/>
        <family val="3"/>
        <charset val="128"/>
      </rPr>
      <t>学則等で受入れを明示している障害種別（学校基本調査と一致すること。）</t>
    </r>
    <rPh sb="9" eb="11">
      <t>キニュウ</t>
    </rPh>
    <rPh sb="12" eb="14">
      <t>ガクソク</t>
    </rPh>
    <rPh sb="14" eb="15">
      <t>トウ</t>
    </rPh>
    <rPh sb="16" eb="18">
      <t>ウケイ</t>
    </rPh>
    <rPh sb="20" eb="22">
      <t>メイジ</t>
    </rPh>
    <rPh sb="26" eb="30">
      <t>ショウガイシュベツ</t>
    </rPh>
    <rPh sb="31" eb="37">
      <t>ガッコウキホンチョウサ</t>
    </rPh>
    <rPh sb="38" eb="40">
      <t>イッチ</t>
    </rPh>
    <phoneticPr fontId="3"/>
  </si>
  <si>
    <r>
      <t>①　医療的ケア看護職員の数を所定労働時間別に回答フォームの分類に従い記入してください</t>
    </r>
    <r>
      <rPr>
        <sz val="10"/>
        <color theme="1"/>
        <rFont val="ＭＳ Ｐゴシック"/>
        <family val="3"/>
        <charset val="128"/>
      </rPr>
      <t>。</t>
    </r>
    <r>
      <rPr>
        <b/>
        <sz val="10"/>
        <color rgb="FFFF0000"/>
        <rFont val="ＭＳ Ｐゴシック"/>
        <family val="3"/>
        <charset val="128"/>
      </rPr>
      <t>【国立・私立のみ】【公立学校の場合は②に進んでください】</t>
    </r>
    <r>
      <rPr>
        <sz val="10"/>
        <rFont val="ＭＳ Ｐゴシック"/>
        <family val="3"/>
        <charset val="128"/>
      </rPr>
      <t xml:space="preserve">
　　 学校の設置者又は学校が医療機関や訪問看護ステーション等に対して外部委託を行っている場合は、委託先から派遣された看護師（保健師、助産師、准看護師を含む。）の数を記入してください。
　　 列挙している委託先の分類に該当するものがない場合は「その他」に回答するとともに、その分類（例：派遣会社など）を『「その他」の委託先』に記入してください。</t>
    </r>
    <rPh sb="2" eb="5">
      <t>イリョウテキ</t>
    </rPh>
    <rPh sb="7" eb="11">
      <t>カンゴショクイン</t>
    </rPh>
    <rPh sb="12" eb="13">
      <t>カズ</t>
    </rPh>
    <rPh sb="14" eb="16">
      <t>ショテイ</t>
    </rPh>
    <rPh sb="16" eb="18">
      <t>ロウドウ</t>
    </rPh>
    <rPh sb="18" eb="20">
      <t>ジカン</t>
    </rPh>
    <rPh sb="20" eb="21">
      <t>ベツ</t>
    </rPh>
    <rPh sb="22" eb="24">
      <t>カイトウ</t>
    </rPh>
    <rPh sb="29" eb="31">
      <t>ブンルイ</t>
    </rPh>
    <rPh sb="32" eb="33">
      <t>シタガ</t>
    </rPh>
    <rPh sb="34" eb="36">
      <t>キニュウ</t>
    </rPh>
    <rPh sb="44" eb="46">
      <t>コクリツ</t>
    </rPh>
    <rPh sb="47" eb="49">
      <t>シリツ</t>
    </rPh>
    <rPh sb="53" eb="55">
      <t>コウリツ</t>
    </rPh>
    <rPh sb="55" eb="57">
      <t>ガッコウ</t>
    </rPh>
    <rPh sb="58" eb="60">
      <t>バアイ</t>
    </rPh>
    <rPh sb="63" eb="64">
      <t>スス</t>
    </rPh>
    <rPh sb="75" eb="77">
      <t>ガッコウ</t>
    </rPh>
    <rPh sb="78" eb="80">
      <t>セッチ</t>
    </rPh>
    <rPh sb="80" eb="81">
      <t>シャ</t>
    </rPh>
    <rPh sb="81" eb="82">
      <t>マタ</t>
    </rPh>
    <rPh sb="83" eb="85">
      <t>ガッコウ</t>
    </rPh>
    <rPh sb="86" eb="88">
      <t>イリョウ</t>
    </rPh>
    <rPh sb="88" eb="90">
      <t>キカン</t>
    </rPh>
    <rPh sb="91" eb="95">
      <t>ホウモンカンゴ</t>
    </rPh>
    <rPh sb="101" eb="102">
      <t>トウ</t>
    </rPh>
    <rPh sb="103" eb="104">
      <t>タイ</t>
    </rPh>
    <rPh sb="106" eb="108">
      <t>ガイブ</t>
    </rPh>
    <rPh sb="108" eb="110">
      <t>イタク</t>
    </rPh>
    <rPh sb="111" eb="112">
      <t>オコナ</t>
    </rPh>
    <rPh sb="116" eb="118">
      <t>バアイ</t>
    </rPh>
    <rPh sb="120" eb="123">
      <t>イタクサキ</t>
    </rPh>
    <rPh sb="125" eb="127">
      <t>ハケン</t>
    </rPh>
    <rPh sb="130" eb="133">
      <t>カンゴシ</t>
    </rPh>
    <rPh sb="152" eb="153">
      <t>カズ</t>
    </rPh>
    <rPh sb="154" eb="156">
      <t>キニュウ</t>
    </rPh>
    <rPh sb="173" eb="176">
      <t>イタクサキ</t>
    </rPh>
    <rPh sb="177" eb="179">
      <t>ブンルイ</t>
    </rPh>
    <rPh sb="198" eb="200">
      <t>カイトウ</t>
    </rPh>
    <rPh sb="209" eb="211">
      <t>ブンルイ</t>
    </rPh>
    <rPh sb="212" eb="213">
      <t>レイ</t>
    </rPh>
    <rPh sb="214" eb="216">
      <t>ハケン</t>
    </rPh>
    <rPh sb="216" eb="218">
      <t>ガイシャ</t>
    </rPh>
    <rPh sb="229" eb="232">
      <t>イタクサキ</t>
    </rPh>
    <rPh sb="234" eb="236">
      <t>キニュウ</t>
    </rPh>
    <phoneticPr fontId="3"/>
  </si>
  <si>
    <r>
      <t>②　学校において医療的ケアを実施する者について</t>
    </r>
    <r>
      <rPr>
        <b/>
        <u/>
        <sz val="10"/>
        <color theme="1"/>
        <rFont val="ＭＳ Ｐゴシック"/>
        <family val="3"/>
        <charset val="128"/>
      </rPr>
      <t>≪教員≫</t>
    </r>
    <r>
      <rPr>
        <sz val="10"/>
        <color theme="1"/>
        <rFont val="ＭＳ Ｐゴシック"/>
        <family val="3"/>
        <charset val="128"/>
      </rPr>
      <t xml:space="preserve">
・看護師免許を持ち、職務として学校において医療的ケアを行う養護教諭（養護助教諭を含む。）の数、
・認定特定行為業務従事者として医療的ケアを行う教員の数を回答フォームの分類に従い記入してください。</t>
    </r>
    <rPh sb="2" eb="4">
      <t>ガッコウ</t>
    </rPh>
    <rPh sb="8" eb="11">
      <t>イリョウテキ</t>
    </rPh>
    <rPh sb="14" eb="16">
      <t>ジッシ</t>
    </rPh>
    <rPh sb="18" eb="19">
      <t>シャ</t>
    </rPh>
    <rPh sb="24" eb="26">
      <t>キョウイン</t>
    </rPh>
    <rPh sb="35" eb="36">
      <t>モ</t>
    </rPh>
    <rPh sb="38" eb="40">
      <t>ショクム</t>
    </rPh>
    <rPh sb="43" eb="45">
      <t>ガッコウ</t>
    </rPh>
    <rPh sb="49" eb="52">
      <t>イリョウテキ</t>
    </rPh>
    <rPh sb="55" eb="56">
      <t>オコナ</t>
    </rPh>
    <rPh sb="57" eb="59">
      <t>ヨウゴ</t>
    </rPh>
    <rPh sb="59" eb="61">
      <t>キョウユ</t>
    </rPh>
    <rPh sb="62" eb="64">
      <t>ヨウゴ</t>
    </rPh>
    <rPh sb="64" eb="67">
      <t>ジョキョウユ</t>
    </rPh>
    <rPh sb="68" eb="69">
      <t>フク</t>
    </rPh>
    <rPh sb="73" eb="74">
      <t>カズ</t>
    </rPh>
    <rPh sb="77" eb="88">
      <t>ニンテイトクテイコウイギョウムジュウジシャ</t>
    </rPh>
    <rPh sb="91" eb="94">
      <t>イリョウテキ</t>
    </rPh>
    <rPh sb="97" eb="98">
      <t>オコナ</t>
    </rPh>
    <rPh sb="99" eb="101">
      <t>キョウイン</t>
    </rPh>
    <rPh sb="102" eb="103">
      <t>スウ</t>
    </rPh>
    <rPh sb="104" eb="106">
      <t>カイトウ</t>
    </rPh>
    <rPh sb="111" eb="113">
      <t>ブンルイ</t>
    </rPh>
    <rPh sb="114" eb="115">
      <t>シタガ</t>
    </rPh>
    <rPh sb="116" eb="118">
      <t>キニュウ</t>
    </rPh>
    <phoneticPr fontId="3"/>
  </si>
  <si>
    <r>
      <t>③学校において医療的ケアを実施する者について</t>
    </r>
    <r>
      <rPr>
        <b/>
        <u/>
        <sz val="10"/>
        <color theme="1"/>
        <rFont val="ＭＳ Ｐゴシック"/>
        <family val="3"/>
        <charset val="128"/>
      </rPr>
      <t>≪教員以外≫</t>
    </r>
    <r>
      <rPr>
        <sz val="10"/>
        <color theme="1"/>
        <rFont val="ＭＳ Ｐゴシック"/>
        <family val="3"/>
        <charset val="128"/>
      </rPr>
      <t xml:space="preserve">
・介護福祉士として医療的ケアを実施する者の数、
・認定特定行為業務従事者として医療的ケアを実施する者の数を回答フォームに従い記入してください。</t>
    </r>
    <rPh sb="1" eb="3">
      <t>ガッコウ</t>
    </rPh>
    <rPh sb="7" eb="10">
      <t>イリョウテキ</t>
    </rPh>
    <rPh sb="13" eb="15">
      <t>ジッシ</t>
    </rPh>
    <rPh sb="17" eb="18">
      <t>シャ</t>
    </rPh>
    <rPh sb="23" eb="27">
      <t>キョウインイガイ</t>
    </rPh>
    <rPh sb="30" eb="32">
      <t>カイゴ</t>
    </rPh>
    <rPh sb="32" eb="35">
      <t>フクシシ</t>
    </rPh>
    <rPh sb="38" eb="41">
      <t>イリョウテキ</t>
    </rPh>
    <rPh sb="44" eb="46">
      <t>ジッシ</t>
    </rPh>
    <rPh sb="48" eb="49">
      <t>シャ</t>
    </rPh>
    <rPh sb="50" eb="51">
      <t>スウ</t>
    </rPh>
    <rPh sb="54" eb="56">
      <t>ニンテイ</t>
    </rPh>
    <rPh sb="56" eb="58">
      <t>トクテイ</t>
    </rPh>
    <rPh sb="58" eb="60">
      <t>コウイ</t>
    </rPh>
    <rPh sb="60" eb="62">
      <t>ギョウム</t>
    </rPh>
    <rPh sb="62" eb="65">
      <t>ジュウジシャ</t>
    </rPh>
    <rPh sb="68" eb="71">
      <t>イリョウテキ</t>
    </rPh>
    <rPh sb="74" eb="76">
      <t>ジッシ</t>
    </rPh>
    <rPh sb="78" eb="79">
      <t>シャ</t>
    </rPh>
    <rPh sb="82" eb="84">
      <t>カイトウ</t>
    </rPh>
    <rPh sb="89" eb="90">
      <t>シタガ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</si>
</sst>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2"/>
      <name val="ＭＳ Ｐゴシック"/>
      <family val="3"/>
      <charset val="128"/>
    </font>
    <font>
      <sz val="11"/>
      <color rgb="FFFF0000"/>
      <name val="ＭＳ Ｐゴシック"/>
      <family val="3"/>
      <charset val="128"/>
    </font>
    <font>
      <b/>
      <sz val="16"/>
      <color theme="1"/>
      <name val="ＭＳ Ｐゴシック"/>
      <family val="3"/>
      <charset val="128"/>
    </font>
    <font>
      <b/>
      <sz val="11"/>
      <color theme="1"/>
      <name val="ＭＳ Ｐゴシック"/>
      <family val="3"/>
      <charset val="128"/>
    </font>
    <font>
      <b/>
      <u/>
      <sz val="11"/>
      <color theme="1"/>
      <name val="ＭＳ Ｐゴシック"/>
      <family val="3"/>
      <charset val="128"/>
    </font>
    <font>
      <b/>
      <u/>
      <sz val="11"/>
      <color rgb="FFFF0000"/>
      <name val="ＭＳ Ｐゴシック"/>
      <family val="3"/>
      <charset val="128"/>
    </font>
    <font>
      <u/>
      <sz val="11"/>
      <color theme="1"/>
      <name val="ＭＳ Ｐゴシック"/>
      <family val="3"/>
      <charset val="128"/>
    </font>
    <font>
      <sz val="11"/>
      <name val="ＭＳ Ｐゴシック"/>
      <family val="3"/>
      <charset val="128"/>
    </font>
    <font>
      <b/>
      <sz val="9"/>
      <color indexed="81"/>
      <name val="MS P ゴシック"/>
      <family val="3"/>
      <charset val="128"/>
    </font>
    <font>
      <sz val="9"/>
      <color indexed="81"/>
      <name val="MS P ゴシック"/>
      <family val="3"/>
      <charset val="128"/>
    </font>
    <font>
      <sz val="12"/>
      <color theme="1"/>
      <name val="ＭＳ ゴシック"/>
      <family val="2"/>
      <charset val="128"/>
    </font>
    <font>
      <sz val="6"/>
      <name val="ＭＳ ゴシック"/>
      <family val="2"/>
      <charset val="128"/>
    </font>
    <font>
      <b/>
      <sz val="14"/>
      <name val="ＭＳ Ｐゴシック"/>
      <family val="3"/>
      <charset val="128"/>
    </font>
    <font>
      <b/>
      <sz val="14"/>
      <color rgb="FFFF0000"/>
      <name val="ＭＳ Ｐゴシック"/>
      <family val="3"/>
      <charset val="128"/>
    </font>
    <font>
      <sz val="10"/>
      <name val="ＭＳ Ｐゴシック"/>
      <family val="3"/>
      <charset val="128"/>
    </font>
    <font>
      <b/>
      <sz val="10"/>
      <name val="ＭＳ Ｐゴシック"/>
      <family val="3"/>
      <charset val="128"/>
    </font>
    <font>
      <b/>
      <u/>
      <sz val="10"/>
      <color rgb="FFFF0000"/>
      <name val="ＭＳ Ｐゴシック"/>
      <family val="3"/>
      <charset val="128"/>
    </font>
    <font>
      <u/>
      <sz val="10"/>
      <color rgb="FFFF0000"/>
      <name val="ＭＳ Ｐゴシック"/>
      <family val="3"/>
      <charset val="128"/>
    </font>
    <font>
      <sz val="10"/>
      <color rgb="FFFF0000"/>
      <name val="ＭＳ Ｐゴシック"/>
      <family val="3"/>
      <charset val="128"/>
    </font>
    <font>
      <b/>
      <u/>
      <sz val="10"/>
      <name val="ＭＳ Ｐゴシック"/>
      <family val="3"/>
      <charset val="128"/>
    </font>
    <font>
      <u/>
      <sz val="10"/>
      <name val="ＭＳ Ｐゴシック"/>
      <family val="3"/>
      <charset val="128"/>
    </font>
    <font>
      <sz val="11"/>
      <color rgb="FFFFFFCC"/>
      <name val="ＭＳ Ｐゴシック"/>
      <family val="3"/>
      <charset val="128"/>
    </font>
    <font>
      <sz val="9"/>
      <color rgb="FFFFFFCC"/>
      <name val="ＭＳ Ｐゴシック"/>
      <family val="3"/>
      <charset val="128"/>
    </font>
    <font>
      <sz val="9"/>
      <name val="ＭＳ Ｐゴシック"/>
      <family val="3"/>
      <charset val="128"/>
    </font>
    <font>
      <sz val="8"/>
      <name val="ＭＳ Ｐゴシック"/>
      <family val="3"/>
      <charset val="128"/>
    </font>
    <font>
      <sz val="12"/>
      <color rgb="FFFFFFCC"/>
      <name val="ＭＳ Ｐゴシック"/>
      <family val="3"/>
      <charset val="128"/>
    </font>
    <font>
      <sz val="10"/>
      <color theme="1"/>
      <name val="ＭＳ Ｐゴシック"/>
      <family val="3"/>
      <charset val="128"/>
    </font>
    <font>
      <sz val="12"/>
      <color theme="1"/>
      <name val="ＭＳ Ｐゴシック"/>
      <family val="3"/>
      <charset val="128"/>
    </font>
    <font>
      <b/>
      <sz val="10"/>
      <color theme="1"/>
      <name val="ＭＳ Ｐゴシック"/>
      <family val="3"/>
      <charset val="128"/>
    </font>
    <font>
      <b/>
      <sz val="10"/>
      <color rgb="FFFF0000"/>
      <name val="ＭＳ Ｐゴシック"/>
      <family val="3"/>
      <charset val="128"/>
    </font>
    <font>
      <strike/>
      <sz val="10"/>
      <color theme="1"/>
      <name val="ＭＳ Ｐゴシック"/>
      <family val="3"/>
      <charset val="128"/>
    </font>
    <font>
      <b/>
      <u/>
      <sz val="10"/>
      <color theme="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s>
  <borders count="8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diagonal/>
    </border>
    <border>
      <left style="double">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lignment vertical="center"/>
    </xf>
  </cellStyleXfs>
  <cellXfs count="260">
    <xf numFmtId="0" fontId="0" fillId="0" borderId="0" xfId="0">
      <alignment vertical="center"/>
    </xf>
    <xf numFmtId="0" fontId="2" fillId="0" borderId="0" xfId="0" applyFont="1">
      <alignment vertical="center"/>
    </xf>
    <xf numFmtId="0" fontId="2" fillId="4" borderId="10" xfId="0" applyFont="1" applyFill="1" applyBorder="1" applyAlignment="1">
      <alignment horizontal="left" vertical="center"/>
    </xf>
    <xf numFmtId="0" fontId="2" fillId="5" borderId="10" xfId="0" applyFont="1" applyFill="1" applyBorder="1" applyAlignment="1" applyProtection="1">
      <alignment horizontal="left" vertical="top" wrapText="1"/>
      <protection locked="0"/>
    </xf>
    <xf numFmtId="0" fontId="11" fillId="0" borderId="0" xfId="0" applyFont="1">
      <alignment vertical="center"/>
    </xf>
    <xf numFmtId="0" fontId="18" fillId="0" borderId="15" xfId="0" applyFont="1" applyBorder="1" applyAlignment="1">
      <alignment horizontal="distributed" vertical="center" wrapText="1"/>
    </xf>
    <xf numFmtId="0" fontId="25" fillId="0" borderId="0" xfId="0" applyFont="1">
      <alignment vertical="center"/>
    </xf>
    <xf numFmtId="0" fontId="18" fillId="0" borderId="15" xfId="0" applyFont="1" applyBorder="1" applyAlignment="1">
      <alignment horizontal="distributed" vertical="center"/>
    </xf>
    <xf numFmtId="0" fontId="26" fillId="0" borderId="0" xfId="0" applyFont="1">
      <alignment vertical="center"/>
    </xf>
    <xf numFmtId="0" fontId="18" fillId="0" borderId="22" xfId="0" applyFont="1" applyBorder="1" applyAlignment="1">
      <alignment horizontal="distributed" vertical="center"/>
    </xf>
    <xf numFmtId="0" fontId="18" fillId="0" borderId="24" xfId="0" applyFont="1" applyBorder="1" applyAlignment="1">
      <alignment horizontal="distributed"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5" borderId="26" xfId="0" applyFont="1" applyFill="1" applyBorder="1" applyAlignment="1" applyProtection="1">
      <alignment horizontal="center" vertical="center" wrapText="1"/>
      <protection locked="0"/>
    </xf>
    <xf numFmtId="0" fontId="18" fillId="5" borderId="27" xfId="0" applyFont="1" applyFill="1" applyBorder="1" applyAlignment="1" applyProtection="1">
      <alignment horizontal="center" vertical="center"/>
      <protection locked="0"/>
    </xf>
    <xf numFmtId="0" fontId="18" fillId="5" borderId="28" xfId="0" applyFont="1" applyFill="1" applyBorder="1" applyAlignment="1" applyProtection="1">
      <alignment horizontal="center" vertical="center"/>
      <protection locked="0"/>
    </xf>
    <xf numFmtId="0" fontId="29" fillId="0" borderId="0" xfId="0" applyFont="1">
      <alignment vertical="center"/>
    </xf>
    <xf numFmtId="0" fontId="18" fillId="0" borderId="31" xfId="0" applyFont="1" applyBorder="1" applyAlignment="1">
      <alignment horizontal="distributed" vertical="center" wrapText="1"/>
    </xf>
    <xf numFmtId="0" fontId="18" fillId="0" borderId="0" xfId="0" applyFont="1" applyAlignment="1">
      <alignment vertical="center" wrapText="1"/>
    </xf>
    <xf numFmtId="0" fontId="18" fillId="0" borderId="0" xfId="0" applyFont="1" applyAlignment="1">
      <alignment horizontal="distributed" vertical="center"/>
    </xf>
    <xf numFmtId="0" fontId="18" fillId="0" borderId="0" xfId="0" applyFont="1">
      <alignment vertical="center"/>
    </xf>
    <xf numFmtId="0" fontId="11" fillId="0" borderId="0" xfId="0" applyFont="1" applyAlignment="1">
      <alignment vertical="center" wrapText="1"/>
    </xf>
    <xf numFmtId="0" fontId="19" fillId="0" borderId="0" xfId="0" applyFont="1">
      <alignment vertical="center"/>
    </xf>
    <xf numFmtId="0" fontId="25" fillId="0" borderId="0" xfId="0" applyFont="1" applyAlignment="1">
      <alignment vertical="center" wrapText="1"/>
    </xf>
    <xf numFmtId="0" fontId="18"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30" fillId="0" borderId="43" xfId="0" applyFont="1" applyBorder="1" applyAlignment="1">
      <alignment horizontal="distributed" vertical="center" indent="1"/>
    </xf>
    <xf numFmtId="0" fontId="30" fillId="0" borderId="2" xfId="0" applyFont="1" applyBorder="1">
      <alignment vertical="center"/>
    </xf>
    <xf numFmtId="0" fontId="30" fillId="5" borderId="1" xfId="0" applyFont="1" applyFill="1" applyBorder="1" applyProtection="1">
      <alignment vertical="center"/>
      <protection locked="0"/>
    </xf>
    <xf numFmtId="0" fontId="30" fillId="0" borderId="10" xfId="0" applyFont="1" applyBorder="1" applyAlignment="1">
      <alignment horizontal="center" vertical="center"/>
    </xf>
    <xf numFmtId="0" fontId="30" fillId="0" borderId="1" xfId="0" applyFont="1" applyBorder="1" applyAlignment="1">
      <alignment horizontal="center" vertical="center"/>
    </xf>
    <xf numFmtId="0" fontId="30" fillId="0" borderId="44" xfId="0" applyFont="1" applyBorder="1">
      <alignment vertical="center"/>
    </xf>
    <xf numFmtId="0" fontId="30" fillId="0" borderId="0" xfId="0" applyFont="1" applyAlignment="1">
      <alignment vertical="center" wrapText="1"/>
    </xf>
    <xf numFmtId="0" fontId="30" fillId="5" borderId="10" xfId="0" applyFont="1" applyFill="1" applyBorder="1" applyProtection="1">
      <alignment vertical="center"/>
      <protection locked="0"/>
    </xf>
    <xf numFmtId="0" fontId="30" fillId="0" borderId="0" xfId="0" applyFont="1">
      <alignment vertical="center"/>
    </xf>
    <xf numFmtId="0" fontId="30" fillId="0" borderId="10" xfId="0" applyFont="1" applyBorder="1" applyAlignment="1">
      <alignment horizontal="distributed" vertical="center" indent="1"/>
    </xf>
    <xf numFmtId="0" fontId="30" fillId="0" borderId="47" xfId="0" applyFont="1" applyBorder="1" applyAlignment="1">
      <alignment horizontal="distributed" vertical="center" indent="1"/>
    </xf>
    <xf numFmtId="0" fontId="30" fillId="5" borderId="48" xfId="0" applyFont="1" applyFill="1" applyBorder="1" applyProtection="1">
      <alignment vertical="center"/>
      <protection locked="0"/>
    </xf>
    <xf numFmtId="0" fontId="30" fillId="0" borderId="47" xfId="0" applyFont="1" applyBorder="1" applyAlignment="1">
      <alignment horizontal="center" vertical="center"/>
    </xf>
    <xf numFmtId="0" fontId="30" fillId="0" borderId="49" xfId="0" applyFont="1" applyBorder="1">
      <alignment vertical="center"/>
    </xf>
    <xf numFmtId="0" fontId="30" fillId="0" borderId="52" xfId="0" applyFont="1" applyBorder="1">
      <alignment vertical="center"/>
    </xf>
    <xf numFmtId="0" fontId="30" fillId="0" borderId="53" xfId="0" applyFont="1" applyBorder="1">
      <alignment vertical="center"/>
    </xf>
    <xf numFmtId="0" fontId="30" fillId="0" borderId="10" xfId="0" applyFont="1" applyBorder="1" applyAlignment="1">
      <alignment horizontal="center" vertical="center" wrapText="1"/>
    </xf>
    <xf numFmtId="0" fontId="2" fillId="0" borderId="10" xfId="0" applyFont="1" applyBorder="1" applyAlignment="1">
      <alignment horizontal="center" vertical="center"/>
    </xf>
    <xf numFmtId="0" fontId="30" fillId="0" borderId="10" xfId="0" applyFont="1" applyBorder="1">
      <alignment vertical="center"/>
    </xf>
    <xf numFmtId="0" fontId="30" fillId="0" borderId="10" xfId="0" applyFont="1" applyBorder="1" applyAlignment="1">
      <alignment vertical="center" shrinkToFit="1"/>
    </xf>
    <xf numFmtId="0" fontId="30" fillId="5" borderId="47" xfId="0" applyFont="1" applyFill="1" applyBorder="1" applyProtection="1">
      <alignment vertical="center"/>
      <protection locked="0"/>
    </xf>
    <xf numFmtId="0" fontId="31" fillId="0" borderId="0" xfId="0" applyFont="1" applyAlignment="1">
      <alignment horizontal="center" vertical="center"/>
    </xf>
    <xf numFmtId="0" fontId="30" fillId="0" borderId="57" xfId="0" applyFont="1" applyBorder="1">
      <alignment vertical="center"/>
    </xf>
    <xf numFmtId="0" fontId="30" fillId="0" borderId="58" xfId="0" applyFont="1" applyBorder="1">
      <alignment vertical="center"/>
    </xf>
    <xf numFmtId="0" fontId="32" fillId="0" borderId="0" xfId="0" applyFont="1">
      <alignment vertical="center"/>
    </xf>
    <xf numFmtId="0" fontId="30" fillId="0" borderId="61" xfId="0" applyFont="1" applyBorder="1" applyAlignment="1">
      <alignment horizontal="center" vertical="center" wrapText="1"/>
    </xf>
    <xf numFmtId="0" fontId="30" fillId="0" borderId="62" xfId="0" applyFont="1" applyBorder="1" applyAlignment="1">
      <alignment horizontal="center" vertical="center" wrapText="1"/>
    </xf>
    <xf numFmtId="38" fontId="30" fillId="0" borderId="63" xfId="2" applyNumberFormat="1" applyFont="1" applyBorder="1" applyAlignment="1">
      <alignment horizontal="left" vertical="top" wrapText="1"/>
    </xf>
    <xf numFmtId="0" fontId="30" fillId="5" borderId="10" xfId="0" applyFont="1" applyFill="1" applyBorder="1" applyAlignment="1">
      <alignment horizontal="center" vertical="center" wrapText="1"/>
    </xf>
    <xf numFmtId="0" fontId="30" fillId="5" borderId="64" xfId="0" applyFont="1" applyFill="1" applyBorder="1" applyAlignment="1">
      <alignment horizontal="center" vertical="center" wrapText="1"/>
    </xf>
    <xf numFmtId="38" fontId="30" fillId="0" borderId="65" xfId="2" applyNumberFormat="1" applyFont="1" applyBorder="1" applyAlignment="1">
      <alignment horizontal="left" vertical="top" wrapText="1"/>
    </xf>
    <xf numFmtId="0" fontId="30" fillId="5" borderId="47" xfId="0" applyFont="1" applyFill="1" applyBorder="1" applyAlignment="1">
      <alignment horizontal="center" vertical="center" wrapText="1"/>
    </xf>
    <xf numFmtId="0" fontId="30" fillId="5" borderId="66" xfId="0" applyFont="1" applyFill="1" applyBorder="1" applyAlignment="1">
      <alignment horizontal="center" vertical="center" wrapText="1"/>
    </xf>
    <xf numFmtId="0" fontId="30" fillId="0" borderId="67" xfId="0" applyFont="1" applyBorder="1" applyAlignment="1">
      <alignment horizontal="center" vertical="center" wrapText="1"/>
    </xf>
    <xf numFmtId="0" fontId="30" fillId="0" borderId="57" xfId="0" applyFont="1" applyBorder="1" applyAlignment="1" applyProtection="1">
      <alignment horizontal="right" vertical="center" wrapText="1"/>
      <protection locked="0"/>
    </xf>
    <xf numFmtId="0" fontId="30" fillId="0" borderId="68" xfId="0" applyFont="1" applyBorder="1" applyAlignment="1" applyProtection="1">
      <alignment horizontal="right" vertical="center" wrapText="1"/>
      <protection locked="0"/>
    </xf>
    <xf numFmtId="0" fontId="31" fillId="0" borderId="0" xfId="0" applyFont="1" applyAlignment="1">
      <alignment horizontal="center" vertical="center" wrapText="1"/>
    </xf>
    <xf numFmtId="0" fontId="34" fillId="0" borderId="0" xfId="0" applyFont="1" applyAlignment="1">
      <alignment vertical="center" wrapText="1"/>
    </xf>
    <xf numFmtId="0" fontId="2" fillId="0" borderId="15" xfId="0" applyFont="1" applyBorder="1" applyAlignment="1">
      <alignment horizontal="center" vertical="center"/>
    </xf>
    <xf numFmtId="0" fontId="30" fillId="0" borderId="69" xfId="0" applyFont="1" applyBorder="1" applyAlignment="1">
      <alignment horizontal="center" vertical="center" wrapText="1"/>
    </xf>
    <xf numFmtId="0" fontId="30" fillId="0" borderId="24" xfId="0" applyFont="1" applyBorder="1" applyAlignment="1">
      <alignment vertical="center" wrapText="1"/>
    </xf>
    <xf numFmtId="0" fontId="30" fillId="5" borderId="64" xfId="0" applyFont="1" applyFill="1" applyBorder="1" applyAlignment="1" applyProtection="1">
      <alignment horizontal="left" vertical="center" wrapText="1"/>
      <protection locked="0"/>
    </xf>
    <xf numFmtId="0" fontId="30" fillId="0" borderId="24" xfId="0" applyFont="1" applyBorder="1" applyAlignment="1">
      <alignment vertical="center" shrinkToFit="1"/>
    </xf>
    <xf numFmtId="0" fontId="30" fillId="5" borderId="64" xfId="0" applyFont="1" applyFill="1" applyBorder="1" applyAlignment="1" applyProtection="1">
      <alignment vertical="center" wrapText="1"/>
      <protection locked="0"/>
    </xf>
    <xf numFmtId="0" fontId="30" fillId="0" borderId="25" xfId="0" applyFont="1" applyBorder="1" applyAlignment="1">
      <alignment vertical="center" wrapText="1"/>
    </xf>
    <xf numFmtId="0" fontId="30" fillId="0" borderId="65" xfId="0" applyFont="1" applyBorder="1" applyAlignment="1">
      <alignment vertical="center" wrapText="1"/>
    </xf>
    <xf numFmtId="0" fontId="30" fillId="5" borderId="66" xfId="0" applyFont="1" applyFill="1" applyBorder="1" applyAlignment="1" applyProtection="1">
      <alignment vertical="center" wrapText="1"/>
      <protection locked="0"/>
    </xf>
    <xf numFmtId="0" fontId="30" fillId="0" borderId="68" xfId="0" applyFont="1" applyBorder="1" applyAlignment="1">
      <alignment vertical="center" wrapText="1"/>
    </xf>
    <xf numFmtId="38" fontId="30" fillId="0" borderId="0" xfId="1" applyFont="1" applyAlignment="1">
      <alignment vertical="center" wrapText="1"/>
    </xf>
    <xf numFmtId="0" fontId="36" fillId="0" borderId="0" xfId="0" applyFont="1">
      <alignment vertical="center"/>
    </xf>
    <xf numFmtId="0" fontId="30" fillId="0" borderId="15"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71" xfId="0" applyFont="1" applyBorder="1" applyAlignment="1">
      <alignment horizontal="center" vertical="center" wrapText="1"/>
    </xf>
    <xf numFmtId="0" fontId="30" fillId="5" borderId="31" xfId="0" applyFont="1" applyFill="1" applyBorder="1" applyAlignment="1" applyProtection="1">
      <alignment vertical="center" wrapText="1"/>
      <protection locked="0"/>
    </xf>
    <xf numFmtId="0" fontId="30" fillId="5" borderId="72" xfId="0" applyFont="1" applyFill="1" applyBorder="1" applyAlignment="1" applyProtection="1">
      <alignment vertical="center" wrapText="1"/>
      <protection locked="0"/>
    </xf>
    <xf numFmtId="0" fontId="30" fillId="0" borderId="73" xfId="0" applyFont="1" applyBorder="1" applyAlignment="1">
      <alignment vertical="center" wrapText="1"/>
    </xf>
    <xf numFmtId="38" fontId="31" fillId="0" borderId="0" xfId="1" applyFont="1" applyAlignment="1">
      <alignment horizontal="center" vertical="center" wrapText="1"/>
    </xf>
    <xf numFmtId="0" fontId="30" fillId="0" borderId="15" xfId="0" applyFont="1" applyBorder="1" applyAlignment="1">
      <alignment horizontal="center" vertical="center"/>
    </xf>
    <xf numFmtId="38" fontId="30" fillId="0" borderId="71" xfId="1" applyFont="1" applyBorder="1" applyAlignment="1">
      <alignment horizontal="center" vertical="center" wrapText="1"/>
    </xf>
    <xf numFmtId="0" fontId="30" fillId="0" borderId="0" xfId="0" applyFont="1" applyAlignment="1">
      <alignment horizontal="center" vertical="center"/>
    </xf>
    <xf numFmtId="0" fontId="30" fillId="0" borderId="19" xfId="0" applyFont="1" applyBorder="1" applyAlignment="1">
      <alignment horizontal="center" vertical="center" wrapText="1"/>
    </xf>
    <xf numFmtId="0" fontId="30" fillId="0" borderId="0" xfId="0" applyFont="1" applyAlignment="1">
      <alignment horizontal="left" vertical="center"/>
    </xf>
    <xf numFmtId="0" fontId="30" fillId="0" borderId="75" xfId="0" applyFont="1" applyBorder="1" applyAlignment="1">
      <alignment horizontal="center" vertical="center" wrapText="1"/>
    </xf>
    <xf numFmtId="0" fontId="30" fillId="0" borderId="76" xfId="0" applyFont="1" applyBorder="1" applyAlignment="1">
      <alignment horizontal="center" vertical="center"/>
    </xf>
    <xf numFmtId="0" fontId="30" fillId="0" borderId="3" xfId="0" applyFont="1" applyBorder="1" applyAlignment="1">
      <alignment horizontal="center" vertical="center" wrapText="1"/>
    </xf>
    <xf numFmtId="0" fontId="30" fillId="5" borderId="10" xfId="0" applyFont="1" applyFill="1" applyBorder="1" applyAlignment="1" applyProtection="1">
      <alignment vertical="center" wrapText="1"/>
      <protection locked="0"/>
    </xf>
    <xf numFmtId="0" fontId="30" fillId="5" borderId="77" xfId="0" applyFont="1" applyFill="1" applyBorder="1" applyAlignment="1" applyProtection="1">
      <alignment vertical="center" wrapText="1"/>
      <protection locked="0"/>
    </xf>
    <xf numFmtId="0" fontId="30" fillId="0" borderId="44" xfId="0" applyFont="1" applyBorder="1" applyAlignment="1">
      <alignment horizontal="right" vertical="center" wrapText="1"/>
    </xf>
    <xf numFmtId="0" fontId="30" fillId="5" borderId="78" xfId="0" applyFont="1" applyFill="1" applyBorder="1" applyAlignment="1" applyProtection="1">
      <alignment vertical="center" wrapText="1"/>
      <protection locked="0"/>
    </xf>
    <xf numFmtId="0" fontId="30" fillId="5" borderId="79" xfId="0" applyFont="1" applyFill="1" applyBorder="1" applyAlignment="1" applyProtection="1">
      <alignment vertical="center" wrapText="1"/>
      <protection locked="0"/>
    </xf>
    <xf numFmtId="0" fontId="30" fillId="5" borderId="61" xfId="0" applyFont="1" applyFill="1" applyBorder="1" applyAlignment="1" applyProtection="1">
      <alignment vertical="center" wrapText="1"/>
      <protection locked="0"/>
    </xf>
    <xf numFmtId="0" fontId="30" fillId="5" borderId="41" xfId="0" applyFont="1" applyFill="1" applyBorder="1" applyAlignment="1" applyProtection="1">
      <alignment vertical="center" wrapText="1"/>
      <protection locked="0"/>
    </xf>
    <xf numFmtId="0" fontId="30" fillId="0" borderId="80" xfId="0" applyFont="1" applyBorder="1" applyAlignment="1">
      <alignment horizontal="center" vertical="center" wrapText="1"/>
    </xf>
    <xf numFmtId="0" fontId="30" fillId="5" borderId="81" xfId="0" applyFont="1" applyFill="1" applyBorder="1" applyAlignment="1" applyProtection="1">
      <alignment vertical="center" wrapText="1"/>
      <protection locked="0"/>
    </xf>
    <xf numFmtId="0" fontId="30" fillId="5" borderId="82" xfId="0" applyFont="1" applyFill="1" applyBorder="1" applyAlignment="1" applyProtection="1">
      <alignment vertical="center" wrapText="1"/>
      <protection locked="0"/>
    </xf>
    <xf numFmtId="0" fontId="30" fillId="0" borderId="49" xfId="0" applyFont="1" applyBorder="1" applyAlignment="1">
      <alignment horizontal="right" vertical="center" wrapText="1"/>
    </xf>
    <xf numFmtId="0" fontId="30" fillId="0" borderId="67" xfId="0" applyFont="1" applyBorder="1" applyAlignment="1">
      <alignment horizontal="center" vertical="center"/>
    </xf>
    <xf numFmtId="0" fontId="30" fillId="0" borderId="52" xfId="0" applyFont="1" applyBorder="1" applyAlignment="1">
      <alignment horizontal="center" vertical="center"/>
    </xf>
    <xf numFmtId="0" fontId="30" fillId="0" borderId="83" xfId="0" applyFont="1" applyBorder="1">
      <alignment vertical="center"/>
    </xf>
    <xf numFmtId="0" fontId="30" fillId="0" borderId="84" xfId="0" applyFont="1" applyBorder="1">
      <alignment vertical="center"/>
    </xf>
    <xf numFmtId="0" fontId="30" fillId="0" borderId="85" xfId="0" applyFont="1" applyBorder="1" applyAlignment="1">
      <alignment horizontal="right" vertical="center" wrapText="1"/>
    </xf>
    <xf numFmtId="0" fontId="30" fillId="0" borderId="10" xfId="0" applyFont="1" applyBorder="1" applyAlignment="1">
      <alignment horizontal="left" vertical="center" wrapText="1"/>
    </xf>
    <xf numFmtId="0" fontId="30" fillId="0" borderId="77" xfId="0" applyFont="1" applyBorder="1" applyAlignment="1">
      <alignment horizontal="left" vertical="center"/>
    </xf>
    <xf numFmtId="0" fontId="30" fillId="0" borderId="23" xfId="0" applyFont="1" applyBorder="1" applyAlignment="1">
      <alignment vertical="center" wrapText="1"/>
    </xf>
    <xf numFmtId="0" fontId="30" fillId="0" borderId="75" xfId="0" applyFont="1" applyBorder="1" applyAlignment="1">
      <alignment horizontal="distributed" vertical="center" indent="1"/>
    </xf>
    <xf numFmtId="0" fontId="30" fillId="5" borderId="47" xfId="0" applyFont="1" applyFill="1" applyBorder="1" applyAlignment="1" applyProtection="1">
      <alignment vertical="center" wrapText="1"/>
      <protection locked="0"/>
    </xf>
    <xf numFmtId="0" fontId="30" fillId="0" borderId="49" xfId="0" applyFont="1" applyBorder="1" applyAlignment="1">
      <alignment vertical="center" wrapText="1"/>
    </xf>
    <xf numFmtId="0" fontId="30" fillId="0" borderId="83" xfId="0" applyFont="1" applyBorder="1" applyAlignment="1">
      <alignment horizontal="center" vertical="center"/>
    </xf>
    <xf numFmtId="0" fontId="2" fillId="0" borderId="5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38" fontId="30" fillId="0" borderId="0" xfId="1" applyFont="1" applyBorder="1" applyAlignment="1">
      <alignment horizontal="center" vertical="center" wrapText="1"/>
    </xf>
    <xf numFmtId="0" fontId="30" fillId="0" borderId="78" xfId="0" applyFont="1" applyBorder="1" applyAlignment="1">
      <alignment horizontal="center" vertical="center" wrapText="1"/>
    </xf>
    <xf numFmtId="0" fontId="2" fillId="0" borderId="54" xfId="0" applyFont="1" applyBorder="1" applyAlignment="1">
      <alignment horizontal="left" vertical="center"/>
    </xf>
    <xf numFmtId="0" fontId="30" fillId="0" borderId="41" xfId="0" applyFont="1" applyBorder="1" applyAlignment="1">
      <alignment horizontal="center" vertical="center" wrapText="1"/>
    </xf>
    <xf numFmtId="0" fontId="30" fillId="0" borderId="44" xfId="0" applyFont="1" applyBorder="1" applyAlignment="1">
      <alignment vertical="center" wrapText="1"/>
    </xf>
    <xf numFmtId="0" fontId="5" fillId="0" borderId="0" xfId="0" applyFont="1">
      <alignment vertical="center"/>
    </xf>
    <xf numFmtId="0" fontId="2" fillId="0" borderId="5" xfId="0" applyFont="1" applyBorder="1">
      <alignment vertical="center"/>
    </xf>
    <xf numFmtId="0" fontId="2" fillId="3" borderId="8" xfId="0" applyFont="1" applyFill="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2" fillId="0" borderId="8" xfId="0" applyFont="1" applyBorder="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0" fillId="0" borderId="43" xfId="0" applyFont="1" applyBorder="1" applyAlignment="1">
      <alignment horizontal="distributed" vertical="center" indent="1"/>
    </xf>
    <xf numFmtId="0" fontId="30" fillId="0" borderId="2" xfId="0" applyFont="1" applyBorder="1" applyAlignment="1">
      <alignment horizontal="distributed" vertical="center" indent="1"/>
    </xf>
    <xf numFmtId="0" fontId="30" fillId="0" borderId="25"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46" xfId="0" applyFont="1" applyBorder="1" applyAlignment="1">
      <alignment horizontal="center" vertical="center" wrapText="1"/>
    </xf>
    <xf numFmtId="0" fontId="25" fillId="0" borderId="0" xfId="0" applyFont="1" applyAlignment="1">
      <alignment vertical="center" wrapText="1"/>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8" fillId="3" borderId="0" xfId="0" applyFont="1" applyFill="1" applyAlignment="1">
      <alignment horizontal="left" vertical="center"/>
    </xf>
    <xf numFmtId="0" fontId="30" fillId="0" borderId="12"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74" xfId="0" applyFont="1" applyBorder="1" applyAlignment="1">
      <alignment horizontal="center" vertical="center" wrapText="1"/>
    </xf>
    <xf numFmtId="38" fontId="30" fillId="0" borderId="38" xfId="1" applyFont="1" applyBorder="1" applyAlignment="1">
      <alignment horizontal="center" vertical="center" wrapText="1"/>
    </xf>
    <xf numFmtId="38" fontId="30" fillId="0" borderId="42" xfId="1" applyFont="1" applyBorder="1" applyAlignment="1">
      <alignment horizontal="center" vertical="center" wrapText="1"/>
    </xf>
    <xf numFmtId="0" fontId="2" fillId="5" borderId="43" xfId="0" applyFont="1" applyFill="1" applyBorder="1" applyAlignment="1" applyProtection="1">
      <alignment horizontal="center" vertical="center" shrinkToFit="1"/>
      <protection locked="0"/>
    </xf>
    <xf numFmtId="0" fontId="2" fillId="5" borderId="3" xfId="0" applyFont="1" applyFill="1" applyBorder="1" applyAlignment="1" applyProtection="1">
      <alignment horizontal="center" vertical="center" shrinkToFit="1"/>
      <protection locked="0"/>
    </xf>
    <xf numFmtId="0" fontId="2" fillId="5" borderId="23" xfId="0" applyFont="1" applyFill="1" applyBorder="1" applyAlignment="1" applyProtection="1">
      <alignment horizontal="center" vertical="center" shrinkToFit="1"/>
      <protection locked="0"/>
    </xf>
    <xf numFmtId="0" fontId="2" fillId="5" borderId="59" xfId="0" applyFont="1" applyFill="1" applyBorder="1" applyAlignment="1" applyProtection="1">
      <alignment horizontal="center" vertical="center" shrinkToFit="1"/>
      <protection locked="0"/>
    </xf>
    <xf numFmtId="0" fontId="2" fillId="5" borderId="33" xfId="0" applyFont="1" applyFill="1" applyBorder="1" applyAlignment="1" applyProtection="1">
      <alignment horizontal="center" vertical="center" shrinkToFit="1"/>
      <protection locked="0"/>
    </xf>
    <xf numFmtId="0" fontId="2" fillId="5" borderId="34" xfId="0" applyFont="1" applyFill="1" applyBorder="1" applyAlignment="1" applyProtection="1">
      <alignment horizontal="center" vertical="center" shrinkToFit="1"/>
      <protection locked="0"/>
    </xf>
    <xf numFmtId="0" fontId="30" fillId="6" borderId="0" xfId="0" applyFont="1" applyFill="1" applyAlignment="1">
      <alignment horizontal="left" vertical="center" wrapText="1"/>
    </xf>
    <xf numFmtId="0" fontId="30" fillId="0" borderId="0" xfId="0" applyFont="1" applyAlignment="1">
      <alignment horizontal="left" vertical="center" wrapText="1"/>
    </xf>
    <xf numFmtId="0" fontId="30" fillId="0" borderId="17" xfId="0" applyFont="1" applyBorder="1" applyAlignment="1">
      <alignment horizontal="center" vertical="center" wrapText="1"/>
    </xf>
    <xf numFmtId="0" fontId="30" fillId="0" borderId="86" xfId="0" applyFont="1" applyBorder="1" applyAlignment="1">
      <alignment horizontal="center" vertical="center" wrapText="1"/>
    </xf>
    <xf numFmtId="38" fontId="30" fillId="0" borderId="87" xfId="1" applyFont="1" applyBorder="1" applyAlignment="1">
      <alignment horizontal="center" vertical="center" wrapText="1"/>
    </xf>
    <xf numFmtId="0" fontId="30" fillId="0" borderId="75"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75" xfId="0" applyFont="1" applyBorder="1" applyAlignment="1">
      <alignment horizontal="center" vertical="center"/>
    </xf>
    <xf numFmtId="0" fontId="30" fillId="0" borderId="6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76" xfId="0" applyFont="1" applyBorder="1" applyAlignment="1">
      <alignment horizontal="center" vertical="center"/>
    </xf>
    <xf numFmtId="0" fontId="30" fillId="0" borderId="41" xfId="0" applyFont="1" applyBorder="1" applyAlignment="1">
      <alignment horizontal="center" vertical="center"/>
    </xf>
    <xf numFmtId="0" fontId="30" fillId="0" borderId="12" xfId="0" applyFont="1" applyBorder="1" applyAlignment="1">
      <alignment horizontal="center" vertical="center"/>
    </xf>
    <xf numFmtId="0" fontId="30" fillId="0" borderId="35"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0" xfId="0" applyFont="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74" xfId="0" applyFont="1" applyBorder="1" applyAlignment="1">
      <alignment horizontal="center" vertical="center"/>
    </xf>
    <xf numFmtId="38" fontId="30" fillId="0" borderId="38" xfId="1" applyFont="1" applyBorder="1" applyAlignment="1">
      <alignment horizontal="center" vertical="center"/>
    </xf>
    <xf numFmtId="38" fontId="30" fillId="0" borderId="42" xfId="1" applyFont="1" applyBorder="1" applyAlignment="1">
      <alignment horizontal="center" vertical="center"/>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0" fillId="0" borderId="54" xfId="0" applyFont="1" applyBorder="1" applyAlignment="1">
      <alignment horizontal="center" vertical="center"/>
    </xf>
    <xf numFmtId="0" fontId="30" fillId="0" borderId="36" xfId="0" applyFont="1" applyBorder="1" applyAlignment="1">
      <alignment horizontal="center" vertical="center"/>
    </xf>
    <xf numFmtId="38" fontId="30" fillId="6" borderId="0" xfId="1" applyFont="1" applyFill="1" applyAlignment="1">
      <alignment vertical="center" wrapText="1"/>
    </xf>
    <xf numFmtId="0" fontId="30" fillId="3" borderId="0" xfId="0" applyFont="1" applyFill="1" applyAlignment="1">
      <alignment horizontal="left" vertical="center" wrapText="1"/>
    </xf>
    <xf numFmtId="0" fontId="30" fillId="0" borderId="60" xfId="0" applyFont="1" applyBorder="1" applyAlignment="1">
      <alignment horizontal="left" vertical="center" wrapText="1"/>
    </xf>
    <xf numFmtId="0" fontId="30" fillId="0" borderId="22" xfId="0" applyFont="1" applyBorder="1" applyAlignment="1">
      <alignment horizontal="left" vertical="center" wrapText="1"/>
    </xf>
    <xf numFmtId="0" fontId="30" fillId="0" borderId="2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0" fillId="0" borderId="55" xfId="0" applyFont="1" applyBorder="1">
      <alignment vertical="center"/>
    </xf>
    <xf numFmtId="0" fontId="30" fillId="0" borderId="56" xfId="0" applyFont="1" applyBorder="1">
      <alignment vertical="center"/>
    </xf>
    <xf numFmtId="0" fontId="18" fillId="6" borderId="0" xfId="0" applyFont="1" applyFill="1" applyAlignment="1">
      <alignment horizontal="left" vertical="center" wrapText="1"/>
    </xf>
    <xf numFmtId="0" fontId="30" fillId="0" borderId="43" xfId="0" applyFont="1" applyBorder="1">
      <alignment vertical="center"/>
    </xf>
    <xf numFmtId="0" fontId="30" fillId="0" borderId="2" xfId="0" applyFont="1" applyBorder="1">
      <alignment vertical="center"/>
    </xf>
    <xf numFmtId="38" fontId="30" fillId="0" borderId="43" xfId="1" applyFont="1" applyBorder="1" applyAlignment="1">
      <alignment vertical="center"/>
    </xf>
    <xf numFmtId="38" fontId="30" fillId="0" borderId="2" xfId="1" applyFont="1" applyBorder="1" applyAlignment="1">
      <alignment vertical="center"/>
    </xf>
    <xf numFmtId="0" fontId="30" fillId="0" borderId="25" xfId="0" applyFont="1" applyBorder="1">
      <alignment vertical="center"/>
    </xf>
    <xf numFmtId="0" fontId="30" fillId="0" borderId="45" xfId="0" applyFont="1" applyBorder="1">
      <alignment vertical="center"/>
    </xf>
    <xf numFmtId="0" fontId="30" fillId="0" borderId="22" xfId="0" applyFont="1" applyBorder="1">
      <alignment vertical="center"/>
    </xf>
    <xf numFmtId="0" fontId="2" fillId="0" borderId="54" xfId="0" applyFont="1" applyBorder="1" applyAlignment="1">
      <alignment horizontal="center" vertical="center"/>
    </xf>
    <xf numFmtId="0" fontId="2" fillId="0" borderId="21"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30" fillId="3" borderId="0" xfId="0" applyFont="1" applyFill="1" applyAlignment="1">
      <alignment vertical="center" wrapText="1"/>
    </xf>
    <xf numFmtId="0" fontId="30" fillId="0" borderId="19" xfId="0" applyFont="1" applyBorder="1" applyAlignment="1">
      <alignment horizontal="center" vertical="top" wrapText="1"/>
    </xf>
    <xf numFmtId="0" fontId="30" fillId="0" borderId="36" xfId="0" applyFont="1" applyBorder="1" applyAlignment="1">
      <alignment horizontal="center" vertical="top" wrapText="1"/>
    </xf>
    <xf numFmtId="0" fontId="30" fillId="0" borderId="37" xfId="0" applyFont="1" applyBorder="1" applyAlignment="1">
      <alignment horizontal="center" vertical="center"/>
    </xf>
    <xf numFmtId="0" fontId="30" fillId="0" borderId="38" xfId="0" applyFont="1" applyBorder="1" applyAlignment="1">
      <alignment horizontal="center" vertical="center" wrapText="1"/>
    </xf>
    <xf numFmtId="0" fontId="30" fillId="0" borderId="42" xfId="0" applyFont="1" applyBorder="1" applyAlignment="1">
      <alignment horizontal="center" vertical="center" wrapText="1"/>
    </xf>
    <xf numFmtId="0" fontId="18" fillId="5" borderId="32" xfId="0" applyFont="1" applyFill="1" applyBorder="1" applyAlignment="1" applyProtection="1">
      <alignment horizontal="left" vertical="center" shrinkToFit="1"/>
      <protection locked="0"/>
    </xf>
    <xf numFmtId="0" fontId="18" fillId="5" borderId="33" xfId="0" applyFont="1" applyFill="1" applyBorder="1" applyAlignment="1" applyProtection="1">
      <alignment horizontal="left" vertical="center" shrinkToFit="1"/>
      <protection locked="0"/>
    </xf>
    <xf numFmtId="0" fontId="18" fillId="5" borderId="34" xfId="0" applyFont="1" applyFill="1" applyBorder="1" applyAlignment="1" applyProtection="1">
      <alignment horizontal="left" vertical="center" shrinkToFit="1"/>
      <protection locked="0"/>
    </xf>
    <xf numFmtId="0" fontId="18" fillId="6" borderId="0" xfId="0" applyFont="1" applyFill="1" applyAlignment="1">
      <alignment horizontal="left" vertical="center"/>
    </xf>
    <xf numFmtId="0" fontId="18" fillId="3" borderId="0" xfId="0" applyFont="1" applyFill="1" applyAlignment="1">
      <alignment horizontal="left" vertical="center" wrapText="1"/>
    </xf>
    <xf numFmtId="0" fontId="18" fillId="0" borderId="12" xfId="0" applyFont="1" applyBorder="1" applyAlignment="1">
      <alignment horizontal="center" vertical="center"/>
    </xf>
    <xf numFmtId="0" fontId="18" fillId="0" borderId="35"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19" xfId="0" applyFont="1" applyBorder="1" applyAlignment="1">
      <alignment horizontal="center" vertical="top" wrapText="1"/>
    </xf>
    <xf numFmtId="0" fontId="18" fillId="0" borderId="36" xfId="0" applyFont="1" applyBorder="1" applyAlignment="1">
      <alignment horizontal="center" vertical="top" wrapText="1"/>
    </xf>
    <xf numFmtId="0" fontId="18" fillId="0" borderId="37"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42" xfId="0" applyFont="1" applyBorder="1" applyAlignment="1">
      <alignment horizontal="center" vertical="center" wrapText="1"/>
    </xf>
    <xf numFmtId="0" fontId="16" fillId="0" borderId="0" xfId="0" applyFont="1" applyAlignment="1">
      <alignment horizontal="center" vertical="center"/>
    </xf>
    <xf numFmtId="0" fontId="17" fillId="0" borderId="11" xfId="0" applyFont="1" applyBorder="1" applyAlignment="1">
      <alignment horizontal="center" vertical="center"/>
    </xf>
    <xf numFmtId="0" fontId="18" fillId="3" borderId="12" xfId="0" applyFont="1" applyFill="1" applyBorder="1" applyAlignment="1">
      <alignment horizontal="left" vertical="top" wrapText="1"/>
    </xf>
    <xf numFmtId="0" fontId="18" fillId="3" borderId="13" xfId="0" applyFont="1" applyFill="1" applyBorder="1" applyAlignment="1">
      <alignment horizontal="left" vertical="top" wrapText="1"/>
    </xf>
    <xf numFmtId="0" fontId="18" fillId="3" borderId="14" xfId="0" applyFont="1" applyFill="1" applyBorder="1" applyAlignment="1">
      <alignment horizontal="left" vertical="top" wrapText="1"/>
    </xf>
    <xf numFmtId="0" fontId="18" fillId="3" borderId="17" xfId="0" applyFont="1" applyFill="1" applyBorder="1" applyAlignment="1">
      <alignment horizontal="left" vertical="top" wrapText="1"/>
    </xf>
    <xf numFmtId="0" fontId="18" fillId="3" borderId="0" xfId="0" applyFont="1" applyFill="1" applyAlignment="1">
      <alignment horizontal="left" vertical="top" wrapText="1"/>
    </xf>
    <xf numFmtId="0" fontId="18" fillId="3" borderId="18" xfId="0" applyFont="1" applyFill="1" applyBorder="1" applyAlignment="1">
      <alignment horizontal="left" vertical="top" wrapText="1"/>
    </xf>
    <xf numFmtId="0" fontId="18" fillId="3" borderId="29" xfId="0" applyFont="1" applyFill="1" applyBorder="1" applyAlignment="1">
      <alignment horizontal="left" vertical="top" wrapText="1"/>
    </xf>
    <xf numFmtId="0" fontId="18" fillId="3" borderId="11" xfId="0" applyFont="1" applyFill="1" applyBorder="1" applyAlignment="1">
      <alignment horizontal="left" vertical="top" wrapText="1"/>
    </xf>
    <xf numFmtId="0" fontId="18" fillId="3" borderId="30" xfId="0" applyFont="1" applyFill="1" applyBorder="1" applyAlignment="1">
      <alignment horizontal="left" vertical="top" wrapText="1"/>
    </xf>
    <xf numFmtId="0" fontId="18" fillId="5" borderId="16" xfId="0" applyFont="1" applyFill="1" applyBorder="1" applyAlignment="1" applyProtection="1">
      <alignment horizontal="left" vertical="center" shrinkToFit="1"/>
      <protection locked="0"/>
    </xf>
    <xf numFmtId="0" fontId="18" fillId="5" borderId="6" xfId="0" applyFont="1" applyFill="1" applyBorder="1" applyAlignment="1" applyProtection="1">
      <alignment horizontal="left" vertical="center" shrinkToFit="1"/>
      <protection locked="0"/>
    </xf>
    <xf numFmtId="0" fontId="18" fillId="5" borderId="7" xfId="0" applyFont="1" applyFill="1" applyBorder="1" applyAlignment="1" applyProtection="1">
      <alignment horizontal="left" vertical="center" shrinkToFit="1"/>
      <protection locked="0"/>
    </xf>
    <xf numFmtId="0" fontId="18" fillId="0" borderId="19" xfId="0" applyFont="1" applyBorder="1" applyAlignment="1">
      <alignment horizontal="left" vertical="center" shrinkToFit="1"/>
    </xf>
    <xf numFmtId="0" fontId="18" fillId="0" borderId="20" xfId="0" applyFont="1" applyBorder="1" applyAlignment="1">
      <alignment horizontal="left" vertical="center" shrinkToFit="1"/>
    </xf>
    <xf numFmtId="0" fontId="18" fillId="0" borderId="21"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23" xfId="0" applyFont="1" applyBorder="1" applyAlignment="1">
      <alignment horizontal="left" vertical="center" shrinkToFit="1"/>
    </xf>
    <xf numFmtId="0" fontId="27" fillId="0" borderId="25" xfId="0" applyFont="1" applyBorder="1" applyAlignment="1">
      <alignment horizontal="left" vertical="center" wrapText="1"/>
    </xf>
    <xf numFmtId="0" fontId="27" fillId="0" borderId="22" xfId="0" applyFont="1" applyBorder="1" applyAlignment="1">
      <alignment horizontal="left" vertical="center" wrapText="1"/>
    </xf>
    <xf numFmtId="0" fontId="18" fillId="5" borderId="1" xfId="0" applyFont="1" applyFill="1" applyBorder="1" applyAlignment="1" applyProtection="1">
      <alignment horizontal="left" vertical="center" shrinkToFit="1"/>
      <protection locked="0"/>
    </xf>
    <xf numFmtId="0" fontId="18" fillId="5" borderId="3" xfId="0" applyFont="1" applyFill="1" applyBorder="1" applyAlignment="1" applyProtection="1">
      <alignment horizontal="left" vertical="center" shrinkToFit="1"/>
      <protection locked="0"/>
    </xf>
    <xf numFmtId="0" fontId="18" fillId="5" borderId="23" xfId="0" applyFont="1" applyFill="1" applyBorder="1" applyAlignment="1" applyProtection="1">
      <alignment horizontal="left" vertical="center" shrinkToFit="1"/>
      <protection locked="0"/>
    </xf>
  </cellXfs>
  <cellStyles count="3">
    <cellStyle name="桁区切り" xfId="1" builtinId="6"/>
    <cellStyle name="標準" xfId="0" builtinId="0"/>
    <cellStyle name="標準 5 2" xfId="2"/>
  </cellStyles>
  <dxfs count="13">
    <dxf>
      <fill>
        <patternFill>
          <bgColor theme="0" tint="-0.14996795556505021"/>
        </patternFill>
      </fill>
    </dxf>
    <dxf>
      <font>
        <color theme="0"/>
      </font>
      <fill>
        <patternFill>
          <bgColor rgb="FFFF0000"/>
        </patternFill>
      </fill>
      <border>
        <left/>
        <right/>
        <top/>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D9D9D9"/>
        </patternFill>
      </fill>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12275</xdr:colOff>
      <xdr:row>3</xdr:row>
      <xdr:rowOff>7935</xdr:rowOff>
    </xdr:from>
    <xdr:to>
      <xdr:col>1</xdr:col>
      <xdr:colOff>191134</xdr:colOff>
      <xdr:row>3</xdr:row>
      <xdr:rowOff>295935</xdr:rowOff>
    </xdr:to>
    <xdr:sp macro="" textlink="">
      <xdr:nvSpPr>
        <xdr:cNvPr id="2" name="テキスト ボックス 1">
          <a:extLst>
            <a:ext uri="{FF2B5EF4-FFF2-40B4-BE49-F238E27FC236}">
              <a16:creationId xmlns:a16="http://schemas.microsoft.com/office/drawing/2014/main" id="{021059EE-04BE-424A-817C-28A3AA18C07A}"/>
            </a:ext>
          </a:extLst>
        </xdr:cNvPr>
        <xdr:cNvSpPr txBox="1"/>
      </xdr:nvSpPr>
      <xdr:spPr>
        <a:xfrm>
          <a:off x="12275" y="550860"/>
          <a:ext cx="1655234"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学校回答用①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0</xdr:row>
      <xdr:rowOff>39689</xdr:rowOff>
    </xdr:from>
    <xdr:to>
      <xdr:col>2</xdr:col>
      <xdr:colOff>522606</xdr:colOff>
      <xdr:row>0</xdr:row>
      <xdr:rowOff>325439</xdr:rowOff>
    </xdr:to>
    <xdr:sp macro="" textlink="">
      <xdr:nvSpPr>
        <xdr:cNvPr id="2" name="テキスト ボックス 1">
          <a:extLst>
            <a:ext uri="{FF2B5EF4-FFF2-40B4-BE49-F238E27FC236}">
              <a16:creationId xmlns:a16="http://schemas.microsoft.com/office/drawing/2014/main" id="{B9206839-5D63-4827-AAF6-F0B2055545FD}"/>
            </a:ext>
          </a:extLst>
        </xdr:cNvPr>
        <xdr:cNvSpPr txBox="1"/>
      </xdr:nvSpPr>
      <xdr:spPr>
        <a:xfrm>
          <a:off x="542925" y="39689"/>
          <a:ext cx="1884681"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学校回答用②</a:t>
          </a:r>
        </a:p>
      </xdr:txBody>
    </xdr:sp>
    <xdr:clientData/>
  </xdr:twoCellAnchor>
  <xdr:twoCellAnchor>
    <xdr:from>
      <xdr:col>0</xdr:col>
      <xdr:colOff>76200</xdr:colOff>
      <xdr:row>58</xdr:row>
      <xdr:rowOff>0</xdr:rowOff>
    </xdr:from>
    <xdr:to>
      <xdr:col>0</xdr:col>
      <xdr:colOff>373380</xdr:colOff>
      <xdr:row>77</xdr:row>
      <xdr:rowOff>99060</xdr:rowOff>
    </xdr:to>
    <xdr:grpSp>
      <xdr:nvGrpSpPr>
        <xdr:cNvPr id="3" name="グループ化 2">
          <a:extLst>
            <a:ext uri="{FF2B5EF4-FFF2-40B4-BE49-F238E27FC236}">
              <a16:creationId xmlns:a16="http://schemas.microsoft.com/office/drawing/2014/main" id="{1C916CCB-4365-4DD7-9ED6-86FFCFB2B90B}"/>
            </a:ext>
          </a:extLst>
        </xdr:cNvPr>
        <xdr:cNvGrpSpPr/>
      </xdr:nvGrpSpPr>
      <xdr:grpSpPr>
        <a:xfrm>
          <a:off x="76200" y="13977938"/>
          <a:ext cx="297180" cy="5468778"/>
          <a:chOff x="76200" y="13068300"/>
          <a:chExt cx="297180" cy="2628900"/>
        </a:xfrm>
        <a:solidFill>
          <a:srgbClr val="FF0000"/>
        </a:solidFill>
      </xdr:grpSpPr>
      <xdr:sp macro="" textlink="">
        <xdr:nvSpPr>
          <xdr:cNvPr id="4" name="矢印: 上向き折線 3">
            <a:extLst>
              <a:ext uri="{FF2B5EF4-FFF2-40B4-BE49-F238E27FC236}">
                <a16:creationId xmlns:a16="http://schemas.microsoft.com/office/drawing/2014/main" id="{FD05C765-BFEA-EC96-8540-53A82DB77984}"/>
              </a:ext>
            </a:extLst>
          </xdr:cNvPr>
          <xdr:cNvSpPr/>
        </xdr:nvSpPr>
        <xdr:spPr>
          <a:xfrm rot="5400000">
            <a:off x="-529590" y="14809470"/>
            <a:ext cx="1569720" cy="205740"/>
          </a:xfrm>
          <a:prstGeom prst="bentUpArrow">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矢印: 上向き折線 4">
            <a:extLst>
              <a:ext uri="{FF2B5EF4-FFF2-40B4-BE49-F238E27FC236}">
                <a16:creationId xmlns:a16="http://schemas.microsoft.com/office/drawing/2014/main" id="{64EBF2AF-2330-4AF5-F850-015334DF805F}"/>
              </a:ext>
            </a:extLst>
          </xdr:cNvPr>
          <xdr:cNvSpPr/>
        </xdr:nvSpPr>
        <xdr:spPr>
          <a:xfrm rot="16200000" flipV="1">
            <a:off x="-274320" y="13495020"/>
            <a:ext cx="1066800" cy="213360"/>
          </a:xfrm>
          <a:prstGeom prst="bentUpArrow">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87ECDB7B-0716-2CCD-2036-E763030400D2}"/>
              </a:ext>
            </a:extLst>
          </xdr:cNvPr>
          <xdr:cNvSpPr txBox="1"/>
        </xdr:nvSpPr>
        <xdr:spPr>
          <a:xfrm>
            <a:off x="76200" y="13266420"/>
            <a:ext cx="297180" cy="2148840"/>
          </a:xfrm>
          <a:prstGeom prst="rect">
            <a:avLst/>
          </a:prstGeom>
          <a:grp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400" b="1">
                <a:solidFill>
                  <a:schemeClr val="bg1"/>
                </a:solidFill>
              </a:rPr>
              <a:t>①は</a:t>
            </a:r>
            <a:r>
              <a:rPr kumimoji="1" lang="ja-JP" altLang="ja-JP" sz="1400" b="1">
                <a:solidFill>
                  <a:schemeClr val="bg1"/>
                </a:solidFill>
                <a:effectLst/>
                <a:latin typeface="+mn-lt"/>
                <a:ea typeface="+mn-ea"/>
                <a:cs typeface="+mn-cs"/>
              </a:rPr>
              <a:t>公立は</a:t>
            </a:r>
            <a:r>
              <a:rPr kumimoji="1" lang="ja-JP" altLang="en-US" sz="1400" b="1">
                <a:solidFill>
                  <a:schemeClr val="bg1"/>
                </a:solidFill>
              </a:rPr>
              <a:t>回答不要</a:t>
            </a:r>
          </a:p>
        </xdr:txBody>
      </xdr:sp>
    </xdr:grpSp>
    <xdr:clientData/>
  </xdr:twoCellAnchor>
  <xdr:twoCellAnchor>
    <xdr:from>
      <xdr:col>0</xdr:col>
      <xdr:colOff>76200</xdr:colOff>
      <xdr:row>57</xdr:row>
      <xdr:rowOff>102870</xdr:rowOff>
    </xdr:from>
    <xdr:to>
      <xdr:col>0</xdr:col>
      <xdr:colOff>367665</xdr:colOff>
      <xdr:row>77</xdr:row>
      <xdr:rowOff>95250</xdr:rowOff>
    </xdr:to>
    <xdr:grpSp>
      <xdr:nvGrpSpPr>
        <xdr:cNvPr id="7" name="グループ化 6">
          <a:extLst>
            <a:ext uri="{FF2B5EF4-FFF2-40B4-BE49-F238E27FC236}">
              <a16:creationId xmlns:a16="http://schemas.microsoft.com/office/drawing/2014/main" id="{9FA3D320-E8B6-49F2-81BB-4E39BA3ED036}"/>
            </a:ext>
          </a:extLst>
        </xdr:cNvPr>
        <xdr:cNvGrpSpPr/>
      </xdr:nvGrpSpPr>
      <xdr:grpSpPr>
        <a:xfrm>
          <a:off x="76200" y="13366433"/>
          <a:ext cx="291465" cy="6076473"/>
          <a:chOff x="76200" y="13068300"/>
          <a:chExt cx="297180" cy="2628900"/>
        </a:xfrm>
        <a:solidFill>
          <a:srgbClr val="FF0000"/>
        </a:solidFill>
      </xdr:grpSpPr>
      <xdr:sp macro="" textlink="">
        <xdr:nvSpPr>
          <xdr:cNvPr id="8" name="矢印: 上向き折線 7">
            <a:extLst>
              <a:ext uri="{FF2B5EF4-FFF2-40B4-BE49-F238E27FC236}">
                <a16:creationId xmlns:a16="http://schemas.microsoft.com/office/drawing/2014/main" id="{8BA8139A-8E6D-9FE6-78DB-4D3950B01588}"/>
              </a:ext>
            </a:extLst>
          </xdr:cNvPr>
          <xdr:cNvSpPr/>
        </xdr:nvSpPr>
        <xdr:spPr>
          <a:xfrm rot="5400000">
            <a:off x="-529590" y="14809470"/>
            <a:ext cx="1569720" cy="205740"/>
          </a:xfrm>
          <a:prstGeom prst="bentUpArrow">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矢印: 上向き折線 8">
            <a:extLst>
              <a:ext uri="{FF2B5EF4-FFF2-40B4-BE49-F238E27FC236}">
                <a16:creationId xmlns:a16="http://schemas.microsoft.com/office/drawing/2014/main" id="{C074F980-7906-6F6A-944C-9FFBC9790E60}"/>
              </a:ext>
            </a:extLst>
          </xdr:cNvPr>
          <xdr:cNvSpPr/>
        </xdr:nvSpPr>
        <xdr:spPr>
          <a:xfrm rot="16200000" flipV="1">
            <a:off x="-274320" y="13495020"/>
            <a:ext cx="1066800" cy="213360"/>
          </a:xfrm>
          <a:prstGeom prst="bentUpArrow">
            <a:avLst/>
          </a:prstGeom>
          <a:grp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1A647035-D41E-5322-4380-BC573DA0F4BD}"/>
              </a:ext>
            </a:extLst>
          </xdr:cNvPr>
          <xdr:cNvSpPr txBox="1"/>
        </xdr:nvSpPr>
        <xdr:spPr>
          <a:xfrm>
            <a:off x="76200" y="13266420"/>
            <a:ext cx="297180" cy="2148840"/>
          </a:xfrm>
          <a:prstGeom prst="rect">
            <a:avLst/>
          </a:prstGeom>
          <a:grp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400" b="1">
                <a:solidFill>
                  <a:schemeClr val="bg1"/>
                </a:solidFill>
              </a:rPr>
              <a:t>①は</a:t>
            </a:r>
            <a:r>
              <a:rPr kumimoji="1" lang="ja-JP" altLang="ja-JP" sz="1400" b="1">
                <a:solidFill>
                  <a:schemeClr val="bg1"/>
                </a:solidFill>
                <a:effectLst/>
                <a:latin typeface="+mn-lt"/>
                <a:ea typeface="+mn-ea"/>
                <a:cs typeface="+mn-cs"/>
              </a:rPr>
              <a:t>公立は</a:t>
            </a:r>
            <a:r>
              <a:rPr kumimoji="1" lang="ja-JP" altLang="en-US" sz="1400" b="1">
                <a:solidFill>
                  <a:schemeClr val="bg1"/>
                </a:solidFill>
              </a:rPr>
              <a:t>回答不要　②に進む</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1"/>
  <dimension ref="A1:G193"/>
  <sheetViews>
    <sheetView tabSelected="1" view="pageBreakPreview" zoomScale="80" zoomScaleNormal="100" zoomScaleSheetLayoutView="80" workbookViewId="0">
      <selection activeCell="G34" sqref="G34"/>
    </sheetView>
  </sheetViews>
  <sheetFormatPr defaultColWidth="8.75" defaultRowHeight="13.5"/>
  <cols>
    <col min="1" max="1" width="19.375" style="1" customWidth="1"/>
    <col min="2" max="2" width="8" style="1" bestFit="1" customWidth="1"/>
    <col min="3" max="3" width="13.875" style="1" customWidth="1"/>
    <col min="4" max="4" width="10.125" style="1" bestFit="1" customWidth="1"/>
    <col min="5" max="5" width="8" style="1" bestFit="1" customWidth="1"/>
    <col min="6" max="6" width="30.625" style="1" bestFit="1" customWidth="1"/>
    <col min="7" max="7" width="35.5" style="1" customWidth="1"/>
    <col min="8" max="16384" width="8.75" style="1"/>
  </cols>
  <sheetData>
    <row r="1" spans="1:7" ht="14.65" customHeight="1">
      <c r="A1" s="1" t="s">
        <v>0</v>
      </c>
    </row>
    <row r="2" spans="1:7" ht="14.65" customHeight="1">
      <c r="A2" s="130" t="s">
        <v>1</v>
      </c>
      <c r="B2" s="131"/>
      <c r="C2" s="132" t="s">
        <v>2</v>
      </c>
      <c r="D2" s="133"/>
      <c r="E2" s="134"/>
      <c r="F2" s="135" t="s">
        <v>3</v>
      </c>
      <c r="G2" s="136"/>
    </row>
    <row r="3" spans="1:7" ht="14.65" customHeight="1" thickBot="1">
      <c r="A3" s="130" t="s">
        <v>4</v>
      </c>
      <c r="B3" s="131"/>
      <c r="C3" s="132" t="s">
        <v>5</v>
      </c>
      <c r="D3" s="133"/>
      <c r="E3" s="134"/>
      <c r="F3" s="135"/>
      <c r="G3" s="136"/>
    </row>
    <row r="4" spans="1:7" ht="24" customHeight="1" thickBot="1">
      <c r="A4" s="137" t="s">
        <v>6</v>
      </c>
      <c r="B4" s="138"/>
      <c r="C4" s="138"/>
      <c r="D4" s="138"/>
      <c r="E4" s="138"/>
      <c r="F4" s="138"/>
      <c r="G4" s="139"/>
    </row>
    <row r="5" spans="1:7" ht="202.9" customHeight="1">
      <c r="A5" s="126" t="s">
        <v>7</v>
      </c>
      <c r="B5" s="126"/>
      <c r="C5" s="126"/>
      <c r="D5" s="126"/>
      <c r="E5" s="126"/>
      <c r="F5" s="126"/>
      <c r="G5" s="126"/>
    </row>
    <row r="6" spans="1:7" ht="23.65" customHeight="1">
      <c r="A6" s="127" t="s">
        <v>8</v>
      </c>
      <c r="B6" s="128"/>
      <c r="C6" s="128"/>
      <c r="D6" s="128"/>
      <c r="E6" s="128"/>
      <c r="F6" s="128"/>
      <c r="G6" s="128"/>
    </row>
    <row r="7" spans="1:7" ht="32.65" customHeight="1">
      <c r="A7" s="129" t="s">
        <v>9</v>
      </c>
      <c r="B7" s="129"/>
      <c r="C7" s="129"/>
      <c r="D7" s="129"/>
      <c r="E7" s="129"/>
      <c r="F7" s="129"/>
      <c r="G7" s="129"/>
    </row>
    <row r="8" spans="1:7" ht="172.9" customHeight="1">
      <c r="A8" s="2" t="s">
        <v>10</v>
      </c>
      <c r="B8" s="2" t="s">
        <v>11</v>
      </c>
      <c r="C8" s="2" t="s">
        <v>12</v>
      </c>
      <c r="D8" s="2" t="s">
        <v>13</v>
      </c>
      <c r="E8" s="2" t="s">
        <v>14</v>
      </c>
      <c r="F8" s="2" t="s">
        <v>15</v>
      </c>
      <c r="G8" s="3" t="s">
        <v>550</v>
      </c>
    </row>
    <row r="9" spans="1:7">
      <c r="A9" s="1" t="s">
        <v>16</v>
      </c>
      <c r="B9" s="1" t="s">
        <v>17</v>
      </c>
      <c r="C9" s="1">
        <v>27</v>
      </c>
      <c r="D9" s="1">
        <v>3</v>
      </c>
      <c r="E9" s="1">
        <v>1</v>
      </c>
      <c r="F9" s="1" t="s">
        <v>18</v>
      </c>
    </row>
    <row r="10" spans="1:7">
      <c r="A10" s="1" t="s">
        <v>19</v>
      </c>
      <c r="B10" s="1" t="s">
        <v>17</v>
      </c>
      <c r="C10" s="1">
        <v>27</v>
      </c>
      <c r="D10" s="1">
        <v>3</v>
      </c>
      <c r="E10" s="1">
        <v>1</v>
      </c>
      <c r="F10" s="1" t="s">
        <v>20</v>
      </c>
    </row>
    <row r="11" spans="1:7">
      <c r="A11" s="1" t="s">
        <v>21</v>
      </c>
      <c r="B11" s="1" t="s">
        <v>17</v>
      </c>
      <c r="C11" s="1">
        <v>27</v>
      </c>
      <c r="D11" s="1">
        <v>3</v>
      </c>
      <c r="E11" s="1">
        <v>1</v>
      </c>
      <c r="F11" s="1" t="s">
        <v>22</v>
      </c>
    </row>
    <row r="12" spans="1:7">
      <c r="A12" s="1" t="s">
        <v>23</v>
      </c>
      <c r="B12" s="1" t="s">
        <v>17</v>
      </c>
      <c r="C12" s="1">
        <v>27</v>
      </c>
      <c r="D12" s="1">
        <v>3</v>
      </c>
      <c r="E12" s="1">
        <v>1</v>
      </c>
      <c r="F12" s="1" t="s">
        <v>24</v>
      </c>
    </row>
    <row r="13" spans="1:7">
      <c r="A13" s="1" t="s">
        <v>25</v>
      </c>
      <c r="B13" s="1" t="s">
        <v>17</v>
      </c>
      <c r="C13" s="1">
        <v>27</v>
      </c>
      <c r="D13" s="1">
        <v>3</v>
      </c>
      <c r="E13" s="1">
        <v>1</v>
      </c>
      <c r="F13" s="1" t="s">
        <v>26</v>
      </c>
    </row>
    <row r="14" spans="1:7">
      <c r="A14" s="1" t="s">
        <v>27</v>
      </c>
      <c r="B14" s="1" t="s">
        <v>17</v>
      </c>
      <c r="C14" s="1">
        <v>27</v>
      </c>
      <c r="D14" s="1">
        <v>3</v>
      </c>
      <c r="E14" s="1">
        <v>1</v>
      </c>
      <c r="F14" s="1" t="s">
        <v>28</v>
      </c>
    </row>
    <row r="15" spans="1:7">
      <c r="A15" s="1" t="s">
        <v>29</v>
      </c>
      <c r="B15" s="1" t="s">
        <v>17</v>
      </c>
      <c r="C15" s="1">
        <v>27</v>
      </c>
      <c r="D15" s="1">
        <v>3</v>
      </c>
      <c r="E15" s="1">
        <v>1</v>
      </c>
      <c r="F15" s="1" t="s">
        <v>30</v>
      </c>
    </row>
    <row r="16" spans="1:7">
      <c r="A16" s="1" t="s">
        <v>31</v>
      </c>
      <c r="B16" s="1" t="s">
        <v>17</v>
      </c>
      <c r="C16" s="1">
        <v>27</v>
      </c>
      <c r="D16" s="1">
        <v>3</v>
      </c>
      <c r="E16" s="1">
        <v>1</v>
      </c>
      <c r="F16" s="1" t="s">
        <v>32</v>
      </c>
    </row>
    <row r="17" spans="1:6">
      <c r="A17" s="1" t="s">
        <v>33</v>
      </c>
      <c r="B17" s="1" t="s">
        <v>17</v>
      </c>
      <c r="C17" s="1">
        <v>27</v>
      </c>
      <c r="D17" s="1">
        <v>3</v>
      </c>
      <c r="E17" s="1">
        <v>1</v>
      </c>
      <c r="F17" s="1" t="s">
        <v>34</v>
      </c>
    </row>
    <row r="18" spans="1:6">
      <c r="A18" s="1" t="s">
        <v>35</v>
      </c>
      <c r="B18" s="1" t="s">
        <v>17</v>
      </c>
      <c r="C18" s="1">
        <v>27</v>
      </c>
      <c r="D18" s="1">
        <v>3</v>
      </c>
      <c r="E18" s="1">
        <v>1</v>
      </c>
      <c r="F18" s="1" t="s">
        <v>36</v>
      </c>
    </row>
    <row r="19" spans="1:6">
      <c r="A19" s="1" t="s">
        <v>37</v>
      </c>
      <c r="B19" s="1" t="s">
        <v>17</v>
      </c>
      <c r="C19" s="1">
        <v>27</v>
      </c>
      <c r="D19" s="1">
        <v>3</v>
      </c>
      <c r="E19" s="1">
        <v>1</v>
      </c>
      <c r="F19" s="1" t="s">
        <v>38</v>
      </c>
    </row>
    <row r="20" spans="1:6">
      <c r="A20" s="1" t="s">
        <v>39</v>
      </c>
      <c r="B20" s="1" t="s">
        <v>17</v>
      </c>
      <c r="C20" s="1">
        <v>27</v>
      </c>
      <c r="D20" s="1">
        <v>3</v>
      </c>
      <c r="E20" s="1">
        <v>1</v>
      </c>
      <c r="F20" s="1" t="s">
        <v>40</v>
      </c>
    </row>
    <row r="21" spans="1:6">
      <c r="A21" s="1" t="s">
        <v>41</v>
      </c>
      <c r="B21" s="1" t="s">
        <v>17</v>
      </c>
      <c r="C21" s="1">
        <v>27</v>
      </c>
      <c r="D21" s="1">
        <v>3</v>
      </c>
      <c r="E21" s="1">
        <v>1</v>
      </c>
      <c r="F21" s="1" t="s">
        <v>42</v>
      </c>
    </row>
    <row r="22" spans="1:6">
      <c r="A22" s="1" t="s">
        <v>43</v>
      </c>
      <c r="B22" s="1" t="s">
        <v>17</v>
      </c>
      <c r="C22" s="1">
        <v>27</v>
      </c>
      <c r="D22" s="1">
        <v>3</v>
      </c>
      <c r="E22" s="1">
        <v>1</v>
      </c>
      <c r="F22" s="1" t="s">
        <v>44</v>
      </c>
    </row>
    <row r="23" spans="1:6">
      <c r="A23" s="1" t="s">
        <v>45</v>
      </c>
      <c r="B23" s="1" t="s">
        <v>17</v>
      </c>
      <c r="C23" s="1">
        <v>27</v>
      </c>
      <c r="D23" s="1">
        <v>3</v>
      </c>
      <c r="E23" s="1">
        <v>1</v>
      </c>
      <c r="F23" s="1" t="s">
        <v>46</v>
      </c>
    </row>
    <row r="24" spans="1:6">
      <c r="A24" s="1" t="s">
        <v>47</v>
      </c>
      <c r="B24" s="1" t="s">
        <v>17</v>
      </c>
      <c r="C24" s="1">
        <v>27</v>
      </c>
      <c r="D24" s="1">
        <v>3</v>
      </c>
      <c r="E24" s="1">
        <v>1</v>
      </c>
      <c r="F24" s="1" t="s">
        <v>48</v>
      </c>
    </row>
    <row r="25" spans="1:6">
      <c r="A25" s="1" t="s">
        <v>49</v>
      </c>
      <c r="B25" s="1" t="s">
        <v>17</v>
      </c>
      <c r="C25" s="1">
        <v>27</v>
      </c>
      <c r="D25" s="1">
        <v>3</v>
      </c>
      <c r="E25" s="1">
        <v>1</v>
      </c>
      <c r="F25" s="1" t="s">
        <v>50</v>
      </c>
    </row>
    <row r="26" spans="1:6">
      <c r="A26" s="1" t="s">
        <v>51</v>
      </c>
      <c r="B26" s="1" t="s">
        <v>52</v>
      </c>
      <c r="C26" s="1">
        <v>27</v>
      </c>
      <c r="D26" s="1">
        <v>3</v>
      </c>
      <c r="E26" s="1">
        <v>1</v>
      </c>
      <c r="F26" s="1" t="s">
        <v>53</v>
      </c>
    </row>
    <row r="27" spans="1:6">
      <c r="A27" s="1" t="s">
        <v>54</v>
      </c>
      <c r="B27" s="1" t="s">
        <v>52</v>
      </c>
      <c r="C27" s="1">
        <v>27</v>
      </c>
      <c r="D27" s="1">
        <v>3</v>
      </c>
      <c r="E27" s="1">
        <v>1</v>
      </c>
      <c r="F27" s="1" t="s">
        <v>55</v>
      </c>
    </row>
    <row r="28" spans="1:6">
      <c r="A28" s="1" t="s">
        <v>56</v>
      </c>
      <c r="B28" s="1" t="s">
        <v>52</v>
      </c>
      <c r="C28" s="1">
        <v>27</v>
      </c>
      <c r="D28" s="1">
        <v>3</v>
      </c>
      <c r="E28" s="1">
        <v>1</v>
      </c>
      <c r="F28" s="1" t="s">
        <v>57</v>
      </c>
    </row>
    <row r="29" spans="1:6">
      <c r="A29" s="1" t="s">
        <v>58</v>
      </c>
      <c r="B29" s="1" t="s">
        <v>52</v>
      </c>
      <c r="C29" s="1">
        <v>27</v>
      </c>
      <c r="D29" s="1">
        <v>3</v>
      </c>
      <c r="E29" s="1">
        <v>1</v>
      </c>
      <c r="F29" s="1" t="s">
        <v>59</v>
      </c>
    </row>
    <row r="30" spans="1:6">
      <c r="A30" s="1" t="s">
        <v>60</v>
      </c>
      <c r="B30" s="1" t="s">
        <v>52</v>
      </c>
      <c r="C30" s="1">
        <v>27</v>
      </c>
      <c r="D30" s="1">
        <v>3</v>
      </c>
      <c r="E30" s="1">
        <v>1</v>
      </c>
      <c r="F30" s="1" t="s">
        <v>61</v>
      </c>
    </row>
    <row r="31" spans="1:6">
      <c r="A31" s="1" t="s">
        <v>62</v>
      </c>
      <c r="B31" s="1" t="s">
        <v>52</v>
      </c>
      <c r="C31" s="1">
        <v>27</v>
      </c>
      <c r="D31" s="1">
        <v>3</v>
      </c>
      <c r="E31" s="1">
        <v>1</v>
      </c>
      <c r="F31" s="1" t="s">
        <v>63</v>
      </c>
    </row>
    <row r="32" spans="1:6">
      <c r="A32" s="1" t="s">
        <v>64</v>
      </c>
      <c r="B32" s="1" t="s">
        <v>52</v>
      </c>
      <c r="C32" s="1">
        <v>27</v>
      </c>
      <c r="D32" s="1">
        <v>3</v>
      </c>
      <c r="E32" s="1">
        <v>1</v>
      </c>
      <c r="F32" s="1" t="s">
        <v>65</v>
      </c>
    </row>
    <row r="33" spans="1:6">
      <c r="A33" s="1" t="s">
        <v>66</v>
      </c>
      <c r="B33" s="1" t="s">
        <v>52</v>
      </c>
      <c r="C33" s="1">
        <v>27</v>
      </c>
      <c r="D33" s="1">
        <v>3</v>
      </c>
      <c r="E33" s="1">
        <v>1</v>
      </c>
      <c r="F33" s="1" t="s">
        <v>67</v>
      </c>
    </row>
    <row r="34" spans="1:6">
      <c r="A34" s="1" t="s">
        <v>68</v>
      </c>
      <c r="B34" s="1" t="s">
        <v>52</v>
      </c>
      <c r="C34" s="1">
        <v>27</v>
      </c>
      <c r="D34" s="1">
        <v>3</v>
      </c>
      <c r="E34" s="1">
        <v>1</v>
      </c>
      <c r="F34" s="1" t="s">
        <v>69</v>
      </c>
    </row>
    <row r="35" spans="1:6">
      <c r="A35" s="1" t="s">
        <v>70</v>
      </c>
      <c r="B35" s="1" t="s">
        <v>52</v>
      </c>
      <c r="C35" s="1">
        <v>27</v>
      </c>
      <c r="D35" s="1">
        <v>3</v>
      </c>
      <c r="E35" s="1">
        <v>1</v>
      </c>
      <c r="F35" s="1" t="s">
        <v>71</v>
      </c>
    </row>
    <row r="36" spans="1:6">
      <c r="A36" s="1" t="s">
        <v>72</v>
      </c>
      <c r="B36" s="1" t="s">
        <v>52</v>
      </c>
      <c r="C36" s="1">
        <v>27</v>
      </c>
      <c r="D36" s="1">
        <v>3</v>
      </c>
      <c r="E36" s="1">
        <v>1</v>
      </c>
      <c r="F36" s="1" t="s">
        <v>73</v>
      </c>
    </row>
    <row r="37" spans="1:6">
      <c r="A37" s="1" t="s">
        <v>74</v>
      </c>
      <c r="B37" s="1" t="s">
        <v>52</v>
      </c>
      <c r="C37" s="1">
        <v>27</v>
      </c>
      <c r="D37" s="1">
        <v>3</v>
      </c>
      <c r="E37" s="1">
        <v>1</v>
      </c>
      <c r="F37" s="1" t="s">
        <v>75</v>
      </c>
    </row>
    <row r="38" spans="1:6">
      <c r="A38" s="1" t="s">
        <v>76</v>
      </c>
      <c r="B38" s="1" t="s">
        <v>52</v>
      </c>
      <c r="C38" s="1">
        <v>27</v>
      </c>
      <c r="D38" s="1">
        <v>3</v>
      </c>
      <c r="E38" s="1">
        <v>1</v>
      </c>
      <c r="F38" s="1" t="s">
        <v>77</v>
      </c>
    </row>
    <row r="39" spans="1:6">
      <c r="A39" s="1" t="s">
        <v>78</v>
      </c>
      <c r="B39" s="1" t="s">
        <v>52</v>
      </c>
      <c r="C39" s="1">
        <v>27</v>
      </c>
      <c r="D39" s="1">
        <v>3</v>
      </c>
      <c r="E39" s="1">
        <v>1</v>
      </c>
      <c r="F39" s="1" t="s">
        <v>79</v>
      </c>
    </row>
    <row r="40" spans="1:6">
      <c r="A40" s="1" t="s">
        <v>80</v>
      </c>
      <c r="B40" s="1" t="s">
        <v>52</v>
      </c>
      <c r="C40" s="1">
        <v>27</v>
      </c>
      <c r="D40" s="1">
        <v>3</v>
      </c>
      <c r="E40" s="1">
        <v>1</v>
      </c>
      <c r="F40" s="1" t="s">
        <v>81</v>
      </c>
    </row>
    <row r="41" spans="1:6">
      <c r="A41" s="1" t="s">
        <v>82</v>
      </c>
      <c r="B41" s="1" t="s">
        <v>52</v>
      </c>
      <c r="C41" s="1">
        <v>27</v>
      </c>
      <c r="D41" s="1">
        <v>3</v>
      </c>
      <c r="E41" s="1">
        <v>1</v>
      </c>
      <c r="F41" s="1" t="s">
        <v>83</v>
      </c>
    </row>
    <row r="42" spans="1:6">
      <c r="A42" s="1" t="s">
        <v>84</v>
      </c>
      <c r="B42" s="1" t="s">
        <v>52</v>
      </c>
      <c r="C42" s="1">
        <v>27</v>
      </c>
      <c r="D42" s="1">
        <v>3</v>
      </c>
      <c r="E42" s="1">
        <v>1</v>
      </c>
      <c r="F42" s="1" t="s">
        <v>85</v>
      </c>
    </row>
    <row r="43" spans="1:6">
      <c r="A43" s="1" t="s">
        <v>86</v>
      </c>
      <c r="B43" s="1" t="s">
        <v>52</v>
      </c>
      <c r="C43" s="1">
        <v>27</v>
      </c>
      <c r="D43" s="1">
        <v>3</v>
      </c>
      <c r="E43" s="1">
        <v>1</v>
      </c>
      <c r="F43" s="1" t="s">
        <v>87</v>
      </c>
    </row>
    <row r="44" spans="1:6">
      <c r="A44" s="1" t="s">
        <v>88</v>
      </c>
      <c r="B44" s="1" t="s">
        <v>52</v>
      </c>
      <c r="C44" s="1">
        <v>27</v>
      </c>
      <c r="D44" s="1">
        <v>3</v>
      </c>
      <c r="E44" s="1">
        <v>1</v>
      </c>
      <c r="F44" s="1" t="s">
        <v>89</v>
      </c>
    </row>
    <row r="45" spans="1:6">
      <c r="A45" s="1" t="s">
        <v>90</v>
      </c>
      <c r="B45" s="1" t="s">
        <v>52</v>
      </c>
      <c r="C45" s="1">
        <v>27</v>
      </c>
      <c r="D45" s="1">
        <v>3</v>
      </c>
      <c r="E45" s="1">
        <v>1</v>
      </c>
      <c r="F45" s="1" t="s">
        <v>91</v>
      </c>
    </row>
    <row r="46" spans="1:6">
      <c r="A46" s="1" t="s">
        <v>92</v>
      </c>
      <c r="B46" s="1" t="s">
        <v>52</v>
      </c>
      <c r="C46" s="1">
        <v>27</v>
      </c>
      <c r="D46" s="1">
        <v>3</v>
      </c>
      <c r="E46" s="1">
        <v>1</v>
      </c>
      <c r="F46" s="1" t="s">
        <v>93</v>
      </c>
    </row>
    <row r="47" spans="1:6">
      <c r="A47" s="1" t="s">
        <v>94</v>
      </c>
      <c r="B47" s="1" t="s">
        <v>52</v>
      </c>
      <c r="C47" s="1">
        <v>27</v>
      </c>
      <c r="D47" s="1">
        <v>3</v>
      </c>
      <c r="E47" s="1">
        <v>1</v>
      </c>
      <c r="F47" s="1" t="s">
        <v>95</v>
      </c>
    </row>
    <row r="48" spans="1:6">
      <c r="A48" s="1" t="s">
        <v>96</v>
      </c>
      <c r="B48" s="1" t="s">
        <v>52</v>
      </c>
      <c r="C48" s="1">
        <v>27</v>
      </c>
      <c r="D48" s="1">
        <v>3</v>
      </c>
      <c r="E48" s="1">
        <v>1</v>
      </c>
      <c r="F48" s="1" t="s">
        <v>97</v>
      </c>
    </row>
    <row r="49" spans="1:6">
      <c r="A49" s="1" t="s">
        <v>98</v>
      </c>
      <c r="B49" s="1" t="s">
        <v>52</v>
      </c>
      <c r="C49" s="1">
        <v>27</v>
      </c>
      <c r="D49" s="1">
        <v>3</v>
      </c>
      <c r="E49" s="1">
        <v>1</v>
      </c>
      <c r="F49" s="1" t="s">
        <v>99</v>
      </c>
    </row>
    <row r="50" spans="1:6">
      <c r="A50" s="1" t="s">
        <v>100</v>
      </c>
      <c r="B50" s="1" t="s">
        <v>52</v>
      </c>
      <c r="C50" s="1">
        <v>27</v>
      </c>
      <c r="D50" s="1">
        <v>3</v>
      </c>
      <c r="E50" s="1">
        <v>1</v>
      </c>
      <c r="F50" s="1" t="s">
        <v>101</v>
      </c>
    </row>
    <row r="51" spans="1:6">
      <c r="A51" s="1" t="s">
        <v>102</v>
      </c>
      <c r="B51" s="1" t="s">
        <v>52</v>
      </c>
      <c r="C51" s="1">
        <v>27</v>
      </c>
      <c r="D51" s="1">
        <v>3</v>
      </c>
      <c r="E51" s="1">
        <v>1</v>
      </c>
      <c r="F51" s="1" t="s">
        <v>103</v>
      </c>
    </row>
    <row r="52" spans="1:6">
      <c r="A52" s="1" t="s">
        <v>104</v>
      </c>
      <c r="B52" s="1" t="s">
        <v>52</v>
      </c>
      <c r="C52" s="1">
        <v>27</v>
      </c>
      <c r="D52" s="1">
        <v>3</v>
      </c>
      <c r="E52" s="1">
        <v>1</v>
      </c>
      <c r="F52" s="1" t="s">
        <v>105</v>
      </c>
    </row>
    <row r="53" spans="1:6">
      <c r="A53" s="1" t="s">
        <v>106</v>
      </c>
      <c r="B53" s="1" t="s">
        <v>52</v>
      </c>
      <c r="C53" s="1">
        <v>27</v>
      </c>
      <c r="D53" s="1">
        <v>3</v>
      </c>
      <c r="E53" s="1">
        <v>1</v>
      </c>
      <c r="F53" s="1" t="s">
        <v>107</v>
      </c>
    </row>
    <row r="54" spans="1:6">
      <c r="A54" s="1" t="s">
        <v>108</v>
      </c>
      <c r="B54" s="1" t="s">
        <v>52</v>
      </c>
      <c r="C54" s="1">
        <v>27</v>
      </c>
      <c r="D54" s="1">
        <v>3</v>
      </c>
      <c r="E54" s="1">
        <v>1</v>
      </c>
      <c r="F54" s="1" t="s">
        <v>109</v>
      </c>
    </row>
    <row r="55" spans="1:6">
      <c r="A55" s="1" t="s">
        <v>110</v>
      </c>
      <c r="B55" s="1" t="s">
        <v>52</v>
      </c>
      <c r="C55" s="1">
        <v>27</v>
      </c>
      <c r="D55" s="1">
        <v>3</v>
      </c>
      <c r="E55" s="1">
        <v>1</v>
      </c>
      <c r="F55" s="1" t="s">
        <v>111</v>
      </c>
    </row>
    <row r="56" spans="1:6">
      <c r="A56" s="1" t="s">
        <v>112</v>
      </c>
      <c r="B56" s="1" t="s">
        <v>52</v>
      </c>
      <c r="C56" s="1">
        <v>27</v>
      </c>
      <c r="D56" s="1">
        <v>3</v>
      </c>
      <c r="E56" s="1">
        <v>1</v>
      </c>
      <c r="F56" s="1" t="s">
        <v>113</v>
      </c>
    </row>
    <row r="57" spans="1:6">
      <c r="A57" s="1" t="s">
        <v>114</v>
      </c>
      <c r="B57" s="1" t="s">
        <v>52</v>
      </c>
      <c r="C57" s="1">
        <v>27</v>
      </c>
      <c r="D57" s="1">
        <v>3</v>
      </c>
      <c r="E57" s="1">
        <v>1</v>
      </c>
      <c r="F57" s="1" t="s">
        <v>115</v>
      </c>
    </row>
    <row r="58" spans="1:6">
      <c r="A58" s="1" t="s">
        <v>116</v>
      </c>
      <c r="B58" s="1" t="s">
        <v>52</v>
      </c>
      <c r="C58" s="1">
        <v>27</v>
      </c>
      <c r="D58" s="1">
        <v>3</v>
      </c>
      <c r="E58" s="1">
        <v>1</v>
      </c>
      <c r="F58" s="1" t="s">
        <v>117</v>
      </c>
    </row>
    <row r="59" spans="1:6">
      <c r="A59" s="1" t="s">
        <v>118</v>
      </c>
      <c r="B59" s="1" t="s">
        <v>52</v>
      </c>
      <c r="C59" s="1">
        <v>27</v>
      </c>
      <c r="D59" s="1">
        <v>3</v>
      </c>
      <c r="E59" s="1">
        <v>1</v>
      </c>
      <c r="F59" s="1" t="s">
        <v>119</v>
      </c>
    </row>
    <row r="60" spans="1:6">
      <c r="A60" s="1" t="s">
        <v>120</v>
      </c>
      <c r="B60" s="1" t="s">
        <v>52</v>
      </c>
      <c r="C60" s="1">
        <v>27</v>
      </c>
      <c r="D60" s="1">
        <v>3</v>
      </c>
      <c r="E60" s="1">
        <v>1</v>
      </c>
      <c r="F60" s="1" t="s">
        <v>121</v>
      </c>
    </row>
    <row r="61" spans="1:6">
      <c r="A61" s="1" t="s">
        <v>122</v>
      </c>
      <c r="B61" s="1" t="s">
        <v>52</v>
      </c>
      <c r="C61" s="1">
        <v>27</v>
      </c>
      <c r="D61" s="1">
        <v>3</v>
      </c>
      <c r="E61" s="1">
        <v>1</v>
      </c>
      <c r="F61" s="1" t="s">
        <v>123</v>
      </c>
    </row>
    <row r="62" spans="1:6">
      <c r="A62" s="1" t="s">
        <v>124</v>
      </c>
      <c r="B62" s="1" t="s">
        <v>52</v>
      </c>
      <c r="C62" s="1">
        <v>27</v>
      </c>
      <c r="D62" s="1">
        <v>3</v>
      </c>
      <c r="E62" s="1">
        <v>1</v>
      </c>
      <c r="F62" s="1" t="s">
        <v>125</v>
      </c>
    </row>
    <row r="63" spans="1:6">
      <c r="A63" s="1" t="s">
        <v>126</v>
      </c>
      <c r="B63" s="1" t="s">
        <v>52</v>
      </c>
      <c r="C63" s="1">
        <v>27</v>
      </c>
      <c r="D63" s="1">
        <v>3</v>
      </c>
      <c r="E63" s="1">
        <v>1</v>
      </c>
      <c r="F63" s="1" t="s">
        <v>127</v>
      </c>
    </row>
    <row r="64" spans="1:6">
      <c r="A64" s="1" t="s">
        <v>128</v>
      </c>
      <c r="B64" s="1" t="s">
        <v>52</v>
      </c>
      <c r="C64" s="1">
        <v>27</v>
      </c>
      <c r="D64" s="1">
        <v>3</v>
      </c>
      <c r="E64" s="1">
        <v>1</v>
      </c>
      <c r="F64" s="1" t="s">
        <v>129</v>
      </c>
    </row>
    <row r="65" spans="1:6">
      <c r="A65" s="1" t="s">
        <v>130</v>
      </c>
      <c r="B65" s="1" t="s">
        <v>52</v>
      </c>
      <c r="C65" s="1">
        <v>27</v>
      </c>
      <c r="D65" s="1">
        <v>3</v>
      </c>
      <c r="E65" s="1">
        <v>1</v>
      </c>
      <c r="F65" s="1" t="s">
        <v>131</v>
      </c>
    </row>
    <row r="66" spans="1:6">
      <c r="A66" s="1" t="s">
        <v>132</v>
      </c>
      <c r="B66" s="1" t="s">
        <v>52</v>
      </c>
      <c r="C66" s="1">
        <v>27</v>
      </c>
      <c r="D66" s="1">
        <v>3</v>
      </c>
      <c r="E66" s="1">
        <v>1</v>
      </c>
      <c r="F66" s="1" t="s">
        <v>133</v>
      </c>
    </row>
    <row r="67" spans="1:6">
      <c r="A67" s="1" t="s">
        <v>134</v>
      </c>
      <c r="B67" s="1" t="s">
        <v>52</v>
      </c>
      <c r="C67" s="1">
        <v>27</v>
      </c>
      <c r="D67" s="1">
        <v>3</v>
      </c>
      <c r="E67" s="1">
        <v>1</v>
      </c>
      <c r="F67" s="1" t="s">
        <v>135</v>
      </c>
    </row>
    <row r="68" spans="1:6">
      <c r="A68" s="1" t="s">
        <v>136</v>
      </c>
      <c r="B68" s="1" t="s">
        <v>52</v>
      </c>
      <c r="C68" s="1">
        <v>27</v>
      </c>
      <c r="D68" s="1">
        <v>3</v>
      </c>
      <c r="E68" s="1">
        <v>1</v>
      </c>
      <c r="F68" s="1" t="s">
        <v>137</v>
      </c>
    </row>
    <row r="69" spans="1:6">
      <c r="A69" s="1" t="s">
        <v>138</v>
      </c>
      <c r="B69" s="1" t="s">
        <v>52</v>
      </c>
      <c r="C69" s="1">
        <v>27</v>
      </c>
      <c r="D69" s="1">
        <v>3</v>
      </c>
      <c r="E69" s="1">
        <v>1</v>
      </c>
      <c r="F69" s="1" t="s">
        <v>139</v>
      </c>
    </row>
    <row r="70" spans="1:6">
      <c r="A70" s="1" t="s">
        <v>140</v>
      </c>
      <c r="B70" s="1" t="s">
        <v>52</v>
      </c>
      <c r="C70" s="1">
        <v>27</v>
      </c>
      <c r="D70" s="1">
        <v>3</v>
      </c>
      <c r="E70" s="1">
        <v>1</v>
      </c>
      <c r="F70" s="1" t="s">
        <v>141</v>
      </c>
    </row>
    <row r="71" spans="1:6">
      <c r="A71" s="1" t="s">
        <v>142</v>
      </c>
      <c r="B71" s="1" t="s">
        <v>52</v>
      </c>
      <c r="C71" s="1">
        <v>27</v>
      </c>
      <c r="D71" s="1">
        <v>3</v>
      </c>
      <c r="E71" s="1">
        <v>1</v>
      </c>
      <c r="F71" s="1" t="s">
        <v>143</v>
      </c>
    </row>
    <row r="72" spans="1:6">
      <c r="A72" s="1" t="s">
        <v>144</v>
      </c>
      <c r="B72" s="1" t="s">
        <v>52</v>
      </c>
      <c r="C72" s="1">
        <v>27</v>
      </c>
      <c r="D72" s="1">
        <v>3</v>
      </c>
      <c r="E72" s="1">
        <v>1</v>
      </c>
      <c r="F72" s="1" t="s">
        <v>145</v>
      </c>
    </row>
    <row r="73" spans="1:6">
      <c r="A73" s="1" t="s">
        <v>146</v>
      </c>
      <c r="B73" s="1" t="s">
        <v>52</v>
      </c>
      <c r="C73" s="1">
        <v>27</v>
      </c>
      <c r="D73" s="1">
        <v>3</v>
      </c>
      <c r="E73" s="1">
        <v>1</v>
      </c>
      <c r="F73" s="1" t="s">
        <v>147</v>
      </c>
    </row>
    <row r="74" spans="1:6">
      <c r="A74" s="1" t="s">
        <v>148</v>
      </c>
      <c r="B74" s="1" t="s">
        <v>52</v>
      </c>
      <c r="C74" s="1">
        <v>27</v>
      </c>
      <c r="D74" s="1">
        <v>3</v>
      </c>
      <c r="E74" s="1">
        <v>1</v>
      </c>
      <c r="F74" s="1" t="s">
        <v>149</v>
      </c>
    </row>
    <row r="75" spans="1:6">
      <c r="A75" s="1" t="s">
        <v>150</v>
      </c>
      <c r="B75" s="1" t="s">
        <v>52</v>
      </c>
      <c r="C75" s="1">
        <v>27</v>
      </c>
      <c r="D75" s="1">
        <v>3</v>
      </c>
      <c r="E75" s="1">
        <v>1</v>
      </c>
      <c r="F75" s="1" t="s">
        <v>151</v>
      </c>
    </row>
    <row r="76" spans="1:6">
      <c r="A76" s="1" t="s">
        <v>152</v>
      </c>
      <c r="B76" s="1" t="s">
        <v>52</v>
      </c>
      <c r="C76" s="1">
        <v>27</v>
      </c>
      <c r="D76" s="1">
        <v>3</v>
      </c>
      <c r="E76" s="1">
        <v>1</v>
      </c>
      <c r="F76" s="1" t="s">
        <v>153</v>
      </c>
    </row>
    <row r="77" spans="1:6">
      <c r="A77" s="1" t="s">
        <v>154</v>
      </c>
      <c r="B77" s="1" t="s">
        <v>52</v>
      </c>
      <c r="C77" s="1">
        <v>27</v>
      </c>
      <c r="D77" s="1">
        <v>3</v>
      </c>
      <c r="E77" s="1">
        <v>1</v>
      </c>
      <c r="F77" s="1" t="s">
        <v>155</v>
      </c>
    </row>
    <row r="78" spans="1:6">
      <c r="A78" s="1" t="s">
        <v>156</v>
      </c>
      <c r="B78" s="1" t="s">
        <v>52</v>
      </c>
      <c r="C78" s="1">
        <v>27</v>
      </c>
      <c r="D78" s="1">
        <v>3</v>
      </c>
      <c r="E78" s="1">
        <v>1</v>
      </c>
      <c r="F78" s="1" t="s">
        <v>157</v>
      </c>
    </row>
    <row r="79" spans="1:6">
      <c r="A79" s="1" t="s">
        <v>158</v>
      </c>
      <c r="B79" s="1" t="s">
        <v>52</v>
      </c>
      <c r="C79" s="1">
        <v>27</v>
      </c>
      <c r="D79" s="1">
        <v>3</v>
      </c>
      <c r="E79" s="1">
        <v>1</v>
      </c>
      <c r="F79" s="1" t="s">
        <v>159</v>
      </c>
    </row>
    <row r="80" spans="1:6">
      <c r="A80" s="1" t="s">
        <v>160</v>
      </c>
      <c r="B80" s="1" t="s">
        <v>52</v>
      </c>
      <c r="C80" s="1">
        <v>27</v>
      </c>
      <c r="D80" s="1">
        <v>3</v>
      </c>
      <c r="E80" s="1">
        <v>1</v>
      </c>
      <c r="F80" s="1" t="s">
        <v>161</v>
      </c>
    </row>
    <row r="81" spans="1:6">
      <c r="A81" s="1" t="s">
        <v>162</v>
      </c>
      <c r="B81" s="1" t="s">
        <v>52</v>
      </c>
      <c r="C81" s="1">
        <v>27</v>
      </c>
      <c r="D81" s="1">
        <v>3</v>
      </c>
      <c r="E81" s="1">
        <v>1</v>
      </c>
      <c r="F81" s="1" t="s">
        <v>163</v>
      </c>
    </row>
    <row r="82" spans="1:6">
      <c r="A82" s="1" t="s">
        <v>164</v>
      </c>
      <c r="B82" s="1" t="s">
        <v>52</v>
      </c>
      <c r="C82" s="1">
        <v>27</v>
      </c>
      <c r="D82" s="1">
        <v>3</v>
      </c>
      <c r="E82" s="1">
        <v>1</v>
      </c>
      <c r="F82" s="1" t="s">
        <v>165</v>
      </c>
    </row>
    <row r="83" spans="1:6">
      <c r="A83" s="1" t="s">
        <v>166</v>
      </c>
      <c r="B83" s="1" t="s">
        <v>52</v>
      </c>
      <c r="C83" s="1">
        <v>27</v>
      </c>
      <c r="D83" s="1">
        <v>3</v>
      </c>
      <c r="E83" s="1">
        <v>1</v>
      </c>
      <c r="F83" s="1" t="s">
        <v>167</v>
      </c>
    </row>
    <row r="84" spans="1:6">
      <c r="A84" s="1" t="s">
        <v>168</v>
      </c>
      <c r="B84" s="1" t="s">
        <v>52</v>
      </c>
      <c r="C84" s="1">
        <v>27</v>
      </c>
      <c r="D84" s="1">
        <v>3</v>
      </c>
      <c r="E84" s="1">
        <v>1</v>
      </c>
      <c r="F84" s="1" t="s">
        <v>169</v>
      </c>
    </row>
    <row r="85" spans="1:6">
      <c r="A85" s="1" t="s">
        <v>170</v>
      </c>
      <c r="B85" s="1" t="s">
        <v>52</v>
      </c>
      <c r="C85" s="1">
        <v>27</v>
      </c>
      <c r="D85" s="1">
        <v>3</v>
      </c>
      <c r="E85" s="1">
        <v>1</v>
      </c>
      <c r="F85" s="1" t="s">
        <v>171</v>
      </c>
    </row>
    <row r="86" spans="1:6">
      <c r="A86" s="1" t="s">
        <v>172</v>
      </c>
      <c r="B86" s="1" t="s">
        <v>173</v>
      </c>
      <c r="C86" s="1">
        <v>27</v>
      </c>
      <c r="D86" s="1">
        <v>3</v>
      </c>
      <c r="E86" s="1">
        <v>1</v>
      </c>
      <c r="F86" s="1" t="s">
        <v>174</v>
      </c>
    </row>
    <row r="87" spans="1:6">
      <c r="A87" s="1" t="s">
        <v>175</v>
      </c>
      <c r="B87" s="1" t="s">
        <v>173</v>
      </c>
      <c r="C87" s="1">
        <v>27</v>
      </c>
      <c r="D87" s="1">
        <v>3</v>
      </c>
      <c r="E87" s="1">
        <v>1</v>
      </c>
      <c r="F87" s="1" t="s">
        <v>176</v>
      </c>
    </row>
    <row r="88" spans="1:6">
      <c r="A88" s="1" t="s">
        <v>177</v>
      </c>
      <c r="B88" s="1" t="s">
        <v>173</v>
      </c>
      <c r="C88" s="1">
        <v>27</v>
      </c>
      <c r="D88" s="1">
        <v>3</v>
      </c>
      <c r="E88" s="1">
        <v>1</v>
      </c>
      <c r="F88" s="1" t="s">
        <v>178</v>
      </c>
    </row>
    <row r="89" spans="1:6">
      <c r="A89" s="1" t="s">
        <v>179</v>
      </c>
      <c r="B89" s="1" t="s">
        <v>173</v>
      </c>
      <c r="C89" s="1">
        <v>27</v>
      </c>
      <c r="D89" s="1">
        <v>3</v>
      </c>
      <c r="E89" s="1">
        <v>1</v>
      </c>
      <c r="F89" s="1" t="s">
        <v>180</v>
      </c>
    </row>
    <row r="90" spans="1:6">
      <c r="A90" s="1" t="s">
        <v>181</v>
      </c>
      <c r="B90" s="1" t="s">
        <v>173</v>
      </c>
      <c r="C90" s="1">
        <v>27</v>
      </c>
      <c r="D90" s="1">
        <v>3</v>
      </c>
      <c r="E90" s="1">
        <v>1</v>
      </c>
      <c r="F90" s="1" t="s">
        <v>182</v>
      </c>
    </row>
    <row r="91" spans="1:6">
      <c r="A91" s="1" t="s">
        <v>183</v>
      </c>
      <c r="B91" s="1" t="s">
        <v>173</v>
      </c>
      <c r="C91" s="1">
        <v>27</v>
      </c>
      <c r="D91" s="1">
        <v>3</v>
      </c>
      <c r="E91" s="1">
        <v>1</v>
      </c>
      <c r="F91" s="1" t="s">
        <v>184</v>
      </c>
    </row>
    <row r="92" spans="1:6">
      <c r="A92" s="1" t="s">
        <v>185</v>
      </c>
      <c r="B92" s="1" t="s">
        <v>173</v>
      </c>
      <c r="C92" s="1">
        <v>27</v>
      </c>
      <c r="D92" s="1">
        <v>3</v>
      </c>
      <c r="E92" s="1">
        <v>1</v>
      </c>
      <c r="F92" s="1" t="s">
        <v>186</v>
      </c>
    </row>
    <row r="93" spans="1:6">
      <c r="A93" s="1" t="s">
        <v>187</v>
      </c>
      <c r="B93" s="1" t="s">
        <v>173</v>
      </c>
      <c r="C93" s="1">
        <v>27</v>
      </c>
      <c r="D93" s="1">
        <v>3</v>
      </c>
      <c r="E93" s="1">
        <v>1</v>
      </c>
      <c r="F93" s="1" t="s">
        <v>188</v>
      </c>
    </row>
    <row r="94" spans="1:6">
      <c r="A94" s="1" t="s">
        <v>189</v>
      </c>
      <c r="B94" s="1" t="s">
        <v>173</v>
      </c>
      <c r="C94" s="1">
        <v>27</v>
      </c>
      <c r="D94" s="1">
        <v>3</v>
      </c>
      <c r="E94" s="1">
        <v>1</v>
      </c>
      <c r="F94" s="1" t="s">
        <v>190</v>
      </c>
    </row>
    <row r="95" spans="1:6">
      <c r="A95" s="1" t="s">
        <v>191</v>
      </c>
      <c r="B95" s="1" t="s">
        <v>173</v>
      </c>
      <c r="C95" s="1">
        <v>27</v>
      </c>
      <c r="D95" s="1">
        <v>3</v>
      </c>
      <c r="E95" s="1">
        <v>1</v>
      </c>
      <c r="F95" s="1" t="s">
        <v>192</v>
      </c>
    </row>
    <row r="96" spans="1:6">
      <c r="A96" s="1" t="s">
        <v>193</v>
      </c>
      <c r="B96" s="1" t="s">
        <v>173</v>
      </c>
      <c r="C96" s="1">
        <v>27</v>
      </c>
      <c r="D96" s="1">
        <v>3</v>
      </c>
      <c r="E96" s="1">
        <v>1</v>
      </c>
      <c r="F96" s="1" t="s">
        <v>194</v>
      </c>
    </row>
    <row r="97" spans="1:6">
      <c r="A97" s="1" t="s">
        <v>195</v>
      </c>
      <c r="B97" s="1" t="s">
        <v>173</v>
      </c>
      <c r="C97" s="1">
        <v>27</v>
      </c>
      <c r="D97" s="1">
        <v>3</v>
      </c>
      <c r="E97" s="1">
        <v>1</v>
      </c>
      <c r="F97" s="1" t="s">
        <v>196</v>
      </c>
    </row>
    <row r="98" spans="1:6">
      <c r="A98" s="1" t="s">
        <v>197</v>
      </c>
      <c r="B98" s="1" t="s">
        <v>173</v>
      </c>
      <c r="C98" s="1">
        <v>27</v>
      </c>
      <c r="D98" s="1">
        <v>3</v>
      </c>
      <c r="E98" s="1">
        <v>1</v>
      </c>
      <c r="F98" s="1" t="s">
        <v>198</v>
      </c>
    </row>
    <row r="99" spans="1:6">
      <c r="A99" s="1" t="s">
        <v>199</v>
      </c>
      <c r="B99" s="1" t="s">
        <v>173</v>
      </c>
      <c r="C99" s="1">
        <v>27</v>
      </c>
      <c r="D99" s="1">
        <v>3</v>
      </c>
      <c r="E99" s="1">
        <v>1</v>
      </c>
      <c r="F99" s="1" t="s">
        <v>200</v>
      </c>
    </row>
    <row r="100" spans="1:6">
      <c r="A100" s="1" t="s">
        <v>201</v>
      </c>
      <c r="B100" s="1" t="s">
        <v>173</v>
      </c>
      <c r="C100" s="1">
        <v>27</v>
      </c>
      <c r="D100" s="1">
        <v>3</v>
      </c>
      <c r="E100" s="1">
        <v>1</v>
      </c>
      <c r="F100" s="1" t="s">
        <v>202</v>
      </c>
    </row>
    <row r="101" spans="1:6">
      <c r="A101" s="1" t="s">
        <v>203</v>
      </c>
      <c r="B101" s="1" t="s">
        <v>173</v>
      </c>
      <c r="C101" s="1">
        <v>27</v>
      </c>
      <c r="D101" s="1">
        <v>3</v>
      </c>
      <c r="E101" s="1">
        <v>1</v>
      </c>
      <c r="F101" s="1" t="s">
        <v>204</v>
      </c>
    </row>
    <row r="102" spans="1:6">
      <c r="A102" s="1" t="s">
        <v>205</v>
      </c>
      <c r="B102" s="1" t="s">
        <v>173</v>
      </c>
      <c r="C102" s="1">
        <v>27</v>
      </c>
      <c r="D102" s="1">
        <v>3</v>
      </c>
      <c r="E102" s="1">
        <v>1</v>
      </c>
      <c r="F102" s="1" t="s">
        <v>206</v>
      </c>
    </row>
    <row r="103" spans="1:6">
      <c r="A103" s="1" t="s">
        <v>207</v>
      </c>
      <c r="B103" s="1" t="s">
        <v>173</v>
      </c>
      <c r="C103" s="1">
        <v>27</v>
      </c>
      <c r="D103" s="1">
        <v>3</v>
      </c>
      <c r="E103" s="1">
        <v>1</v>
      </c>
      <c r="F103" s="1" t="s">
        <v>208</v>
      </c>
    </row>
    <row r="104" spans="1:6">
      <c r="A104" s="1" t="s">
        <v>209</v>
      </c>
      <c r="B104" s="1" t="s">
        <v>173</v>
      </c>
      <c r="C104" s="1">
        <v>27</v>
      </c>
      <c r="D104" s="1">
        <v>3</v>
      </c>
      <c r="E104" s="1">
        <v>1</v>
      </c>
      <c r="F104" s="1" t="s">
        <v>210</v>
      </c>
    </row>
    <row r="105" spans="1:6">
      <c r="A105" s="1" t="s">
        <v>211</v>
      </c>
      <c r="B105" s="1" t="s">
        <v>173</v>
      </c>
      <c r="C105" s="1">
        <v>27</v>
      </c>
      <c r="D105" s="1">
        <v>3</v>
      </c>
      <c r="E105" s="1">
        <v>1</v>
      </c>
      <c r="F105" s="1" t="s">
        <v>212</v>
      </c>
    </row>
    <row r="106" spans="1:6">
      <c r="A106" s="1" t="s">
        <v>213</v>
      </c>
      <c r="B106" s="1" t="s">
        <v>173</v>
      </c>
      <c r="C106" s="1">
        <v>27</v>
      </c>
      <c r="D106" s="1">
        <v>3</v>
      </c>
      <c r="E106" s="1">
        <v>1</v>
      </c>
      <c r="F106" s="1" t="s">
        <v>214</v>
      </c>
    </row>
    <row r="107" spans="1:6">
      <c r="A107" s="1" t="s">
        <v>215</v>
      </c>
      <c r="B107" s="1" t="s">
        <v>173</v>
      </c>
      <c r="C107" s="1">
        <v>27</v>
      </c>
      <c r="D107" s="1">
        <v>3</v>
      </c>
      <c r="E107" s="1">
        <v>1</v>
      </c>
      <c r="F107" s="1" t="s">
        <v>216</v>
      </c>
    </row>
    <row r="108" spans="1:6">
      <c r="A108" s="1" t="s">
        <v>217</v>
      </c>
      <c r="B108" s="1" t="s">
        <v>173</v>
      </c>
      <c r="C108" s="1">
        <v>27</v>
      </c>
      <c r="D108" s="1">
        <v>3</v>
      </c>
      <c r="E108" s="1">
        <v>1</v>
      </c>
      <c r="F108" s="1" t="s">
        <v>218</v>
      </c>
    </row>
    <row r="109" spans="1:6">
      <c r="A109" s="1" t="s">
        <v>219</v>
      </c>
      <c r="B109" s="1" t="s">
        <v>173</v>
      </c>
      <c r="C109" s="1">
        <v>27</v>
      </c>
      <c r="D109" s="1">
        <v>3</v>
      </c>
      <c r="E109" s="1">
        <v>1</v>
      </c>
      <c r="F109" s="1" t="s">
        <v>220</v>
      </c>
    </row>
    <row r="110" spans="1:6">
      <c r="A110" s="1" t="s">
        <v>221</v>
      </c>
      <c r="B110" s="1" t="s">
        <v>173</v>
      </c>
      <c r="C110" s="1">
        <v>27</v>
      </c>
      <c r="D110" s="1">
        <v>3</v>
      </c>
      <c r="E110" s="1">
        <v>1</v>
      </c>
      <c r="F110" s="1" t="s">
        <v>222</v>
      </c>
    </row>
    <row r="111" spans="1:6">
      <c r="A111" s="1" t="s">
        <v>223</v>
      </c>
      <c r="B111" s="1" t="s">
        <v>173</v>
      </c>
      <c r="C111" s="1">
        <v>27</v>
      </c>
      <c r="D111" s="1">
        <v>3</v>
      </c>
      <c r="E111" s="1">
        <v>1</v>
      </c>
      <c r="F111" s="1" t="s">
        <v>224</v>
      </c>
    </row>
    <row r="112" spans="1:6">
      <c r="A112" s="1" t="s">
        <v>225</v>
      </c>
      <c r="B112" s="1" t="s">
        <v>173</v>
      </c>
      <c r="C112" s="1">
        <v>27</v>
      </c>
      <c r="D112" s="1">
        <v>3</v>
      </c>
      <c r="E112" s="1">
        <v>1</v>
      </c>
      <c r="F112" s="1" t="s">
        <v>226</v>
      </c>
    </row>
    <row r="113" spans="1:6">
      <c r="A113" s="1" t="s">
        <v>227</v>
      </c>
      <c r="B113" s="1" t="s">
        <v>173</v>
      </c>
      <c r="C113" s="1">
        <v>27</v>
      </c>
      <c r="D113" s="1">
        <v>3</v>
      </c>
      <c r="E113" s="1">
        <v>1</v>
      </c>
      <c r="F113" s="1" t="s">
        <v>228</v>
      </c>
    </row>
    <row r="114" spans="1:6">
      <c r="A114" s="1" t="s">
        <v>229</v>
      </c>
      <c r="B114" s="1" t="s">
        <v>173</v>
      </c>
      <c r="C114" s="1">
        <v>27</v>
      </c>
      <c r="D114" s="1">
        <v>3</v>
      </c>
      <c r="E114" s="1">
        <v>1</v>
      </c>
      <c r="F114" s="1" t="s">
        <v>230</v>
      </c>
    </row>
    <row r="115" spans="1:6">
      <c r="A115" s="1" t="s">
        <v>231</v>
      </c>
      <c r="B115" s="1" t="s">
        <v>173</v>
      </c>
      <c r="C115" s="1">
        <v>27</v>
      </c>
      <c r="D115" s="1">
        <v>3</v>
      </c>
      <c r="E115" s="1">
        <v>1</v>
      </c>
      <c r="F115" s="1" t="s">
        <v>232</v>
      </c>
    </row>
    <row r="116" spans="1:6">
      <c r="A116" s="1" t="s">
        <v>233</v>
      </c>
      <c r="B116" s="1" t="s">
        <v>173</v>
      </c>
      <c r="C116" s="1">
        <v>27</v>
      </c>
      <c r="D116" s="1">
        <v>3</v>
      </c>
      <c r="E116" s="1">
        <v>1</v>
      </c>
      <c r="F116" s="1" t="s">
        <v>234</v>
      </c>
    </row>
    <row r="117" spans="1:6">
      <c r="A117" s="1" t="s">
        <v>235</v>
      </c>
      <c r="B117" s="1" t="s">
        <v>173</v>
      </c>
      <c r="C117" s="1">
        <v>27</v>
      </c>
      <c r="D117" s="1">
        <v>3</v>
      </c>
      <c r="E117" s="1">
        <v>1</v>
      </c>
      <c r="F117" s="1" t="s">
        <v>236</v>
      </c>
    </row>
    <row r="118" spans="1:6">
      <c r="A118" s="1" t="s">
        <v>237</v>
      </c>
      <c r="B118" s="1" t="s">
        <v>173</v>
      </c>
      <c r="C118" s="1">
        <v>27</v>
      </c>
      <c r="D118" s="1">
        <v>3</v>
      </c>
      <c r="E118" s="1">
        <v>1</v>
      </c>
      <c r="F118" s="1" t="s">
        <v>238</v>
      </c>
    </row>
    <row r="119" spans="1:6">
      <c r="A119" s="1" t="s">
        <v>239</v>
      </c>
      <c r="B119" s="1" t="s">
        <v>173</v>
      </c>
      <c r="C119" s="1">
        <v>27</v>
      </c>
      <c r="D119" s="1">
        <v>3</v>
      </c>
      <c r="E119" s="1">
        <v>1</v>
      </c>
      <c r="F119" s="1" t="s">
        <v>240</v>
      </c>
    </row>
    <row r="120" spans="1:6">
      <c r="A120" s="1" t="s">
        <v>241</v>
      </c>
      <c r="B120" s="1" t="s">
        <v>173</v>
      </c>
      <c r="C120" s="1">
        <v>27</v>
      </c>
      <c r="D120" s="1">
        <v>3</v>
      </c>
      <c r="E120" s="1">
        <v>1</v>
      </c>
      <c r="F120" s="1" t="s">
        <v>242</v>
      </c>
    </row>
    <row r="121" spans="1:6">
      <c r="A121" s="1" t="s">
        <v>243</v>
      </c>
      <c r="B121" s="1" t="s">
        <v>173</v>
      </c>
      <c r="C121" s="1">
        <v>27</v>
      </c>
      <c r="D121" s="1">
        <v>3</v>
      </c>
      <c r="E121" s="1">
        <v>1</v>
      </c>
      <c r="F121" s="1" t="s">
        <v>244</v>
      </c>
    </row>
    <row r="122" spans="1:6">
      <c r="A122" s="1" t="s">
        <v>245</v>
      </c>
      <c r="B122" s="1" t="s">
        <v>173</v>
      </c>
      <c r="C122" s="1">
        <v>27</v>
      </c>
      <c r="D122" s="1">
        <v>3</v>
      </c>
      <c r="E122" s="1">
        <v>1</v>
      </c>
      <c r="F122" s="1" t="s">
        <v>246</v>
      </c>
    </row>
    <row r="123" spans="1:6">
      <c r="A123" s="1" t="s">
        <v>247</v>
      </c>
      <c r="B123" s="1" t="s">
        <v>173</v>
      </c>
      <c r="C123" s="1">
        <v>27</v>
      </c>
      <c r="D123" s="1">
        <v>3</v>
      </c>
      <c r="E123" s="1">
        <v>1</v>
      </c>
      <c r="F123" s="1" t="s">
        <v>248</v>
      </c>
    </row>
    <row r="124" spans="1:6">
      <c r="A124" s="1" t="s">
        <v>249</v>
      </c>
      <c r="B124" s="1" t="s">
        <v>173</v>
      </c>
      <c r="C124" s="1">
        <v>27</v>
      </c>
      <c r="D124" s="1">
        <v>3</v>
      </c>
      <c r="E124" s="1">
        <v>1</v>
      </c>
      <c r="F124" s="1" t="s">
        <v>250</v>
      </c>
    </row>
    <row r="125" spans="1:6">
      <c r="A125" s="1" t="s">
        <v>251</v>
      </c>
      <c r="B125" s="1" t="s">
        <v>173</v>
      </c>
      <c r="C125" s="1">
        <v>27</v>
      </c>
      <c r="D125" s="1">
        <v>3</v>
      </c>
      <c r="E125" s="1">
        <v>1</v>
      </c>
      <c r="F125" s="1" t="s">
        <v>252</v>
      </c>
    </row>
    <row r="126" spans="1:6">
      <c r="A126" s="1" t="s">
        <v>253</v>
      </c>
      <c r="B126" s="1" t="s">
        <v>173</v>
      </c>
      <c r="C126" s="1">
        <v>27</v>
      </c>
      <c r="D126" s="1">
        <v>3</v>
      </c>
      <c r="E126" s="1">
        <v>1</v>
      </c>
      <c r="F126" s="1" t="s">
        <v>254</v>
      </c>
    </row>
    <row r="127" spans="1:6">
      <c r="A127" s="1" t="s">
        <v>255</v>
      </c>
      <c r="B127" s="1" t="s">
        <v>173</v>
      </c>
      <c r="C127" s="1">
        <v>27</v>
      </c>
      <c r="D127" s="1">
        <v>3</v>
      </c>
      <c r="E127" s="1">
        <v>1</v>
      </c>
      <c r="F127" s="1" t="s">
        <v>256</v>
      </c>
    </row>
    <row r="128" spans="1:6">
      <c r="A128" s="1" t="s">
        <v>257</v>
      </c>
      <c r="B128" s="1" t="s">
        <v>173</v>
      </c>
      <c r="C128" s="1">
        <v>27</v>
      </c>
      <c r="D128" s="1">
        <v>3</v>
      </c>
      <c r="E128" s="1">
        <v>1</v>
      </c>
      <c r="F128" s="1" t="s">
        <v>258</v>
      </c>
    </row>
    <row r="129" spans="1:6">
      <c r="A129" s="1" t="s">
        <v>259</v>
      </c>
      <c r="B129" s="1" t="s">
        <v>173</v>
      </c>
      <c r="C129" s="1">
        <v>27</v>
      </c>
      <c r="D129" s="1">
        <v>3</v>
      </c>
      <c r="E129" s="1">
        <v>1</v>
      </c>
      <c r="F129" s="1" t="s">
        <v>260</v>
      </c>
    </row>
    <row r="130" spans="1:6">
      <c r="A130" s="1" t="s">
        <v>261</v>
      </c>
      <c r="B130" s="1" t="s">
        <v>173</v>
      </c>
      <c r="C130" s="1">
        <v>27</v>
      </c>
      <c r="D130" s="1">
        <v>3</v>
      </c>
      <c r="E130" s="1">
        <v>1</v>
      </c>
      <c r="F130" s="1" t="s">
        <v>262</v>
      </c>
    </row>
    <row r="131" spans="1:6">
      <c r="A131" s="1" t="s">
        <v>263</v>
      </c>
      <c r="B131" s="1" t="s">
        <v>173</v>
      </c>
      <c r="C131" s="1">
        <v>27</v>
      </c>
      <c r="D131" s="1">
        <v>3</v>
      </c>
      <c r="E131" s="1">
        <v>1</v>
      </c>
      <c r="F131" s="1" t="s">
        <v>264</v>
      </c>
    </row>
    <row r="132" spans="1:6">
      <c r="A132" s="1" t="s">
        <v>265</v>
      </c>
      <c r="B132" s="1" t="s">
        <v>173</v>
      </c>
      <c r="C132" s="1">
        <v>27</v>
      </c>
      <c r="D132" s="1">
        <v>3</v>
      </c>
      <c r="E132" s="1">
        <v>1</v>
      </c>
      <c r="F132" s="1" t="s">
        <v>266</v>
      </c>
    </row>
    <row r="133" spans="1:6">
      <c r="A133" s="1" t="s">
        <v>267</v>
      </c>
      <c r="B133" s="1" t="s">
        <v>173</v>
      </c>
      <c r="C133" s="1">
        <v>27</v>
      </c>
      <c r="D133" s="1">
        <v>3</v>
      </c>
      <c r="E133" s="1">
        <v>1</v>
      </c>
      <c r="F133" s="1" t="s">
        <v>268</v>
      </c>
    </row>
    <row r="134" spans="1:6">
      <c r="A134" s="1" t="s">
        <v>269</v>
      </c>
      <c r="B134" s="1" t="s">
        <v>173</v>
      </c>
      <c r="C134" s="1">
        <v>27</v>
      </c>
      <c r="D134" s="1">
        <v>3</v>
      </c>
      <c r="E134" s="1">
        <v>1</v>
      </c>
      <c r="F134" s="1" t="s">
        <v>270</v>
      </c>
    </row>
    <row r="135" spans="1:6">
      <c r="A135" s="1" t="s">
        <v>271</v>
      </c>
      <c r="B135" s="1" t="s">
        <v>173</v>
      </c>
      <c r="C135" s="1">
        <v>27</v>
      </c>
      <c r="D135" s="1">
        <v>3</v>
      </c>
      <c r="E135" s="1">
        <v>1</v>
      </c>
      <c r="F135" s="1" t="s">
        <v>272</v>
      </c>
    </row>
    <row r="136" spans="1:6">
      <c r="A136" s="1" t="s">
        <v>273</v>
      </c>
      <c r="B136" s="1" t="s">
        <v>173</v>
      </c>
      <c r="C136" s="1">
        <v>27</v>
      </c>
      <c r="D136" s="1">
        <v>3</v>
      </c>
      <c r="E136" s="1">
        <v>1</v>
      </c>
      <c r="F136" s="1" t="s">
        <v>274</v>
      </c>
    </row>
    <row r="137" spans="1:6">
      <c r="A137" s="1" t="s">
        <v>275</v>
      </c>
      <c r="B137" s="1" t="s">
        <v>173</v>
      </c>
      <c r="C137" s="1">
        <v>27</v>
      </c>
      <c r="D137" s="1">
        <v>3</v>
      </c>
      <c r="E137" s="1">
        <v>1</v>
      </c>
      <c r="F137" s="1" t="s">
        <v>276</v>
      </c>
    </row>
    <row r="138" spans="1:6">
      <c r="A138" s="1" t="s">
        <v>277</v>
      </c>
      <c r="B138" s="1" t="s">
        <v>173</v>
      </c>
      <c r="C138" s="1">
        <v>27</v>
      </c>
      <c r="D138" s="1">
        <v>3</v>
      </c>
      <c r="E138" s="1">
        <v>1</v>
      </c>
      <c r="F138" s="1" t="s">
        <v>278</v>
      </c>
    </row>
    <row r="139" spans="1:6">
      <c r="A139" s="1" t="s">
        <v>279</v>
      </c>
      <c r="B139" s="1" t="s">
        <v>173</v>
      </c>
      <c r="C139" s="1">
        <v>27</v>
      </c>
      <c r="D139" s="1">
        <v>3</v>
      </c>
      <c r="E139" s="1">
        <v>1</v>
      </c>
      <c r="F139" s="1" t="s">
        <v>280</v>
      </c>
    </row>
    <row r="140" spans="1:6">
      <c r="A140" s="1" t="s">
        <v>281</v>
      </c>
      <c r="B140" s="1" t="s">
        <v>173</v>
      </c>
      <c r="C140" s="1">
        <v>27</v>
      </c>
      <c r="D140" s="1">
        <v>3</v>
      </c>
      <c r="E140" s="1">
        <v>1</v>
      </c>
      <c r="F140" s="1" t="s">
        <v>282</v>
      </c>
    </row>
    <row r="141" spans="1:6">
      <c r="A141" s="1" t="s">
        <v>283</v>
      </c>
      <c r="B141" s="1" t="s">
        <v>173</v>
      </c>
      <c r="C141" s="1">
        <v>27</v>
      </c>
      <c r="D141" s="1">
        <v>3</v>
      </c>
      <c r="E141" s="1">
        <v>1</v>
      </c>
      <c r="F141" s="1" t="s">
        <v>284</v>
      </c>
    </row>
    <row r="142" spans="1:6">
      <c r="A142" s="1" t="s">
        <v>285</v>
      </c>
      <c r="B142" s="1" t="s">
        <v>173</v>
      </c>
      <c r="C142" s="1">
        <v>27</v>
      </c>
      <c r="D142" s="1">
        <v>3</v>
      </c>
      <c r="E142" s="1">
        <v>1</v>
      </c>
      <c r="F142" s="1" t="s">
        <v>286</v>
      </c>
    </row>
    <row r="143" spans="1:6">
      <c r="A143" s="1" t="s">
        <v>287</v>
      </c>
      <c r="B143" s="1" t="s">
        <v>173</v>
      </c>
      <c r="C143" s="1">
        <v>27</v>
      </c>
      <c r="D143" s="1">
        <v>3</v>
      </c>
      <c r="E143" s="1">
        <v>1</v>
      </c>
      <c r="F143" s="1" t="s">
        <v>288</v>
      </c>
    </row>
    <row r="144" spans="1:6">
      <c r="A144" s="1" t="s">
        <v>289</v>
      </c>
      <c r="B144" s="1" t="s">
        <v>173</v>
      </c>
      <c r="C144" s="1">
        <v>27</v>
      </c>
      <c r="D144" s="1">
        <v>3</v>
      </c>
      <c r="E144" s="1">
        <v>1</v>
      </c>
      <c r="F144" s="1" t="s">
        <v>290</v>
      </c>
    </row>
    <row r="145" spans="1:6">
      <c r="A145" s="1" t="s">
        <v>291</v>
      </c>
      <c r="B145" s="1" t="s">
        <v>173</v>
      </c>
      <c r="C145" s="1">
        <v>27</v>
      </c>
      <c r="D145" s="1">
        <v>3</v>
      </c>
      <c r="E145" s="1">
        <v>1</v>
      </c>
      <c r="F145" s="1" t="s">
        <v>292</v>
      </c>
    </row>
    <row r="146" spans="1:6">
      <c r="A146" s="1" t="s">
        <v>293</v>
      </c>
      <c r="B146" s="1" t="s">
        <v>173</v>
      </c>
      <c r="C146" s="1">
        <v>27</v>
      </c>
      <c r="D146" s="1">
        <v>3</v>
      </c>
      <c r="E146" s="1">
        <v>1</v>
      </c>
      <c r="F146" s="1" t="s">
        <v>294</v>
      </c>
    </row>
    <row r="147" spans="1:6">
      <c r="A147" s="1" t="s">
        <v>295</v>
      </c>
      <c r="B147" s="1" t="s">
        <v>173</v>
      </c>
      <c r="C147" s="1">
        <v>27</v>
      </c>
      <c r="D147" s="1">
        <v>3</v>
      </c>
      <c r="E147" s="1">
        <v>1</v>
      </c>
      <c r="F147" s="1" t="s">
        <v>296</v>
      </c>
    </row>
    <row r="148" spans="1:6">
      <c r="A148" s="1" t="s">
        <v>297</v>
      </c>
      <c r="B148" s="1" t="s">
        <v>173</v>
      </c>
      <c r="C148" s="1">
        <v>27</v>
      </c>
      <c r="D148" s="1">
        <v>3</v>
      </c>
      <c r="E148" s="1">
        <v>1</v>
      </c>
      <c r="F148" s="1" t="s">
        <v>298</v>
      </c>
    </row>
    <row r="149" spans="1:6">
      <c r="A149" s="1" t="s">
        <v>299</v>
      </c>
      <c r="B149" s="1" t="s">
        <v>173</v>
      </c>
      <c r="C149" s="1">
        <v>27</v>
      </c>
      <c r="D149" s="1">
        <v>3</v>
      </c>
      <c r="E149" s="1">
        <v>1</v>
      </c>
      <c r="F149" s="1" t="s">
        <v>300</v>
      </c>
    </row>
    <row r="150" spans="1:6">
      <c r="A150" s="1" t="s">
        <v>301</v>
      </c>
      <c r="B150" s="1" t="s">
        <v>173</v>
      </c>
      <c r="C150" s="1">
        <v>27</v>
      </c>
      <c r="D150" s="1">
        <v>3</v>
      </c>
      <c r="E150" s="1">
        <v>1</v>
      </c>
      <c r="F150" s="1" t="s">
        <v>302</v>
      </c>
    </row>
    <row r="151" spans="1:6">
      <c r="A151" s="1" t="s">
        <v>303</v>
      </c>
      <c r="B151" s="1" t="s">
        <v>173</v>
      </c>
      <c r="C151" s="1">
        <v>27</v>
      </c>
      <c r="D151" s="1">
        <v>3</v>
      </c>
      <c r="E151" s="1">
        <v>1</v>
      </c>
      <c r="F151" s="1" t="s">
        <v>304</v>
      </c>
    </row>
    <row r="152" spans="1:6">
      <c r="A152" s="1" t="s">
        <v>305</v>
      </c>
      <c r="B152" s="1" t="s">
        <v>173</v>
      </c>
      <c r="C152" s="1">
        <v>27</v>
      </c>
      <c r="D152" s="1">
        <v>3</v>
      </c>
      <c r="E152" s="1">
        <v>1</v>
      </c>
      <c r="F152" s="1" t="s">
        <v>306</v>
      </c>
    </row>
    <row r="153" spans="1:6">
      <c r="A153" s="1" t="s">
        <v>307</v>
      </c>
      <c r="B153" s="1" t="s">
        <v>173</v>
      </c>
      <c r="C153" s="1">
        <v>27</v>
      </c>
      <c r="D153" s="1">
        <v>3</v>
      </c>
      <c r="E153" s="1">
        <v>1</v>
      </c>
      <c r="F153" s="1" t="s">
        <v>308</v>
      </c>
    </row>
    <row r="154" spans="1:6">
      <c r="A154" s="1" t="s">
        <v>309</v>
      </c>
      <c r="B154" s="1" t="s">
        <v>173</v>
      </c>
      <c r="C154" s="1">
        <v>27</v>
      </c>
      <c r="D154" s="1">
        <v>3</v>
      </c>
      <c r="E154" s="1">
        <v>1</v>
      </c>
      <c r="F154" s="1" t="s">
        <v>310</v>
      </c>
    </row>
    <row r="155" spans="1:6">
      <c r="A155" s="1" t="s">
        <v>311</v>
      </c>
      <c r="B155" s="1" t="s">
        <v>173</v>
      </c>
      <c r="C155" s="1">
        <v>27</v>
      </c>
      <c r="D155" s="1">
        <v>3</v>
      </c>
      <c r="E155" s="1">
        <v>1</v>
      </c>
      <c r="F155" s="1" t="s">
        <v>312</v>
      </c>
    </row>
    <row r="156" spans="1:6">
      <c r="A156" s="1" t="s">
        <v>313</v>
      </c>
      <c r="B156" s="1" t="s">
        <v>173</v>
      </c>
      <c r="C156" s="1">
        <v>27</v>
      </c>
      <c r="D156" s="1">
        <v>3</v>
      </c>
      <c r="E156" s="1">
        <v>1</v>
      </c>
      <c r="F156" s="1" t="s">
        <v>314</v>
      </c>
    </row>
    <row r="157" spans="1:6">
      <c r="A157" s="1" t="s">
        <v>315</v>
      </c>
      <c r="B157" s="1" t="s">
        <v>173</v>
      </c>
      <c r="C157" s="1">
        <v>27</v>
      </c>
      <c r="D157" s="1">
        <v>3</v>
      </c>
      <c r="E157" s="1">
        <v>1</v>
      </c>
      <c r="F157" s="1" t="s">
        <v>316</v>
      </c>
    </row>
    <row r="158" spans="1:6">
      <c r="A158" s="1" t="s">
        <v>317</v>
      </c>
      <c r="B158" s="1" t="s">
        <v>173</v>
      </c>
      <c r="C158" s="1">
        <v>27</v>
      </c>
      <c r="D158" s="1">
        <v>3</v>
      </c>
      <c r="E158" s="1">
        <v>1</v>
      </c>
      <c r="F158" s="1" t="s">
        <v>318</v>
      </c>
    </row>
    <row r="159" spans="1:6">
      <c r="A159" s="1" t="s">
        <v>319</v>
      </c>
      <c r="B159" s="1" t="s">
        <v>173</v>
      </c>
      <c r="C159" s="1">
        <v>27</v>
      </c>
      <c r="D159" s="1">
        <v>3</v>
      </c>
      <c r="E159" s="1">
        <v>1</v>
      </c>
      <c r="F159" s="1" t="s">
        <v>320</v>
      </c>
    </row>
    <row r="160" spans="1:6">
      <c r="A160" s="1" t="s">
        <v>321</v>
      </c>
      <c r="B160" s="1" t="s">
        <v>173</v>
      </c>
      <c r="C160" s="1">
        <v>27</v>
      </c>
      <c r="D160" s="1">
        <v>3</v>
      </c>
      <c r="E160" s="1">
        <v>1</v>
      </c>
      <c r="F160" s="1" t="s">
        <v>322</v>
      </c>
    </row>
    <row r="161" spans="1:6">
      <c r="A161" s="1" t="s">
        <v>323</v>
      </c>
      <c r="B161" s="1" t="s">
        <v>173</v>
      </c>
      <c r="C161" s="1">
        <v>27</v>
      </c>
      <c r="D161" s="1">
        <v>3</v>
      </c>
      <c r="E161" s="1">
        <v>1</v>
      </c>
      <c r="F161" s="1" t="s">
        <v>324</v>
      </c>
    </row>
    <row r="162" spans="1:6">
      <c r="A162" s="1" t="s">
        <v>325</v>
      </c>
      <c r="B162" s="1" t="s">
        <v>173</v>
      </c>
      <c r="C162" s="1">
        <v>27</v>
      </c>
      <c r="D162" s="1">
        <v>3</v>
      </c>
      <c r="E162" s="1">
        <v>1</v>
      </c>
      <c r="F162" s="1" t="s">
        <v>326</v>
      </c>
    </row>
    <row r="163" spans="1:6">
      <c r="A163" s="1" t="s">
        <v>327</v>
      </c>
      <c r="B163" s="1" t="s">
        <v>173</v>
      </c>
      <c r="C163" s="1">
        <v>27</v>
      </c>
      <c r="D163" s="1">
        <v>3</v>
      </c>
      <c r="E163" s="1">
        <v>1</v>
      </c>
      <c r="F163" s="1" t="s">
        <v>328</v>
      </c>
    </row>
    <row r="164" spans="1:6">
      <c r="A164" s="1" t="s">
        <v>329</v>
      </c>
      <c r="B164" s="1" t="s">
        <v>173</v>
      </c>
      <c r="C164" s="1">
        <v>27</v>
      </c>
      <c r="D164" s="1">
        <v>3</v>
      </c>
      <c r="E164" s="1">
        <v>1</v>
      </c>
      <c r="F164" s="1" t="s">
        <v>330</v>
      </c>
    </row>
    <row r="165" spans="1:6">
      <c r="A165" s="1" t="s">
        <v>331</v>
      </c>
      <c r="B165" s="1" t="s">
        <v>173</v>
      </c>
      <c r="C165" s="1">
        <v>27</v>
      </c>
      <c r="D165" s="1">
        <v>3</v>
      </c>
      <c r="E165" s="1">
        <v>1</v>
      </c>
      <c r="F165" s="1" t="s">
        <v>332</v>
      </c>
    </row>
    <row r="166" spans="1:6">
      <c r="A166" s="1" t="s">
        <v>333</v>
      </c>
      <c r="B166" s="1" t="s">
        <v>173</v>
      </c>
      <c r="C166" s="1">
        <v>27</v>
      </c>
      <c r="D166" s="1">
        <v>3</v>
      </c>
      <c r="E166" s="1">
        <v>1</v>
      </c>
      <c r="F166" s="1" t="s">
        <v>334</v>
      </c>
    </row>
    <row r="167" spans="1:6">
      <c r="A167" s="1" t="s">
        <v>335</v>
      </c>
      <c r="B167" s="1" t="s">
        <v>173</v>
      </c>
      <c r="C167" s="1">
        <v>27</v>
      </c>
      <c r="D167" s="1">
        <v>3</v>
      </c>
      <c r="E167" s="1">
        <v>1</v>
      </c>
      <c r="F167" s="1" t="s">
        <v>336</v>
      </c>
    </row>
    <row r="168" spans="1:6">
      <c r="A168" s="1" t="s">
        <v>337</v>
      </c>
      <c r="B168" s="1" t="s">
        <v>173</v>
      </c>
      <c r="C168" s="1">
        <v>27</v>
      </c>
      <c r="D168" s="1">
        <v>3</v>
      </c>
      <c r="E168" s="1">
        <v>1</v>
      </c>
      <c r="F168" s="1" t="s">
        <v>338</v>
      </c>
    </row>
    <row r="169" spans="1:6">
      <c r="A169" s="1" t="s">
        <v>339</v>
      </c>
      <c r="B169" s="1" t="s">
        <v>173</v>
      </c>
      <c r="C169" s="1">
        <v>27</v>
      </c>
      <c r="D169" s="1">
        <v>3</v>
      </c>
      <c r="E169" s="1">
        <v>1</v>
      </c>
      <c r="F169" s="1" t="s">
        <v>340</v>
      </c>
    </row>
    <row r="170" spans="1:6">
      <c r="A170" s="1" t="s">
        <v>341</v>
      </c>
      <c r="B170" s="1" t="s">
        <v>173</v>
      </c>
      <c r="C170" s="1">
        <v>27</v>
      </c>
      <c r="D170" s="1">
        <v>3</v>
      </c>
      <c r="E170" s="1">
        <v>1</v>
      </c>
      <c r="F170" s="1" t="s">
        <v>342</v>
      </c>
    </row>
    <row r="171" spans="1:6">
      <c r="A171" s="1" t="s">
        <v>343</v>
      </c>
      <c r="B171" s="1" t="s">
        <v>173</v>
      </c>
      <c r="C171" s="1">
        <v>27</v>
      </c>
      <c r="D171" s="1">
        <v>3</v>
      </c>
      <c r="E171" s="1">
        <v>1</v>
      </c>
      <c r="F171" s="1" t="s">
        <v>344</v>
      </c>
    </row>
    <row r="172" spans="1:6">
      <c r="A172" s="1" t="s">
        <v>345</v>
      </c>
      <c r="B172" s="1" t="s">
        <v>173</v>
      </c>
      <c r="C172" s="1">
        <v>27</v>
      </c>
      <c r="D172" s="1">
        <v>3</v>
      </c>
      <c r="E172" s="1">
        <v>1</v>
      </c>
      <c r="F172" s="1" t="s">
        <v>346</v>
      </c>
    </row>
    <row r="173" spans="1:6">
      <c r="A173" s="1" t="s">
        <v>347</v>
      </c>
      <c r="B173" s="1" t="s">
        <v>173</v>
      </c>
      <c r="C173" s="1">
        <v>27</v>
      </c>
      <c r="D173" s="1">
        <v>3</v>
      </c>
      <c r="E173" s="1">
        <v>1</v>
      </c>
      <c r="F173" s="1" t="s">
        <v>348</v>
      </c>
    </row>
    <row r="174" spans="1:6">
      <c r="A174" s="1" t="s">
        <v>349</v>
      </c>
      <c r="B174" s="1" t="s">
        <v>173</v>
      </c>
      <c r="C174" s="1">
        <v>27</v>
      </c>
      <c r="D174" s="1">
        <v>3</v>
      </c>
      <c r="E174" s="1">
        <v>1</v>
      </c>
      <c r="F174" s="1" t="s">
        <v>350</v>
      </c>
    </row>
    <row r="175" spans="1:6">
      <c r="A175" s="1" t="s">
        <v>351</v>
      </c>
      <c r="B175" s="1" t="s">
        <v>173</v>
      </c>
      <c r="C175" s="1">
        <v>27</v>
      </c>
      <c r="D175" s="1">
        <v>3</v>
      </c>
      <c r="E175" s="1">
        <v>1</v>
      </c>
      <c r="F175" s="1" t="s">
        <v>352</v>
      </c>
    </row>
    <row r="176" spans="1:6">
      <c r="A176" s="1" t="s">
        <v>353</v>
      </c>
      <c r="B176" s="1" t="s">
        <v>173</v>
      </c>
      <c r="C176" s="1">
        <v>27</v>
      </c>
      <c r="D176" s="1">
        <v>3</v>
      </c>
      <c r="E176" s="1">
        <v>1</v>
      </c>
      <c r="F176" s="1" t="s">
        <v>354</v>
      </c>
    </row>
    <row r="177" spans="1:6">
      <c r="A177" s="1" t="s">
        <v>355</v>
      </c>
      <c r="B177" s="1" t="s">
        <v>173</v>
      </c>
      <c r="C177" s="1">
        <v>27</v>
      </c>
      <c r="D177" s="1">
        <v>3</v>
      </c>
      <c r="E177" s="1">
        <v>1</v>
      </c>
      <c r="F177" s="1" t="s">
        <v>356</v>
      </c>
    </row>
    <row r="178" spans="1:6">
      <c r="A178" s="1" t="s">
        <v>357</v>
      </c>
      <c r="B178" s="1" t="s">
        <v>173</v>
      </c>
      <c r="C178" s="1">
        <v>27</v>
      </c>
      <c r="D178" s="1">
        <v>3</v>
      </c>
      <c r="E178" s="1">
        <v>1</v>
      </c>
      <c r="F178" s="1" t="s">
        <v>358</v>
      </c>
    </row>
    <row r="179" spans="1:6">
      <c r="A179" s="1" t="s">
        <v>359</v>
      </c>
      <c r="B179" s="1" t="s">
        <v>173</v>
      </c>
      <c r="C179" s="1">
        <v>27</v>
      </c>
      <c r="D179" s="1">
        <v>3</v>
      </c>
      <c r="E179" s="1">
        <v>1</v>
      </c>
      <c r="F179" s="1" t="s">
        <v>360</v>
      </c>
    </row>
    <row r="180" spans="1:6">
      <c r="A180" s="1" t="s">
        <v>361</v>
      </c>
      <c r="B180" s="1" t="s">
        <v>173</v>
      </c>
      <c r="C180" s="1">
        <v>27</v>
      </c>
      <c r="D180" s="1">
        <v>3</v>
      </c>
      <c r="E180" s="1">
        <v>1</v>
      </c>
      <c r="F180" s="1" t="s">
        <v>362</v>
      </c>
    </row>
    <row r="181" spans="1:6">
      <c r="A181" s="1" t="s">
        <v>363</v>
      </c>
      <c r="B181" s="1" t="s">
        <v>173</v>
      </c>
      <c r="C181" s="1">
        <v>27</v>
      </c>
      <c r="D181" s="1">
        <v>3</v>
      </c>
      <c r="E181" s="1">
        <v>1</v>
      </c>
      <c r="F181" s="1" t="s">
        <v>364</v>
      </c>
    </row>
    <row r="182" spans="1:6">
      <c r="A182" s="1" t="s">
        <v>365</v>
      </c>
      <c r="B182" s="1" t="s">
        <v>173</v>
      </c>
      <c r="C182" s="1">
        <v>27</v>
      </c>
      <c r="D182" s="1">
        <v>3</v>
      </c>
      <c r="E182" s="1">
        <v>1</v>
      </c>
      <c r="F182" s="1" t="s">
        <v>366</v>
      </c>
    </row>
    <row r="183" spans="1:6">
      <c r="A183" s="1" t="s">
        <v>367</v>
      </c>
      <c r="B183" s="1" t="s">
        <v>173</v>
      </c>
      <c r="C183" s="1">
        <v>27</v>
      </c>
      <c r="D183" s="1">
        <v>3</v>
      </c>
      <c r="E183" s="1">
        <v>1</v>
      </c>
      <c r="F183" s="1" t="s">
        <v>368</v>
      </c>
    </row>
    <row r="184" spans="1:6">
      <c r="A184" s="1" t="s">
        <v>369</v>
      </c>
      <c r="B184" s="1" t="s">
        <v>173</v>
      </c>
      <c r="C184" s="1">
        <v>27</v>
      </c>
      <c r="D184" s="1">
        <v>3</v>
      </c>
      <c r="E184" s="1">
        <v>1</v>
      </c>
      <c r="F184" s="1" t="s">
        <v>370</v>
      </c>
    </row>
    <row r="185" spans="1:6">
      <c r="A185" s="1" t="s">
        <v>371</v>
      </c>
      <c r="B185" s="1" t="s">
        <v>173</v>
      </c>
      <c r="C185" s="1">
        <v>27</v>
      </c>
      <c r="D185" s="1">
        <v>3</v>
      </c>
      <c r="E185" s="1">
        <v>1</v>
      </c>
      <c r="F185" s="1" t="s">
        <v>372</v>
      </c>
    </row>
    <row r="186" spans="1:6">
      <c r="A186" s="1" t="s">
        <v>373</v>
      </c>
      <c r="B186" s="1" t="s">
        <v>173</v>
      </c>
      <c r="C186" s="1">
        <v>27</v>
      </c>
      <c r="D186" s="1">
        <v>3</v>
      </c>
      <c r="E186" s="1">
        <v>1</v>
      </c>
      <c r="F186" s="1" t="s">
        <v>374</v>
      </c>
    </row>
    <row r="187" spans="1:6">
      <c r="A187" s="1" t="s">
        <v>375</v>
      </c>
      <c r="B187" s="1" t="s">
        <v>173</v>
      </c>
      <c r="C187" s="1">
        <v>27</v>
      </c>
      <c r="D187" s="1">
        <v>3</v>
      </c>
      <c r="E187" s="1">
        <v>1</v>
      </c>
      <c r="F187" s="1" t="s">
        <v>376</v>
      </c>
    </row>
    <row r="188" spans="1:6">
      <c r="A188" s="1" t="s">
        <v>377</v>
      </c>
      <c r="B188" s="1" t="s">
        <v>173</v>
      </c>
      <c r="C188" s="1">
        <v>27</v>
      </c>
      <c r="D188" s="1">
        <v>3</v>
      </c>
      <c r="E188" s="1">
        <v>1</v>
      </c>
      <c r="F188" s="1" t="s">
        <v>378</v>
      </c>
    </row>
    <row r="189" spans="1:6">
      <c r="A189" s="1" t="s">
        <v>379</v>
      </c>
      <c r="B189" s="1" t="s">
        <v>173</v>
      </c>
      <c r="C189" s="1">
        <v>27</v>
      </c>
      <c r="D189" s="1">
        <v>3</v>
      </c>
      <c r="E189" s="1">
        <v>1</v>
      </c>
      <c r="F189" s="1" t="s">
        <v>380</v>
      </c>
    </row>
    <row r="190" spans="1:6">
      <c r="A190" s="1" t="s">
        <v>381</v>
      </c>
      <c r="B190" s="1" t="s">
        <v>173</v>
      </c>
      <c r="C190" s="1">
        <v>27</v>
      </c>
      <c r="D190" s="1">
        <v>3</v>
      </c>
      <c r="E190" s="1">
        <v>1</v>
      </c>
      <c r="F190" s="1" t="s">
        <v>382</v>
      </c>
    </row>
    <row r="191" spans="1:6">
      <c r="A191" s="1" t="s">
        <v>383</v>
      </c>
      <c r="B191" s="1" t="s">
        <v>173</v>
      </c>
      <c r="C191" s="1">
        <v>27</v>
      </c>
      <c r="D191" s="1">
        <v>3</v>
      </c>
      <c r="E191" s="1">
        <v>1</v>
      </c>
      <c r="F191" s="1" t="s">
        <v>384</v>
      </c>
    </row>
    <row r="192" spans="1:6">
      <c r="A192" s="1" t="s">
        <v>385</v>
      </c>
      <c r="B192" s="1" t="s">
        <v>173</v>
      </c>
      <c r="C192" s="1">
        <v>27</v>
      </c>
      <c r="D192" s="1">
        <v>3</v>
      </c>
      <c r="E192" s="1">
        <v>1</v>
      </c>
      <c r="F192" s="1" t="s">
        <v>386</v>
      </c>
    </row>
    <row r="193" spans="1:6">
      <c r="A193" s="1" t="s">
        <v>387</v>
      </c>
      <c r="B193" s="1" t="s">
        <v>388</v>
      </c>
      <c r="C193" s="1">
        <v>27</v>
      </c>
      <c r="D193" s="1">
        <v>3</v>
      </c>
      <c r="E193" s="1">
        <v>1</v>
      </c>
      <c r="F193" s="1" t="s">
        <v>389</v>
      </c>
    </row>
  </sheetData>
  <autoFilter ref="A8:G193"/>
  <mergeCells count="9">
    <mergeCell ref="A5:G5"/>
    <mergeCell ref="A6:G6"/>
    <mergeCell ref="A7:G7"/>
    <mergeCell ref="A2:B2"/>
    <mergeCell ref="C2:E2"/>
    <mergeCell ref="F2:G3"/>
    <mergeCell ref="A3:B3"/>
    <mergeCell ref="C3:E3"/>
    <mergeCell ref="A4:G4"/>
  </mergeCells>
  <phoneticPr fontId="3"/>
  <conditionalFormatting sqref="A9:G193">
    <cfRule type="expression" dxfId="12" priority="1">
      <formula>$A9&lt;&gt;""</formula>
    </cfRule>
  </conditionalFormatting>
  <conditionalFormatting sqref="G8:G193">
    <cfRule type="expression" dxfId="11" priority="2" stopIfTrue="1">
      <formula>AND($A8&lt;&gt;"",OR(COUNTIF($G:$G,"-")&gt;0,COUNTIF($G:$G,"休校等")&gt;0))</formula>
    </cfRule>
    <cfRule type="expression" dxfId="10" priority="3" stopIfTrue="1">
      <formula>$A8&lt;&gt;""</formula>
    </cfRule>
  </conditionalFormatting>
  <dataValidations count="2">
    <dataValidation type="list" showInputMessage="1" showErrorMessage="1" sqref="G1979:G3672">
      <formula1>OFFSET(列G,1,,4,1)</formula1>
    </dataValidation>
    <dataValidation type="list" allowBlank="1" showInputMessage="1" showErrorMessage="1" sqref="G9:G193">
      <formula1>OFFSET(列G,1,,4,1)</formula1>
    </dataValidation>
  </dataValidations>
  <pageMargins left="0.7" right="0.7" top="0.75" bottom="0.75" header="0.3" footer="0.3"/>
  <pageSetup paperSize="9" scale="57" orientation="portrait" r:id="rId1"/>
  <headerFooter>
    <oddHeader>&amp;L【機密性○（取扱制限）】</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ws2">
    <tabColor theme="0" tint="-0.499984740745262"/>
    <pageSetUpPr fitToPage="1"/>
  </sheetPr>
  <dimension ref="A1:L197"/>
  <sheetViews>
    <sheetView view="pageBreakPreview" zoomScale="80" zoomScaleNormal="100" zoomScaleSheetLayoutView="80" workbookViewId="0">
      <selection activeCell="G5" sqref="G5:K5"/>
    </sheetView>
  </sheetViews>
  <sheetFormatPr defaultColWidth="9" defaultRowHeight="13.5"/>
  <cols>
    <col min="1" max="1" width="6.5" style="4" customWidth="1"/>
    <col min="2" max="5" width="18.5" style="4" customWidth="1"/>
    <col min="6" max="11" width="13.375" style="4" customWidth="1"/>
    <col min="12" max="12" width="33.5" style="6" customWidth="1"/>
    <col min="13" max="16384" width="9" style="4"/>
  </cols>
  <sheetData>
    <row r="1" spans="1:12" ht="29.25" customHeight="1">
      <c r="B1" s="235" t="s">
        <v>390</v>
      </c>
      <c r="C1" s="235"/>
      <c r="D1" s="235"/>
      <c r="E1" s="235"/>
      <c r="F1" s="235"/>
      <c r="G1" s="235"/>
      <c r="H1" s="235"/>
      <c r="I1" s="235"/>
      <c r="J1" s="235"/>
      <c r="K1" s="235"/>
      <c r="L1" s="4"/>
    </row>
    <row r="2" spans="1:12" ht="28.9" customHeight="1" thickBot="1">
      <c r="B2" s="236" t="str">
        <f>IF(IF(SUM(計算式!A1:A3)=1,IF(計算式!A1=1,"○", IF(計算式!A2=1,"-",IF(計算式!A3=1,"休校等"))),"")="○","",IF(IF(SUM(計算式!A1:A3)=1,IF(計算式!A1=1,"○",IF(計算式!A2=1,"-",IF(計算式!A3=1,"休校等"))),"")="-",メッセージ!A1,IF(IF(SUM(計算式!A1:A3)=1,IF(計算式!A1=1,"○",IF(計算式!A2=1,"-",IF(計算式!A3=1,"休校等"))),"")="休校等",メッセージ!A1,IF(SUM(計算式!A1:A3)&lt;&gt;1,""))))</f>
        <v/>
      </c>
      <c r="C2" s="236"/>
      <c r="D2" s="236"/>
      <c r="E2" s="236"/>
      <c r="F2" s="236"/>
      <c r="G2" s="236"/>
      <c r="H2" s="236"/>
      <c r="I2" s="236"/>
      <c r="J2" s="236"/>
      <c r="K2" s="236"/>
      <c r="L2" s="4"/>
    </row>
    <row r="3" spans="1:12" ht="31.9" customHeight="1" thickBot="1">
      <c r="B3" s="237" t="s">
        <v>551</v>
      </c>
      <c r="C3" s="238"/>
      <c r="D3" s="238"/>
      <c r="E3" s="239"/>
      <c r="F3" s="5" t="s">
        <v>391</v>
      </c>
      <c r="G3" s="246" t="str">
        <f>IF(IF(SUM(計算式!A1:A3)=1,IF(計算式!A1=1,"○", IF(計算式!A2=1,"-",IF(計算式!A3=1,"休校等"))),メッセージ!A2)="○",IFERROR(INDEX(【sheet1】対象学校一覧・調査①全学校記入!A9:G99671,MATCH("○",【sheet1】対象学校一覧・調査①全学校記入!G9:G99671,0),1),メッセージ!A3),IF(IF(SUM(計算式!A1:A3)=1,IF(計算式!A1=1,"○",IF(計算式!A2=1,"-",IF(計算式!A3=1,"休校等"))),メッセージ!A2)="-","",IF(IF(SUM(計算式!A1:A3)=1,IF(計算式!A1=1,"○",IF(計算式!A2=1,"-",IF(計算式!A3=1,"休校等"))),メッセージ!A2)="休校等","",IF(SUM(計算式!A1:A3)&lt;&gt;1,メッセージ!A2))))</f>
        <v>sheet1の列Gで○/-/休校等を１つだけ選択してください！</v>
      </c>
      <c r="H3" s="247"/>
      <c r="I3" s="247"/>
      <c r="J3" s="247"/>
      <c r="K3" s="248"/>
    </row>
    <row r="4" spans="1:12" ht="20.65" customHeight="1">
      <c r="B4" s="240"/>
      <c r="C4" s="241"/>
      <c r="D4" s="241"/>
      <c r="E4" s="242"/>
      <c r="F4" s="7" t="s">
        <v>392</v>
      </c>
      <c r="G4" s="249" t="str">
        <f>IFERROR(VLOOKUP($G$3,【sheet1】対象学校一覧・調査①全学校記入!A9:F99671,2,FALSE),"")</f>
        <v/>
      </c>
      <c r="H4" s="250"/>
      <c r="I4" s="250"/>
      <c r="J4" s="250"/>
      <c r="K4" s="251"/>
      <c r="L4" s="8"/>
    </row>
    <row r="5" spans="1:12" ht="20.65" customHeight="1">
      <c r="B5" s="240"/>
      <c r="C5" s="241"/>
      <c r="D5" s="241"/>
      <c r="E5" s="242"/>
      <c r="F5" s="9" t="s">
        <v>393</v>
      </c>
      <c r="G5" s="252" t="str">
        <f>IFERROR(VLOOKUP($G$3,【sheet1】対象学校一覧・調査①全学校記入!A9:F99671,3,FALSE),"")</f>
        <v/>
      </c>
      <c r="H5" s="253"/>
      <c r="I5" s="253"/>
      <c r="J5" s="253"/>
      <c r="K5" s="254"/>
      <c r="L5" s="8"/>
    </row>
    <row r="6" spans="1:12" ht="20.65" customHeight="1">
      <c r="B6" s="240"/>
      <c r="C6" s="241"/>
      <c r="D6" s="241"/>
      <c r="E6" s="242"/>
      <c r="F6" s="10" t="s">
        <v>394</v>
      </c>
      <c r="G6" s="252" t="str">
        <f>IFERROR(VLOOKUP($G$3,【sheet1】対象学校一覧・調査①全学校記入!A9:F99671,4,FALSE),"")</f>
        <v/>
      </c>
      <c r="H6" s="253"/>
      <c r="I6" s="253"/>
      <c r="J6" s="253"/>
      <c r="K6" s="254"/>
      <c r="L6" s="8"/>
    </row>
    <row r="7" spans="1:12" ht="20.65" customHeight="1">
      <c r="B7" s="240"/>
      <c r="C7" s="241"/>
      <c r="D7" s="241"/>
      <c r="E7" s="242"/>
      <c r="F7" s="10" t="s">
        <v>395</v>
      </c>
      <c r="G7" s="252" t="str">
        <f>IFERROR(VLOOKUP($G$3,【sheet1】対象学校一覧・調査①全学校記入!A9:F99671,6,FALSE),"")</f>
        <v/>
      </c>
      <c r="H7" s="253"/>
      <c r="I7" s="253"/>
      <c r="J7" s="253"/>
      <c r="K7" s="254"/>
      <c r="L7" s="8"/>
    </row>
    <row r="8" spans="1:12" ht="31.9" customHeight="1">
      <c r="B8" s="240"/>
      <c r="C8" s="241"/>
      <c r="D8" s="241"/>
      <c r="E8" s="242"/>
      <c r="F8" s="255" t="s">
        <v>552</v>
      </c>
      <c r="G8" s="11" t="s">
        <v>396</v>
      </c>
      <c r="H8" s="12" t="s">
        <v>397</v>
      </c>
      <c r="I8" s="12" t="s">
        <v>398</v>
      </c>
      <c r="J8" s="12" t="s">
        <v>399</v>
      </c>
      <c r="K8" s="13" t="s">
        <v>400</v>
      </c>
      <c r="L8" s="8"/>
    </row>
    <row r="9" spans="1:12" ht="31.9" customHeight="1">
      <c r="B9" s="240"/>
      <c r="C9" s="241"/>
      <c r="D9" s="241"/>
      <c r="E9" s="242"/>
      <c r="F9" s="256"/>
      <c r="G9" s="14"/>
      <c r="H9" s="15"/>
      <c r="I9" s="15"/>
      <c r="J9" s="15"/>
      <c r="K9" s="16"/>
      <c r="L9" s="17" t="str">
        <f>IF($G$4="E1",IF(COUNTA(G9:K9)&gt;0,"○（エラーなし）","障害種別を選択してください。"),IF(COUNTA(G9:K9)=0,"○（エラーなし）","障害種別を選択してください。"))</f>
        <v>○（エラーなし）</v>
      </c>
    </row>
    <row r="10" spans="1:12" ht="31.9" customHeight="1">
      <c r="B10" s="240"/>
      <c r="C10" s="241"/>
      <c r="D10" s="241"/>
      <c r="E10" s="242"/>
      <c r="F10" s="10" t="s">
        <v>401</v>
      </c>
      <c r="G10" s="257"/>
      <c r="H10" s="258"/>
      <c r="I10" s="258"/>
      <c r="J10" s="258"/>
      <c r="K10" s="259"/>
      <c r="L10" s="6" t="str">
        <f>IF(COUNTIF(【sheet1】対象学校一覧・調査①全学校記入!G:G,"=○")&gt;0,IF(G10="","担当者名を入力してください。","○（エラーなし）"),"○（エラーなし）")</f>
        <v>○（エラーなし）</v>
      </c>
    </row>
    <row r="11" spans="1:12" ht="31.9" customHeight="1" thickBot="1">
      <c r="B11" s="243"/>
      <c r="C11" s="244"/>
      <c r="D11" s="244"/>
      <c r="E11" s="245"/>
      <c r="F11" s="18" t="s">
        <v>402</v>
      </c>
      <c r="G11" s="220"/>
      <c r="H11" s="221"/>
      <c r="I11" s="221"/>
      <c r="J11" s="221"/>
      <c r="K11" s="222"/>
      <c r="L11" s="6" t="str">
        <f>IF(COUNTIF(【sheet1】対象学校一覧・調査①全学校記入!G:G,"=○")&gt;0,IF(G11="","電話番号（直通）を入力してください。","○（エラーなし）"),"○（エラーなし）")</f>
        <v>○（エラーなし）</v>
      </c>
    </row>
    <row r="12" spans="1:12" ht="7.5" customHeight="1">
      <c r="B12" s="19"/>
      <c r="C12" s="19"/>
      <c r="D12" s="19"/>
      <c r="E12" s="19"/>
      <c r="F12" s="19"/>
      <c r="G12" s="19"/>
      <c r="H12" s="20"/>
      <c r="I12" s="21"/>
      <c r="J12" s="21"/>
      <c r="K12" s="21"/>
      <c r="L12" s="8"/>
    </row>
    <row r="14" spans="1:12">
      <c r="A14" s="22"/>
      <c r="B14" s="23" t="s">
        <v>403</v>
      </c>
      <c r="C14" s="21"/>
      <c r="D14" s="21"/>
      <c r="E14" s="21"/>
      <c r="F14" s="21"/>
      <c r="G14" s="21"/>
      <c r="H14" s="21"/>
      <c r="I14" s="21"/>
      <c r="J14" s="21"/>
      <c r="K14" s="21"/>
    </row>
    <row r="15" spans="1:12">
      <c r="B15" s="223" t="s">
        <v>404</v>
      </c>
      <c r="C15" s="223"/>
      <c r="D15" s="223"/>
      <c r="E15" s="223"/>
      <c r="F15" s="223"/>
      <c r="G15" s="223"/>
      <c r="H15" s="223"/>
      <c r="I15" s="223"/>
      <c r="J15" s="223"/>
      <c r="K15" s="223"/>
    </row>
    <row r="16" spans="1:12" ht="13.15" customHeight="1">
      <c r="B16" s="21" t="s">
        <v>405</v>
      </c>
      <c r="C16" s="21"/>
      <c r="D16" s="21"/>
      <c r="E16" s="21"/>
      <c r="F16" s="21"/>
      <c r="G16" s="21"/>
      <c r="H16" s="21"/>
      <c r="I16" s="21"/>
      <c r="J16" s="21"/>
      <c r="K16" s="21"/>
    </row>
    <row r="17" spans="2:12" ht="46.9" customHeight="1">
      <c r="B17" s="212" t="s">
        <v>406</v>
      </c>
      <c r="C17" s="213"/>
      <c r="D17" s="213"/>
      <c r="E17" s="213"/>
      <c r="F17" s="213"/>
      <c r="G17" s="213"/>
      <c r="H17" s="213"/>
      <c r="I17" s="213"/>
      <c r="J17" s="213"/>
      <c r="K17" s="213"/>
      <c r="L17" s="24" t="str">
        <f>IF(COUNTIF(【sheet1】対象学校一覧・調査①全学校記入!G:G,"=○")&gt;0,IF(G29=0,"「医療的ケア児在籍あり」と回答していますので、人数を入力してください。",IF(IF($G$4="A1",COUNTA(_A1),IF($G$4="B1",COUNTA(_B1),IF($G$4="C1",COUNTA(_C1),IF($G$4="D1",COUNTA(_D1),IF($G$4="E1",COUNTA(_E1),IF($G$4="C2",COUNTA(_C2),IF($G$4="D2",COUNTA(_D2),IF($G$4="",COUNTA(_ABCDE)))))))))=0,"○（エラーなし）","学校コードで記入された学校種と異なる学校種に入力されています。")),"○（エラーなし）")</f>
        <v>○（エラーなし）</v>
      </c>
    </row>
    <row r="18" spans="2:12" ht="14.25" thickBot="1">
      <c r="B18" s="224" t="s">
        <v>407</v>
      </c>
      <c r="C18" s="224"/>
      <c r="D18" s="224"/>
      <c r="E18" s="224"/>
      <c r="F18" s="224"/>
      <c r="G18" s="224"/>
      <c r="H18" s="224"/>
      <c r="I18" s="224"/>
      <c r="J18" s="224"/>
      <c r="K18" s="224"/>
    </row>
    <row r="19" spans="2:12">
      <c r="B19" s="225" t="s">
        <v>408</v>
      </c>
      <c r="C19" s="226"/>
      <c r="D19" s="229" t="s">
        <v>409</v>
      </c>
      <c r="E19" s="230"/>
      <c r="F19" s="231" t="s">
        <v>410</v>
      </c>
      <c r="G19" s="233" t="s">
        <v>411</v>
      </c>
      <c r="H19" s="21"/>
      <c r="I19" s="21"/>
      <c r="J19" s="21"/>
      <c r="K19" s="21"/>
    </row>
    <row r="20" spans="2:12" ht="38.25" customHeight="1">
      <c r="B20" s="227"/>
      <c r="C20" s="228"/>
      <c r="D20" s="25" t="s">
        <v>412</v>
      </c>
      <c r="E20" s="26" t="s">
        <v>413</v>
      </c>
      <c r="F20" s="232"/>
      <c r="G20" s="234"/>
      <c r="H20" s="21"/>
      <c r="I20" s="21"/>
      <c r="J20" s="21"/>
      <c r="K20" s="21"/>
    </row>
    <row r="21" spans="2:12">
      <c r="B21" s="27" t="s">
        <v>414</v>
      </c>
      <c r="C21" s="28" t="s">
        <v>415</v>
      </c>
      <c r="D21" s="29"/>
      <c r="E21" s="30" t="s">
        <v>416</v>
      </c>
      <c r="F21" s="31" t="s">
        <v>416</v>
      </c>
      <c r="G21" s="32">
        <f t="shared" ref="G21:G28" si="0">SUM(D21:F21)</f>
        <v>0</v>
      </c>
      <c r="H21" s="33"/>
      <c r="I21" s="33"/>
      <c r="J21" s="33"/>
      <c r="K21" s="33"/>
      <c r="L21" s="1"/>
    </row>
    <row r="22" spans="2:12">
      <c r="B22" s="27" t="s">
        <v>417</v>
      </c>
      <c r="C22" s="28" t="s">
        <v>415</v>
      </c>
      <c r="D22" s="29"/>
      <c r="E22" s="34"/>
      <c r="F22" s="31" t="s">
        <v>416</v>
      </c>
      <c r="G22" s="32">
        <f t="shared" si="0"/>
        <v>0</v>
      </c>
      <c r="H22" s="33"/>
      <c r="I22" s="33"/>
      <c r="J22" s="33"/>
      <c r="K22" s="33"/>
      <c r="L22" s="1"/>
    </row>
    <row r="23" spans="2:12">
      <c r="B23" s="27" t="s">
        <v>418</v>
      </c>
      <c r="C23" s="28" t="s">
        <v>415</v>
      </c>
      <c r="D23" s="29"/>
      <c r="E23" s="34"/>
      <c r="F23" s="31" t="s">
        <v>416</v>
      </c>
      <c r="G23" s="32">
        <f t="shared" si="0"/>
        <v>0</v>
      </c>
      <c r="H23" s="35"/>
      <c r="I23" s="35"/>
      <c r="J23" s="35"/>
      <c r="K23" s="35"/>
      <c r="L23" s="1"/>
    </row>
    <row r="24" spans="2:12">
      <c r="B24" s="27" t="s">
        <v>419</v>
      </c>
      <c r="C24" s="28" t="s">
        <v>415</v>
      </c>
      <c r="D24" s="29"/>
      <c r="E24" s="30" t="s">
        <v>416</v>
      </c>
      <c r="F24" s="31" t="s">
        <v>416</v>
      </c>
      <c r="G24" s="32">
        <f t="shared" si="0"/>
        <v>0</v>
      </c>
      <c r="H24" s="35"/>
      <c r="I24" s="35"/>
      <c r="J24" s="35"/>
      <c r="K24" s="35"/>
      <c r="L24" s="1"/>
    </row>
    <row r="25" spans="2:12">
      <c r="B25" s="142" t="s">
        <v>420</v>
      </c>
      <c r="C25" s="36" t="s">
        <v>421</v>
      </c>
      <c r="D25" s="29"/>
      <c r="E25" s="30" t="s">
        <v>416</v>
      </c>
      <c r="F25" s="29"/>
      <c r="G25" s="32">
        <f t="shared" si="0"/>
        <v>0</v>
      </c>
      <c r="H25" s="35"/>
      <c r="I25" s="1"/>
      <c r="J25" s="1"/>
      <c r="K25" s="1"/>
      <c r="L25" s="1"/>
    </row>
    <row r="26" spans="2:12">
      <c r="B26" s="143"/>
      <c r="C26" s="36" t="s">
        <v>422</v>
      </c>
      <c r="D26" s="29"/>
      <c r="E26" s="30" t="s">
        <v>416</v>
      </c>
      <c r="F26" s="29"/>
      <c r="G26" s="32">
        <f t="shared" si="0"/>
        <v>0</v>
      </c>
      <c r="H26" s="35"/>
      <c r="I26" s="1"/>
      <c r="J26" s="1"/>
      <c r="K26" s="1"/>
      <c r="L26" s="1"/>
    </row>
    <row r="27" spans="2:12">
      <c r="B27" s="143"/>
      <c r="C27" s="36" t="s">
        <v>423</v>
      </c>
      <c r="D27" s="29"/>
      <c r="E27" s="30" t="s">
        <v>416</v>
      </c>
      <c r="F27" s="29"/>
      <c r="G27" s="32">
        <f t="shared" si="0"/>
        <v>0</v>
      </c>
      <c r="H27" s="35"/>
      <c r="I27" s="1"/>
      <c r="J27" s="1"/>
      <c r="K27" s="1"/>
      <c r="L27" s="1"/>
    </row>
    <row r="28" spans="2:12" ht="14.25" thickBot="1">
      <c r="B28" s="144"/>
      <c r="C28" s="37" t="s">
        <v>424</v>
      </c>
      <c r="D28" s="38"/>
      <c r="E28" s="39" t="s">
        <v>416</v>
      </c>
      <c r="F28" s="38"/>
      <c r="G28" s="40">
        <f t="shared" si="0"/>
        <v>0</v>
      </c>
      <c r="H28" s="35"/>
      <c r="I28" s="1"/>
      <c r="J28" s="1"/>
      <c r="K28" s="1"/>
      <c r="L28" s="1"/>
    </row>
    <row r="29" spans="2:12" ht="15" thickTop="1" thickBot="1">
      <c r="B29" s="188" t="s">
        <v>411</v>
      </c>
      <c r="C29" s="189"/>
      <c r="D29" s="41">
        <f>SUM(D21:D28)</f>
        <v>0</v>
      </c>
      <c r="E29" s="41">
        <f>SUM(E21:E28)</f>
        <v>0</v>
      </c>
      <c r="F29" s="41">
        <f>SUM(F21:F28)</f>
        <v>0</v>
      </c>
      <c r="G29" s="42">
        <f>SUM(G21:G28)</f>
        <v>0</v>
      </c>
      <c r="H29" s="35"/>
      <c r="I29" s="1"/>
      <c r="J29" s="1"/>
      <c r="K29" s="1"/>
      <c r="L29" s="1"/>
    </row>
    <row r="30" spans="2:12">
      <c r="B30" s="35"/>
      <c r="C30" s="35"/>
      <c r="D30" s="35"/>
      <c r="E30" s="35"/>
      <c r="F30" s="35"/>
      <c r="G30" s="35"/>
      <c r="H30" s="35"/>
      <c r="I30" s="35"/>
      <c r="J30" s="35"/>
      <c r="K30" s="35"/>
      <c r="L30" s="1"/>
    </row>
    <row r="31" spans="2:12" ht="28.5" customHeight="1">
      <c r="B31" s="165" t="s">
        <v>425</v>
      </c>
      <c r="C31" s="165"/>
      <c r="D31" s="165"/>
      <c r="E31" s="165"/>
      <c r="F31" s="165"/>
      <c r="G31" s="165"/>
      <c r="H31" s="165"/>
      <c r="I31" s="165"/>
      <c r="J31" s="165"/>
      <c r="K31" s="165"/>
    </row>
    <row r="32" spans="2:12">
      <c r="B32" s="35" t="s">
        <v>405</v>
      </c>
      <c r="C32" s="35"/>
      <c r="D32" s="35"/>
      <c r="E32" s="35"/>
      <c r="F32" s="35"/>
      <c r="G32" s="35"/>
      <c r="H32" s="35"/>
      <c r="I32" s="35"/>
      <c r="J32" s="35"/>
      <c r="K32" s="35"/>
      <c r="L32" s="6" t="str">
        <f>IF(LEFT($G$4,1)&lt;&gt;"E",IF(COUNTA(_P2_ABCD)&gt;0,"訪問教育に入力できるのは、特別支援学校のみです。","○（エラーなし）"),"○（エラーなし）")</f>
        <v>○（エラーなし）</v>
      </c>
    </row>
    <row r="33" spans="2:12" ht="59.65" customHeight="1">
      <c r="B33" s="212" t="s">
        <v>426</v>
      </c>
      <c r="C33" s="213"/>
      <c r="D33" s="213"/>
      <c r="E33" s="213"/>
      <c r="F33" s="213"/>
      <c r="G33" s="213"/>
      <c r="H33" s="213"/>
      <c r="I33" s="213"/>
      <c r="J33" s="213"/>
      <c r="K33" s="213"/>
      <c r="L33" s="24" t="str">
        <f>IF(D29&gt;=0,IF(D29&gt;D55,"１．①で回答した「通常の学級」のケア児数を下回っています。",IF(E29&gt;=0,IF(E29&gt;E55,"１．①で回答した特別支援学級のケア児数を下回っています",IF(D29&lt;=D55,"○（エラーなし）",IF(E29&lt;=E55,"○（エラーなし）","１．②で回答した合計(D55)が１．①で回答した合計(D29)の数を下回っています。"))),"特別支援学級の医療的ケアの項目数が、１．①の特別支援学級のケア児数よりも少ないです。")),"通常学級の医療的ケアの項目数が、１．①の通常学級のケア児数よりも少ないです。")</f>
        <v>○（エラーなし）</v>
      </c>
    </row>
    <row r="34" spans="2:12" ht="14.25" thickBot="1">
      <c r="B34" s="214" t="s">
        <v>427</v>
      </c>
      <c r="C34" s="214"/>
      <c r="D34" s="214"/>
      <c r="E34" s="214"/>
      <c r="F34" s="214"/>
      <c r="G34" s="214"/>
      <c r="H34" s="214"/>
      <c r="I34" s="214"/>
      <c r="J34" s="214"/>
      <c r="K34" s="214"/>
      <c r="L34" s="1"/>
    </row>
    <row r="35" spans="2:12">
      <c r="B35" s="178" t="s">
        <v>428</v>
      </c>
      <c r="C35" s="179"/>
      <c r="D35" s="215" t="s">
        <v>409</v>
      </c>
      <c r="E35" s="216"/>
      <c r="F35" s="217" t="s">
        <v>410</v>
      </c>
      <c r="G35" s="218" t="s">
        <v>411</v>
      </c>
      <c r="H35" s="35"/>
      <c r="I35" s="1"/>
      <c r="J35" s="1"/>
      <c r="K35" s="1"/>
      <c r="L35" s="1"/>
    </row>
    <row r="36" spans="2:12" ht="30.75" customHeight="1">
      <c r="B36" s="180"/>
      <c r="C36" s="181"/>
      <c r="D36" s="43" t="s">
        <v>429</v>
      </c>
      <c r="E36" s="44" t="s">
        <v>413</v>
      </c>
      <c r="F36" s="177"/>
      <c r="G36" s="219"/>
      <c r="H36" s="35"/>
      <c r="I36" s="1"/>
      <c r="J36" s="1"/>
      <c r="K36" s="1"/>
      <c r="L36" s="1"/>
    </row>
    <row r="37" spans="2:12">
      <c r="B37" s="207" t="s">
        <v>430</v>
      </c>
      <c r="C37" s="45" t="s">
        <v>431</v>
      </c>
      <c r="D37" s="34"/>
      <c r="E37" s="34"/>
      <c r="F37" s="29"/>
      <c r="G37" s="32">
        <f>SUM(D37:F37)</f>
        <v>0</v>
      </c>
      <c r="H37" s="35"/>
      <c r="I37" s="1"/>
      <c r="J37" s="1"/>
      <c r="K37" s="1"/>
      <c r="L37" s="1"/>
    </row>
    <row r="38" spans="2:12">
      <c r="B38" s="208"/>
      <c r="C38" s="45" t="s">
        <v>432</v>
      </c>
      <c r="D38" s="34"/>
      <c r="E38" s="34"/>
      <c r="F38" s="29"/>
      <c r="G38" s="32">
        <f t="shared" ref="G38:G53" si="1">SUM(D38:F38)</f>
        <v>0</v>
      </c>
      <c r="H38" s="35"/>
      <c r="I38" s="1"/>
      <c r="J38" s="1"/>
      <c r="K38" s="1"/>
      <c r="L38" s="1"/>
    </row>
    <row r="39" spans="2:12">
      <c r="B39" s="208"/>
      <c r="C39" s="46" t="s">
        <v>433</v>
      </c>
      <c r="D39" s="34"/>
      <c r="E39" s="34"/>
      <c r="F39" s="29"/>
      <c r="G39" s="32">
        <f t="shared" si="1"/>
        <v>0</v>
      </c>
      <c r="H39" s="35"/>
      <c r="I39" s="1"/>
      <c r="J39" s="1"/>
      <c r="K39" s="1"/>
      <c r="L39" s="1"/>
    </row>
    <row r="40" spans="2:12">
      <c r="B40" s="209"/>
      <c r="C40" s="45" t="s">
        <v>434</v>
      </c>
      <c r="D40" s="34"/>
      <c r="E40" s="34"/>
      <c r="F40" s="29"/>
      <c r="G40" s="32">
        <f t="shared" si="1"/>
        <v>0</v>
      </c>
      <c r="H40" s="35"/>
      <c r="I40" s="1"/>
      <c r="J40" s="1"/>
      <c r="K40" s="1"/>
      <c r="L40" s="1"/>
    </row>
    <row r="41" spans="2:12">
      <c r="B41" s="203" t="s">
        <v>435</v>
      </c>
      <c r="C41" s="204"/>
      <c r="D41" s="34"/>
      <c r="E41" s="34"/>
      <c r="F41" s="29"/>
      <c r="G41" s="32">
        <f t="shared" si="1"/>
        <v>0</v>
      </c>
      <c r="H41" s="35"/>
      <c r="I41" s="1"/>
      <c r="J41" s="1"/>
      <c r="K41" s="1"/>
      <c r="L41" s="1"/>
    </row>
    <row r="42" spans="2:12">
      <c r="B42" s="207" t="s">
        <v>436</v>
      </c>
      <c r="C42" s="45" t="s">
        <v>437</v>
      </c>
      <c r="D42" s="34"/>
      <c r="E42" s="34"/>
      <c r="F42" s="29"/>
      <c r="G42" s="32">
        <f t="shared" si="1"/>
        <v>0</v>
      </c>
      <c r="H42" s="35"/>
      <c r="I42" s="1"/>
      <c r="J42" s="1"/>
      <c r="K42" s="1"/>
      <c r="L42" s="1"/>
    </row>
    <row r="43" spans="2:12">
      <c r="B43" s="208"/>
      <c r="C43" s="45" t="s">
        <v>438</v>
      </c>
      <c r="D43" s="34"/>
      <c r="E43" s="34"/>
      <c r="F43" s="29"/>
      <c r="G43" s="32">
        <f t="shared" si="1"/>
        <v>0</v>
      </c>
      <c r="H43" s="35"/>
      <c r="I43" s="1"/>
      <c r="J43" s="1"/>
      <c r="K43" s="1"/>
      <c r="L43" s="1"/>
    </row>
    <row r="44" spans="2:12">
      <c r="B44" s="208"/>
      <c r="C44" s="45" t="s">
        <v>439</v>
      </c>
      <c r="D44" s="34"/>
      <c r="E44" s="34"/>
      <c r="F44" s="29"/>
      <c r="G44" s="32">
        <f t="shared" si="1"/>
        <v>0</v>
      </c>
      <c r="H44" s="35"/>
      <c r="I44" s="1"/>
      <c r="J44" s="1"/>
      <c r="K44" s="1"/>
      <c r="L44" s="1"/>
    </row>
    <row r="45" spans="2:12" ht="14.25" thickBot="1">
      <c r="B45" s="209"/>
      <c r="C45" s="45" t="s">
        <v>434</v>
      </c>
      <c r="D45" s="34"/>
      <c r="E45" s="34"/>
      <c r="F45" s="29"/>
      <c r="G45" s="32">
        <f t="shared" si="1"/>
        <v>0</v>
      </c>
      <c r="H45" s="35"/>
      <c r="I45" s="1"/>
      <c r="J45" s="1"/>
      <c r="K45" s="1"/>
      <c r="L45" s="1"/>
    </row>
    <row r="46" spans="2:12">
      <c r="B46" s="203" t="s">
        <v>440</v>
      </c>
      <c r="C46" s="204"/>
      <c r="D46" s="34"/>
      <c r="E46" s="34"/>
      <c r="F46" s="29"/>
      <c r="G46" s="32">
        <f t="shared" si="1"/>
        <v>0</v>
      </c>
      <c r="H46" s="35"/>
      <c r="I46" s="210" t="s">
        <v>441</v>
      </c>
      <c r="J46" s="211"/>
      <c r="K46" s="1"/>
      <c r="L46" s="1"/>
    </row>
    <row r="47" spans="2:12">
      <c r="B47" s="203" t="s">
        <v>442</v>
      </c>
      <c r="C47" s="204"/>
      <c r="D47" s="34"/>
      <c r="E47" s="34"/>
      <c r="F47" s="29"/>
      <c r="G47" s="32">
        <f t="shared" si="1"/>
        <v>0</v>
      </c>
      <c r="H47" s="35"/>
      <c r="I47" s="159"/>
      <c r="J47" s="161"/>
      <c r="K47" s="1"/>
      <c r="L47" s="1"/>
    </row>
    <row r="48" spans="2:12">
      <c r="B48" s="203" t="s">
        <v>443</v>
      </c>
      <c r="C48" s="204"/>
      <c r="D48" s="34"/>
      <c r="E48" s="34"/>
      <c r="F48" s="29"/>
      <c r="G48" s="32">
        <f t="shared" si="1"/>
        <v>0</v>
      </c>
      <c r="H48" s="35"/>
      <c r="I48" s="159"/>
      <c r="J48" s="161"/>
      <c r="K48" s="1"/>
      <c r="L48" s="1"/>
    </row>
    <row r="49" spans="2:12">
      <c r="B49" s="203" t="s">
        <v>444</v>
      </c>
      <c r="C49" s="204"/>
      <c r="D49" s="34"/>
      <c r="E49" s="34"/>
      <c r="F49" s="29"/>
      <c r="G49" s="32">
        <f t="shared" si="1"/>
        <v>0</v>
      </c>
      <c r="H49" s="35"/>
      <c r="I49" s="159"/>
      <c r="J49" s="161"/>
      <c r="K49" s="1"/>
      <c r="L49" s="1"/>
    </row>
    <row r="50" spans="2:12">
      <c r="B50" s="205" t="s">
        <v>445</v>
      </c>
      <c r="C50" s="206"/>
      <c r="D50" s="34"/>
      <c r="E50" s="34"/>
      <c r="F50" s="29"/>
      <c r="G50" s="32">
        <f t="shared" si="1"/>
        <v>0</v>
      </c>
      <c r="H50" s="35"/>
      <c r="I50" s="159"/>
      <c r="J50" s="161"/>
      <c r="K50" s="1"/>
      <c r="L50" s="1"/>
    </row>
    <row r="51" spans="2:12">
      <c r="B51" s="203" t="s">
        <v>446</v>
      </c>
      <c r="C51" s="204"/>
      <c r="D51" s="34"/>
      <c r="E51" s="34"/>
      <c r="F51" s="29"/>
      <c r="G51" s="32">
        <f t="shared" si="1"/>
        <v>0</v>
      </c>
      <c r="H51" s="35"/>
      <c r="I51" s="159"/>
      <c r="J51" s="161"/>
      <c r="K51" s="1"/>
      <c r="L51" s="1"/>
    </row>
    <row r="52" spans="2:12">
      <c r="B52" s="203" t="s">
        <v>447</v>
      </c>
      <c r="C52" s="204"/>
      <c r="D52" s="34"/>
      <c r="E52" s="34"/>
      <c r="F52" s="29"/>
      <c r="G52" s="32">
        <f t="shared" si="1"/>
        <v>0</v>
      </c>
      <c r="H52" s="35"/>
      <c r="I52" s="159"/>
      <c r="J52" s="161"/>
      <c r="K52" s="1"/>
      <c r="L52" s="1"/>
    </row>
    <row r="53" spans="2:12">
      <c r="B53" s="205" t="s">
        <v>448</v>
      </c>
      <c r="C53" s="206"/>
      <c r="D53" s="34"/>
      <c r="E53" s="34"/>
      <c r="F53" s="29"/>
      <c r="G53" s="32">
        <f t="shared" si="1"/>
        <v>0</v>
      </c>
      <c r="H53" s="35"/>
      <c r="I53" s="159"/>
      <c r="J53" s="161"/>
      <c r="K53" s="1"/>
      <c r="L53" s="1"/>
    </row>
    <row r="54" spans="2:12" ht="15" thickBot="1">
      <c r="B54" s="200" t="s">
        <v>434</v>
      </c>
      <c r="C54" s="201"/>
      <c r="D54" s="47"/>
      <c r="E54" s="47"/>
      <c r="F54" s="38"/>
      <c r="G54" s="40">
        <f>SUM(D54:F54)</f>
        <v>0</v>
      </c>
      <c r="H54" s="48" t="s">
        <v>449</v>
      </c>
      <c r="I54" s="159"/>
      <c r="J54" s="161"/>
      <c r="K54" s="1"/>
      <c r="L54" s="1"/>
    </row>
    <row r="55" spans="2:12" ht="15" thickTop="1" thickBot="1">
      <c r="B55" s="188" t="s">
        <v>411</v>
      </c>
      <c r="C55" s="189"/>
      <c r="D55" s="49">
        <f>SUM(D37:D54)</f>
        <v>0</v>
      </c>
      <c r="E55" s="49">
        <f>SUM(E37:E54)</f>
        <v>0</v>
      </c>
      <c r="F55" s="41">
        <f>SUM(F37:F54)</f>
        <v>0</v>
      </c>
      <c r="G55" s="50">
        <f>SUM(G37:G54)</f>
        <v>0</v>
      </c>
      <c r="H55" s="35"/>
      <c r="I55" s="162"/>
      <c r="J55" s="164"/>
      <c r="K55" s="1"/>
      <c r="L55" s="1"/>
    </row>
    <row r="56" spans="2:12">
      <c r="B56" s="35"/>
      <c r="C56" s="35"/>
      <c r="D56" s="35"/>
      <c r="E56" s="35"/>
      <c r="F56" s="35"/>
      <c r="G56" s="35"/>
      <c r="H56" s="35"/>
      <c r="I56" s="35"/>
      <c r="J56" s="35"/>
      <c r="K56" s="35"/>
      <c r="L56" s="1"/>
    </row>
    <row r="57" spans="2:12">
      <c r="B57" s="51" t="s">
        <v>450</v>
      </c>
      <c r="C57" s="35"/>
      <c r="D57" s="35"/>
      <c r="E57" s="35"/>
      <c r="F57" s="35"/>
      <c r="G57" s="35"/>
      <c r="H57" s="35"/>
      <c r="I57" s="35"/>
      <c r="J57" s="35"/>
      <c r="K57" s="35"/>
      <c r="L57" s="1"/>
    </row>
    <row r="58" spans="2:12" ht="56.25" customHeight="1">
      <c r="B58" s="202" t="s">
        <v>553</v>
      </c>
      <c r="C58" s="202"/>
      <c r="D58" s="202"/>
      <c r="E58" s="202"/>
      <c r="F58" s="202"/>
      <c r="G58" s="202"/>
      <c r="H58" s="202"/>
      <c r="I58" s="202"/>
      <c r="J58" s="202"/>
      <c r="K58" s="202"/>
    </row>
    <row r="59" spans="2:12">
      <c r="B59" s="35" t="s">
        <v>451</v>
      </c>
      <c r="C59" s="35"/>
      <c r="D59" s="35"/>
      <c r="E59" s="35"/>
      <c r="F59" s="35"/>
      <c r="G59" s="35"/>
      <c r="H59" s="35"/>
      <c r="I59" s="35"/>
      <c r="J59" s="35"/>
      <c r="K59" s="35"/>
      <c r="L59" s="6" t="str">
        <f>IF(E70=F77,"○（エラーなし）","医療的ケア看護職員の数（外部委託）(E70)と外部委託の詳細（看護師の数）(F78)の数が一致していません。")</f>
        <v>○（エラーなし）</v>
      </c>
    </row>
    <row r="60" spans="2:12">
      <c r="B60" s="182" t="s">
        <v>452</v>
      </c>
      <c r="C60" s="182"/>
      <c r="D60" s="182"/>
      <c r="E60" s="182"/>
      <c r="F60" s="182"/>
      <c r="G60" s="182"/>
      <c r="H60" s="182"/>
      <c r="I60" s="182"/>
      <c r="J60" s="182"/>
      <c r="K60" s="182"/>
      <c r="L60" s="1"/>
    </row>
    <row r="61" spans="2:12" ht="96" customHeight="1">
      <c r="B61" s="166" t="s">
        <v>453</v>
      </c>
      <c r="C61" s="166"/>
      <c r="D61" s="166"/>
      <c r="E61" s="166"/>
      <c r="F61" s="166"/>
      <c r="G61" s="166"/>
      <c r="H61" s="166"/>
      <c r="I61" s="166"/>
      <c r="J61" s="166"/>
      <c r="K61" s="166"/>
      <c r="L61" s="1"/>
    </row>
    <row r="62" spans="2:12" ht="14.25" thickBot="1">
      <c r="B62" s="193" t="s">
        <v>454</v>
      </c>
      <c r="C62" s="193"/>
      <c r="D62" s="193"/>
      <c r="E62" s="193"/>
      <c r="F62" s="193"/>
      <c r="G62" s="193"/>
      <c r="H62" s="193"/>
      <c r="I62" s="193"/>
      <c r="J62" s="193"/>
      <c r="K62" s="193"/>
      <c r="L62" s="1"/>
    </row>
    <row r="63" spans="2:12" ht="22.15" customHeight="1">
      <c r="B63" s="194" t="s">
        <v>455</v>
      </c>
      <c r="C63" s="154" t="s">
        <v>456</v>
      </c>
      <c r="D63" s="155"/>
      <c r="E63" s="196"/>
      <c r="F63" s="33"/>
      <c r="G63" s="33"/>
      <c r="H63" s="1"/>
      <c r="I63" s="1"/>
      <c r="J63" s="1"/>
      <c r="K63" s="1"/>
      <c r="L63" s="1"/>
    </row>
    <row r="64" spans="2:12" ht="22.15" customHeight="1">
      <c r="B64" s="195"/>
      <c r="C64" s="52" t="s">
        <v>457</v>
      </c>
      <c r="D64" s="52" t="s">
        <v>458</v>
      </c>
      <c r="E64" s="53" t="s">
        <v>459</v>
      </c>
      <c r="F64" s="33"/>
      <c r="G64" s="33"/>
      <c r="H64" s="1"/>
      <c r="I64" s="1"/>
      <c r="J64" s="1"/>
      <c r="K64" s="1"/>
      <c r="L64" s="1"/>
    </row>
    <row r="65" spans="2:12" ht="27" customHeight="1">
      <c r="B65" s="54" t="s">
        <v>460</v>
      </c>
      <c r="C65" s="55"/>
      <c r="D65" s="55"/>
      <c r="E65" s="56"/>
      <c r="F65" s="33"/>
      <c r="G65" s="33"/>
      <c r="H65" s="1"/>
      <c r="I65" s="1"/>
      <c r="J65" s="1"/>
      <c r="K65" s="1"/>
      <c r="L65" s="1"/>
    </row>
    <row r="66" spans="2:12" ht="27" customHeight="1">
      <c r="B66" s="54" t="s">
        <v>461</v>
      </c>
      <c r="C66" s="55"/>
      <c r="D66" s="55"/>
      <c r="E66" s="56"/>
      <c r="F66" s="33"/>
      <c r="G66" s="33"/>
      <c r="H66" s="1"/>
      <c r="I66" s="1"/>
      <c r="J66" s="1"/>
      <c r="K66" s="1"/>
      <c r="L66" s="1"/>
    </row>
    <row r="67" spans="2:12" ht="27" customHeight="1">
      <c r="B67" s="54" t="s">
        <v>462</v>
      </c>
      <c r="C67" s="55"/>
      <c r="D67" s="55"/>
      <c r="E67" s="56"/>
      <c r="F67" s="33"/>
      <c r="G67" s="33"/>
      <c r="H67" s="1"/>
      <c r="I67" s="1"/>
      <c r="J67" s="1"/>
      <c r="K67" s="1"/>
      <c r="L67" s="1"/>
    </row>
    <row r="68" spans="2:12" ht="27" customHeight="1">
      <c r="B68" s="54" t="s">
        <v>463</v>
      </c>
      <c r="C68" s="55"/>
      <c r="D68" s="55"/>
      <c r="E68" s="56"/>
      <c r="F68" s="33"/>
      <c r="G68" s="33"/>
      <c r="H68" s="1"/>
      <c r="I68" s="1"/>
      <c r="J68" s="1"/>
      <c r="K68" s="1"/>
      <c r="L68" s="1"/>
    </row>
    <row r="69" spans="2:12" ht="27" customHeight="1" thickBot="1">
      <c r="B69" s="57" t="s">
        <v>464</v>
      </c>
      <c r="C69" s="58"/>
      <c r="D69" s="58"/>
      <c r="E69" s="59"/>
      <c r="F69" s="33"/>
      <c r="G69" s="33"/>
      <c r="H69" s="1"/>
      <c r="I69" s="1"/>
      <c r="J69" s="1"/>
      <c r="K69" s="1"/>
      <c r="L69" s="1"/>
    </row>
    <row r="70" spans="2:12" ht="16.149999999999999" customHeight="1" thickTop="1" thickBot="1">
      <c r="B70" s="60" t="s">
        <v>411</v>
      </c>
      <c r="C70" s="61">
        <f>SUM(C65:C69)</f>
        <v>0</v>
      </c>
      <c r="D70" s="61">
        <f>SUM(D65:D69)</f>
        <v>0</v>
      </c>
      <c r="E70" s="62">
        <f>SUM(E65:E69)</f>
        <v>0</v>
      </c>
      <c r="F70" s="33"/>
      <c r="G70" s="33"/>
      <c r="H70" s="1"/>
      <c r="I70" s="1"/>
      <c r="J70" s="1"/>
      <c r="K70" s="1"/>
      <c r="L70" s="1"/>
    </row>
    <row r="71" spans="2:12" ht="13.5" customHeight="1" thickBot="1">
      <c r="B71" s="33"/>
      <c r="C71" s="33"/>
      <c r="D71" s="33"/>
      <c r="E71" s="63" t="s">
        <v>465</v>
      </c>
      <c r="F71" s="64"/>
      <c r="G71" s="33"/>
      <c r="H71" s="1"/>
      <c r="I71" s="1"/>
      <c r="J71" s="1"/>
      <c r="K71" s="1"/>
      <c r="L71" s="1"/>
    </row>
    <row r="72" spans="2:12" ht="13.5" customHeight="1">
      <c r="B72" s="33"/>
      <c r="C72" s="33"/>
      <c r="D72" s="33"/>
      <c r="E72" s="65" t="s">
        <v>466</v>
      </c>
      <c r="F72" s="66" t="s">
        <v>467</v>
      </c>
      <c r="G72" s="1"/>
      <c r="H72" s="197" t="s">
        <v>468</v>
      </c>
      <c r="I72" s="198"/>
      <c r="J72" s="199"/>
      <c r="K72" s="1"/>
      <c r="L72" s="1"/>
    </row>
    <row r="73" spans="2:12" ht="13.5" customHeight="1">
      <c r="B73" s="33"/>
      <c r="C73" s="33"/>
      <c r="D73" s="33"/>
      <c r="E73" s="67" t="s">
        <v>469</v>
      </c>
      <c r="F73" s="68"/>
      <c r="G73" s="33"/>
      <c r="H73" s="159"/>
      <c r="I73" s="160"/>
      <c r="J73" s="161"/>
      <c r="K73" s="1"/>
      <c r="L73" s="1"/>
    </row>
    <row r="74" spans="2:12">
      <c r="B74" s="33"/>
      <c r="C74" s="33"/>
      <c r="D74" s="33"/>
      <c r="E74" s="69" t="s">
        <v>470</v>
      </c>
      <c r="F74" s="70"/>
      <c r="G74" s="33"/>
      <c r="H74" s="159"/>
      <c r="I74" s="160"/>
      <c r="J74" s="161"/>
      <c r="K74" s="1"/>
      <c r="L74" s="1"/>
    </row>
    <row r="75" spans="2:12" ht="13.5" customHeight="1">
      <c r="B75" s="33"/>
      <c r="C75" s="33"/>
      <c r="D75" s="33"/>
      <c r="E75" s="71" t="s">
        <v>471</v>
      </c>
      <c r="F75" s="70"/>
      <c r="G75" s="33"/>
      <c r="H75" s="159"/>
      <c r="I75" s="160"/>
      <c r="J75" s="161"/>
      <c r="K75" s="1"/>
      <c r="L75" s="1"/>
    </row>
    <row r="76" spans="2:12" ht="13.5" customHeight="1" thickBot="1">
      <c r="B76" s="33"/>
      <c r="C76" s="33"/>
      <c r="D76" s="33"/>
      <c r="E76" s="72" t="s">
        <v>434</v>
      </c>
      <c r="F76" s="73"/>
      <c r="G76" s="63" t="s">
        <v>449</v>
      </c>
      <c r="H76" s="159"/>
      <c r="I76" s="160"/>
      <c r="J76" s="161"/>
      <c r="K76" s="1"/>
      <c r="L76" s="1"/>
    </row>
    <row r="77" spans="2:12" ht="13.5" customHeight="1" thickTop="1" thickBot="1">
      <c r="B77" s="33"/>
      <c r="C77" s="33"/>
      <c r="D77" s="33"/>
      <c r="E77" s="60" t="s">
        <v>411</v>
      </c>
      <c r="F77" s="74">
        <f>SUM(F73:F76)</f>
        <v>0</v>
      </c>
      <c r="G77" s="33"/>
      <c r="H77" s="162"/>
      <c r="I77" s="163"/>
      <c r="J77" s="164"/>
      <c r="K77" s="1"/>
      <c r="L77" s="1"/>
    </row>
    <row r="78" spans="2:12" ht="13.5" customHeight="1">
      <c r="B78" s="33"/>
      <c r="C78" s="33"/>
      <c r="D78" s="33"/>
      <c r="E78" s="33"/>
      <c r="F78" s="64"/>
      <c r="G78" s="33"/>
      <c r="H78" s="33"/>
      <c r="I78" s="1"/>
      <c r="J78" s="33"/>
      <c r="K78" s="33"/>
      <c r="L78" s="1"/>
    </row>
    <row r="79" spans="2:12">
      <c r="B79" s="75"/>
      <c r="C79" s="75"/>
      <c r="D79" s="75"/>
      <c r="E79" s="75"/>
      <c r="F79" s="75"/>
      <c r="G79" s="75"/>
      <c r="H79" s="75"/>
      <c r="I79" s="75"/>
      <c r="J79" s="75"/>
      <c r="K79" s="75"/>
      <c r="L79" s="1"/>
    </row>
    <row r="80" spans="2:12" s="76" customFormat="1" ht="41.65" customHeight="1" thickBot="1">
      <c r="B80" s="192" t="s">
        <v>554</v>
      </c>
      <c r="C80" s="192"/>
      <c r="D80" s="192"/>
      <c r="E80" s="192"/>
      <c r="F80" s="192"/>
      <c r="G80" s="192"/>
      <c r="H80" s="192"/>
      <c r="I80" s="192"/>
      <c r="J80" s="192"/>
      <c r="K80" s="192"/>
      <c r="L80" s="192"/>
    </row>
    <row r="81" spans="2:12" s="76" customFormat="1" ht="34.9" customHeight="1">
      <c r="B81" s="1"/>
      <c r="C81" s="77" t="s">
        <v>472</v>
      </c>
      <c r="D81" s="78" t="s">
        <v>473</v>
      </c>
      <c r="E81" s="79" t="s">
        <v>411</v>
      </c>
      <c r="F81" s="33"/>
      <c r="G81" s="1"/>
      <c r="H81" s="1"/>
      <c r="I81" s="1"/>
      <c r="J81" s="1"/>
      <c r="K81" s="1"/>
      <c r="L81" s="1"/>
    </row>
    <row r="82" spans="2:12" s="76" customFormat="1" ht="14.25" customHeight="1" thickBot="1">
      <c r="B82" s="1"/>
      <c r="C82" s="80"/>
      <c r="D82" s="81"/>
      <c r="E82" s="82">
        <f>SUM(C82:D82)</f>
        <v>0</v>
      </c>
      <c r="F82" s="33"/>
      <c r="G82" s="1"/>
      <c r="H82" s="1"/>
      <c r="I82" s="1"/>
      <c r="J82" s="1"/>
      <c r="K82" s="1"/>
      <c r="L82" s="1"/>
    </row>
    <row r="83" spans="2:12" ht="14.25">
      <c r="B83" s="75"/>
      <c r="C83" s="75"/>
      <c r="D83" s="75"/>
      <c r="E83" s="83"/>
      <c r="F83" s="75"/>
      <c r="G83" s="75"/>
      <c r="H83" s="75"/>
      <c r="I83" s="75"/>
      <c r="J83" s="75"/>
      <c r="K83" s="75"/>
      <c r="L83" s="75"/>
    </row>
    <row r="84" spans="2:12" ht="37.15" customHeight="1">
      <c r="B84" s="165" t="s">
        <v>555</v>
      </c>
      <c r="C84" s="165"/>
      <c r="D84" s="165"/>
      <c r="E84" s="165"/>
      <c r="F84" s="165"/>
      <c r="G84" s="165"/>
      <c r="H84" s="165"/>
      <c r="I84" s="165"/>
      <c r="J84" s="165"/>
      <c r="K84" s="165"/>
      <c r="L84" s="1"/>
    </row>
    <row r="85" spans="2:12" ht="14.25" thickBot="1">
      <c r="B85" s="35" t="s">
        <v>474</v>
      </c>
      <c r="C85" s="33"/>
      <c r="D85" s="33"/>
      <c r="E85" s="33"/>
      <c r="F85" s="33"/>
      <c r="G85" s="33"/>
      <c r="H85" s="33"/>
      <c r="I85" s="33"/>
      <c r="J85" s="33"/>
      <c r="K85" s="33"/>
      <c r="L85" s="1"/>
    </row>
    <row r="86" spans="2:12" ht="30.6" customHeight="1">
      <c r="B86" s="1"/>
      <c r="C86" s="84" t="s">
        <v>475</v>
      </c>
      <c r="D86" s="78" t="s">
        <v>476</v>
      </c>
      <c r="E86" s="85" t="s">
        <v>411</v>
      </c>
      <c r="F86" s="33"/>
      <c r="G86" s="33"/>
      <c r="H86" s="1"/>
      <c r="I86" s="1"/>
      <c r="J86" s="1"/>
      <c r="K86" s="1"/>
      <c r="L86" s="1"/>
    </row>
    <row r="87" spans="2:12" ht="14.25" thickBot="1">
      <c r="B87" s="1"/>
      <c r="C87" s="80"/>
      <c r="D87" s="81"/>
      <c r="E87" s="82">
        <f>SUM(C87:D87)</f>
        <v>0</v>
      </c>
      <c r="F87" s="33"/>
      <c r="G87" s="33"/>
      <c r="H87" s="1"/>
      <c r="I87" s="1"/>
      <c r="J87" s="1"/>
      <c r="K87" s="1"/>
      <c r="L87" s="1"/>
    </row>
    <row r="88" spans="2:12">
      <c r="B88" s="86"/>
      <c r="C88" s="86"/>
      <c r="D88" s="35"/>
      <c r="E88" s="35"/>
      <c r="F88" s="35"/>
      <c r="G88" s="35"/>
      <c r="H88" s="35"/>
      <c r="I88" s="35"/>
      <c r="J88" s="35"/>
      <c r="K88" s="35"/>
      <c r="L88" s="1"/>
    </row>
    <row r="89" spans="2:12">
      <c r="B89" s="86"/>
      <c r="C89" s="86"/>
      <c r="D89" s="35"/>
      <c r="E89" s="35"/>
      <c r="F89" s="35"/>
      <c r="G89" s="35"/>
      <c r="H89" s="35"/>
      <c r="I89" s="35"/>
      <c r="J89" s="35"/>
      <c r="K89" s="35"/>
      <c r="L89" s="1"/>
    </row>
    <row r="90" spans="2:12">
      <c r="B90" s="51" t="s">
        <v>477</v>
      </c>
      <c r="C90" s="35"/>
      <c r="D90" s="35"/>
      <c r="E90" s="35"/>
      <c r="F90" s="35"/>
      <c r="G90" s="35"/>
      <c r="H90" s="35"/>
      <c r="I90" s="35"/>
      <c r="J90" s="35"/>
      <c r="K90" s="35"/>
      <c r="L90" s="1"/>
    </row>
    <row r="91" spans="2:12" ht="24.75" customHeight="1">
      <c r="B91" s="165" t="s">
        <v>478</v>
      </c>
      <c r="C91" s="165"/>
      <c r="D91" s="165"/>
      <c r="E91" s="165"/>
      <c r="F91" s="165"/>
      <c r="G91" s="165"/>
      <c r="H91" s="165"/>
      <c r="I91" s="165"/>
      <c r="J91" s="165"/>
      <c r="K91" s="165"/>
      <c r="L91" s="6" t="str">
        <f>IF(IF($G$4="A1",COUNTA(_P5_A1),IF($G$4="B1",COUNTA(_P5_B1),IF($G$4="C1",COUNTA(_P5_C1),IF($G$4="D1",COUNTA(_P5_D1),IF($G$4="E1",COUNTA(_P5_E1),IF($G$4="C2",COUNTA(_P5_C2),IF($G$4="D2",COUNTA(_P5_D2),IF($G$4="",0))))))))=0,"○（エラーなし）","３．①：学校コードで記入された学校種と異なる学校種に入力されています。")</f>
        <v>○（エラーなし）</v>
      </c>
    </row>
    <row r="92" spans="2:12">
      <c r="B92" s="35" t="s">
        <v>405</v>
      </c>
      <c r="C92" s="35"/>
      <c r="D92" s="35"/>
      <c r="E92" s="35"/>
      <c r="F92" s="35"/>
      <c r="G92" s="35"/>
      <c r="H92" s="35"/>
      <c r="I92" s="35"/>
      <c r="J92" s="35"/>
      <c r="K92" s="35"/>
    </row>
    <row r="93" spans="2:12" ht="16.5" customHeight="1">
      <c r="B93" s="166" t="s">
        <v>479</v>
      </c>
      <c r="C93" s="166"/>
      <c r="D93" s="166"/>
      <c r="E93" s="166"/>
      <c r="F93" s="166"/>
      <c r="G93" s="166"/>
      <c r="H93" s="166"/>
      <c r="I93" s="166"/>
      <c r="J93" s="166"/>
      <c r="K93" s="166"/>
      <c r="L93" s="1"/>
    </row>
    <row r="94" spans="2:12" ht="30" customHeight="1">
      <c r="B94" s="166" t="s">
        <v>480</v>
      </c>
      <c r="C94" s="166"/>
      <c r="D94" s="166"/>
      <c r="E94" s="166"/>
      <c r="F94" s="166"/>
      <c r="G94" s="166"/>
      <c r="H94" s="166"/>
      <c r="I94" s="166"/>
      <c r="J94" s="166"/>
      <c r="K94" s="166"/>
      <c r="L94" s="1"/>
    </row>
    <row r="95" spans="2:12" ht="46.5" customHeight="1">
      <c r="B95" s="166" t="s">
        <v>481</v>
      </c>
      <c r="C95" s="166"/>
      <c r="D95" s="166"/>
      <c r="E95" s="166"/>
      <c r="F95" s="166"/>
      <c r="G95" s="166"/>
      <c r="H95" s="166"/>
      <c r="I95" s="166"/>
      <c r="J95" s="166"/>
      <c r="K95" s="166"/>
      <c r="L95" s="24" t="str">
        <f>IF(D29+E29=H106,"○（エラーなし）","１．①通学（園）の合計(D29＋E29)の数と３．①の合計(H106)の数が一致していません。")</f>
        <v>○（エラーなし）</v>
      </c>
    </row>
    <row r="96" spans="2:12" ht="14.25" thickBot="1">
      <c r="B96" s="149" t="s">
        <v>482</v>
      </c>
      <c r="C96" s="149"/>
      <c r="D96" s="149"/>
      <c r="E96" s="149"/>
      <c r="F96" s="149"/>
      <c r="G96" s="149"/>
      <c r="H96" s="149"/>
      <c r="I96" s="149"/>
      <c r="J96" s="149"/>
      <c r="K96" s="149"/>
    </row>
    <row r="97" spans="2:12" ht="38.25" customHeight="1">
      <c r="B97" s="190"/>
      <c r="C97" s="191"/>
      <c r="D97" s="87" t="s">
        <v>483</v>
      </c>
      <c r="E97" s="78" t="s">
        <v>484</v>
      </c>
      <c r="F97" s="78" t="s">
        <v>485</v>
      </c>
      <c r="G97" s="78" t="s">
        <v>486</v>
      </c>
      <c r="H97" s="79" t="s">
        <v>411</v>
      </c>
      <c r="I97" s="35"/>
      <c r="J97" s="35"/>
      <c r="K97" s="35"/>
      <c r="L97" s="1"/>
    </row>
    <row r="98" spans="2:12">
      <c r="B98" s="140" t="s">
        <v>414</v>
      </c>
      <c r="C98" s="141"/>
      <c r="D98" s="29"/>
      <c r="E98" s="29"/>
      <c r="F98" s="29"/>
      <c r="G98" s="29"/>
      <c r="H98" s="32">
        <f>SUM(D98:G98)</f>
        <v>0</v>
      </c>
      <c r="I98" s="33"/>
      <c r="J98" s="33"/>
      <c r="K98" s="33"/>
      <c r="L98" s="1"/>
    </row>
    <row r="99" spans="2:12">
      <c r="B99" s="140" t="s">
        <v>417</v>
      </c>
      <c r="C99" s="141"/>
      <c r="D99" s="29"/>
      <c r="E99" s="29"/>
      <c r="F99" s="29"/>
      <c r="G99" s="29"/>
      <c r="H99" s="32">
        <f t="shared" ref="H99:H105" si="2">SUM(D99:G99)</f>
        <v>0</v>
      </c>
      <c r="I99" s="33"/>
      <c r="J99" s="33"/>
      <c r="K99" s="33"/>
      <c r="L99" s="1"/>
    </row>
    <row r="100" spans="2:12">
      <c r="B100" s="140" t="s">
        <v>418</v>
      </c>
      <c r="C100" s="141"/>
      <c r="D100" s="29"/>
      <c r="E100" s="29"/>
      <c r="F100" s="29"/>
      <c r="G100" s="29"/>
      <c r="H100" s="32">
        <f t="shared" si="2"/>
        <v>0</v>
      </c>
      <c r="I100" s="35"/>
      <c r="J100" s="35"/>
      <c r="K100" s="35"/>
      <c r="L100" s="1"/>
    </row>
    <row r="101" spans="2:12">
      <c r="B101" s="140" t="s">
        <v>419</v>
      </c>
      <c r="C101" s="141"/>
      <c r="D101" s="29"/>
      <c r="E101" s="29"/>
      <c r="F101" s="29"/>
      <c r="G101" s="29"/>
      <c r="H101" s="32">
        <f t="shared" si="2"/>
        <v>0</v>
      </c>
      <c r="I101" s="35"/>
      <c r="J101" s="35"/>
      <c r="K101" s="35"/>
      <c r="L101" s="1"/>
    </row>
    <row r="102" spans="2:12">
      <c r="B102" s="142" t="s">
        <v>420</v>
      </c>
      <c r="C102" s="36" t="s">
        <v>421</v>
      </c>
      <c r="D102" s="29"/>
      <c r="E102" s="29"/>
      <c r="F102" s="29"/>
      <c r="G102" s="29"/>
      <c r="H102" s="32">
        <f t="shared" si="2"/>
        <v>0</v>
      </c>
      <c r="I102" s="1"/>
      <c r="J102" s="1"/>
      <c r="K102" s="1"/>
      <c r="L102" s="1"/>
    </row>
    <row r="103" spans="2:12">
      <c r="B103" s="143"/>
      <c r="C103" s="36" t="s">
        <v>422</v>
      </c>
      <c r="D103" s="29"/>
      <c r="E103" s="29"/>
      <c r="F103" s="29"/>
      <c r="G103" s="29"/>
      <c r="H103" s="32">
        <f t="shared" si="2"/>
        <v>0</v>
      </c>
      <c r="I103" s="1"/>
      <c r="J103" s="1"/>
      <c r="K103" s="1"/>
      <c r="L103" s="1"/>
    </row>
    <row r="104" spans="2:12">
      <c r="B104" s="143"/>
      <c r="C104" s="36" t="s">
        <v>423</v>
      </c>
      <c r="D104" s="29"/>
      <c r="E104" s="29"/>
      <c r="F104" s="29"/>
      <c r="G104" s="29"/>
      <c r="H104" s="32">
        <f t="shared" si="2"/>
        <v>0</v>
      </c>
      <c r="I104" s="1"/>
      <c r="J104" s="1"/>
      <c r="K104" s="1"/>
      <c r="L104" s="1"/>
    </row>
    <row r="105" spans="2:12" ht="14.25" thickBot="1">
      <c r="B105" s="144"/>
      <c r="C105" s="37" t="s">
        <v>424</v>
      </c>
      <c r="D105" s="38"/>
      <c r="E105" s="38"/>
      <c r="F105" s="38"/>
      <c r="G105" s="38"/>
      <c r="H105" s="32">
        <f t="shared" si="2"/>
        <v>0</v>
      </c>
      <c r="I105" s="1"/>
      <c r="J105" s="1"/>
      <c r="K105" s="1"/>
      <c r="L105" s="1"/>
    </row>
    <row r="106" spans="2:12" ht="15" thickTop="1" thickBot="1">
      <c r="B106" s="188" t="s">
        <v>411</v>
      </c>
      <c r="C106" s="189"/>
      <c r="D106" s="41">
        <f>SUM(D98:D105)</f>
        <v>0</v>
      </c>
      <c r="E106" s="41">
        <f>SUM(E98:E105)</f>
        <v>0</v>
      </c>
      <c r="F106" s="41">
        <f>SUM(F98:F105)</f>
        <v>0</v>
      </c>
      <c r="G106" s="41">
        <f>SUM(G98:G105)</f>
        <v>0</v>
      </c>
      <c r="H106" s="50">
        <f>SUM(H98:H105)</f>
        <v>0</v>
      </c>
      <c r="I106" s="35"/>
      <c r="J106" s="1"/>
      <c r="K106" s="1"/>
      <c r="L106" s="1"/>
    </row>
    <row r="107" spans="2:12">
      <c r="B107" s="86"/>
      <c r="C107" s="86"/>
      <c r="D107" s="35"/>
      <c r="E107" s="35"/>
      <c r="F107" s="35"/>
      <c r="G107" s="1"/>
      <c r="H107" s="35"/>
      <c r="I107" s="1"/>
      <c r="J107" s="1"/>
      <c r="K107" s="1"/>
      <c r="L107" s="1"/>
    </row>
    <row r="108" spans="2:12" ht="28.9" customHeight="1">
      <c r="B108" s="165" t="s">
        <v>487</v>
      </c>
      <c r="C108" s="165"/>
      <c r="D108" s="165"/>
      <c r="E108" s="165"/>
      <c r="F108" s="165"/>
      <c r="G108" s="165"/>
      <c r="H108" s="165"/>
      <c r="I108" s="165"/>
      <c r="J108" s="165"/>
      <c r="K108" s="165"/>
    </row>
    <row r="109" spans="2:12">
      <c r="B109" s="35" t="s">
        <v>405</v>
      </c>
      <c r="C109" s="35"/>
      <c r="D109" s="35"/>
      <c r="E109" s="35"/>
      <c r="F109" s="35"/>
      <c r="G109" s="35"/>
      <c r="H109" s="35"/>
      <c r="I109" s="35"/>
      <c r="J109" s="35"/>
      <c r="K109" s="35"/>
      <c r="L109" s="6" t="str">
        <f>IF(E106+G106=I120,"○（エラーなし）","３．①学校生活付添いあり（E106＋G106）の数と３．②の合計(I120)の数が一致していません。")</f>
        <v>○（エラーなし）</v>
      </c>
    </row>
    <row r="110" spans="2:12">
      <c r="B110" s="182" t="s">
        <v>488</v>
      </c>
      <c r="C110" s="182"/>
      <c r="D110" s="182"/>
      <c r="E110" s="182"/>
      <c r="F110" s="182"/>
      <c r="G110" s="182"/>
      <c r="H110" s="182"/>
      <c r="I110" s="182"/>
      <c r="J110" s="182"/>
      <c r="K110" s="182"/>
      <c r="L110" s="1"/>
    </row>
    <row r="111" spans="2:12">
      <c r="B111" s="88" t="s">
        <v>489</v>
      </c>
      <c r="C111" s="88"/>
      <c r="D111" s="88"/>
      <c r="E111" s="88"/>
      <c r="F111" s="88"/>
      <c r="G111" s="88"/>
      <c r="H111" s="88"/>
      <c r="I111" s="88"/>
      <c r="J111" s="88"/>
      <c r="K111" s="88"/>
      <c r="L111" s="1"/>
    </row>
    <row r="112" spans="2:12" ht="14.25" thickBot="1">
      <c r="B112" s="149" t="s">
        <v>490</v>
      </c>
      <c r="C112" s="149"/>
      <c r="D112" s="149"/>
      <c r="E112" s="149"/>
      <c r="F112" s="149"/>
      <c r="G112" s="149"/>
      <c r="H112" s="149"/>
      <c r="I112" s="149"/>
      <c r="J112" s="149"/>
      <c r="K112" s="149"/>
    </row>
    <row r="113" spans="2:12">
      <c r="B113" s="150"/>
      <c r="C113" s="151"/>
      <c r="D113" s="183" t="s">
        <v>491</v>
      </c>
      <c r="E113" s="184"/>
      <c r="F113" s="184"/>
      <c r="G113" s="184"/>
      <c r="H113" s="185"/>
      <c r="I113" s="186" t="s">
        <v>411</v>
      </c>
      <c r="J113" s="1"/>
      <c r="K113" s="35"/>
      <c r="L113" s="1"/>
    </row>
    <row r="114" spans="2:12" ht="19.5" customHeight="1">
      <c r="B114" s="152"/>
      <c r="C114" s="153"/>
      <c r="D114" s="89" t="s">
        <v>492</v>
      </c>
      <c r="E114" s="89" t="s">
        <v>493</v>
      </c>
      <c r="F114" s="89" t="s">
        <v>494</v>
      </c>
      <c r="G114" s="89" t="s">
        <v>495</v>
      </c>
      <c r="H114" s="90" t="s">
        <v>496</v>
      </c>
      <c r="I114" s="187"/>
      <c r="J114" s="1"/>
      <c r="K114" s="35"/>
      <c r="L114" s="1"/>
    </row>
    <row r="115" spans="2:12" ht="17.25" customHeight="1">
      <c r="B115" s="142" t="s">
        <v>497</v>
      </c>
      <c r="C115" s="91" t="s">
        <v>498</v>
      </c>
      <c r="D115" s="92"/>
      <c r="E115" s="92"/>
      <c r="F115" s="92"/>
      <c r="G115" s="92"/>
      <c r="H115" s="93"/>
      <c r="I115" s="94">
        <f t="shared" ref="I115:I120" si="3">SUM(D115:H115)</f>
        <v>0</v>
      </c>
      <c r="J115" s="1"/>
      <c r="K115" s="35"/>
      <c r="L115" s="1"/>
    </row>
    <row r="116" spans="2:12" ht="17.25" customHeight="1">
      <c r="B116" s="143"/>
      <c r="C116" s="91" t="s">
        <v>499</v>
      </c>
      <c r="D116" s="95"/>
      <c r="E116" s="95"/>
      <c r="F116" s="95"/>
      <c r="G116" s="95"/>
      <c r="H116" s="96"/>
      <c r="I116" s="94">
        <f t="shared" si="3"/>
        <v>0</v>
      </c>
      <c r="J116" s="1"/>
      <c r="K116" s="35"/>
      <c r="L116" s="1"/>
    </row>
    <row r="117" spans="2:12" ht="17.25" customHeight="1">
      <c r="B117" s="143"/>
      <c r="C117" s="91" t="s">
        <v>500</v>
      </c>
      <c r="D117" s="92"/>
      <c r="E117" s="92"/>
      <c r="F117" s="92"/>
      <c r="G117" s="92"/>
      <c r="H117" s="93"/>
      <c r="I117" s="94">
        <f t="shared" si="3"/>
        <v>0</v>
      </c>
      <c r="J117" s="1"/>
      <c r="K117" s="35"/>
      <c r="L117" s="1"/>
    </row>
    <row r="118" spans="2:12" ht="17.25" customHeight="1">
      <c r="B118" s="143"/>
      <c r="C118" s="91" t="s">
        <v>501</v>
      </c>
      <c r="D118" s="97"/>
      <c r="E118" s="97"/>
      <c r="F118" s="97"/>
      <c r="G118" s="97"/>
      <c r="H118" s="98"/>
      <c r="I118" s="94">
        <f t="shared" si="3"/>
        <v>0</v>
      </c>
      <c r="J118" s="1"/>
      <c r="K118" s="35"/>
      <c r="L118" s="1"/>
    </row>
    <row r="119" spans="2:12" ht="17.25" customHeight="1" thickBot="1">
      <c r="B119" s="144"/>
      <c r="C119" s="99" t="s">
        <v>502</v>
      </c>
      <c r="D119" s="100"/>
      <c r="E119" s="100"/>
      <c r="F119" s="100"/>
      <c r="G119" s="100"/>
      <c r="H119" s="101"/>
      <c r="I119" s="102">
        <f t="shared" si="3"/>
        <v>0</v>
      </c>
      <c r="J119" s="1"/>
      <c r="K119" s="35"/>
      <c r="L119" s="1"/>
    </row>
    <row r="120" spans="2:12" ht="15" thickTop="1" thickBot="1">
      <c r="B120" s="103"/>
      <c r="C120" s="104" t="s">
        <v>411</v>
      </c>
      <c r="D120" s="105">
        <f>SUM(D115:D119)</f>
        <v>0</v>
      </c>
      <c r="E120" s="105">
        <f t="shared" ref="E120:F120" si="4">SUM(E115:E119)</f>
        <v>0</v>
      </c>
      <c r="F120" s="105">
        <f t="shared" si="4"/>
        <v>0</v>
      </c>
      <c r="G120" s="105">
        <f>SUM(G115:G119)</f>
        <v>0</v>
      </c>
      <c r="H120" s="106">
        <f>SUM(H115:H119)</f>
        <v>0</v>
      </c>
      <c r="I120" s="107">
        <f t="shared" si="3"/>
        <v>0</v>
      </c>
      <c r="J120" s="1"/>
      <c r="K120" s="35"/>
      <c r="L120" s="1"/>
    </row>
    <row r="121" spans="2:12">
      <c r="B121" s="86"/>
      <c r="C121" s="35"/>
      <c r="D121" s="35"/>
      <c r="E121" s="35"/>
      <c r="F121" s="35"/>
      <c r="G121" s="35"/>
      <c r="H121" s="35"/>
      <c r="I121" s="35"/>
      <c r="J121" s="35"/>
      <c r="K121" s="35"/>
      <c r="L121" s="1"/>
    </row>
    <row r="122" spans="2:12" ht="35.25" customHeight="1">
      <c r="B122" s="165" t="s">
        <v>503</v>
      </c>
      <c r="C122" s="165"/>
      <c r="D122" s="165"/>
      <c r="E122" s="165"/>
      <c r="F122" s="165"/>
      <c r="G122" s="165"/>
      <c r="H122" s="165"/>
      <c r="I122" s="165"/>
      <c r="J122" s="165"/>
      <c r="K122" s="165"/>
      <c r="L122" s="6" t="str">
        <f>IF(IF($G$4="A1",COUNTA(_P6_A1),IF($G$4="B1",COUNTA(_P6_B1),IF($G$4="C1",COUNTA(_P6_C1),IF($G$4="D1",COUNTA(_P6_D1),IF($G$4="E1",COUNTA(_P6_E1),IF($G$4="C2",COUNTA(_P6_C2),IF($G$4="D2",COUNTA(_P6_D2),IF($G$4="",0))))))))=0,"○（エラーなし）","３．③：学校コードで記入された学校種と異なる学校種に入力されています。")</f>
        <v>○（エラーなし）</v>
      </c>
    </row>
    <row r="123" spans="2:12">
      <c r="B123" s="35" t="s">
        <v>405</v>
      </c>
      <c r="C123" s="35"/>
      <c r="D123" s="35"/>
      <c r="E123" s="35"/>
      <c r="F123" s="35"/>
      <c r="G123" s="35"/>
      <c r="H123" s="35"/>
      <c r="I123" s="35"/>
      <c r="J123" s="35"/>
      <c r="K123" s="35"/>
    </row>
    <row r="124" spans="2:12">
      <c r="B124" s="35" t="s">
        <v>504</v>
      </c>
      <c r="C124" s="35"/>
      <c r="D124" s="35"/>
      <c r="E124" s="35"/>
      <c r="F124" s="35"/>
      <c r="G124" s="35"/>
      <c r="H124" s="35"/>
      <c r="I124" s="35"/>
      <c r="J124" s="35"/>
      <c r="K124" s="35"/>
    </row>
    <row r="125" spans="2:12">
      <c r="B125" s="88" t="s">
        <v>489</v>
      </c>
      <c r="C125" s="88"/>
      <c r="D125" s="88"/>
      <c r="E125" s="88"/>
      <c r="F125" s="88"/>
      <c r="G125" s="88"/>
      <c r="H125" s="88"/>
      <c r="I125" s="88"/>
      <c r="J125" s="88"/>
      <c r="K125" s="88"/>
      <c r="L125" s="1"/>
    </row>
    <row r="126" spans="2:12" ht="14.25" thickBot="1">
      <c r="B126" s="149" t="s">
        <v>505</v>
      </c>
      <c r="C126" s="149"/>
      <c r="D126" s="149"/>
      <c r="E126" s="149"/>
      <c r="F126" s="149"/>
      <c r="G126" s="149"/>
      <c r="H126" s="149"/>
      <c r="I126" s="149"/>
      <c r="J126" s="149"/>
      <c r="K126" s="149"/>
    </row>
    <row r="127" spans="2:12">
      <c r="B127" s="178" t="s">
        <v>408</v>
      </c>
      <c r="C127" s="179"/>
      <c r="D127" s="154" t="s">
        <v>506</v>
      </c>
      <c r="E127" s="155"/>
      <c r="F127" s="155"/>
      <c r="G127" s="155"/>
      <c r="H127" s="156"/>
      <c r="I127" s="157" t="s">
        <v>411</v>
      </c>
      <c r="J127" s="35"/>
      <c r="K127" s="35"/>
      <c r="L127" s="1"/>
    </row>
    <row r="128" spans="2:12" ht="108">
      <c r="B128" s="180"/>
      <c r="C128" s="181"/>
      <c r="D128" s="108" t="s">
        <v>507</v>
      </c>
      <c r="E128" s="108" t="s">
        <v>508</v>
      </c>
      <c r="F128" s="108" t="s">
        <v>509</v>
      </c>
      <c r="G128" s="108" t="s">
        <v>510</v>
      </c>
      <c r="H128" s="109" t="s">
        <v>511</v>
      </c>
      <c r="I128" s="158"/>
      <c r="J128" s="35"/>
      <c r="K128" s="35"/>
      <c r="L128" s="24" t="str">
        <f>IF(I120=I137,"○（エラーなし）","３．②の合計(I120)の数と３．③の合計(I137)の数が一致していません。")</f>
        <v>○（エラーなし）</v>
      </c>
    </row>
    <row r="129" spans="2:12" ht="12.75" customHeight="1">
      <c r="B129" s="140" t="s">
        <v>414</v>
      </c>
      <c r="C129" s="141"/>
      <c r="D129" s="92"/>
      <c r="E129" s="92"/>
      <c r="F129" s="92"/>
      <c r="G129" s="92"/>
      <c r="H129" s="93"/>
      <c r="I129" s="110">
        <f>SUM(D129:H129)</f>
        <v>0</v>
      </c>
      <c r="J129" s="35"/>
      <c r="K129" s="35"/>
      <c r="L129" s="1"/>
    </row>
    <row r="130" spans="2:12" ht="12.75" customHeight="1">
      <c r="B130" s="140" t="s">
        <v>417</v>
      </c>
      <c r="C130" s="141"/>
      <c r="D130" s="92"/>
      <c r="E130" s="92"/>
      <c r="F130" s="92"/>
      <c r="G130" s="92"/>
      <c r="H130" s="93"/>
      <c r="I130" s="110">
        <f>SUM(D130:H130)</f>
        <v>0</v>
      </c>
      <c r="J130" s="35"/>
      <c r="K130" s="35"/>
      <c r="L130" s="1"/>
    </row>
    <row r="131" spans="2:12" ht="12.75" customHeight="1">
      <c r="B131" s="140" t="s">
        <v>418</v>
      </c>
      <c r="C131" s="141"/>
      <c r="D131" s="92"/>
      <c r="E131" s="92"/>
      <c r="F131" s="92"/>
      <c r="G131" s="92"/>
      <c r="H131" s="93"/>
      <c r="I131" s="110">
        <f t="shared" ref="I131:I135" si="5">SUM(D131:H131)</f>
        <v>0</v>
      </c>
      <c r="J131" s="35"/>
      <c r="K131" s="35"/>
      <c r="L131" s="1"/>
    </row>
    <row r="132" spans="2:12" ht="12.75" customHeight="1">
      <c r="B132" s="140" t="s">
        <v>419</v>
      </c>
      <c r="C132" s="141"/>
      <c r="D132" s="92"/>
      <c r="E132" s="92"/>
      <c r="F132" s="92"/>
      <c r="G132" s="92"/>
      <c r="H132" s="93"/>
      <c r="I132" s="110">
        <f t="shared" si="5"/>
        <v>0</v>
      </c>
      <c r="J132" s="35"/>
      <c r="K132" s="35"/>
      <c r="L132" s="1"/>
    </row>
    <row r="133" spans="2:12" ht="12.75" customHeight="1">
      <c r="B133" s="142" t="s">
        <v>420</v>
      </c>
      <c r="C133" s="36" t="s">
        <v>421</v>
      </c>
      <c r="D133" s="92"/>
      <c r="E133" s="92"/>
      <c r="F133" s="92"/>
      <c r="G133" s="92"/>
      <c r="H133" s="93"/>
      <c r="I133" s="110">
        <f t="shared" si="5"/>
        <v>0</v>
      </c>
      <c r="J133" s="35"/>
      <c r="K133" s="35"/>
      <c r="L133" s="1"/>
    </row>
    <row r="134" spans="2:12" ht="12.75" customHeight="1">
      <c r="B134" s="143"/>
      <c r="C134" s="36" t="s">
        <v>422</v>
      </c>
      <c r="D134" s="92"/>
      <c r="E134" s="92"/>
      <c r="F134" s="92"/>
      <c r="G134" s="92"/>
      <c r="H134" s="93"/>
      <c r="I134" s="110">
        <f t="shared" si="5"/>
        <v>0</v>
      </c>
      <c r="J134" s="35"/>
      <c r="K134" s="35"/>
      <c r="L134" s="1"/>
    </row>
    <row r="135" spans="2:12" ht="12.75" customHeight="1">
      <c r="B135" s="143"/>
      <c r="C135" s="36" t="s">
        <v>423</v>
      </c>
      <c r="D135" s="92"/>
      <c r="E135" s="92"/>
      <c r="F135" s="92"/>
      <c r="G135" s="92"/>
      <c r="H135" s="93"/>
      <c r="I135" s="110">
        <f t="shared" si="5"/>
        <v>0</v>
      </c>
      <c r="J135" s="35"/>
      <c r="K135" s="35"/>
      <c r="L135" s="1"/>
    </row>
    <row r="136" spans="2:12" ht="12.75" customHeight="1" thickBot="1">
      <c r="B136" s="144"/>
      <c r="C136" s="111" t="s">
        <v>424</v>
      </c>
      <c r="D136" s="112"/>
      <c r="E136" s="92"/>
      <c r="F136" s="92"/>
      <c r="G136" s="92"/>
      <c r="H136" s="93"/>
      <c r="I136" s="113">
        <f>SUM(D136:H136)</f>
        <v>0</v>
      </c>
      <c r="J136" s="35"/>
      <c r="K136" s="35"/>
      <c r="L136" s="1"/>
    </row>
    <row r="137" spans="2:12" ht="12.75" customHeight="1" thickTop="1" thickBot="1">
      <c r="B137" s="103"/>
      <c r="C137" s="114" t="s">
        <v>411</v>
      </c>
      <c r="D137" s="105">
        <f>SUM(D129:D136)</f>
        <v>0</v>
      </c>
      <c r="E137" s="105">
        <f t="shared" ref="E137" si="6">SUM(E129:E136)</f>
        <v>0</v>
      </c>
      <c r="F137" s="105">
        <f>SUM(F129:F136)</f>
        <v>0</v>
      </c>
      <c r="G137" s="105">
        <f>SUM(G129:G136)</f>
        <v>0</v>
      </c>
      <c r="H137" s="106">
        <f>SUM(H129:H136)</f>
        <v>0</v>
      </c>
      <c r="I137" s="107">
        <f>SUM(D137:H137)</f>
        <v>0</v>
      </c>
      <c r="J137" s="1"/>
      <c r="K137" s="35"/>
      <c r="L137" s="1"/>
    </row>
    <row r="138" spans="2:12" ht="13.5" customHeight="1" thickBot="1">
      <c r="B138" s="33"/>
      <c r="C138" s="1"/>
      <c r="D138" s="33"/>
      <c r="E138" s="33"/>
      <c r="F138" s="33"/>
      <c r="G138" s="33"/>
      <c r="H138" s="63" t="s">
        <v>465</v>
      </c>
      <c r="I138" s="33"/>
      <c r="J138" s="33"/>
      <c r="K138" s="33"/>
      <c r="L138" s="33"/>
    </row>
    <row r="139" spans="2:12" ht="13.5" customHeight="1">
      <c r="B139" s="33"/>
      <c r="C139" s="1"/>
      <c r="D139" s="33"/>
      <c r="E139" s="33"/>
      <c r="F139" s="33"/>
      <c r="G139" s="33"/>
      <c r="H139" s="115" t="s">
        <v>512</v>
      </c>
      <c r="I139" s="116"/>
      <c r="J139" s="117"/>
      <c r="K139" s="118"/>
      <c r="L139" s="33"/>
    </row>
    <row r="140" spans="2:12" ht="13.5" customHeight="1">
      <c r="B140" s="33"/>
      <c r="C140" s="1"/>
      <c r="D140" s="33"/>
      <c r="E140" s="33"/>
      <c r="F140" s="33"/>
      <c r="G140" s="33"/>
      <c r="H140" s="159"/>
      <c r="I140" s="160"/>
      <c r="J140" s="161"/>
      <c r="K140" s="118"/>
      <c r="L140" s="33"/>
    </row>
    <row r="141" spans="2:12" ht="13.5" customHeight="1">
      <c r="B141" s="33"/>
      <c r="C141" s="1"/>
      <c r="D141" s="33"/>
      <c r="E141" s="33"/>
      <c r="F141" s="33"/>
      <c r="G141" s="33"/>
      <c r="H141" s="159"/>
      <c r="I141" s="160"/>
      <c r="J141" s="161"/>
      <c r="K141" s="118"/>
      <c r="L141" s="33"/>
    </row>
    <row r="142" spans="2:12" ht="13.5" customHeight="1">
      <c r="B142" s="33"/>
      <c r="C142" s="1"/>
      <c r="D142" s="33"/>
      <c r="E142" s="33"/>
      <c r="F142" s="33"/>
      <c r="G142" s="33"/>
      <c r="H142" s="159"/>
      <c r="I142" s="160"/>
      <c r="J142" s="161"/>
      <c r="K142" s="118"/>
      <c r="L142" s="33"/>
    </row>
    <row r="143" spans="2:12" ht="13.5" customHeight="1">
      <c r="B143" s="33"/>
      <c r="C143" s="1"/>
      <c r="D143" s="33"/>
      <c r="E143" s="33"/>
      <c r="F143" s="33"/>
      <c r="G143" s="33"/>
      <c r="H143" s="159"/>
      <c r="I143" s="160"/>
      <c r="J143" s="161"/>
      <c r="K143" s="118"/>
      <c r="L143" s="33"/>
    </row>
    <row r="144" spans="2:12" ht="13.5" customHeight="1" thickBot="1">
      <c r="B144" s="33"/>
      <c r="C144" s="1"/>
      <c r="D144" s="33"/>
      <c r="E144" s="33"/>
      <c r="F144" s="33"/>
      <c r="G144" s="33"/>
      <c r="H144" s="162"/>
      <c r="I144" s="163"/>
      <c r="J144" s="164"/>
      <c r="K144" s="118"/>
      <c r="L144" s="33"/>
    </row>
    <row r="145" spans="2:12">
      <c r="B145" s="1"/>
      <c r="C145" s="1"/>
      <c r="D145" s="35"/>
      <c r="E145" s="35"/>
      <c r="F145" s="35"/>
      <c r="G145" s="1"/>
      <c r="H145" s="1"/>
      <c r="I145" s="1"/>
      <c r="J145" s="35"/>
      <c r="K145" s="35"/>
      <c r="L145" s="1"/>
    </row>
    <row r="146" spans="2:12">
      <c r="B146" s="51" t="s">
        <v>513</v>
      </c>
      <c r="C146" s="33"/>
      <c r="D146" s="33"/>
      <c r="E146" s="35"/>
      <c r="F146" s="33"/>
      <c r="G146" s="33"/>
      <c r="H146" s="33"/>
      <c r="I146" s="33"/>
      <c r="J146" s="33"/>
      <c r="K146" s="33"/>
      <c r="L146" s="1"/>
    </row>
    <row r="147" spans="2:12" ht="29.25" customHeight="1">
      <c r="B147" s="165" t="s">
        <v>514</v>
      </c>
      <c r="C147" s="165"/>
      <c r="D147" s="165"/>
      <c r="E147" s="165"/>
      <c r="F147" s="165"/>
      <c r="G147" s="165"/>
      <c r="H147" s="165"/>
      <c r="I147" s="165"/>
      <c r="J147" s="165"/>
      <c r="K147" s="165"/>
      <c r="L147" s="6" t="str">
        <f>IF(IF($G$4="A1",COUNTA(_P7_A1),IF($G$4="B1",COUNTA(_P7_B1),IF($G$4="C1",COUNTA(_P7_C1),IF($G$4="D1",COUNTA(_P7_D1),IF($G$4="E1",COUNTA(_P7_E1),IF($G$4="C2",COUNTA(_P7_C2),IF($G$4="D2",COUNTA(_P7_D2),IF($G$4="",0))))))))=0,"○（エラーなし）","４．①：学校コードで記入された学校種と異なる学校種に入力されています。")</f>
        <v>○（エラーなし）</v>
      </c>
    </row>
    <row r="148" spans="2:12">
      <c r="B148" s="35" t="s">
        <v>405</v>
      </c>
      <c r="C148" s="35"/>
      <c r="D148" s="35"/>
      <c r="E148" s="35"/>
      <c r="F148" s="35"/>
      <c r="G148" s="35"/>
      <c r="H148" s="35"/>
      <c r="I148" s="35"/>
      <c r="J148" s="35"/>
      <c r="K148" s="35"/>
      <c r="L148" s="6" t="str">
        <f>IF(D29+E29=J164,"○（エラーなし）","１．①通学（園）の合計(D29＋E29)の数と４．①の合計(J164)の数が一致していません。")</f>
        <v>○（エラーなし）</v>
      </c>
    </row>
    <row r="149" spans="2:12">
      <c r="B149" s="35" t="s">
        <v>515</v>
      </c>
      <c r="C149" s="35"/>
      <c r="D149" s="35"/>
      <c r="E149" s="35"/>
      <c r="F149" s="35"/>
      <c r="G149" s="35"/>
      <c r="H149" s="35"/>
      <c r="I149" s="35"/>
      <c r="J149" s="35"/>
      <c r="K149" s="35"/>
      <c r="L149" s="6" t="str">
        <f>IF(F106+G106=SUM(E188:I188),"○（エラーなし）","１．①通学（園）の合計(D29＋E29)の数と４．①の合計(J164)の数が一致していません。")</f>
        <v>○（エラーなし）</v>
      </c>
    </row>
    <row r="150" spans="2:12">
      <c r="B150" s="35" t="s">
        <v>516</v>
      </c>
      <c r="C150" s="35"/>
      <c r="D150" s="35"/>
      <c r="E150" s="35"/>
      <c r="F150" s="35"/>
      <c r="G150" s="35"/>
      <c r="H150" s="35"/>
      <c r="I150" s="35"/>
      <c r="J150" s="35"/>
      <c r="K150" s="35"/>
      <c r="L150" s="1"/>
    </row>
    <row r="151" spans="2:12">
      <c r="B151" s="35" t="s">
        <v>517</v>
      </c>
      <c r="C151" s="35"/>
      <c r="D151" s="35"/>
      <c r="E151" s="35"/>
      <c r="F151" s="35"/>
      <c r="G151" s="35"/>
      <c r="H151" s="35"/>
      <c r="I151" s="35"/>
      <c r="J151" s="35"/>
      <c r="K151" s="35"/>
      <c r="L151" s="1"/>
    </row>
    <row r="152" spans="2:12" ht="14.25" thickBot="1">
      <c r="B152" s="149" t="s">
        <v>518</v>
      </c>
      <c r="C152" s="149"/>
      <c r="D152" s="149"/>
      <c r="E152" s="149"/>
      <c r="F152" s="149"/>
      <c r="G152" s="149"/>
      <c r="H152" s="149"/>
      <c r="I152" s="149"/>
      <c r="J152" s="149"/>
      <c r="K152" s="149"/>
    </row>
    <row r="153" spans="2:12" ht="13.5" customHeight="1">
      <c r="B153" s="150" t="s">
        <v>519</v>
      </c>
      <c r="C153" s="151"/>
      <c r="D153" s="154" t="s">
        <v>520</v>
      </c>
      <c r="E153" s="155"/>
      <c r="F153" s="155"/>
      <c r="G153" s="155"/>
      <c r="H153" s="155"/>
      <c r="I153" s="156"/>
      <c r="J153" s="157" t="s">
        <v>411</v>
      </c>
      <c r="K153" s="119"/>
      <c r="L153" s="33"/>
    </row>
    <row r="154" spans="2:12" ht="13.5" customHeight="1">
      <c r="B154" s="167"/>
      <c r="C154" s="168"/>
      <c r="D154" s="170" t="s">
        <v>521</v>
      </c>
      <c r="E154" s="170" t="s">
        <v>522</v>
      </c>
      <c r="F154" s="172" t="s">
        <v>523</v>
      </c>
      <c r="G154" s="174" t="s">
        <v>524</v>
      </c>
      <c r="H154" s="175"/>
      <c r="I154" s="176" t="s">
        <v>511</v>
      </c>
      <c r="J154" s="169"/>
      <c r="K154" s="119"/>
      <c r="L154" s="33"/>
    </row>
    <row r="155" spans="2:12" ht="42.75" customHeight="1">
      <c r="B155" s="152"/>
      <c r="C155" s="153"/>
      <c r="D155" s="171"/>
      <c r="E155" s="171"/>
      <c r="F155" s="173"/>
      <c r="G155" s="120" t="s">
        <v>525</v>
      </c>
      <c r="H155" s="120" t="s">
        <v>526</v>
      </c>
      <c r="I155" s="177"/>
      <c r="J155" s="158"/>
      <c r="K155" s="119"/>
      <c r="L155" s="33"/>
    </row>
    <row r="156" spans="2:12" ht="12.75" customHeight="1">
      <c r="B156" s="140" t="s">
        <v>414</v>
      </c>
      <c r="C156" s="141"/>
      <c r="D156" s="92"/>
      <c r="E156" s="92"/>
      <c r="F156" s="92"/>
      <c r="G156" s="92"/>
      <c r="H156" s="92"/>
      <c r="I156" s="93"/>
      <c r="J156" s="110">
        <f t="shared" ref="J156:J164" si="7">SUM(D156:I156)</f>
        <v>0</v>
      </c>
      <c r="K156" s="35"/>
      <c r="L156" s="1"/>
    </row>
    <row r="157" spans="2:12" ht="12.75" customHeight="1">
      <c r="B157" s="140" t="s">
        <v>417</v>
      </c>
      <c r="C157" s="141"/>
      <c r="D157" s="92"/>
      <c r="E157" s="92"/>
      <c r="F157" s="92"/>
      <c r="G157" s="92"/>
      <c r="H157" s="92"/>
      <c r="I157" s="93"/>
      <c r="J157" s="110">
        <f t="shared" si="7"/>
        <v>0</v>
      </c>
      <c r="K157" s="35"/>
      <c r="L157" s="1"/>
    </row>
    <row r="158" spans="2:12" ht="12.75" customHeight="1">
      <c r="B158" s="140" t="s">
        <v>418</v>
      </c>
      <c r="C158" s="141"/>
      <c r="D158" s="92"/>
      <c r="E158" s="92"/>
      <c r="F158" s="92"/>
      <c r="G158" s="92"/>
      <c r="H158" s="92"/>
      <c r="I158" s="93"/>
      <c r="J158" s="110">
        <f>SUM(D158:I158)</f>
        <v>0</v>
      </c>
      <c r="K158" s="35"/>
      <c r="L158" s="1"/>
    </row>
    <row r="159" spans="2:12" ht="12.75" customHeight="1">
      <c r="B159" s="140" t="s">
        <v>419</v>
      </c>
      <c r="C159" s="141"/>
      <c r="D159" s="92"/>
      <c r="E159" s="92"/>
      <c r="F159" s="92"/>
      <c r="G159" s="92"/>
      <c r="H159" s="92"/>
      <c r="I159" s="93"/>
      <c r="J159" s="110">
        <f t="shared" si="7"/>
        <v>0</v>
      </c>
      <c r="K159" s="35"/>
      <c r="L159" s="1"/>
    </row>
    <row r="160" spans="2:12" ht="12.75" customHeight="1">
      <c r="B160" s="142" t="s">
        <v>420</v>
      </c>
      <c r="C160" s="36" t="s">
        <v>421</v>
      </c>
      <c r="D160" s="92"/>
      <c r="E160" s="92"/>
      <c r="F160" s="92"/>
      <c r="G160" s="92"/>
      <c r="H160" s="92"/>
      <c r="I160" s="93"/>
      <c r="J160" s="110">
        <f t="shared" si="7"/>
        <v>0</v>
      </c>
      <c r="K160" s="35"/>
      <c r="L160" s="1"/>
    </row>
    <row r="161" spans="2:12" ht="12.75" customHeight="1">
      <c r="B161" s="143"/>
      <c r="C161" s="36" t="s">
        <v>422</v>
      </c>
      <c r="D161" s="92"/>
      <c r="E161" s="92"/>
      <c r="F161" s="92"/>
      <c r="G161" s="92"/>
      <c r="H161" s="92"/>
      <c r="I161" s="93"/>
      <c r="J161" s="110">
        <f t="shared" si="7"/>
        <v>0</v>
      </c>
      <c r="K161" s="35"/>
      <c r="L161" s="1"/>
    </row>
    <row r="162" spans="2:12" ht="12.75" customHeight="1">
      <c r="B162" s="143"/>
      <c r="C162" s="36" t="s">
        <v>423</v>
      </c>
      <c r="D162" s="92"/>
      <c r="E162" s="92"/>
      <c r="F162" s="92"/>
      <c r="G162" s="92"/>
      <c r="H162" s="92"/>
      <c r="I162" s="93"/>
      <c r="J162" s="110">
        <f t="shared" si="7"/>
        <v>0</v>
      </c>
      <c r="K162" s="35"/>
      <c r="L162" s="1"/>
    </row>
    <row r="163" spans="2:12" ht="12.75" customHeight="1" thickBot="1">
      <c r="B163" s="144"/>
      <c r="C163" s="111" t="s">
        <v>424</v>
      </c>
      <c r="D163" s="112"/>
      <c r="E163" s="92"/>
      <c r="F163" s="92"/>
      <c r="G163" s="92"/>
      <c r="H163" s="92"/>
      <c r="I163" s="93"/>
      <c r="J163" s="113">
        <f>SUM(D163:I163)</f>
        <v>0</v>
      </c>
      <c r="K163" s="35"/>
      <c r="L163" s="1"/>
    </row>
    <row r="164" spans="2:12" ht="12.75" customHeight="1" thickTop="1" thickBot="1">
      <c r="B164" s="103"/>
      <c r="C164" s="114" t="s">
        <v>411</v>
      </c>
      <c r="D164" s="105">
        <f>SUM(D156:D163)</f>
        <v>0</v>
      </c>
      <c r="E164" s="105">
        <f t="shared" ref="E164" si="8">SUM(E156:E163)</f>
        <v>0</v>
      </c>
      <c r="F164" s="105">
        <f>SUM(F156:F163)</f>
        <v>0</v>
      </c>
      <c r="G164" s="105">
        <f>SUM(G156:G163)</f>
        <v>0</v>
      </c>
      <c r="H164" s="105">
        <f>SUM(H156:H163)</f>
        <v>0</v>
      </c>
      <c r="I164" s="106">
        <f>SUM(I156:I163)</f>
        <v>0</v>
      </c>
      <c r="J164" s="107">
        <f t="shared" si="7"/>
        <v>0</v>
      </c>
      <c r="K164" s="35"/>
      <c r="L164" s="1"/>
    </row>
    <row r="165" spans="2:12" ht="13.5" customHeight="1" thickBot="1">
      <c r="B165" s="33"/>
      <c r="C165" s="33"/>
      <c r="D165" s="33"/>
      <c r="E165" s="33"/>
      <c r="F165" s="33"/>
      <c r="G165" s="33"/>
      <c r="H165" s="1"/>
      <c r="I165" s="63" t="s">
        <v>465</v>
      </c>
      <c r="J165" s="33"/>
      <c r="K165" s="33"/>
      <c r="L165" s="33"/>
    </row>
    <row r="166" spans="2:12" ht="13.5" customHeight="1">
      <c r="B166" s="33"/>
      <c r="C166" s="33"/>
      <c r="D166" s="33"/>
      <c r="E166" s="33"/>
      <c r="F166" s="33"/>
      <c r="G166" s="33"/>
      <c r="H166" s="121" t="s">
        <v>527</v>
      </c>
      <c r="I166" s="116"/>
      <c r="J166" s="117"/>
      <c r="K166" s="1"/>
      <c r="L166" s="33"/>
    </row>
    <row r="167" spans="2:12" ht="13.5" customHeight="1">
      <c r="B167" s="33"/>
      <c r="C167" s="33"/>
      <c r="D167" s="33"/>
      <c r="E167" s="33"/>
      <c r="F167" s="33"/>
      <c r="G167" s="33"/>
      <c r="H167" s="159"/>
      <c r="I167" s="160"/>
      <c r="J167" s="161"/>
      <c r="K167" s="1"/>
      <c r="L167" s="33"/>
    </row>
    <row r="168" spans="2:12" ht="13.5" customHeight="1">
      <c r="B168" s="33"/>
      <c r="C168" s="33"/>
      <c r="D168" s="33"/>
      <c r="E168" s="33"/>
      <c r="F168" s="33"/>
      <c r="G168" s="33"/>
      <c r="H168" s="159"/>
      <c r="I168" s="160"/>
      <c r="J168" s="161"/>
      <c r="K168" s="1"/>
      <c r="L168" s="33"/>
    </row>
    <row r="169" spans="2:12" ht="13.5" customHeight="1">
      <c r="B169" s="33"/>
      <c r="C169" s="33"/>
      <c r="D169" s="33"/>
      <c r="E169" s="33"/>
      <c r="F169" s="33"/>
      <c r="G169" s="33"/>
      <c r="H169" s="159"/>
      <c r="I169" s="160"/>
      <c r="J169" s="161"/>
      <c r="K169" s="1"/>
      <c r="L169" s="33"/>
    </row>
    <row r="170" spans="2:12" ht="13.5" customHeight="1">
      <c r="B170" s="33"/>
      <c r="C170" s="33"/>
      <c r="D170" s="33"/>
      <c r="E170" s="33"/>
      <c r="F170" s="33"/>
      <c r="G170" s="33"/>
      <c r="H170" s="159"/>
      <c r="I170" s="160"/>
      <c r="J170" s="161"/>
      <c r="K170" s="1"/>
      <c r="L170" s="33"/>
    </row>
    <row r="171" spans="2:12" ht="13.5" customHeight="1" thickBot="1">
      <c r="B171" s="33"/>
      <c r="C171" s="33"/>
      <c r="D171" s="33"/>
      <c r="E171" s="33"/>
      <c r="F171" s="33"/>
      <c r="G171" s="33"/>
      <c r="H171" s="162"/>
      <c r="I171" s="163"/>
      <c r="J171" s="164"/>
      <c r="K171" s="1"/>
      <c r="L171" s="33"/>
    </row>
    <row r="172" spans="2:12" ht="13.5" customHeight="1">
      <c r="B172" s="33"/>
      <c r="C172" s="33"/>
      <c r="D172" s="33"/>
      <c r="E172" s="33"/>
      <c r="F172" s="1"/>
      <c r="G172" s="1"/>
      <c r="H172" s="33"/>
      <c r="I172" s="33"/>
      <c r="J172" s="33"/>
      <c r="K172" s="33"/>
      <c r="L172" s="1"/>
    </row>
    <row r="173" spans="2:12" ht="24" customHeight="1">
      <c r="B173" s="165" t="s">
        <v>528</v>
      </c>
      <c r="C173" s="165"/>
      <c r="D173" s="165"/>
      <c r="E173" s="165"/>
      <c r="F173" s="165"/>
      <c r="G173" s="165"/>
      <c r="H173" s="165"/>
      <c r="I173" s="165"/>
      <c r="J173" s="165"/>
      <c r="K173" s="165"/>
      <c r="L173" s="6" t="str">
        <f>IF(IF($G$4="A1",COUNTA(_P8_A1),IF($G$4="B1",COUNTA(_P8_B1),IF($G$4="C1",COUNTA(_P8_C1),IF($G$4="D1",COUNTA(_P8_D1),IF($G$4="E1",COUNTA(_P8_E1),IF($G$4="C2",COUNTA(_P8_C2),IF($G$4="D2",COUNTA(_P8_D2),IF($G$4="",0))))))))=0,"○（エラーなし）","４．②：学校コードで記入された学校種と異なる学校種に入力されています。")</f>
        <v>○（エラーなし）</v>
      </c>
    </row>
    <row r="174" spans="2:12">
      <c r="B174" s="35" t="s">
        <v>405</v>
      </c>
      <c r="C174" s="35"/>
      <c r="D174" s="35"/>
      <c r="E174" s="35"/>
      <c r="F174" s="35"/>
      <c r="G174" s="35"/>
      <c r="H174" s="35"/>
      <c r="I174" s="35"/>
      <c r="J174" s="35"/>
      <c r="K174" s="35"/>
      <c r="L174" s="6" t="str">
        <f>IF(D29+E29=J188,"○（エラーなし）","１．①通学（園）の合計(D29＋E29)の数と４．②の合計(J188)の数が一致していません。")</f>
        <v>○（エラーなし）</v>
      </c>
    </row>
    <row r="175" spans="2:12">
      <c r="B175" s="35" t="s">
        <v>529</v>
      </c>
      <c r="C175" s="35"/>
      <c r="D175" s="35"/>
      <c r="E175" s="35"/>
      <c r="F175" s="35"/>
      <c r="G175" s="35"/>
      <c r="H175" s="35"/>
      <c r="I175" s="35"/>
      <c r="J175" s="35"/>
      <c r="K175" s="35"/>
      <c r="L175" s="6" t="str">
        <f>IF((F106+G106)=SUM(E188:I188),"○（エラーなし）","３．①付添ありの幼児児童生徒の合計(F106＋G106)の数と４．②の登下校時の付添平均回数0回以外の回答数（SUM(E188:I188)）が一致していません。")</f>
        <v>○（エラーなし）</v>
      </c>
    </row>
    <row r="176" spans="2:12" ht="31.9" customHeight="1">
      <c r="B176" s="166" t="s">
        <v>530</v>
      </c>
      <c r="C176" s="166"/>
      <c r="D176" s="166"/>
      <c r="E176" s="166"/>
      <c r="F176" s="166"/>
      <c r="G176" s="166"/>
      <c r="H176" s="166"/>
      <c r="I176" s="166"/>
      <c r="J176" s="166"/>
      <c r="K176" s="166"/>
      <c r="L176" s="1"/>
    </row>
    <row r="177" spans="2:12" ht="14.25" thickBot="1">
      <c r="B177" s="149" t="s">
        <v>531</v>
      </c>
      <c r="C177" s="149"/>
      <c r="D177" s="149"/>
      <c r="E177" s="149"/>
      <c r="F177" s="149"/>
      <c r="G177" s="149"/>
      <c r="H177" s="149"/>
      <c r="I177" s="149"/>
      <c r="J177" s="149"/>
      <c r="K177" s="149"/>
      <c r="L177" s="4"/>
    </row>
    <row r="178" spans="2:12" ht="13.15" customHeight="1">
      <c r="B178" s="150" t="s">
        <v>519</v>
      </c>
      <c r="C178" s="151"/>
      <c r="D178" s="154" t="s">
        <v>532</v>
      </c>
      <c r="E178" s="155"/>
      <c r="F178" s="155"/>
      <c r="G178" s="155"/>
      <c r="H178" s="155"/>
      <c r="I178" s="156"/>
      <c r="J178" s="157" t="s">
        <v>411</v>
      </c>
      <c r="K178" s="35"/>
      <c r="L178" s="1"/>
    </row>
    <row r="179" spans="2:12">
      <c r="B179" s="152"/>
      <c r="C179" s="153"/>
      <c r="D179" s="52" t="s">
        <v>533</v>
      </c>
      <c r="E179" s="52" t="s">
        <v>534</v>
      </c>
      <c r="F179" s="52" t="s">
        <v>535</v>
      </c>
      <c r="G179" s="52" t="s">
        <v>536</v>
      </c>
      <c r="H179" s="52" t="s">
        <v>537</v>
      </c>
      <c r="I179" s="122" t="s">
        <v>538</v>
      </c>
      <c r="J179" s="158"/>
      <c r="K179" s="35"/>
      <c r="L179" s="1"/>
    </row>
    <row r="180" spans="2:12">
      <c r="B180" s="140" t="s">
        <v>414</v>
      </c>
      <c r="C180" s="141"/>
      <c r="D180" s="92"/>
      <c r="E180" s="92"/>
      <c r="F180" s="92"/>
      <c r="G180" s="92"/>
      <c r="H180" s="92"/>
      <c r="I180" s="93"/>
      <c r="J180" s="123">
        <f t="shared" ref="J180:J186" si="9">SUM(D180:I180)</f>
        <v>0</v>
      </c>
      <c r="K180" s="1"/>
      <c r="L180" s="1"/>
    </row>
    <row r="181" spans="2:12">
      <c r="B181" s="140" t="s">
        <v>417</v>
      </c>
      <c r="C181" s="141"/>
      <c r="D181" s="92"/>
      <c r="E181" s="92"/>
      <c r="F181" s="92"/>
      <c r="G181" s="92"/>
      <c r="H181" s="92"/>
      <c r="I181" s="93"/>
      <c r="J181" s="110">
        <f t="shared" si="9"/>
        <v>0</v>
      </c>
      <c r="K181" s="1"/>
      <c r="L181" s="1"/>
    </row>
    <row r="182" spans="2:12">
      <c r="B182" s="140" t="s">
        <v>418</v>
      </c>
      <c r="C182" s="141"/>
      <c r="D182" s="92"/>
      <c r="E182" s="92"/>
      <c r="F182" s="92"/>
      <c r="G182" s="92"/>
      <c r="H182" s="92"/>
      <c r="I182" s="93"/>
      <c r="J182" s="110">
        <f t="shared" si="9"/>
        <v>0</v>
      </c>
      <c r="K182" s="1"/>
      <c r="L182" s="1"/>
    </row>
    <row r="183" spans="2:12">
      <c r="B183" s="140" t="s">
        <v>419</v>
      </c>
      <c r="C183" s="141"/>
      <c r="D183" s="92"/>
      <c r="E183" s="92"/>
      <c r="F183" s="92"/>
      <c r="G183" s="92"/>
      <c r="H183" s="92"/>
      <c r="I183" s="93"/>
      <c r="J183" s="110">
        <f t="shared" si="9"/>
        <v>0</v>
      </c>
      <c r="K183" s="1"/>
      <c r="L183" s="1"/>
    </row>
    <row r="184" spans="2:12">
      <c r="B184" s="142" t="s">
        <v>420</v>
      </c>
      <c r="C184" s="36" t="s">
        <v>421</v>
      </c>
      <c r="D184" s="92"/>
      <c r="E184" s="92"/>
      <c r="F184" s="92"/>
      <c r="G184" s="92"/>
      <c r="H184" s="92"/>
      <c r="I184" s="93"/>
      <c r="J184" s="110">
        <f t="shared" si="9"/>
        <v>0</v>
      </c>
      <c r="K184" s="1"/>
      <c r="L184" s="1"/>
    </row>
    <row r="185" spans="2:12">
      <c r="B185" s="143"/>
      <c r="C185" s="36" t="s">
        <v>422</v>
      </c>
      <c r="D185" s="92"/>
      <c r="E185" s="92"/>
      <c r="F185" s="92"/>
      <c r="G185" s="92"/>
      <c r="H185" s="92"/>
      <c r="I185" s="93"/>
      <c r="J185" s="110">
        <f t="shared" si="9"/>
        <v>0</v>
      </c>
      <c r="K185" s="1"/>
      <c r="L185" s="1"/>
    </row>
    <row r="186" spans="2:12">
      <c r="B186" s="143"/>
      <c r="C186" s="36" t="s">
        <v>423</v>
      </c>
      <c r="D186" s="92"/>
      <c r="E186" s="92"/>
      <c r="F186" s="92"/>
      <c r="G186" s="92"/>
      <c r="H186" s="92"/>
      <c r="I186" s="93"/>
      <c r="J186" s="110">
        <f t="shared" si="9"/>
        <v>0</v>
      </c>
      <c r="K186" s="1"/>
      <c r="L186" s="1"/>
    </row>
    <row r="187" spans="2:12" ht="14.25" thickBot="1">
      <c r="B187" s="144"/>
      <c r="C187" s="111" t="s">
        <v>424</v>
      </c>
      <c r="D187" s="112"/>
      <c r="E187" s="92"/>
      <c r="F187" s="92"/>
      <c r="G187" s="92"/>
      <c r="H187" s="92"/>
      <c r="I187" s="93"/>
      <c r="J187" s="113">
        <f>SUM(D187:I187)</f>
        <v>0</v>
      </c>
      <c r="K187" s="1"/>
      <c r="L187" s="1"/>
    </row>
    <row r="188" spans="2:12" ht="15" thickTop="1" thickBot="1">
      <c r="B188" s="103"/>
      <c r="C188" s="114" t="s">
        <v>411</v>
      </c>
      <c r="D188" s="105">
        <f>SUM(D180:D187)</f>
        <v>0</v>
      </c>
      <c r="E188" s="105">
        <f t="shared" ref="E188" si="10">SUM(E180:E187)</f>
        <v>0</v>
      </c>
      <c r="F188" s="105">
        <f>SUM(F180:F187)</f>
        <v>0</v>
      </c>
      <c r="G188" s="105">
        <f>SUM(G180:G187)</f>
        <v>0</v>
      </c>
      <c r="H188" s="105">
        <f>SUM(H180:H187)</f>
        <v>0</v>
      </c>
      <c r="I188" s="106">
        <f>SUM(I180:I187)</f>
        <v>0</v>
      </c>
      <c r="J188" s="107">
        <f>SUM(D188:I188)</f>
        <v>0</v>
      </c>
      <c r="K188" s="35"/>
      <c r="L188" s="1"/>
    </row>
    <row r="191" spans="2:12">
      <c r="B191" s="124" t="s">
        <v>539</v>
      </c>
      <c r="C191" s="124"/>
      <c r="D191" s="124"/>
      <c r="E191" s="124"/>
    </row>
    <row r="192" spans="2:12">
      <c r="B192" s="124" t="s">
        <v>540</v>
      </c>
      <c r="C192" s="124"/>
      <c r="D192" s="124"/>
      <c r="E192" s="124"/>
    </row>
    <row r="193" spans="1:12" ht="13.5" customHeight="1" thickBot="1">
      <c r="B193" s="124"/>
      <c r="C193" s="124"/>
      <c r="D193" s="124"/>
      <c r="E193" s="124"/>
      <c r="L193" s="145" t="str">
        <f>IF(COUNTIF(【sheet1】対象学校一覧・調査①全学校記入!G:G,"=○")&gt;0,IF(G29&gt;0,"○（エラーなし）","「医療的ケア児在籍あり」と回答しています。在籍している場合は、本シートでの回答が必要です。"),"○（エラーなし）")</f>
        <v>○（エラーなし）</v>
      </c>
    </row>
    <row r="194" spans="1:12" s="1" customFormat="1" ht="21.6" customHeight="1" thickBot="1">
      <c r="A194" s="4"/>
      <c r="B194" s="125" t="s">
        <v>541</v>
      </c>
      <c r="C194" s="146" t="str">
        <f>IF(G3=メッセージ!A1,"○（エラーなし）",IF(COUNTBLANK(L:L)-COUNTIF(L:L,"&lt;&gt;○（エラーなし）")=0,"○（エラーなし）","エラーがあります。L列（学校入力用sheet2調査②を確認してください。"))</f>
        <v>○（エラーなし）</v>
      </c>
      <c r="D194" s="147"/>
      <c r="E194" s="147"/>
      <c r="F194" s="148"/>
      <c r="L194" s="145"/>
    </row>
    <row r="195" spans="1:12" s="1" customFormat="1">
      <c r="A195" s="4"/>
      <c r="L195" s="145"/>
    </row>
    <row r="196" spans="1:12" s="1" customFormat="1">
      <c r="A196" s="4"/>
      <c r="B196" s="124" t="s">
        <v>542</v>
      </c>
    </row>
    <row r="197" spans="1:12" s="1" customFormat="1"/>
  </sheetData>
  <sheetProtection selectLockedCells="1"/>
  <mergeCells count="131">
    <mergeCell ref="G11:K11"/>
    <mergeCell ref="B15:K15"/>
    <mergeCell ref="B17:K17"/>
    <mergeCell ref="B18:K18"/>
    <mergeCell ref="B19:C20"/>
    <mergeCell ref="D19:E19"/>
    <mergeCell ref="F19:F20"/>
    <mergeCell ref="G19:G20"/>
    <mergeCell ref="B1:K1"/>
    <mergeCell ref="B2:K2"/>
    <mergeCell ref="B3:E11"/>
    <mergeCell ref="G3:K3"/>
    <mergeCell ref="G4:K4"/>
    <mergeCell ref="G5:K5"/>
    <mergeCell ref="G6:K6"/>
    <mergeCell ref="G7:K7"/>
    <mergeCell ref="F8:F9"/>
    <mergeCell ref="G10:K10"/>
    <mergeCell ref="B37:B40"/>
    <mergeCell ref="B41:C41"/>
    <mergeCell ref="B42:B45"/>
    <mergeCell ref="B46:C46"/>
    <mergeCell ref="I46:J46"/>
    <mergeCell ref="B47:C47"/>
    <mergeCell ref="I47:J47"/>
    <mergeCell ref="B25:B28"/>
    <mergeCell ref="B29:C29"/>
    <mergeCell ref="B31:K31"/>
    <mergeCell ref="B33:K33"/>
    <mergeCell ref="B34:K34"/>
    <mergeCell ref="B35:C36"/>
    <mergeCell ref="D35:E35"/>
    <mergeCell ref="F35:F36"/>
    <mergeCell ref="G35:G36"/>
    <mergeCell ref="B51:C51"/>
    <mergeCell ref="I51:J51"/>
    <mergeCell ref="B52:C52"/>
    <mergeCell ref="I52:J52"/>
    <mergeCell ref="B53:C53"/>
    <mergeCell ref="I53:J53"/>
    <mergeCell ref="B48:C48"/>
    <mergeCell ref="I48:J48"/>
    <mergeCell ref="B49:C49"/>
    <mergeCell ref="I49:J49"/>
    <mergeCell ref="B50:C50"/>
    <mergeCell ref="I50:J50"/>
    <mergeCell ref="B61:K61"/>
    <mergeCell ref="B62:K62"/>
    <mergeCell ref="B63:B64"/>
    <mergeCell ref="C63:E63"/>
    <mergeCell ref="H72:J72"/>
    <mergeCell ref="H73:J73"/>
    <mergeCell ref="B54:C54"/>
    <mergeCell ref="I54:J54"/>
    <mergeCell ref="B55:C55"/>
    <mergeCell ref="I55:J55"/>
    <mergeCell ref="B58:K58"/>
    <mergeCell ref="B60:K60"/>
    <mergeCell ref="B91:K91"/>
    <mergeCell ref="B93:K93"/>
    <mergeCell ref="B94:K94"/>
    <mergeCell ref="B95:K95"/>
    <mergeCell ref="B96:K96"/>
    <mergeCell ref="B97:C97"/>
    <mergeCell ref="H74:J74"/>
    <mergeCell ref="H75:J75"/>
    <mergeCell ref="H76:J76"/>
    <mergeCell ref="H77:J77"/>
    <mergeCell ref="B80:L80"/>
    <mergeCell ref="B84:K84"/>
    <mergeCell ref="B108:K108"/>
    <mergeCell ref="B110:K110"/>
    <mergeCell ref="B112:K112"/>
    <mergeCell ref="B113:C114"/>
    <mergeCell ref="D113:H113"/>
    <mergeCell ref="I113:I114"/>
    <mergeCell ref="B98:C98"/>
    <mergeCell ref="B99:C99"/>
    <mergeCell ref="B100:C100"/>
    <mergeCell ref="B101:C101"/>
    <mergeCell ref="B102:B105"/>
    <mergeCell ref="B106:C106"/>
    <mergeCell ref="B129:C129"/>
    <mergeCell ref="B130:C130"/>
    <mergeCell ref="B131:C131"/>
    <mergeCell ref="B132:C132"/>
    <mergeCell ref="B133:B136"/>
    <mergeCell ref="H140:J140"/>
    <mergeCell ref="B115:B119"/>
    <mergeCell ref="B122:K122"/>
    <mergeCell ref="B126:K126"/>
    <mergeCell ref="B127:C128"/>
    <mergeCell ref="D127:H127"/>
    <mergeCell ref="I127:I128"/>
    <mergeCell ref="B153:C155"/>
    <mergeCell ref="D153:I153"/>
    <mergeCell ref="J153:J155"/>
    <mergeCell ref="D154:D155"/>
    <mergeCell ref="E154:E155"/>
    <mergeCell ref="F154:F155"/>
    <mergeCell ref="G154:H154"/>
    <mergeCell ref="I154:I155"/>
    <mergeCell ref="H141:J141"/>
    <mergeCell ref="H142:J142"/>
    <mergeCell ref="H143:J143"/>
    <mergeCell ref="H144:J144"/>
    <mergeCell ref="B147:K147"/>
    <mergeCell ref="B152:K152"/>
    <mergeCell ref="H168:J168"/>
    <mergeCell ref="H169:J169"/>
    <mergeCell ref="H170:J170"/>
    <mergeCell ref="H171:J171"/>
    <mergeCell ref="B173:K173"/>
    <mergeCell ref="B176:K176"/>
    <mergeCell ref="B156:C156"/>
    <mergeCell ref="B157:C157"/>
    <mergeCell ref="B158:C158"/>
    <mergeCell ref="B159:C159"/>
    <mergeCell ref="B160:B163"/>
    <mergeCell ref="H167:J167"/>
    <mergeCell ref="B182:C182"/>
    <mergeCell ref="B183:C183"/>
    <mergeCell ref="B184:B187"/>
    <mergeCell ref="L193:L195"/>
    <mergeCell ref="C194:F194"/>
    <mergeCell ref="B177:K177"/>
    <mergeCell ref="B178:C179"/>
    <mergeCell ref="D178:I178"/>
    <mergeCell ref="J178:J179"/>
    <mergeCell ref="B180:C180"/>
    <mergeCell ref="B181:C181"/>
  </mergeCells>
  <phoneticPr fontId="3"/>
  <conditionalFormatting sqref="G9:K11 D21:D28 E22:E23 F25:F28 D37:F54 I47:J55 C65:E69 F73:F76 H73:J77 C82:D82 C87:D87 D98:G105 D115:H119 D129:H136 H140:J144 D156:I163 H167:J171 D180:I187">
    <cfRule type="expression" dxfId="9" priority="1">
      <formula>$G$4=""</formula>
    </cfRule>
  </conditionalFormatting>
  <conditionalFormatting sqref="D21:D22 E22 D24:D28 F25:F28 D98:G99 D101:G105 D129:H130 D132:H136 D156:I157 D159:I163 D180:I181 D183:I187 F37:F54 G9:K9">
    <cfRule type="expression" dxfId="8" priority="6">
      <formula>$G$4="C1"</formula>
    </cfRule>
  </conditionalFormatting>
  <conditionalFormatting sqref="D21 D23:E23 D24:D28 F25:F28 D98:G98 D100:G105 D129:H129 D131:H136 D156:I156 D158:I163 D180:I180 D182:I187 F37:F54 G9:K9">
    <cfRule type="expression" dxfId="7" priority="5">
      <formula>$G$4="B1"</formula>
    </cfRule>
  </conditionalFormatting>
  <conditionalFormatting sqref="D21:D23 E22:E23 D25:D28 F25:F28 D98:G100 D102:G105 D129:H131 D133:H136 D156:I158 D160:I163 D180:I182 D184:I187 F37:F54 G9:K9">
    <cfRule type="expression" dxfId="6" priority="7">
      <formula>$G$4="D1"</formula>
    </cfRule>
  </conditionalFormatting>
  <conditionalFormatting sqref="D21:D24 E22:E23 D98:G101 D129:H132 D156:I159 D180:I183 E37:E54">
    <cfRule type="expression" dxfId="5" priority="8">
      <formula>$G$4="E1"</formula>
    </cfRule>
  </conditionalFormatting>
  <conditionalFormatting sqref="D21 D24:D28 F25:F28 F37:F54 D98:G98 D101:G105 D129:H129 D132:H136 D156:I156 D159:I163 D180:I180 D183:I187 G9:K9">
    <cfRule type="expression" dxfId="4" priority="9">
      <formula>$G$4="C2"</formula>
    </cfRule>
  </conditionalFormatting>
  <conditionalFormatting sqref="D21:D22 E22 D25:D28 F25:F28 F37:F54 D98:G99 D102:G105 D129:H130 D133:H136 D156:I157 D160:I163 D180:I181 D184:I187 G9:K9">
    <cfRule type="expression" dxfId="3" priority="10">
      <formula>$G$4="D2"</formula>
    </cfRule>
  </conditionalFormatting>
  <conditionalFormatting sqref="D22:E23 D24:D28 F25:F28 D99:G105 D130:H136 D157:I163 D181:I187 F37:F54 G9:K9">
    <cfRule type="expression" dxfId="2" priority="4">
      <formula>$G$4="A1"</formula>
    </cfRule>
  </conditionalFormatting>
  <conditionalFormatting sqref="C194:F194">
    <cfRule type="expression" dxfId="1" priority="2">
      <formula>$C$194&lt;&gt;"○（エラーなし）"</formula>
    </cfRule>
  </conditionalFormatting>
  <conditionalFormatting sqref="C65:E69 F73:F76 H73:H77">
    <cfRule type="expression" dxfId="0" priority="3">
      <formula>$G$6=2</formula>
    </cfRule>
  </conditionalFormatting>
  <dataValidations count="4">
    <dataValidation type="whole" imeMode="off" operator="greaterThanOrEqual" allowBlank="1" showInputMessage="1" showErrorMessage="1" sqref="D21:D28 E22:E23 F25:F28 D37:F54 C65:E69 F73:F76 C82:D82 C87:D87 D98:G105 D115:H119 D129:H136 D156:I163 D180:I187">
      <formula1>0</formula1>
    </dataValidation>
    <dataValidation type="whole" operator="greaterThanOrEqual" allowBlank="1" showInputMessage="1" showErrorMessage="1" sqref="C70:E70">
      <formula1>0</formula1>
    </dataValidation>
    <dataValidation type="list" allowBlank="1" showInputMessage="1" showErrorMessage="1" sqref="G9:K9">
      <formula1>"　,○"</formula1>
    </dataValidation>
    <dataValidation type="custom" imeMode="halfAlpha" allowBlank="1" showInputMessage="1" showErrorMessage="1" sqref="G11">
      <formula1>AND(ISNUMBER(VALUE(SUBSTITUTE(G11,"-",""))),LEN(G11)&lt;=13)</formula1>
    </dataValidation>
  </dataValidations>
  <printOptions horizontalCentered="1"/>
  <pageMargins left="0.70866141732283472" right="0.70866141732283472" top="0.72" bottom="0.31" header="0.31496062992125984" footer="0.31496062992125984"/>
  <pageSetup paperSize="9" scale="77" fitToHeight="0" orientation="landscape" r:id="rId1"/>
  <rowBreaks count="7" manualBreakCount="7">
    <brk id="30" min="1" max="10" man="1"/>
    <brk id="56" min="1" max="10" man="1"/>
    <brk id="79" min="1" max="10" man="1"/>
    <brk id="89" min="1" max="10" man="1"/>
    <brk id="121" min="1" max="10" man="1"/>
    <brk id="145" min="1" max="10" man="1"/>
    <brk id="172" min="1" max="1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lst"/>
  <dimension ref="A1:A5"/>
  <sheetViews>
    <sheetView workbookViewId="0">
      <selection activeCell="G17" sqref="G17"/>
    </sheetView>
  </sheetViews>
  <sheetFormatPr defaultRowHeight="18.75"/>
  <sheetData>
    <row r="1" spans="1:1">
      <c r="A1" t="s">
        <v>543</v>
      </c>
    </row>
    <row r="3" spans="1:1">
      <c r="A3" t="s">
        <v>544</v>
      </c>
    </row>
    <row r="4" spans="1:1">
      <c r="A4" t="s">
        <v>416</v>
      </c>
    </row>
    <row r="5" spans="1:1">
      <c r="A5" t="s">
        <v>545</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dat"/>
  <dimension ref="A1:MB1"/>
  <sheetViews>
    <sheetView topLeftCell="LJ1" workbookViewId="0">
      <selection activeCell="MB2" sqref="MB2"/>
    </sheetView>
  </sheetViews>
  <sheetFormatPr defaultRowHeight="18.75"/>
  <cols>
    <col min="7" max="7" width="4" customWidth="1"/>
    <col min="8" max="8" width="9.375" customWidth="1"/>
    <col min="9" max="9" width="11.125" customWidth="1"/>
    <col min="340" max="340" width="11.125" customWidth="1"/>
  </cols>
  <sheetData>
    <row r="1" spans="1:340">
      <c r="A1" t="str">
        <f>IFERROR(INDEX(【sheet1】対象学校一覧・調査①全学校記入!A9:G99671,MATCH("○",【sheet1】対象学校一覧・調査①全学校記入!G9:G99671,0),1),IFERROR(INDEX(【sheet1】対象学校一覧・調査①全学校記入!A9:G99671,MATCH("-",【sheet1】対象学校一覧・調査①全学校記入!G9:G99671,0),1),IFERROR(INDEX(【sheet1】対象学校一覧・調査①全学校記入!A9:G99671,MATCH("休校等",【sheet1】対象学校一覧・調査①全学校記入!G9:G99671,0),1),"")))</f>
        <v/>
      </c>
      <c r="B1" t="str">
        <f>IFERROR(INDEX(【sheet1】対象学校一覧・調査①全学校記入!A9:G99671,MATCH("○",【sheet1】対象学校一覧・調査①全学校記入!G9:G99671,0),2),IFERROR(INDEX(【sheet1】対象学校一覧・調査①全学校記入!A9:G99671,MATCH("-",【sheet1】対象学校一覧・調査①全学校記入!G9:G99671,0),2),IFERROR(INDEX(【sheet1】対象学校一覧・調査①全学校記入!A9:G99671,MATCH("休校等",【sheet1】対象学校一覧・調査①全学校記入!G9:G99671,0),2),"")))</f>
        <v/>
      </c>
      <c r="C1" t="str">
        <f>IFERROR(INDEX(【sheet1】対象学校一覧・調査①全学校記入!A9:G99671,MATCH("○",【sheet1】対象学校一覧・調査①全学校記入!G9:G99671,0),3),IFERROR(INDEX(【sheet1】対象学校一覧・調査①全学校記入!A9:G99671,MATCH("-",【sheet1】対象学校一覧・調査①全学校記入!G9:G99671,0),3),IFERROR(INDEX(【sheet1】対象学校一覧・調査①全学校記入!A9:G99671,MATCH("休校等",【sheet1】対象学校一覧・調査①全学校記入!G9:G99671,0),3),"")))</f>
        <v/>
      </c>
      <c r="D1" t="str">
        <f>IFERROR(INDEX(【sheet1】対象学校一覧・調査①全学校記入!A9:G99671,MATCH("○",【sheet1】対象学校一覧・調査①全学校記入!G9:G99671,0),4),IFERROR(INDEX(【sheet1】対象学校一覧・調査①全学校記入!A9:G99671,MATCH("-",【sheet1】対象学校一覧・調査①全学校記入!G9:G99671,0),4),IFERROR(INDEX(【sheet1】対象学校一覧・調査①全学校記入!A9:G99671,MATCH("休校等",【sheet1】対象学校一覧・調査①全学校記入!G9:G99671,0),4),"")))</f>
        <v/>
      </c>
      <c r="E1" t="str">
        <f>IFERROR(INDEX(【sheet1】対象学校一覧・調査①全学校記入!A9:G99671,MATCH("○",【sheet1】対象学校一覧・調査①全学校記入!G9:G99671,0),5),IFERROR(INDEX(【sheet1】対象学校一覧・調査①全学校記入!A9:G99671,MATCH("-",【sheet1】対象学校一覧・調査①全学校記入!G9:G99671,0),5),IFERROR(INDEX(【sheet1】対象学校一覧・調査①全学校記入!A9:G99671,MATCH("休校等",【sheet1】対象学校一覧・調査①全学校記入!G9:G99671,0),5),"")))</f>
        <v/>
      </c>
      <c r="F1" t="str">
        <f>IFERROR(INDEX(【sheet1】対象学校一覧・調査①全学校記入!A9:G99671,MATCH("○",【sheet1】対象学校一覧・調査①全学校記入!G9:G99671,0),6),IFERROR(INDEX(【sheet1】対象学校一覧・調査①全学校記入!A9:G99671,MATCH("-",【sheet1】対象学校一覧・調査①全学校記入!G9:G99671,0),6),IFERROR(INDEX(【sheet1】対象学校一覧・調査①全学校記入!A9:G99671,MATCH("休校等",【sheet1】対象学校一覧・調査①全学校記入!G9:G99671,0),6),"")))</f>
        <v/>
      </c>
      <c r="G1" t="str">
        <f>IFERROR(INDEX(【sheet1】対象学校一覧・調査①全学校記入!A9:G99671,MATCH("○",【sheet1】対象学校一覧・調査①全学校記入!G9:G99671,0),7),IFERROR(INDEX(【sheet1】対象学校一覧・調査①全学校記入!A9:G99671,MATCH("-",【sheet1】対象学校一覧・調査①全学校記入!G9:G99671,0),7),IFERROR(INDEX(【sheet1】対象学校一覧・調査①全学校記入!A9:G99671,MATCH("休校等",【sheet1】対象学校一覧・調査①全学校記入!G9:G99671,0),7),"")))</f>
        <v/>
      </c>
      <c r="H1" t="str">
        <f>IF(【sheet2】調査②医療的ケア児在籍校のみ記入!$C$194="","",【sheet2】調査②医療的ケア児在籍校のみ記入!$C$194)</f>
        <v>○（エラーなし）</v>
      </c>
      <c r="I1" t="str">
        <f>IF(【sheet2】調査②医療的ケア児在籍校のみ記入!$G$3="","",【sheet2】調査②医療的ケア児在籍校のみ記入!$G$3)</f>
        <v>sheet1の列Gで○/-/休校等を１つだけ選択してください！</v>
      </c>
      <c r="J1" t="str">
        <f>IF(【sheet2】調査②医療的ケア児在籍校のみ記入!$G$9="","",【sheet2】調査②医療的ケア児在籍校のみ記入!$G$9)</f>
        <v/>
      </c>
      <c r="K1" t="str">
        <f>IF(【sheet2】調査②医療的ケア児在籍校のみ記入!$H$9="","",【sheet2】調査②医療的ケア児在籍校のみ記入!$H$9)</f>
        <v/>
      </c>
      <c r="L1" t="str">
        <f>IF(【sheet2】調査②医療的ケア児在籍校のみ記入!$I$9="","",【sheet2】調査②医療的ケア児在籍校のみ記入!$I$9)</f>
        <v/>
      </c>
      <c r="M1" t="str">
        <f>IF(【sheet2】調査②医療的ケア児在籍校のみ記入!$J$9="","",【sheet2】調査②医療的ケア児在籍校のみ記入!$J$9)</f>
        <v/>
      </c>
      <c r="N1" t="str">
        <f>IF(【sheet2】調査②医療的ケア児在籍校のみ記入!$K$9="","",【sheet2】調査②医療的ケア児在籍校のみ記入!$K$9)</f>
        <v/>
      </c>
      <c r="O1" t="str">
        <f>IF(【sheet2】調査②医療的ケア児在籍校のみ記入!$D$21="","",【sheet2】調査②医療的ケア児在籍校のみ記入!$D$21)</f>
        <v/>
      </c>
      <c r="P1" t="str">
        <f>IF(【sheet2】調査②医療的ケア児在籍校のみ記入!$D$22="","",【sheet2】調査②医療的ケア児在籍校のみ記入!$D$22)</f>
        <v/>
      </c>
      <c r="Q1" t="str">
        <f>IF(【sheet2】調査②医療的ケア児在籍校のみ記入!$E$22="","",【sheet2】調査②医療的ケア児在籍校のみ記入!$E$22)</f>
        <v/>
      </c>
      <c r="R1" t="str">
        <f>IF(【sheet2】調査②医療的ケア児在籍校のみ記入!$D$23="","",【sheet2】調査②医療的ケア児在籍校のみ記入!$D$23)</f>
        <v/>
      </c>
      <c r="S1" t="str">
        <f>IF(【sheet2】調査②医療的ケア児在籍校のみ記入!$E$23="","",【sheet2】調査②医療的ケア児在籍校のみ記入!$E$23)</f>
        <v/>
      </c>
      <c r="T1" t="str">
        <f>IF(【sheet2】調査②医療的ケア児在籍校のみ記入!$D$24="","",【sheet2】調査②医療的ケア児在籍校のみ記入!$D$24)</f>
        <v/>
      </c>
      <c r="U1" t="str">
        <f>IF(【sheet2】調査②医療的ケア児在籍校のみ記入!$D$25="","",【sheet2】調査②医療的ケア児在籍校のみ記入!$D$25)</f>
        <v/>
      </c>
      <c r="V1" t="str">
        <f>IF(【sheet2】調査②医療的ケア児在籍校のみ記入!$F$25="","",【sheet2】調査②医療的ケア児在籍校のみ記入!$F$25)</f>
        <v/>
      </c>
      <c r="W1" t="str">
        <f>IF(【sheet2】調査②医療的ケア児在籍校のみ記入!$D$26="","",【sheet2】調査②医療的ケア児在籍校のみ記入!$D$26)</f>
        <v/>
      </c>
      <c r="X1" t="str">
        <f>IF(【sheet2】調査②医療的ケア児在籍校のみ記入!$F$26="","",【sheet2】調査②医療的ケア児在籍校のみ記入!$F$26)</f>
        <v/>
      </c>
      <c r="Y1" t="str">
        <f>IF(【sheet2】調査②医療的ケア児在籍校のみ記入!$D$27="","",【sheet2】調査②医療的ケア児在籍校のみ記入!$D$27)</f>
        <v/>
      </c>
      <c r="Z1" t="str">
        <f>IF(【sheet2】調査②医療的ケア児在籍校のみ記入!$F$27="","",【sheet2】調査②医療的ケア児在籍校のみ記入!$F$27)</f>
        <v/>
      </c>
      <c r="AA1" t="str">
        <f>IF(【sheet2】調査②医療的ケア児在籍校のみ記入!$D$28="","",【sheet2】調査②医療的ケア児在籍校のみ記入!$D$28)</f>
        <v/>
      </c>
      <c r="AB1" t="str">
        <f>IF(【sheet2】調査②医療的ケア児在籍校のみ記入!$F$28="","",【sheet2】調査②医療的ケア児在籍校のみ記入!$F$28)</f>
        <v/>
      </c>
      <c r="AC1">
        <f>IF(【sheet2】調査②医療的ケア児在籍校のみ記入!$D$29="","",【sheet2】調査②医療的ケア児在籍校のみ記入!$D$29)</f>
        <v>0</v>
      </c>
      <c r="AD1">
        <f>IF(【sheet2】調査②医療的ケア児在籍校のみ記入!$E$29="","",【sheet2】調査②医療的ケア児在籍校のみ記入!$E$29)</f>
        <v>0</v>
      </c>
      <c r="AE1">
        <f>IF(【sheet2】調査②医療的ケア児在籍校のみ記入!$G$29="","",【sheet2】調査②医療的ケア児在籍校のみ記入!$G$29)</f>
        <v>0</v>
      </c>
      <c r="AF1" t="str">
        <f>IF(【sheet2】調査②医療的ケア児在籍校のみ記入!$D$37="","",【sheet2】調査②医療的ケア児在籍校のみ記入!$D$37)</f>
        <v/>
      </c>
      <c r="AG1" t="str">
        <f>IF(【sheet2】調査②医療的ケア児在籍校のみ記入!$E$37="","",【sheet2】調査②医療的ケア児在籍校のみ記入!$E$37)</f>
        <v/>
      </c>
      <c r="AH1" t="str">
        <f>IF(【sheet2】調査②医療的ケア児在籍校のみ記入!$F$37="","",【sheet2】調査②医療的ケア児在籍校のみ記入!$F$37)</f>
        <v/>
      </c>
      <c r="AI1" t="str">
        <f>IF(【sheet2】調査②医療的ケア児在籍校のみ記入!$D$38="","",【sheet2】調査②医療的ケア児在籍校のみ記入!$D$38)</f>
        <v/>
      </c>
      <c r="AJ1" t="str">
        <f>IF(【sheet2】調査②医療的ケア児在籍校のみ記入!$E$38="","",【sheet2】調査②医療的ケア児在籍校のみ記入!$E$38)</f>
        <v/>
      </c>
      <c r="AK1" t="str">
        <f>IF(【sheet2】調査②医療的ケア児在籍校のみ記入!$F$38="","",【sheet2】調査②医療的ケア児在籍校のみ記入!$F$38)</f>
        <v/>
      </c>
      <c r="AL1" t="str">
        <f>IF(【sheet2】調査②医療的ケア児在籍校のみ記入!$D$39="","",【sheet2】調査②医療的ケア児在籍校のみ記入!$D$39)</f>
        <v/>
      </c>
      <c r="AM1" t="str">
        <f>IF(【sheet2】調査②医療的ケア児在籍校のみ記入!$E$39="","",【sheet2】調査②医療的ケア児在籍校のみ記入!$E$39)</f>
        <v/>
      </c>
      <c r="AN1" t="str">
        <f>IF(【sheet2】調査②医療的ケア児在籍校のみ記入!$F$39="","",【sheet2】調査②医療的ケア児在籍校のみ記入!$F$39)</f>
        <v/>
      </c>
      <c r="AO1" t="str">
        <f>IF(【sheet2】調査②医療的ケア児在籍校のみ記入!$D$40="","",【sheet2】調査②医療的ケア児在籍校のみ記入!$D$40)</f>
        <v/>
      </c>
      <c r="AP1" t="str">
        <f>IF(【sheet2】調査②医療的ケア児在籍校のみ記入!$E$40="","",【sheet2】調査②医療的ケア児在籍校のみ記入!$E$40)</f>
        <v/>
      </c>
      <c r="AQ1" t="str">
        <f>IF(【sheet2】調査②医療的ケア児在籍校のみ記入!$F$40="","",【sheet2】調査②医療的ケア児在籍校のみ記入!$F$40)</f>
        <v/>
      </c>
      <c r="AR1" t="str">
        <f>IF(【sheet2】調査②医療的ケア児在籍校のみ記入!$D$41="","",【sheet2】調査②医療的ケア児在籍校のみ記入!$D$41)</f>
        <v/>
      </c>
      <c r="AS1" t="str">
        <f>IF(【sheet2】調査②医療的ケア児在籍校のみ記入!$E$41="","",【sheet2】調査②医療的ケア児在籍校のみ記入!$E$41)</f>
        <v/>
      </c>
      <c r="AT1" t="str">
        <f>IF(【sheet2】調査②医療的ケア児在籍校のみ記入!$F$41="","",【sheet2】調査②医療的ケア児在籍校のみ記入!$F$41)</f>
        <v/>
      </c>
      <c r="AU1" t="str">
        <f>IF(【sheet2】調査②医療的ケア児在籍校のみ記入!$D$42="","",【sheet2】調査②医療的ケア児在籍校のみ記入!$D$42)</f>
        <v/>
      </c>
      <c r="AV1" t="str">
        <f>IF(【sheet2】調査②医療的ケア児在籍校のみ記入!$E$42="","",【sheet2】調査②医療的ケア児在籍校のみ記入!$E$42)</f>
        <v/>
      </c>
      <c r="AW1" t="str">
        <f>IF(【sheet2】調査②医療的ケア児在籍校のみ記入!$F$42="","",【sheet2】調査②医療的ケア児在籍校のみ記入!$F$42)</f>
        <v/>
      </c>
      <c r="AX1" t="str">
        <f>IF(【sheet2】調査②医療的ケア児在籍校のみ記入!$D$43="","",【sheet2】調査②医療的ケア児在籍校のみ記入!$D$43)</f>
        <v/>
      </c>
      <c r="AY1" t="str">
        <f>IF(【sheet2】調査②医療的ケア児在籍校のみ記入!$E$43="","",【sheet2】調査②医療的ケア児在籍校のみ記入!$E$43)</f>
        <v/>
      </c>
      <c r="AZ1" t="str">
        <f>IF(【sheet2】調査②医療的ケア児在籍校のみ記入!$F$43="","",【sheet2】調査②医療的ケア児在籍校のみ記入!$F$43)</f>
        <v/>
      </c>
      <c r="BA1" t="str">
        <f>IF(【sheet2】調査②医療的ケア児在籍校のみ記入!$D$44="","",【sheet2】調査②医療的ケア児在籍校のみ記入!$D$44)</f>
        <v/>
      </c>
      <c r="BB1" t="str">
        <f>IF(【sheet2】調査②医療的ケア児在籍校のみ記入!$E$44="","",【sheet2】調査②医療的ケア児在籍校のみ記入!$E$44)</f>
        <v/>
      </c>
      <c r="BC1" t="str">
        <f>IF(【sheet2】調査②医療的ケア児在籍校のみ記入!$F$44="","",【sheet2】調査②医療的ケア児在籍校のみ記入!$F$44)</f>
        <v/>
      </c>
      <c r="BD1" t="str">
        <f>IF(【sheet2】調査②医療的ケア児在籍校のみ記入!$D$45="","",【sheet2】調査②医療的ケア児在籍校のみ記入!$D$45)</f>
        <v/>
      </c>
      <c r="BE1" t="str">
        <f>IF(【sheet2】調査②医療的ケア児在籍校のみ記入!$E$45="","",【sheet2】調査②医療的ケア児在籍校のみ記入!$E$45)</f>
        <v/>
      </c>
      <c r="BF1" t="str">
        <f>IF(【sheet2】調査②医療的ケア児在籍校のみ記入!$F$45="","",【sheet2】調査②医療的ケア児在籍校のみ記入!$F$45)</f>
        <v/>
      </c>
      <c r="BG1" t="str">
        <f>IF(【sheet2】調査②医療的ケア児在籍校のみ記入!$D$46="","",【sheet2】調査②医療的ケア児在籍校のみ記入!$D$46)</f>
        <v/>
      </c>
      <c r="BH1" t="str">
        <f>IF(【sheet2】調査②医療的ケア児在籍校のみ記入!$E$46="","",【sheet2】調査②医療的ケア児在籍校のみ記入!$E$46)</f>
        <v/>
      </c>
      <c r="BI1" t="str">
        <f>IF(【sheet2】調査②医療的ケア児在籍校のみ記入!$F$46="","",【sheet2】調査②医療的ケア児在籍校のみ記入!$F$46)</f>
        <v/>
      </c>
      <c r="BJ1" t="str">
        <f>IF(【sheet2】調査②医療的ケア児在籍校のみ記入!$D$47="","",【sheet2】調査②医療的ケア児在籍校のみ記入!$D$47)</f>
        <v/>
      </c>
      <c r="BK1" t="str">
        <f>IF(【sheet2】調査②医療的ケア児在籍校のみ記入!$E$47="","",【sheet2】調査②医療的ケア児在籍校のみ記入!$E$47)</f>
        <v/>
      </c>
      <c r="BL1" t="str">
        <f>IF(【sheet2】調査②医療的ケア児在籍校のみ記入!$F$47="","",【sheet2】調査②医療的ケア児在籍校のみ記入!$F$47)</f>
        <v/>
      </c>
      <c r="BM1" t="str">
        <f>IF(【sheet2】調査②医療的ケア児在籍校のみ記入!$D$48="","",【sheet2】調査②医療的ケア児在籍校のみ記入!$D$48)</f>
        <v/>
      </c>
      <c r="BN1" t="str">
        <f>IF(【sheet2】調査②医療的ケア児在籍校のみ記入!$E$48="","",【sheet2】調査②医療的ケア児在籍校のみ記入!$E$48)</f>
        <v/>
      </c>
      <c r="BO1" t="str">
        <f>IF(【sheet2】調査②医療的ケア児在籍校のみ記入!$F$48="","",【sheet2】調査②医療的ケア児在籍校のみ記入!$F$48)</f>
        <v/>
      </c>
      <c r="BP1" t="str">
        <f>IF(【sheet2】調査②医療的ケア児在籍校のみ記入!$D$49="","",【sheet2】調査②医療的ケア児在籍校のみ記入!$D$49)</f>
        <v/>
      </c>
      <c r="BQ1" t="str">
        <f>IF(【sheet2】調査②医療的ケア児在籍校のみ記入!$E$49="","",【sheet2】調査②医療的ケア児在籍校のみ記入!$E$49)</f>
        <v/>
      </c>
      <c r="BR1" t="str">
        <f>IF(【sheet2】調査②医療的ケア児在籍校のみ記入!$F$49="","",【sheet2】調査②医療的ケア児在籍校のみ記入!$F$49)</f>
        <v/>
      </c>
      <c r="BS1" t="str">
        <f>IF(【sheet2】調査②医療的ケア児在籍校のみ記入!$D$50="","",【sheet2】調査②医療的ケア児在籍校のみ記入!$D$50)</f>
        <v/>
      </c>
      <c r="BT1" t="str">
        <f>IF(【sheet2】調査②医療的ケア児在籍校のみ記入!$E$50="","",【sheet2】調査②医療的ケア児在籍校のみ記入!$E$50)</f>
        <v/>
      </c>
      <c r="BU1" t="str">
        <f>IF(【sheet2】調査②医療的ケア児在籍校のみ記入!$F$50="","",【sheet2】調査②医療的ケア児在籍校のみ記入!$F$50)</f>
        <v/>
      </c>
      <c r="BV1" t="str">
        <f>IF(【sheet2】調査②医療的ケア児在籍校のみ記入!$D$51="","",【sheet2】調査②医療的ケア児在籍校のみ記入!$D$51)</f>
        <v/>
      </c>
      <c r="BW1" t="str">
        <f>IF(【sheet2】調査②医療的ケア児在籍校のみ記入!$E$51="","",【sheet2】調査②医療的ケア児在籍校のみ記入!$E$51)</f>
        <v/>
      </c>
      <c r="BX1" t="str">
        <f>IF(【sheet2】調査②医療的ケア児在籍校のみ記入!$F$51="","",【sheet2】調査②医療的ケア児在籍校のみ記入!$F$51)</f>
        <v/>
      </c>
      <c r="BY1" t="str">
        <f>IF(【sheet2】調査②医療的ケア児在籍校のみ記入!$D$52="","",【sheet2】調査②医療的ケア児在籍校のみ記入!$D$52)</f>
        <v/>
      </c>
      <c r="BZ1" t="str">
        <f>IF(【sheet2】調査②医療的ケア児在籍校のみ記入!$E$52="","",【sheet2】調査②医療的ケア児在籍校のみ記入!$E$52)</f>
        <v/>
      </c>
      <c r="CA1" t="str">
        <f>IF(【sheet2】調査②医療的ケア児在籍校のみ記入!$F$52="","",【sheet2】調査②医療的ケア児在籍校のみ記入!$F$52)</f>
        <v/>
      </c>
      <c r="CB1" t="str">
        <f>IF(【sheet2】調査②医療的ケア児在籍校のみ記入!$D$53="","",【sheet2】調査②医療的ケア児在籍校のみ記入!$D$53)</f>
        <v/>
      </c>
      <c r="CC1" t="str">
        <f>IF(【sheet2】調査②医療的ケア児在籍校のみ記入!$E$53="","",【sheet2】調査②医療的ケア児在籍校のみ記入!$E$53)</f>
        <v/>
      </c>
      <c r="CD1" t="str">
        <f>IF(【sheet2】調査②医療的ケア児在籍校のみ記入!$F$53="","",【sheet2】調査②医療的ケア児在籍校のみ記入!$F$53)</f>
        <v/>
      </c>
      <c r="CE1" t="str">
        <f>IF(【sheet2】調査②医療的ケア児在籍校のみ記入!$D$54="","",【sheet2】調査②医療的ケア児在籍校のみ記入!$D$54)</f>
        <v/>
      </c>
      <c r="CF1" t="str">
        <f>IF(【sheet2】調査②医療的ケア児在籍校のみ記入!$E$54="","",【sheet2】調査②医療的ケア児在籍校のみ記入!$E$54)</f>
        <v/>
      </c>
      <c r="CG1" t="str">
        <f>IF(【sheet2】調査②医療的ケア児在籍校のみ記入!$F$54="","",【sheet2】調査②医療的ケア児在籍校のみ記入!$F$54)</f>
        <v/>
      </c>
      <c r="CH1" t="str">
        <f>IF(【sheet2】調査②医療的ケア児在籍校のみ記入!$I$47="","",【sheet2】調査②医療的ケア児在籍校のみ記入!$I$47)</f>
        <v/>
      </c>
      <c r="CI1" t="str">
        <f>IF(【sheet2】調査②医療的ケア児在籍校のみ記入!$I$48="","",【sheet2】調査②医療的ケア児在籍校のみ記入!$I$48)</f>
        <v/>
      </c>
      <c r="CJ1" t="str">
        <f>IF(【sheet2】調査②医療的ケア児在籍校のみ記入!$I$49="","",【sheet2】調査②医療的ケア児在籍校のみ記入!$I$49)</f>
        <v/>
      </c>
      <c r="CK1" t="str">
        <f>IF(【sheet2】調査②医療的ケア児在籍校のみ記入!$I$50="","",【sheet2】調査②医療的ケア児在籍校のみ記入!$I$50)</f>
        <v/>
      </c>
      <c r="CL1" t="str">
        <f>IF(【sheet2】調査②医療的ケア児在籍校のみ記入!$I$51="","",【sheet2】調査②医療的ケア児在籍校のみ記入!$I$51)</f>
        <v/>
      </c>
      <c r="CM1" t="str">
        <f>IF(【sheet2】調査②医療的ケア児在籍校のみ記入!$I$52="","",【sheet2】調査②医療的ケア児在籍校のみ記入!$I$52)</f>
        <v/>
      </c>
      <c r="CN1" t="str">
        <f>IF(【sheet2】調査②医療的ケア児在籍校のみ記入!$I$53="","",【sheet2】調査②医療的ケア児在籍校のみ記入!$I$53)</f>
        <v/>
      </c>
      <c r="CO1" t="str">
        <f>IF(【sheet2】調査②医療的ケア児在籍校のみ記入!$I$54="","",【sheet2】調査②医療的ケア児在籍校のみ記入!$I$54)</f>
        <v/>
      </c>
      <c r="CP1" t="str">
        <f>IF(【sheet2】調査②医療的ケア児在籍校のみ記入!$I$55="","",【sheet2】調査②医療的ケア児在籍校のみ記入!$I$55)</f>
        <v/>
      </c>
      <c r="CQ1">
        <f>IF(【sheet2】調査②医療的ケア児在籍校のみ記入!$G$55="","",【sheet2】調査②医療的ケア児在籍校のみ記入!$G$55)</f>
        <v>0</v>
      </c>
      <c r="CR1" t="str">
        <f>IF(【sheet2】調査②医療的ケア児在籍校のみ記入!$C$65="","",【sheet2】調査②医療的ケア児在籍校のみ記入!$C$65)</f>
        <v/>
      </c>
      <c r="CS1" t="str">
        <f>IF(【sheet2】調査②医療的ケア児在籍校のみ記入!$C$66="","",【sheet2】調査②医療的ケア児在籍校のみ記入!$C$66)</f>
        <v/>
      </c>
      <c r="CT1" t="str">
        <f>IF(【sheet2】調査②医療的ケア児在籍校のみ記入!$C$67="","",【sheet2】調査②医療的ケア児在籍校のみ記入!$C$67)</f>
        <v/>
      </c>
      <c r="CU1" t="str">
        <f>IF(【sheet2】調査②医療的ケア児在籍校のみ記入!$C$68="","",【sheet2】調査②医療的ケア児在籍校のみ記入!$C$68)</f>
        <v/>
      </c>
      <c r="CV1" t="str">
        <f>IF(【sheet2】調査②医療的ケア児在籍校のみ記入!$C$69="","",【sheet2】調査②医療的ケア児在籍校のみ記入!$C$69)</f>
        <v/>
      </c>
      <c r="CW1">
        <f>IF(【sheet2】調査②医療的ケア児在籍校のみ記入!$C$70="","",【sheet2】調査②医療的ケア児在籍校のみ記入!$C$70)</f>
        <v>0</v>
      </c>
      <c r="CX1" t="str">
        <f>IF(【sheet2】調査②医療的ケア児在籍校のみ記入!$D$65="","",【sheet2】調査②医療的ケア児在籍校のみ記入!$D$65)</f>
        <v/>
      </c>
      <c r="CY1" t="str">
        <f>IF(【sheet2】調査②医療的ケア児在籍校のみ記入!$D$66="","",【sheet2】調査②医療的ケア児在籍校のみ記入!$D$66)</f>
        <v/>
      </c>
      <c r="CZ1" t="str">
        <f>IF(【sheet2】調査②医療的ケア児在籍校のみ記入!$D$67="","",【sheet2】調査②医療的ケア児在籍校のみ記入!$D$67)</f>
        <v/>
      </c>
      <c r="DA1" t="str">
        <f>IF(【sheet2】調査②医療的ケア児在籍校のみ記入!$D$68="","",【sheet2】調査②医療的ケア児在籍校のみ記入!$D$68)</f>
        <v/>
      </c>
      <c r="DB1" t="str">
        <f>IF(【sheet2】調査②医療的ケア児在籍校のみ記入!$D$69="","",【sheet2】調査②医療的ケア児在籍校のみ記入!$D$69)</f>
        <v/>
      </c>
      <c r="DC1">
        <f>IF(【sheet2】調査②医療的ケア児在籍校のみ記入!$D$70="","",【sheet2】調査②医療的ケア児在籍校のみ記入!$D$70)</f>
        <v>0</v>
      </c>
      <c r="DD1" t="str">
        <f>IF(【sheet2】調査②医療的ケア児在籍校のみ記入!$E$65="","",【sheet2】調査②医療的ケア児在籍校のみ記入!$E$65)</f>
        <v/>
      </c>
      <c r="DE1" t="str">
        <f>IF(【sheet2】調査②医療的ケア児在籍校のみ記入!$E$66="","",【sheet2】調査②医療的ケア児在籍校のみ記入!$E$66)</f>
        <v/>
      </c>
      <c r="DF1" t="str">
        <f>IF(【sheet2】調査②医療的ケア児在籍校のみ記入!$E$67="","",【sheet2】調査②医療的ケア児在籍校のみ記入!$E$67)</f>
        <v/>
      </c>
      <c r="DG1" t="str">
        <f>IF(【sheet2】調査②医療的ケア児在籍校のみ記入!$E$68="","",【sheet2】調査②医療的ケア児在籍校のみ記入!$E$68)</f>
        <v/>
      </c>
      <c r="DH1" t="str">
        <f>IF(【sheet2】調査②医療的ケア児在籍校のみ記入!$E$69="","",【sheet2】調査②医療的ケア児在籍校のみ記入!$E$69)</f>
        <v/>
      </c>
      <c r="DI1">
        <f>IF(【sheet2】調査②医療的ケア児在籍校のみ記入!$E$70="","",【sheet2】調査②医療的ケア児在籍校のみ記入!$E$70)</f>
        <v>0</v>
      </c>
      <c r="DJ1" t="str">
        <f>IF(【sheet2】調査②医療的ケア児在籍校のみ記入!$F$73="","",【sheet2】調査②医療的ケア児在籍校のみ記入!$F$73)</f>
        <v/>
      </c>
      <c r="DK1" t="str">
        <f>IF(【sheet2】調査②医療的ケア児在籍校のみ記入!$F$74="","",【sheet2】調査②医療的ケア児在籍校のみ記入!$F$74)</f>
        <v/>
      </c>
      <c r="DL1" t="str">
        <f>IF(【sheet2】調査②医療的ケア児在籍校のみ記入!$F$75="","",【sheet2】調査②医療的ケア児在籍校のみ記入!$F$75)</f>
        <v/>
      </c>
      <c r="DM1" t="str">
        <f>IF(【sheet2】調査②医療的ケア児在籍校のみ記入!$F$76="","",【sheet2】調査②医療的ケア児在籍校のみ記入!$F$76)</f>
        <v/>
      </c>
      <c r="DN1">
        <f>IF(【sheet2】調査②医療的ケア児在籍校のみ記入!$F$77="","",【sheet2】調査②医療的ケア児在籍校のみ記入!$F$77)</f>
        <v>0</v>
      </c>
      <c r="DO1" t="str">
        <f>IF(【sheet2】調査②医療的ケア児在籍校のみ記入!$H$73="","",【sheet2】調査②医療的ケア児在籍校のみ記入!$H$73)</f>
        <v/>
      </c>
      <c r="DP1" t="str">
        <f>IF(【sheet2】調査②医療的ケア児在籍校のみ記入!$H$74="","",【sheet2】調査②医療的ケア児在籍校のみ記入!$H$74)</f>
        <v/>
      </c>
      <c r="DQ1" t="str">
        <f>IF(【sheet2】調査②医療的ケア児在籍校のみ記入!$H$75="","",【sheet2】調査②医療的ケア児在籍校のみ記入!$H$75)</f>
        <v/>
      </c>
      <c r="DR1" t="str">
        <f>IF(【sheet2】調査②医療的ケア児在籍校のみ記入!$H$76="","",【sheet2】調査②医療的ケア児在籍校のみ記入!$H$76)</f>
        <v/>
      </c>
      <c r="DS1" t="str">
        <f>IF(【sheet2】調査②医療的ケア児在籍校のみ記入!$H$77="","",【sheet2】調査②医療的ケア児在籍校のみ記入!$H$77)</f>
        <v/>
      </c>
      <c r="DT1" t="str">
        <f>IF(【sheet2】調査②医療的ケア児在籍校のみ記入!$C$82="","",【sheet2】調査②医療的ケア児在籍校のみ記入!$C$82)</f>
        <v/>
      </c>
      <c r="DU1" t="str">
        <f>IF(【sheet2】調査②医療的ケア児在籍校のみ記入!$D$82="","",【sheet2】調査②医療的ケア児在籍校のみ記入!$D$82)</f>
        <v/>
      </c>
      <c r="DV1" t="str">
        <f>IF(【sheet2】調査②医療的ケア児在籍校のみ記入!$C$87="","",【sheet2】調査②医療的ケア児在籍校のみ記入!$C$87)</f>
        <v/>
      </c>
      <c r="DW1" t="str">
        <f>IF(【sheet2】調査②医療的ケア児在籍校のみ記入!$D$87="","",【sheet2】調査②医療的ケア児在籍校のみ記入!$D$87)</f>
        <v/>
      </c>
      <c r="DX1" t="str">
        <f>IF(【sheet2】調査②医療的ケア児在籍校のみ記入!$D$98="","",【sheet2】調査②医療的ケア児在籍校のみ記入!$D$98)</f>
        <v/>
      </c>
      <c r="DY1" t="str">
        <f>IF(【sheet2】調査②医療的ケア児在籍校のみ記入!$E$98="","",【sheet2】調査②医療的ケア児在籍校のみ記入!$E$98)</f>
        <v/>
      </c>
      <c r="DZ1" t="str">
        <f>IF(【sheet2】調査②医療的ケア児在籍校のみ記入!$F$98="","",【sheet2】調査②医療的ケア児在籍校のみ記入!$F$98)</f>
        <v/>
      </c>
      <c r="EA1" t="str">
        <f>IF(【sheet2】調査②医療的ケア児在籍校のみ記入!$G$98="","",【sheet2】調査②医療的ケア児在籍校のみ記入!$G$98)</f>
        <v/>
      </c>
      <c r="EB1" t="str">
        <f>IF(【sheet2】調査②医療的ケア児在籍校のみ記入!$D$99="","",【sheet2】調査②医療的ケア児在籍校のみ記入!$D$99)</f>
        <v/>
      </c>
      <c r="EC1" t="str">
        <f>IF(【sheet2】調査②医療的ケア児在籍校のみ記入!$E$99="","",【sheet2】調査②医療的ケア児在籍校のみ記入!$E$99)</f>
        <v/>
      </c>
      <c r="ED1" t="str">
        <f>IF(【sheet2】調査②医療的ケア児在籍校のみ記入!$F$99="","",【sheet2】調査②医療的ケア児在籍校のみ記入!$F$99)</f>
        <v/>
      </c>
      <c r="EE1" t="str">
        <f>IF(【sheet2】調査②医療的ケア児在籍校のみ記入!$G$99="","",【sheet2】調査②医療的ケア児在籍校のみ記入!$G$99)</f>
        <v/>
      </c>
      <c r="EF1" t="str">
        <f>IF(【sheet2】調査②医療的ケア児在籍校のみ記入!$D$100="","",【sheet2】調査②医療的ケア児在籍校のみ記入!$D$100)</f>
        <v/>
      </c>
      <c r="EG1" t="str">
        <f>IF(【sheet2】調査②医療的ケア児在籍校のみ記入!$E$100="","",【sheet2】調査②医療的ケア児在籍校のみ記入!$E$100)</f>
        <v/>
      </c>
      <c r="EH1" t="str">
        <f>IF(【sheet2】調査②医療的ケア児在籍校のみ記入!$F$100="","",【sheet2】調査②医療的ケア児在籍校のみ記入!$F$100)</f>
        <v/>
      </c>
      <c r="EI1" t="str">
        <f>IF(【sheet2】調査②医療的ケア児在籍校のみ記入!$G$100="","",【sheet2】調査②医療的ケア児在籍校のみ記入!$G$100)</f>
        <v/>
      </c>
      <c r="EJ1" t="str">
        <f>IF(【sheet2】調査②医療的ケア児在籍校のみ記入!$D$101="","",【sheet2】調査②医療的ケア児在籍校のみ記入!$D$101)</f>
        <v/>
      </c>
      <c r="EK1" t="str">
        <f>IF(【sheet2】調査②医療的ケア児在籍校のみ記入!$E$101="","",【sheet2】調査②医療的ケア児在籍校のみ記入!$E$101)</f>
        <v/>
      </c>
      <c r="EL1" t="str">
        <f>IF(【sheet2】調査②医療的ケア児在籍校のみ記入!$F$101="","",【sheet2】調査②医療的ケア児在籍校のみ記入!$F$101)</f>
        <v/>
      </c>
      <c r="EM1" t="str">
        <f>IF(【sheet2】調査②医療的ケア児在籍校のみ記入!$G$101="","",【sheet2】調査②医療的ケア児在籍校のみ記入!$G$101)</f>
        <v/>
      </c>
      <c r="EN1" t="str">
        <f>IF(【sheet2】調査②医療的ケア児在籍校のみ記入!$D$102="","",【sheet2】調査②医療的ケア児在籍校のみ記入!$D$102)</f>
        <v/>
      </c>
      <c r="EO1" t="str">
        <f>IF(【sheet2】調査②医療的ケア児在籍校のみ記入!$E$102="","",【sheet2】調査②医療的ケア児在籍校のみ記入!$E$102)</f>
        <v/>
      </c>
      <c r="EP1" t="str">
        <f>IF(【sheet2】調査②医療的ケア児在籍校のみ記入!$F$102="","",【sheet2】調査②医療的ケア児在籍校のみ記入!$F$102)</f>
        <v/>
      </c>
      <c r="EQ1" t="str">
        <f>IF(【sheet2】調査②医療的ケア児在籍校のみ記入!$G$102="","",【sheet2】調査②医療的ケア児在籍校のみ記入!$G$102)</f>
        <v/>
      </c>
      <c r="ER1" t="str">
        <f>IF(【sheet2】調査②医療的ケア児在籍校のみ記入!$D$103="","",【sheet2】調査②医療的ケア児在籍校のみ記入!$D$103)</f>
        <v/>
      </c>
      <c r="ES1" t="str">
        <f>IF(【sheet2】調査②医療的ケア児在籍校のみ記入!$E$103="","",【sheet2】調査②医療的ケア児在籍校のみ記入!$E$103)</f>
        <v/>
      </c>
      <c r="ET1" t="str">
        <f>IF(【sheet2】調査②医療的ケア児在籍校のみ記入!$F$103="","",【sheet2】調査②医療的ケア児在籍校のみ記入!$F$103)</f>
        <v/>
      </c>
      <c r="EU1" t="str">
        <f>IF(【sheet2】調査②医療的ケア児在籍校のみ記入!$G$103="","",【sheet2】調査②医療的ケア児在籍校のみ記入!$G$103)</f>
        <v/>
      </c>
      <c r="EV1" t="str">
        <f>IF(【sheet2】調査②医療的ケア児在籍校のみ記入!$D$104="","",【sheet2】調査②医療的ケア児在籍校のみ記入!$D$104)</f>
        <v/>
      </c>
      <c r="EW1" t="str">
        <f>IF(【sheet2】調査②医療的ケア児在籍校のみ記入!$E$104="","",【sheet2】調査②医療的ケア児在籍校のみ記入!$E$104)</f>
        <v/>
      </c>
      <c r="EX1" t="str">
        <f>IF(【sheet2】調査②医療的ケア児在籍校のみ記入!$F$104="","",【sheet2】調査②医療的ケア児在籍校のみ記入!$F$104)</f>
        <v/>
      </c>
      <c r="EY1" t="str">
        <f>IF(【sheet2】調査②医療的ケア児在籍校のみ記入!$G$104="","",【sheet2】調査②医療的ケア児在籍校のみ記入!$G$104)</f>
        <v/>
      </c>
      <c r="EZ1" t="str">
        <f>IF(【sheet2】調査②医療的ケア児在籍校のみ記入!$D$105="","",【sheet2】調査②医療的ケア児在籍校のみ記入!$D$105)</f>
        <v/>
      </c>
      <c r="FA1" t="str">
        <f>IF(【sheet2】調査②医療的ケア児在籍校のみ記入!$E$105="","",【sheet2】調査②医療的ケア児在籍校のみ記入!$E$105)</f>
        <v/>
      </c>
      <c r="FB1" t="str">
        <f>IF(【sheet2】調査②医療的ケア児在籍校のみ記入!$F$105="","",【sheet2】調査②医療的ケア児在籍校のみ記入!$F$105)</f>
        <v/>
      </c>
      <c r="FC1" t="str">
        <f>IF(【sheet2】調査②医療的ケア児在籍校のみ記入!$G$105="","",【sheet2】調査②医療的ケア児在籍校のみ記入!$G$105)</f>
        <v/>
      </c>
      <c r="FD1">
        <f>IF(【sheet2】調査②医療的ケア児在籍校のみ記入!$D$106="","",【sheet2】調査②医療的ケア児在籍校のみ記入!$D$106)</f>
        <v>0</v>
      </c>
      <c r="FE1">
        <f>IF(【sheet2】調査②医療的ケア児在籍校のみ記入!$E$106="","",【sheet2】調査②医療的ケア児在籍校のみ記入!$E$106)</f>
        <v>0</v>
      </c>
      <c r="FF1">
        <f>IF(【sheet2】調査②医療的ケア児在籍校のみ記入!$F$106="","",【sheet2】調査②医療的ケア児在籍校のみ記入!$F$106)</f>
        <v>0</v>
      </c>
      <c r="FG1">
        <f>IF(【sheet2】調査②医療的ケア児在籍校のみ記入!$G$106="","",【sheet2】調査②医療的ケア児在籍校のみ記入!$G$106)</f>
        <v>0</v>
      </c>
      <c r="FH1">
        <f>IF(【sheet2】調査②医療的ケア児在籍校のみ記入!$H$106="","",【sheet2】調査②医療的ケア児在籍校のみ記入!$H$106)</f>
        <v>0</v>
      </c>
      <c r="FI1" t="str">
        <f>IF(【sheet2】調査②医療的ケア児在籍校のみ記入!$D$115="","",【sheet2】調査②医療的ケア児在籍校のみ記入!$D$115)</f>
        <v/>
      </c>
      <c r="FJ1" t="str">
        <f>IF(【sheet2】調査②医療的ケア児在籍校のみ記入!$E$115="","",【sheet2】調査②医療的ケア児在籍校のみ記入!$E$115)</f>
        <v/>
      </c>
      <c r="FK1" t="str">
        <f>IF(【sheet2】調査②医療的ケア児在籍校のみ記入!$F$115="","",【sheet2】調査②医療的ケア児在籍校のみ記入!$F$115)</f>
        <v/>
      </c>
      <c r="FL1" t="str">
        <f>IF(【sheet2】調査②医療的ケア児在籍校のみ記入!$G$115="","",【sheet2】調査②医療的ケア児在籍校のみ記入!$G$115)</f>
        <v/>
      </c>
      <c r="FM1" t="str">
        <f>IF(【sheet2】調査②医療的ケア児在籍校のみ記入!$H$115="","",【sheet2】調査②医療的ケア児在籍校のみ記入!$H$115)</f>
        <v/>
      </c>
      <c r="FN1" t="str">
        <f>IF(【sheet2】調査②医療的ケア児在籍校のみ記入!$D$116="","",【sheet2】調査②医療的ケア児在籍校のみ記入!$D$116)</f>
        <v/>
      </c>
      <c r="FO1" t="str">
        <f>IF(【sheet2】調査②医療的ケア児在籍校のみ記入!$E$116="","",【sheet2】調査②医療的ケア児在籍校のみ記入!$E$116)</f>
        <v/>
      </c>
      <c r="FP1" t="str">
        <f>IF(【sheet2】調査②医療的ケア児在籍校のみ記入!$F$116="","",【sheet2】調査②医療的ケア児在籍校のみ記入!$F$116)</f>
        <v/>
      </c>
      <c r="FQ1" t="str">
        <f>IF(【sheet2】調査②医療的ケア児在籍校のみ記入!$G$116="","",【sheet2】調査②医療的ケア児在籍校のみ記入!$G$116)</f>
        <v/>
      </c>
      <c r="FR1" t="str">
        <f>IF(【sheet2】調査②医療的ケア児在籍校のみ記入!$H$116="","",【sheet2】調査②医療的ケア児在籍校のみ記入!$H$116)</f>
        <v/>
      </c>
      <c r="FS1" t="str">
        <f>IF(【sheet2】調査②医療的ケア児在籍校のみ記入!$D$117="","",【sheet2】調査②医療的ケア児在籍校のみ記入!$D$117)</f>
        <v/>
      </c>
      <c r="FT1" t="str">
        <f>IF(【sheet2】調査②医療的ケア児在籍校のみ記入!$E$117="","",【sheet2】調査②医療的ケア児在籍校のみ記入!$E$117)</f>
        <v/>
      </c>
      <c r="FU1" t="str">
        <f>IF(【sheet2】調査②医療的ケア児在籍校のみ記入!$F$117="","",【sheet2】調査②医療的ケア児在籍校のみ記入!$F$117)</f>
        <v/>
      </c>
      <c r="FV1" t="str">
        <f>IF(【sheet2】調査②医療的ケア児在籍校のみ記入!$G$117="","",【sheet2】調査②医療的ケア児在籍校のみ記入!$G$117)</f>
        <v/>
      </c>
      <c r="FW1" t="str">
        <f>IF(【sheet2】調査②医療的ケア児在籍校のみ記入!$H$117="","",【sheet2】調査②医療的ケア児在籍校のみ記入!$H$117)</f>
        <v/>
      </c>
      <c r="FX1" t="str">
        <f>IF(【sheet2】調査②医療的ケア児在籍校のみ記入!$D$118="","",【sheet2】調査②医療的ケア児在籍校のみ記入!$D$118)</f>
        <v/>
      </c>
      <c r="FY1" t="str">
        <f>IF(【sheet2】調査②医療的ケア児在籍校のみ記入!$E$118="","",【sheet2】調査②医療的ケア児在籍校のみ記入!$E$118)</f>
        <v/>
      </c>
      <c r="FZ1" t="str">
        <f>IF(【sheet2】調査②医療的ケア児在籍校のみ記入!$F$118="","",【sheet2】調査②医療的ケア児在籍校のみ記入!$F$118)</f>
        <v/>
      </c>
      <c r="GA1" t="str">
        <f>IF(【sheet2】調査②医療的ケア児在籍校のみ記入!$G$118="","",【sheet2】調査②医療的ケア児在籍校のみ記入!$G$118)</f>
        <v/>
      </c>
      <c r="GB1" t="str">
        <f>IF(【sheet2】調査②医療的ケア児在籍校のみ記入!$H$118="","",【sheet2】調査②医療的ケア児在籍校のみ記入!$H$118)</f>
        <v/>
      </c>
      <c r="GC1" t="str">
        <f>IF(【sheet2】調査②医療的ケア児在籍校のみ記入!$D$119="","",【sheet2】調査②医療的ケア児在籍校のみ記入!$D$119)</f>
        <v/>
      </c>
      <c r="GD1" t="str">
        <f>IF(【sheet2】調査②医療的ケア児在籍校のみ記入!$E$119="","",【sheet2】調査②医療的ケア児在籍校のみ記入!$E$119)</f>
        <v/>
      </c>
      <c r="GE1" t="str">
        <f>IF(【sheet2】調査②医療的ケア児在籍校のみ記入!$F$119="","",【sheet2】調査②医療的ケア児在籍校のみ記入!$F$119)</f>
        <v/>
      </c>
      <c r="GF1" t="str">
        <f>IF(【sheet2】調査②医療的ケア児在籍校のみ記入!$G$119="","",【sheet2】調査②医療的ケア児在籍校のみ記入!$G$119)</f>
        <v/>
      </c>
      <c r="GG1" t="str">
        <f>IF(【sheet2】調査②医療的ケア児在籍校のみ記入!$H$119="","",【sheet2】調査②医療的ケア児在籍校のみ記入!$H$119)</f>
        <v/>
      </c>
      <c r="GH1">
        <f>IF(【sheet2】調査②医療的ケア児在籍校のみ記入!$I$120="","",【sheet2】調査②医療的ケア児在籍校のみ記入!$I$120)</f>
        <v>0</v>
      </c>
      <c r="GI1" t="str">
        <f>IF(【sheet2】調査②医療的ケア児在籍校のみ記入!$D$129="","",【sheet2】調査②医療的ケア児在籍校のみ記入!$D$129)</f>
        <v/>
      </c>
      <c r="GJ1" t="str">
        <f>IF(【sheet2】調査②医療的ケア児在籍校のみ記入!$E$129="","",【sheet2】調査②医療的ケア児在籍校のみ記入!$E$129)</f>
        <v/>
      </c>
      <c r="GK1" t="str">
        <f>IF(【sheet2】調査②医療的ケア児在籍校のみ記入!$F$129="","",【sheet2】調査②医療的ケア児在籍校のみ記入!$F$129)</f>
        <v/>
      </c>
      <c r="GL1" t="str">
        <f>IF(【sheet2】調査②医療的ケア児在籍校のみ記入!$G$129="","",【sheet2】調査②医療的ケア児在籍校のみ記入!$G$129)</f>
        <v/>
      </c>
      <c r="GM1" t="str">
        <f>IF(【sheet2】調査②医療的ケア児在籍校のみ記入!$H$129="","",【sheet2】調査②医療的ケア児在籍校のみ記入!$H$129)</f>
        <v/>
      </c>
      <c r="GN1" t="str">
        <f>IF(【sheet2】調査②医療的ケア児在籍校のみ記入!$D$130="","",【sheet2】調査②医療的ケア児在籍校のみ記入!$D$130)</f>
        <v/>
      </c>
      <c r="GO1" t="str">
        <f>IF(【sheet2】調査②医療的ケア児在籍校のみ記入!$E$130="","",【sheet2】調査②医療的ケア児在籍校のみ記入!$E$130)</f>
        <v/>
      </c>
      <c r="GP1" t="str">
        <f>IF(【sheet2】調査②医療的ケア児在籍校のみ記入!$F$130="","",【sheet2】調査②医療的ケア児在籍校のみ記入!$F$130)</f>
        <v/>
      </c>
      <c r="GQ1" t="str">
        <f>IF(【sheet2】調査②医療的ケア児在籍校のみ記入!$G$130="","",【sheet2】調査②医療的ケア児在籍校のみ記入!$G$130)</f>
        <v/>
      </c>
      <c r="GR1" t="str">
        <f>IF(【sheet2】調査②医療的ケア児在籍校のみ記入!$H$130="","",【sheet2】調査②医療的ケア児在籍校のみ記入!$H$130)</f>
        <v/>
      </c>
      <c r="GS1" t="str">
        <f>IF(【sheet2】調査②医療的ケア児在籍校のみ記入!$D$131="","",【sheet2】調査②医療的ケア児在籍校のみ記入!$D$131)</f>
        <v/>
      </c>
      <c r="GT1" t="str">
        <f>IF(【sheet2】調査②医療的ケア児在籍校のみ記入!$E$131="","",【sheet2】調査②医療的ケア児在籍校のみ記入!$E$131)</f>
        <v/>
      </c>
      <c r="GU1" t="str">
        <f>IF(【sheet2】調査②医療的ケア児在籍校のみ記入!$F$131="","",【sheet2】調査②医療的ケア児在籍校のみ記入!$F$131)</f>
        <v/>
      </c>
      <c r="GV1" t="str">
        <f>IF(【sheet2】調査②医療的ケア児在籍校のみ記入!$G$131="","",【sheet2】調査②医療的ケア児在籍校のみ記入!$G$131)</f>
        <v/>
      </c>
      <c r="GW1" t="str">
        <f>IF(【sheet2】調査②医療的ケア児在籍校のみ記入!$H$131="","",【sheet2】調査②医療的ケア児在籍校のみ記入!$H$131)</f>
        <v/>
      </c>
      <c r="GX1" t="str">
        <f>IF(【sheet2】調査②医療的ケア児在籍校のみ記入!$D$132="","",【sheet2】調査②医療的ケア児在籍校のみ記入!$D$132)</f>
        <v/>
      </c>
      <c r="GY1" t="str">
        <f>IF(【sheet2】調査②医療的ケア児在籍校のみ記入!$E$132="","",【sheet2】調査②医療的ケア児在籍校のみ記入!$E$132)</f>
        <v/>
      </c>
      <c r="GZ1" t="str">
        <f>IF(【sheet2】調査②医療的ケア児在籍校のみ記入!$F$132="","",【sheet2】調査②医療的ケア児在籍校のみ記入!$F$132)</f>
        <v/>
      </c>
      <c r="HA1" t="str">
        <f>IF(【sheet2】調査②医療的ケア児在籍校のみ記入!$G$132="","",【sheet2】調査②医療的ケア児在籍校のみ記入!$G$132)</f>
        <v/>
      </c>
      <c r="HB1" t="str">
        <f>IF(【sheet2】調査②医療的ケア児在籍校のみ記入!$H$132="","",【sheet2】調査②医療的ケア児在籍校のみ記入!$H$132)</f>
        <v/>
      </c>
      <c r="HC1" t="str">
        <f>IF(【sheet2】調査②医療的ケア児在籍校のみ記入!$D$133="","",【sheet2】調査②医療的ケア児在籍校のみ記入!$D$133)</f>
        <v/>
      </c>
      <c r="HD1" t="str">
        <f>IF(【sheet2】調査②医療的ケア児在籍校のみ記入!$E$133="","",【sheet2】調査②医療的ケア児在籍校のみ記入!$E$133)</f>
        <v/>
      </c>
      <c r="HE1" t="str">
        <f>IF(【sheet2】調査②医療的ケア児在籍校のみ記入!$F$133="","",【sheet2】調査②医療的ケア児在籍校のみ記入!$F$133)</f>
        <v/>
      </c>
      <c r="HF1" t="str">
        <f>IF(【sheet2】調査②医療的ケア児在籍校のみ記入!$G$133="","",【sheet2】調査②医療的ケア児在籍校のみ記入!$G$133)</f>
        <v/>
      </c>
      <c r="HG1" t="str">
        <f>IF(【sheet2】調査②医療的ケア児在籍校のみ記入!$H$133="","",【sheet2】調査②医療的ケア児在籍校のみ記入!$H$133)</f>
        <v/>
      </c>
      <c r="HH1" t="str">
        <f>IF(【sheet2】調査②医療的ケア児在籍校のみ記入!$D$134="","",【sheet2】調査②医療的ケア児在籍校のみ記入!$D$134)</f>
        <v/>
      </c>
      <c r="HI1" t="str">
        <f>IF(【sheet2】調査②医療的ケア児在籍校のみ記入!$E$134="","",【sheet2】調査②医療的ケア児在籍校のみ記入!$E$134)</f>
        <v/>
      </c>
      <c r="HJ1" t="str">
        <f>IF(【sheet2】調査②医療的ケア児在籍校のみ記入!$F$134="","",【sheet2】調査②医療的ケア児在籍校のみ記入!$F$134)</f>
        <v/>
      </c>
      <c r="HK1" t="str">
        <f>IF(【sheet2】調査②医療的ケア児在籍校のみ記入!$G$134="","",【sheet2】調査②医療的ケア児在籍校のみ記入!$G$134)</f>
        <v/>
      </c>
      <c r="HL1" t="str">
        <f>IF(【sheet2】調査②医療的ケア児在籍校のみ記入!$H$134="","",【sheet2】調査②医療的ケア児在籍校のみ記入!$H$134)</f>
        <v/>
      </c>
      <c r="HM1" t="str">
        <f>IF(【sheet2】調査②医療的ケア児在籍校のみ記入!$D$135="","",【sheet2】調査②医療的ケア児在籍校のみ記入!$D$135)</f>
        <v/>
      </c>
      <c r="HN1" t="str">
        <f>IF(【sheet2】調査②医療的ケア児在籍校のみ記入!$E$135="","",【sheet2】調査②医療的ケア児在籍校のみ記入!$E$135)</f>
        <v/>
      </c>
      <c r="HO1" t="str">
        <f>IF(【sheet2】調査②医療的ケア児在籍校のみ記入!$F$135="","",【sheet2】調査②医療的ケア児在籍校のみ記入!$F$135)</f>
        <v/>
      </c>
      <c r="HP1" t="str">
        <f>IF(【sheet2】調査②医療的ケア児在籍校のみ記入!$G$135="","",【sheet2】調査②医療的ケア児在籍校のみ記入!$G$135)</f>
        <v/>
      </c>
      <c r="HQ1" t="str">
        <f>IF(【sheet2】調査②医療的ケア児在籍校のみ記入!$H$135="","",【sheet2】調査②医療的ケア児在籍校のみ記入!$H$135)</f>
        <v/>
      </c>
      <c r="HR1" t="str">
        <f>IF(【sheet2】調査②医療的ケア児在籍校のみ記入!$D$136="","",【sheet2】調査②医療的ケア児在籍校のみ記入!$D$136)</f>
        <v/>
      </c>
      <c r="HS1" t="str">
        <f>IF(【sheet2】調査②医療的ケア児在籍校のみ記入!$E$136="","",【sheet2】調査②医療的ケア児在籍校のみ記入!$E$136)</f>
        <v/>
      </c>
      <c r="HT1" t="str">
        <f>IF(【sheet2】調査②医療的ケア児在籍校のみ記入!$F$136="","",【sheet2】調査②医療的ケア児在籍校のみ記入!$F$136)</f>
        <v/>
      </c>
      <c r="HU1" t="str">
        <f>IF(【sheet2】調査②医療的ケア児在籍校のみ記入!$G$136="","",【sheet2】調査②医療的ケア児在籍校のみ記入!$G$136)</f>
        <v/>
      </c>
      <c r="HV1" t="str">
        <f>IF(【sheet2】調査②医療的ケア児在籍校のみ記入!$H$136="","",【sheet2】調査②医療的ケア児在籍校のみ記入!$H$136)</f>
        <v/>
      </c>
      <c r="HW1" t="str">
        <f>IF(【sheet2】調査②医療的ケア児在籍校のみ記入!$H$140="","",【sheet2】調査②医療的ケア児在籍校のみ記入!$H$140)</f>
        <v/>
      </c>
      <c r="HX1" t="str">
        <f>IF(【sheet2】調査②医療的ケア児在籍校のみ記入!$H$141="","",【sheet2】調査②医療的ケア児在籍校のみ記入!$H$141)</f>
        <v/>
      </c>
      <c r="HY1" t="str">
        <f>IF(【sheet2】調査②医療的ケア児在籍校のみ記入!$H$142="","",【sheet2】調査②医療的ケア児在籍校のみ記入!$H$142)</f>
        <v/>
      </c>
      <c r="HZ1" t="str">
        <f>IF(【sheet2】調査②医療的ケア児在籍校のみ記入!$H$143="","",【sheet2】調査②医療的ケア児在籍校のみ記入!$H$143)</f>
        <v/>
      </c>
      <c r="IA1" t="str">
        <f>IF(【sheet2】調査②医療的ケア児在籍校のみ記入!$H$144="","",【sheet2】調査②医療的ケア児在籍校のみ記入!$H$144)</f>
        <v/>
      </c>
      <c r="IB1">
        <f>IF(【sheet2】調査②医療的ケア児在籍校のみ記入!$I$137="","",【sheet2】調査②医療的ケア児在籍校のみ記入!$I$137)</f>
        <v>0</v>
      </c>
      <c r="IC1" t="str">
        <f>IF(【sheet2】調査②医療的ケア児在籍校のみ記入!$D$156="","",【sheet2】調査②医療的ケア児在籍校のみ記入!$D$156)</f>
        <v/>
      </c>
      <c r="ID1" t="str">
        <f>IF(【sheet2】調査②医療的ケア児在籍校のみ記入!$E$156="","",【sheet2】調査②医療的ケア児在籍校のみ記入!$E$156)</f>
        <v/>
      </c>
      <c r="IE1" t="str">
        <f>IF(【sheet2】調査②医療的ケア児在籍校のみ記入!$F$156="","",【sheet2】調査②医療的ケア児在籍校のみ記入!$F$156)</f>
        <v/>
      </c>
      <c r="IF1" t="str">
        <f>IF(【sheet2】調査②医療的ケア児在籍校のみ記入!$G$156="","",【sheet2】調査②医療的ケア児在籍校のみ記入!$G$156)</f>
        <v/>
      </c>
      <c r="IG1" t="str">
        <f>IF(【sheet2】調査②医療的ケア児在籍校のみ記入!$H$156="","",【sheet2】調査②医療的ケア児在籍校のみ記入!$H$156)</f>
        <v/>
      </c>
      <c r="IH1" t="str">
        <f>IF(【sheet2】調査②医療的ケア児在籍校のみ記入!$I$156="","",【sheet2】調査②医療的ケア児在籍校のみ記入!$I$156)</f>
        <v/>
      </c>
      <c r="II1" t="str">
        <f>IF(【sheet2】調査②医療的ケア児在籍校のみ記入!$D$157="","",【sheet2】調査②医療的ケア児在籍校のみ記入!$D$157)</f>
        <v/>
      </c>
      <c r="IJ1" t="str">
        <f>IF(【sheet2】調査②医療的ケア児在籍校のみ記入!$E$157="","",【sheet2】調査②医療的ケア児在籍校のみ記入!$E$157)</f>
        <v/>
      </c>
      <c r="IK1" t="str">
        <f>IF(【sheet2】調査②医療的ケア児在籍校のみ記入!$F$157="","",【sheet2】調査②医療的ケア児在籍校のみ記入!$F$157)</f>
        <v/>
      </c>
      <c r="IL1" t="str">
        <f>IF(【sheet2】調査②医療的ケア児在籍校のみ記入!$G$157="","",【sheet2】調査②医療的ケア児在籍校のみ記入!$G$157)</f>
        <v/>
      </c>
      <c r="IM1" t="str">
        <f>IF(【sheet2】調査②医療的ケア児在籍校のみ記入!$H$157="","",【sheet2】調査②医療的ケア児在籍校のみ記入!$H$157)</f>
        <v/>
      </c>
      <c r="IN1" t="str">
        <f>IF(【sheet2】調査②医療的ケア児在籍校のみ記入!$I$157="","",【sheet2】調査②医療的ケア児在籍校のみ記入!$I$157)</f>
        <v/>
      </c>
      <c r="IO1" t="str">
        <f>IF(【sheet2】調査②医療的ケア児在籍校のみ記入!$D$158="","",【sheet2】調査②医療的ケア児在籍校のみ記入!$D$158)</f>
        <v/>
      </c>
      <c r="IP1" t="str">
        <f>IF(【sheet2】調査②医療的ケア児在籍校のみ記入!$E$158="","",【sheet2】調査②医療的ケア児在籍校のみ記入!$E$158)</f>
        <v/>
      </c>
      <c r="IQ1" t="str">
        <f>IF(【sheet2】調査②医療的ケア児在籍校のみ記入!$F$158="","",【sheet2】調査②医療的ケア児在籍校のみ記入!$F$158)</f>
        <v/>
      </c>
      <c r="IR1" t="str">
        <f>IF(【sheet2】調査②医療的ケア児在籍校のみ記入!$G$158="","",【sheet2】調査②医療的ケア児在籍校のみ記入!$G$158)</f>
        <v/>
      </c>
      <c r="IS1" t="str">
        <f>IF(【sheet2】調査②医療的ケア児在籍校のみ記入!$H$158="","",【sheet2】調査②医療的ケア児在籍校のみ記入!$H$158)</f>
        <v/>
      </c>
      <c r="IT1" t="str">
        <f>IF(【sheet2】調査②医療的ケア児在籍校のみ記入!$I$158="","",【sheet2】調査②医療的ケア児在籍校のみ記入!$I$158)</f>
        <v/>
      </c>
      <c r="IU1" t="str">
        <f>IF(【sheet2】調査②医療的ケア児在籍校のみ記入!$D$159="","",【sheet2】調査②医療的ケア児在籍校のみ記入!$D$159)</f>
        <v/>
      </c>
      <c r="IV1" t="str">
        <f>IF(【sheet2】調査②医療的ケア児在籍校のみ記入!$E$159="","",【sheet2】調査②医療的ケア児在籍校のみ記入!$E$159)</f>
        <v/>
      </c>
      <c r="IW1" t="str">
        <f>IF(【sheet2】調査②医療的ケア児在籍校のみ記入!$F$159="","",【sheet2】調査②医療的ケア児在籍校のみ記入!$F$159)</f>
        <v/>
      </c>
      <c r="IX1" t="str">
        <f>IF(【sheet2】調査②医療的ケア児在籍校のみ記入!$G$159="","",【sheet2】調査②医療的ケア児在籍校のみ記入!$G$159)</f>
        <v/>
      </c>
      <c r="IY1" t="str">
        <f>IF(【sheet2】調査②医療的ケア児在籍校のみ記入!$H$159="","",【sheet2】調査②医療的ケア児在籍校のみ記入!$H$159)</f>
        <v/>
      </c>
      <c r="IZ1" t="str">
        <f>IF(【sheet2】調査②医療的ケア児在籍校のみ記入!$I$159="","",【sheet2】調査②医療的ケア児在籍校のみ記入!$I$159)</f>
        <v/>
      </c>
      <c r="JA1" t="str">
        <f>IF(【sheet2】調査②医療的ケア児在籍校のみ記入!$D$160="","",【sheet2】調査②医療的ケア児在籍校のみ記入!$D$160)</f>
        <v/>
      </c>
      <c r="JB1" t="str">
        <f>IF(【sheet2】調査②医療的ケア児在籍校のみ記入!$E$160="","",【sheet2】調査②医療的ケア児在籍校のみ記入!$E$160)</f>
        <v/>
      </c>
      <c r="JC1" t="str">
        <f>IF(【sheet2】調査②医療的ケア児在籍校のみ記入!$F$160="","",【sheet2】調査②医療的ケア児在籍校のみ記入!$F$160)</f>
        <v/>
      </c>
      <c r="JD1" t="str">
        <f>IF(【sheet2】調査②医療的ケア児在籍校のみ記入!$G$160="","",【sheet2】調査②医療的ケア児在籍校のみ記入!$G$160)</f>
        <v/>
      </c>
      <c r="JE1" t="str">
        <f>IF(【sheet2】調査②医療的ケア児在籍校のみ記入!$H$160="","",【sheet2】調査②医療的ケア児在籍校のみ記入!$H$160)</f>
        <v/>
      </c>
      <c r="JF1" t="str">
        <f>IF(【sheet2】調査②医療的ケア児在籍校のみ記入!$I$160="","",【sheet2】調査②医療的ケア児在籍校のみ記入!$I$160)</f>
        <v/>
      </c>
      <c r="JG1" t="str">
        <f>IF(【sheet2】調査②医療的ケア児在籍校のみ記入!$D$161="","",【sheet2】調査②医療的ケア児在籍校のみ記入!$D$161)</f>
        <v/>
      </c>
      <c r="JH1" t="str">
        <f>IF(【sheet2】調査②医療的ケア児在籍校のみ記入!$E$161="","",【sheet2】調査②医療的ケア児在籍校のみ記入!$E$161)</f>
        <v/>
      </c>
      <c r="JI1" t="str">
        <f>IF(【sheet2】調査②医療的ケア児在籍校のみ記入!$F$161="","",【sheet2】調査②医療的ケア児在籍校のみ記入!$F$161)</f>
        <v/>
      </c>
      <c r="JJ1" t="str">
        <f>IF(【sheet2】調査②医療的ケア児在籍校のみ記入!$G$161="","",【sheet2】調査②医療的ケア児在籍校のみ記入!$G$161)</f>
        <v/>
      </c>
      <c r="JK1" t="str">
        <f>IF(【sheet2】調査②医療的ケア児在籍校のみ記入!$H$161="","",【sheet2】調査②医療的ケア児在籍校のみ記入!$H$161)</f>
        <v/>
      </c>
      <c r="JL1" t="str">
        <f>IF(【sheet2】調査②医療的ケア児在籍校のみ記入!$I$161="","",【sheet2】調査②医療的ケア児在籍校のみ記入!$I$161)</f>
        <v/>
      </c>
      <c r="JM1" t="str">
        <f>IF(【sheet2】調査②医療的ケア児在籍校のみ記入!$D$162="","",【sheet2】調査②医療的ケア児在籍校のみ記入!$D$162)</f>
        <v/>
      </c>
      <c r="JN1" t="str">
        <f>IF(【sheet2】調査②医療的ケア児在籍校のみ記入!$E$162="","",【sheet2】調査②医療的ケア児在籍校のみ記入!$E$162)</f>
        <v/>
      </c>
      <c r="JO1" t="str">
        <f>IF(【sheet2】調査②医療的ケア児在籍校のみ記入!$F$162="","",【sheet2】調査②医療的ケア児在籍校のみ記入!$F$162)</f>
        <v/>
      </c>
      <c r="JP1" t="str">
        <f>IF(【sheet2】調査②医療的ケア児在籍校のみ記入!$G$162="","",【sheet2】調査②医療的ケア児在籍校のみ記入!$G$162)</f>
        <v/>
      </c>
      <c r="JQ1" t="str">
        <f>IF(【sheet2】調査②医療的ケア児在籍校のみ記入!$H$162="","",【sheet2】調査②医療的ケア児在籍校のみ記入!$H$162)</f>
        <v/>
      </c>
      <c r="JR1" t="str">
        <f>IF(【sheet2】調査②医療的ケア児在籍校のみ記入!$I$162="","",【sheet2】調査②医療的ケア児在籍校のみ記入!$I$162)</f>
        <v/>
      </c>
      <c r="JS1" t="str">
        <f>IF(【sheet2】調査②医療的ケア児在籍校のみ記入!$D$163="","",【sheet2】調査②医療的ケア児在籍校のみ記入!$D$163)</f>
        <v/>
      </c>
      <c r="JT1" t="str">
        <f>IF(【sheet2】調査②医療的ケア児在籍校のみ記入!$E$163="","",【sheet2】調査②医療的ケア児在籍校のみ記入!$E$163)</f>
        <v/>
      </c>
      <c r="JU1" t="str">
        <f>IF(【sheet2】調査②医療的ケア児在籍校のみ記入!$F$163="","",【sheet2】調査②医療的ケア児在籍校のみ記入!$F$163)</f>
        <v/>
      </c>
      <c r="JV1" t="str">
        <f>IF(【sheet2】調査②医療的ケア児在籍校のみ記入!$G$163="","",【sheet2】調査②医療的ケア児在籍校のみ記入!$G$163)</f>
        <v/>
      </c>
      <c r="JW1" t="str">
        <f>IF(【sheet2】調査②医療的ケア児在籍校のみ記入!$H$163="","",【sheet2】調査②医療的ケア児在籍校のみ記入!$H$163)</f>
        <v/>
      </c>
      <c r="JX1" t="str">
        <f>IF(【sheet2】調査②医療的ケア児在籍校のみ記入!$I$163="","",【sheet2】調査②医療的ケア児在籍校のみ記入!$I$163)</f>
        <v/>
      </c>
      <c r="JY1" t="str">
        <f>IF(【sheet2】調査②医療的ケア児在籍校のみ記入!$H$167="","",【sheet2】調査②医療的ケア児在籍校のみ記入!$H$167)</f>
        <v/>
      </c>
      <c r="JZ1" t="str">
        <f>IF(【sheet2】調査②医療的ケア児在籍校のみ記入!$H$168="","",【sheet2】調査②医療的ケア児在籍校のみ記入!$H$168)</f>
        <v/>
      </c>
      <c r="KA1" t="str">
        <f>IF(【sheet2】調査②医療的ケア児在籍校のみ記入!$H$169="","",【sheet2】調査②医療的ケア児在籍校のみ記入!$H$169)</f>
        <v/>
      </c>
      <c r="KB1" t="str">
        <f>IF(【sheet2】調査②医療的ケア児在籍校のみ記入!$H$170="","",【sheet2】調査②医療的ケア児在籍校のみ記入!$H$170)</f>
        <v/>
      </c>
      <c r="KC1" t="str">
        <f>IF(【sheet2】調査②医療的ケア児在籍校のみ記入!$H$171="","",【sheet2】調査②医療的ケア児在籍校のみ記入!$H$171)</f>
        <v/>
      </c>
      <c r="KD1">
        <f>IF(【sheet2】調査②医療的ケア児在籍校のみ記入!$J$164="","",【sheet2】調査②医療的ケア児在籍校のみ記入!$J$164)</f>
        <v>0</v>
      </c>
      <c r="KE1" t="str">
        <f>IF(【sheet2】調査②医療的ケア児在籍校のみ記入!$D$180="","",【sheet2】調査②医療的ケア児在籍校のみ記入!$D$180)</f>
        <v/>
      </c>
      <c r="KF1" t="str">
        <f>IF(【sheet2】調査②医療的ケア児在籍校のみ記入!$E$180="","",【sheet2】調査②医療的ケア児在籍校のみ記入!$E$180)</f>
        <v/>
      </c>
      <c r="KG1" t="str">
        <f>IF(【sheet2】調査②医療的ケア児在籍校のみ記入!$F$180="","",【sheet2】調査②医療的ケア児在籍校のみ記入!$F$180)</f>
        <v/>
      </c>
      <c r="KH1" t="str">
        <f>IF(【sheet2】調査②医療的ケア児在籍校のみ記入!$G$180="","",【sheet2】調査②医療的ケア児在籍校のみ記入!$G$180)</f>
        <v/>
      </c>
      <c r="KI1" t="str">
        <f>IF(【sheet2】調査②医療的ケア児在籍校のみ記入!$H$180="","",【sheet2】調査②医療的ケア児在籍校のみ記入!$H$180)</f>
        <v/>
      </c>
      <c r="KJ1" t="str">
        <f>IF(【sheet2】調査②医療的ケア児在籍校のみ記入!$I$180="","",【sheet2】調査②医療的ケア児在籍校のみ記入!$I$180)</f>
        <v/>
      </c>
      <c r="KK1" t="str">
        <f>IF(【sheet2】調査②医療的ケア児在籍校のみ記入!$D$181="","",【sheet2】調査②医療的ケア児在籍校のみ記入!$D$181)</f>
        <v/>
      </c>
      <c r="KL1" t="str">
        <f>IF(【sheet2】調査②医療的ケア児在籍校のみ記入!$E$181="","",【sheet2】調査②医療的ケア児在籍校のみ記入!$E$181)</f>
        <v/>
      </c>
      <c r="KM1" t="str">
        <f>IF(【sheet2】調査②医療的ケア児在籍校のみ記入!$F$181="","",【sheet2】調査②医療的ケア児在籍校のみ記入!$F$181)</f>
        <v/>
      </c>
      <c r="KN1" t="str">
        <f>IF(【sheet2】調査②医療的ケア児在籍校のみ記入!$G$181="","",【sheet2】調査②医療的ケア児在籍校のみ記入!$G$181)</f>
        <v/>
      </c>
      <c r="KO1" t="str">
        <f>IF(【sheet2】調査②医療的ケア児在籍校のみ記入!$H$181="","",【sheet2】調査②医療的ケア児在籍校のみ記入!$H$181)</f>
        <v/>
      </c>
      <c r="KP1" t="str">
        <f>IF(【sheet2】調査②医療的ケア児在籍校のみ記入!$I$181="","",【sheet2】調査②医療的ケア児在籍校のみ記入!$I$181)</f>
        <v/>
      </c>
      <c r="KQ1" t="str">
        <f>IF(【sheet2】調査②医療的ケア児在籍校のみ記入!$D$182="","",【sheet2】調査②医療的ケア児在籍校のみ記入!$D$182)</f>
        <v/>
      </c>
      <c r="KR1" t="str">
        <f>IF(【sheet2】調査②医療的ケア児在籍校のみ記入!$E$182="","",【sheet2】調査②医療的ケア児在籍校のみ記入!$E$182)</f>
        <v/>
      </c>
      <c r="KS1" t="str">
        <f>IF(【sheet2】調査②医療的ケア児在籍校のみ記入!$F$182="","",【sheet2】調査②医療的ケア児在籍校のみ記入!$F$182)</f>
        <v/>
      </c>
      <c r="KT1" t="str">
        <f>IF(【sheet2】調査②医療的ケア児在籍校のみ記入!$G$182="","",【sheet2】調査②医療的ケア児在籍校のみ記入!$G$182)</f>
        <v/>
      </c>
      <c r="KU1" t="str">
        <f>IF(【sheet2】調査②医療的ケア児在籍校のみ記入!$H$182="","",【sheet2】調査②医療的ケア児在籍校のみ記入!$H$182)</f>
        <v/>
      </c>
      <c r="KV1" t="str">
        <f>IF(【sheet2】調査②医療的ケア児在籍校のみ記入!$I$182="","",【sheet2】調査②医療的ケア児在籍校のみ記入!$I$182)</f>
        <v/>
      </c>
      <c r="KW1" t="str">
        <f>IF(【sheet2】調査②医療的ケア児在籍校のみ記入!$D$183="","",【sheet2】調査②医療的ケア児在籍校のみ記入!$D$183)</f>
        <v/>
      </c>
      <c r="KX1" t="str">
        <f>IF(【sheet2】調査②医療的ケア児在籍校のみ記入!$E$183="","",【sheet2】調査②医療的ケア児在籍校のみ記入!$E$183)</f>
        <v/>
      </c>
      <c r="KY1" t="str">
        <f>IF(【sheet2】調査②医療的ケア児在籍校のみ記入!$F$183="","",【sheet2】調査②医療的ケア児在籍校のみ記入!$F$183)</f>
        <v/>
      </c>
      <c r="KZ1" t="str">
        <f>IF(【sheet2】調査②医療的ケア児在籍校のみ記入!$G$183="","",【sheet2】調査②医療的ケア児在籍校のみ記入!$G$183)</f>
        <v/>
      </c>
      <c r="LA1" t="str">
        <f>IF(【sheet2】調査②医療的ケア児在籍校のみ記入!$H$183="","",【sheet2】調査②医療的ケア児在籍校のみ記入!$H$183)</f>
        <v/>
      </c>
      <c r="LB1" t="str">
        <f>IF(【sheet2】調査②医療的ケア児在籍校のみ記入!$I$183="","",【sheet2】調査②医療的ケア児在籍校のみ記入!$I$183)</f>
        <v/>
      </c>
      <c r="LC1" t="str">
        <f>IF(【sheet2】調査②医療的ケア児在籍校のみ記入!$D$184="","",【sheet2】調査②医療的ケア児在籍校のみ記入!$D$184)</f>
        <v/>
      </c>
      <c r="LD1" t="str">
        <f>IF(【sheet2】調査②医療的ケア児在籍校のみ記入!$E$184="","",【sheet2】調査②医療的ケア児在籍校のみ記入!$E$184)</f>
        <v/>
      </c>
      <c r="LE1" t="str">
        <f>IF(【sheet2】調査②医療的ケア児在籍校のみ記入!$F$184="","",【sheet2】調査②医療的ケア児在籍校のみ記入!$F$184)</f>
        <v/>
      </c>
      <c r="LF1" t="str">
        <f>IF(【sheet2】調査②医療的ケア児在籍校のみ記入!$G$184="","",【sheet2】調査②医療的ケア児在籍校のみ記入!$G$184)</f>
        <v/>
      </c>
      <c r="LG1" t="str">
        <f>IF(【sheet2】調査②医療的ケア児在籍校のみ記入!$H$184="","",【sheet2】調査②医療的ケア児在籍校のみ記入!$H$184)</f>
        <v/>
      </c>
      <c r="LH1" t="str">
        <f>IF(【sheet2】調査②医療的ケア児在籍校のみ記入!$I$184="","",【sheet2】調査②医療的ケア児在籍校のみ記入!$I$184)</f>
        <v/>
      </c>
      <c r="LI1" t="str">
        <f>IF(【sheet2】調査②医療的ケア児在籍校のみ記入!$D$185="","",【sheet2】調査②医療的ケア児在籍校のみ記入!$D$185)</f>
        <v/>
      </c>
      <c r="LJ1" t="str">
        <f>IF(【sheet2】調査②医療的ケア児在籍校のみ記入!$E$185="","",【sheet2】調査②医療的ケア児在籍校のみ記入!$E$185)</f>
        <v/>
      </c>
      <c r="LK1" t="str">
        <f>IF(【sheet2】調査②医療的ケア児在籍校のみ記入!$F$185="","",【sheet2】調査②医療的ケア児在籍校のみ記入!$F$185)</f>
        <v/>
      </c>
      <c r="LL1" t="str">
        <f>IF(【sheet2】調査②医療的ケア児在籍校のみ記入!$G$185="","",【sheet2】調査②医療的ケア児在籍校のみ記入!$G$185)</f>
        <v/>
      </c>
      <c r="LM1" t="str">
        <f>IF(【sheet2】調査②医療的ケア児在籍校のみ記入!$H$185="","",【sheet2】調査②医療的ケア児在籍校のみ記入!$H$185)</f>
        <v/>
      </c>
      <c r="LN1" t="str">
        <f>IF(【sheet2】調査②医療的ケア児在籍校のみ記入!$I$185="","",【sheet2】調査②医療的ケア児在籍校のみ記入!$I$185)</f>
        <v/>
      </c>
      <c r="LO1" t="str">
        <f>IF(【sheet2】調査②医療的ケア児在籍校のみ記入!$D$186="","",【sheet2】調査②医療的ケア児在籍校のみ記入!$D$186)</f>
        <v/>
      </c>
      <c r="LP1" t="str">
        <f>IF(【sheet2】調査②医療的ケア児在籍校のみ記入!$E$186="","",【sheet2】調査②医療的ケア児在籍校のみ記入!$E$186)</f>
        <v/>
      </c>
      <c r="LQ1" t="str">
        <f>IF(【sheet2】調査②医療的ケア児在籍校のみ記入!$F$186="","",【sheet2】調査②医療的ケア児在籍校のみ記入!$F$186)</f>
        <v/>
      </c>
      <c r="LR1" t="str">
        <f>IF(【sheet2】調査②医療的ケア児在籍校のみ記入!$G$186="","",【sheet2】調査②医療的ケア児在籍校のみ記入!$G$186)</f>
        <v/>
      </c>
      <c r="LS1" t="str">
        <f>IF(【sheet2】調査②医療的ケア児在籍校のみ記入!$H$186="","",【sheet2】調査②医療的ケア児在籍校のみ記入!$H$186)</f>
        <v/>
      </c>
      <c r="LT1" t="str">
        <f>IF(【sheet2】調査②医療的ケア児在籍校のみ記入!$I$186="","",【sheet2】調査②医療的ケア児在籍校のみ記入!$I$186)</f>
        <v/>
      </c>
      <c r="LU1" t="str">
        <f>IF(【sheet2】調査②医療的ケア児在籍校のみ記入!$D$187="","",【sheet2】調査②医療的ケア児在籍校のみ記入!$D$187)</f>
        <v/>
      </c>
      <c r="LV1" t="str">
        <f>IF(【sheet2】調査②医療的ケア児在籍校のみ記入!$E$187="","",【sheet2】調査②医療的ケア児在籍校のみ記入!$E$187)</f>
        <v/>
      </c>
      <c r="LW1" t="str">
        <f>IF(【sheet2】調査②医療的ケア児在籍校のみ記入!$F$187="","",【sheet2】調査②医療的ケア児在籍校のみ記入!$F$187)</f>
        <v/>
      </c>
      <c r="LX1" t="str">
        <f>IF(【sheet2】調査②医療的ケア児在籍校のみ記入!$G$187="","",【sheet2】調査②医療的ケア児在籍校のみ記入!$G$187)</f>
        <v/>
      </c>
      <c r="LY1" t="str">
        <f>IF(【sheet2】調査②医療的ケア児在籍校のみ記入!$H$187="","",【sheet2】調査②医療的ケア児在籍校のみ記入!$H$187)</f>
        <v/>
      </c>
      <c r="LZ1" t="str">
        <f>IF(【sheet2】調査②医療的ケア児在籍校のみ記入!$I$187="","",【sheet2】調査②医療的ケア児在籍校のみ記入!$I$187)</f>
        <v/>
      </c>
      <c r="MA1">
        <f>IF(【sheet2】調査②医療的ケア児在籍校のみ記入!$J$188="","",【sheet2】調査②医療的ケア児在籍校のみ記入!$J$188)</f>
        <v>0</v>
      </c>
      <c r="MB1" t="str">
        <f>【sheet1】対象学校一覧・調査①全学校記入!C3</f>
        <v>大阪府（学校法人立）</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cal"/>
  <dimension ref="A1:A3"/>
  <sheetViews>
    <sheetView workbookViewId="0">
      <selection activeCell="A4" sqref="A4"/>
    </sheetView>
  </sheetViews>
  <sheetFormatPr defaultRowHeight="18.75"/>
  <sheetData>
    <row r="1" spans="1:1">
      <c r="A1">
        <f>COUNTIF(【sheet1】対象学校一覧・調査①全学校記入!$G:$G,"=○")</f>
        <v>0</v>
      </c>
    </row>
    <row r="2" spans="1:1">
      <c r="A2">
        <f>COUNTIF(【sheet1】対象学校一覧・調査①全学校記入!$G:$G,"=-")</f>
        <v>0</v>
      </c>
    </row>
    <row r="3" spans="1:1">
      <c r="A3">
        <f>+COUNTIF(【sheet1】対象学校一覧・調査①全学校記入!$G:$G,"=休校等")</f>
        <v>0</v>
      </c>
    </row>
  </sheetData>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msg"/>
  <dimension ref="A1:A4"/>
  <sheetViews>
    <sheetView workbookViewId="0">
      <selection activeCell="A6" sqref="A6"/>
    </sheetView>
  </sheetViews>
  <sheetFormatPr defaultRowHeight="18.75"/>
  <sheetData>
    <row r="1" spans="1:1">
      <c r="A1" t="s">
        <v>546</v>
      </c>
    </row>
    <row r="2" spans="1:1">
      <c r="A2" t="s">
        <v>547</v>
      </c>
    </row>
    <row r="3" spans="1:1">
      <c r="A3" t="s">
        <v>548</v>
      </c>
    </row>
    <row r="4" spans="1:1">
      <c r="A4" t="s">
        <v>549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52</vt:i4>
      </vt:variant>
    </vt:vector>
  </HeadingPairs>
  <TitlesOfParts>
    <vt:vector size="54" baseType="lpstr">
      <vt:lpstr>【sheet1】対象学校一覧・調査①全学校記入</vt:lpstr>
      <vt:lpstr>【sheet2】調査②医療的ケア児在籍校のみ記入</vt:lpstr>
      <vt:lpstr>_A1</vt:lpstr>
      <vt:lpstr>_ABCDE</vt:lpstr>
      <vt:lpstr>_B1</vt:lpstr>
      <vt:lpstr>_C1</vt:lpstr>
      <vt:lpstr>_C2</vt:lpstr>
      <vt:lpstr>_D1</vt:lpstr>
      <vt:lpstr>_D2</vt:lpstr>
      <vt:lpstr>_E1</vt:lpstr>
      <vt:lpstr>_P1</vt:lpstr>
      <vt:lpstr>_P2</vt:lpstr>
      <vt:lpstr>_P2_ABCD</vt:lpstr>
      <vt:lpstr>_P3</vt:lpstr>
      <vt:lpstr>_P4</vt:lpstr>
      <vt:lpstr>_P5</vt:lpstr>
      <vt:lpstr>_P5_A1</vt:lpstr>
      <vt:lpstr>_P5_B1</vt:lpstr>
      <vt:lpstr>_P5_C1</vt:lpstr>
      <vt:lpstr>_P5_C2</vt:lpstr>
      <vt:lpstr>_P5_D1</vt:lpstr>
      <vt:lpstr>_P5_D2</vt:lpstr>
      <vt:lpstr>_P5_E1</vt:lpstr>
      <vt:lpstr>_P6</vt:lpstr>
      <vt:lpstr>_P6_A1</vt:lpstr>
      <vt:lpstr>_P6_B1</vt:lpstr>
      <vt:lpstr>_P6_C1</vt:lpstr>
      <vt:lpstr>_P6_C2</vt:lpstr>
      <vt:lpstr>_P6_D1</vt:lpstr>
      <vt:lpstr>_P6_D2</vt:lpstr>
      <vt:lpstr>_P6_E1</vt:lpstr>
      <vt:lpstr>_P7</vt:lpstr>
      <vt:lpstr>_P7_A1</vt:lpstr>
      <vt:lpstr>_P7_B1</vt:lpstr>
      <vt:lpstr>_P7_C1</vt:lpstr>
      <vt:lpstr>_P7_C2</vt:lpstr>
      <vt:lpstr>_P7_D1</vt:lpstr>
      <vt:lpstr>_P7_D2</vt:lpstr>
      <vt:lpstr>_P7_E1</vt:lpstr>
      <vt:lpstr>_P8</vt:lpstr>
      <vt:lpstr>_P8_A1</vt:lpstr>
      <vt:lpstr>_P8_B1</vt:lpstr>
      <vt:lpstr>_P8_C1</vt:lpstr>
      <vt:lpstr>_P8_C2</vt:lpstr>
      <vt:lpstr>_P8_D1</vt:lpstr>
      <vt:lpstr>_P8_D2</vt:lpstr>
      <vt:lpstr>_P8_E1</vt:lpstr>
      <vt:lpstr>【sheet1】対象学校一覧・調査①全学校記入!Print_Area</vt:lpstr>
      <vt:lpstr>【sheet2】調査②医療的ケア児在籍校のみ記入!Print_Area</vt:lpstr>
      <vt:lpstr>test</vt:lpstr>
      <vt:lpstr>test2</vt:lpstr>
      <vt:lpstr>TITLE</vt:lpstr>
      <vt:lpstr>列G</vt:lpstr>
      <vt:lpstr>列Gリスト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2023-09-01T06:35:53Z</dcterms:created>
  <dcterms:modified xsi:type="dcterms:W3CDTF">2023-09-04T06:36:14Z</dcterms:modified>
</cp:coreProperties>
</file>