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155" yWindow="195" windowWidth="10200" windowHeight="8640"/>
  </bookViews>
  <sheets>
    <sheet name="国語" sheetId="1" r:id="rId1"/>
    <sheet name="社会Ａ" sheetId="15" r:id="rId2"/>
    <sheet name="社会Ｂ" sheetId="16" r:id="rId3"/>
    <sheet name="数学" sheetId="12" r:id="rId4"/>
    <sheet name="理科Ａ" sheetId="13" r:id="rId5"/>
    <sheet name="理科Ｂ" sheetId="14" r:id="rId6"/>
    <sheet name="英語" sheetId="9" r:id="rId7"/>
  </sheets>
  <definedNames>
    <definedName name="_xlnm.Print_Area" localSheetId="6">英語!$A$1:$V$63</definedName>
    <definedName name="_xlnm.Print_Area" localSheetId="0">国語!$A$1:$W$59</definedName>
    <definedName name="_xlnm.Print_Area" localSheetId="1">社会Ａ!$A$1:$T$59</definedName>
    <definedName name="_xlnm.Print_Area" localSheetId="2">社会Ｂ!$A$1:$T$59</definedName>
    <definedName name="_xlnm.Print_Area" localSheetId="3">数学!$A$1:$V$59</definedName>
    <definedName name="_xlnm.Print_Area" localSheetId="4">理科Ａ!$A$1:$V$59</definedName>
    <definedName name="_xlnm.Print_Area" localSheetId="5">理科Ｂ!$A$1:$V$59</definedName>
    <definedName name="_xlnm.Print_Titles" localSheetId="6">英語!$1:$27</definedName>
    <definedName name="_xlnm.Print_Titles" localSheetId="0">国語!$1:$28</definedName>
    <definedName name="_xlnm.Print_Titles" localSheetId="1">社会Ａ!$1:$25</definedName>
    <definedName name="_xlnm.Print_Titles" localSheetId="2">社会Ｂ!$1:$25</definedName>
    <definedName name="_xlnm.Print_Titles" localSheetId="3">数学!$1:$29</definedName>
    <definedName name="_xlnm.Print_Titles" localSheetId="4">理科Ａ!$1:$29</definedName>
    <definedName name="_xlnm.Print_Titles" localSheetId="5">理科Ｂ!$1:$29</definedName>
  </definedNames>
  <calcPr calcId="145621" calcMode="manual"/>
</workbook>
</file>

<file path=xl/calcChain.xml><?xml version="1.0" encoding="utf-8"?>
<calcChain xmlns="http://schemas.openxmlformats.org/spreadsheetml/2006/main">
  <c r="I14" i="9" l="1"/>
  <c r="I23" i="1"/>
  <c r="I22" i="1"/>
  <c r="I21" i="1"/>
  <c r="I20" i="1"/>
  <c r="I19" i="1"/>
  <c r="I18" i="1"/>
  <c r="I17" i="1"/>
  <c r="I15" i="1"/>
  <c r="I14" i="1"/>
  <c r="I13" i="1"/>
  <c r="I12" i="1"/>
  <c r="I24" i="14"/>
  <c r="I23" i="14"/>
  <c r="I22" i="14"/>
  <c r="I20" i="14"/>
  <c r="I19" i="14"/>
  <c r="I18" i="14"/>
  <c r="I15" i="14"/>
  <c r="I14" i="14"/>
  <c r="I13" i="14"/>
  <c r="I24" i="13"/>
  <c r="I23" i="13"/>
  <c r="I22" i="13"/>
  <c r="I20" i="13"/>
  <c r="I19" i="13"/>
  <c r="I18" i="13"/>
  <c r="I14" i="13"/>
  <c r="I13" i="13"/>
  <c r="I12" i="13"/>
  <c r="I24" i="12"/>
  <c r="I23" i="12"/>
  <c r="I22" i="12"/>
  <c r="I20" i="12"/>
  <c r="I19" i="12"/>
  <c r="I18" i="12"/>
  <c r="I14" i="12"/>
  <c r="I13" i="12"/>
  <c r="I12" i="12"/>
  <c r="I20" i="16"/>
  <c r="I19" i="16"/>
  <c r="I18" i="16"/>
  <c r="I17" i="16"/>
  <c r="I16" i="16"/>
  <c r="I15" i="16"/>
  <c r="I13" i="16"/>
  <c r="I12" i="16"/>
  <c r="I20" i="15"/>
  <c r="I19" i="15"/>
  <c r="I18" i="15"/>
  <c r="I17" i="15"/>
  <c r="I16" i="15"/>
  <c r="I15" i="15"/>
  <c r="I13" i="15"/>
  <c r="I12" i="15"/>
  <c r="I22" i="9"/>
  <c r="I21" i="9"/>
  <c r="I20" i="9"/>
  <c r="I19" i="9"/>
  <c r="I18" i="9"/>
  <c r="I17" i="9"/>
  <c r="I15" i="9"/>
  <c r="I12" i="9"/>
  <c r="Q21" i="14"/>
  <c r="Q16" i="14"/>
  <c r="Q21" i="13"/>
  <c r="Q16" i="13"/>
  <c r="Q21" i="12"/>
</calcChain>
</file>

<file path=xl/sharedStrings.xml><?xml version="1.0" encoding="utf-8"?>
<sst xmlns="http://schemas.openxmlformats.org/spreadsheetml/2006/main" count="1745" uniqueCount="616">
  <si>
    <t>集計結果</t>
    <rPh sb="0" eb="2">
      <t>シュウケイ</t>
    </rPh>
    <rPh sb="2" eb="4">
      <t>ケッカ</t>
    </rPh>
    <phoneticPr fontId="1"/>
  </si>
  <si>
    <t>生徒数</t>
    <rPh sb="0" eb="3">
      <t>セイトスウ</t>
    </rPh>
    <phoneticPr fontId="1"/>
  </si>
  <si>
    <t>学校数</t>
    <rPh sb="0" eb="2">
      <t>ガッコウ</t>
    </rPh>
    <rPh sb="2" eb="3">
      <t>スウ</t>
    </rPh>
    <phoneticPr fontId="1"/>
  </si>
  <si>
    <t>分類・区分別集計結果</t>
    <rPh sb="0" eb="2">
      <t>ブンルイ</t>
    </rPh>
    <rPh sb="3" eb="5">
      <t>クブン</t>
    </rPh>
    <rPh sb="5" eb="6">
      <t>ベツ</t>
    </rPh>
    <rPh sb="6" eb="8">
      <t>シュウケイ</t>
    </rPh>
    <rPh sb="8" eb="10">
      <t>ケッカ</t>
    </rPh>
    <phoneticPr fontId="1"/>
  </si>
  <si>
    <t>分類</t>
    <rPh sb="0" eb="2">
      <t>ブンルイ</t>
    </rPh>
    <phoneticPr fontId="1"/>
  </si>
  <si>
    <t>評価の観点</t>
    <rPh sb="0" eb="2">
      <t>ヒョウカ</t>
    </rPh>
    <rPh sb="3" eb="5">
      <t>カンテン</t>
    </rPh>
    <phoneticPr fontId="1"/>
  </si>
  <si>
    <t>問題形式</t>
    <rPh sb="0" eb="2">
      <t>モンダイ</t>
    </rPh>
    <rPh sb="2" eb="4">
      <t>ケイシキ</t>
    </rPh>
    <phoneticPr fontId="1"/>
  </si>
  <si>
    <t>区分</t>
    <rPh sb="0" eb="2">
      <t>クブン</t>
    </rPh>
    <phoneticPr fontId="1"/>
  </si>
  <si>
    <t>話すこと・聞くこと</t>
    <rPh sb="0" eb="1">
      <t>ハナ</t>
    </rPh>
    <rPh sb="5" eb="6">
      <t>キ</t>
    </rPh>
    <phoneticPr fontId="1"/>
  </si>
  <si>
    <t>書くこと</t>
    <rPh sb="0" eb="1">
      <t>カ</t>
    </rPh>
    <phoneticPr fontId="1"/>
  </si>
  <si>
    <t>読むこと</t>
    <rPh sb="0" eb="1">
      <t>ヨ</t>
    </rPh>
    <phoneticPr fontId="1"/>
  </si>
  <si>
    <t>国語への関心・意欲・態度</t>
    <rPh sb="0" eb="2">
      <t>コクゴ</t>
    </rPh>
    <rPh sb="4" eb="6">
      <t>カンシン</t>
    </rPh>
    <rPh sb="7" eb="9">
      <t>イヨク</t>
    </rPh>
    <rPh sb="10" eb="12">
      <t>タイド</t>
    </rPh>
    <phoneticPr fontId="1"/>
  </si>
  <si>
    <t>話す・聞く能力</t>
    <rPh sb="0" eb="1">
      <t>ハナ</t>
    </rPh>
    <rPh sb="3" eb="4">
      <t>キ</t>
    </rPh>
    <rPh sb="5" eb="7">
      <t>ノウリョク</t>
    </rPh>
    <phoneticPr fontId="1"/>
  </si>
  <si>
    <t>書く能力</t>
    <rPh sb="0" eb="1">
      <t>カ</t>
    </rPh>
    <rPh sb="2" eb="4">
      <t>ノウリョク</t>
    </rPh>
    <phoneticPr fontId="1"/>
  </si>
  <si>
    <t>読む能力</t>
    <rPh sb="0" eb="1">
      <t>ヨ</t>
    </rPh>
    <rPh sb="2" eb="4">
      <t>ノウリョク</t>
    </rPh>
    <phoneticPr fontId="1"/>
  </si>
  <si>
    <t>言語についての知識・理解・技能</t>
    <rPh sb="0" eb="2">
      <t>ゲンゴ</t>
    </rPh>
    <rPh sb="7" eb="9">
      <t>チシキ</t>
    </rPh>
    <rPh sb="10" eb="12">
      <t>リカイ</t>
    </rPh>
    <rPh sb="13" eb="15">
      <t>ギノウ</t>
    </rPh>
    <phoneticPr fontId="1"/>
  </si>
  <si>
    <t>選択式</t>
    <rPh sb="0" eb="2">
      <t>センタク</t>
    </rPh>
    <rPh sb="2" eb="3">
      <t>シキ</t>
    </rPh>
    <phoneticPr fontId="1"/>
  </si>
  <si>
    <t>短答式</t>
    <rPh sb="0" eb="2">
      <t>タントウ</t>
    </rPh>
    <rPh sb="2" eb="3">
      <t>シキ</t>
    </rPh>
    <phoneticPr fontId="1"/>
  </si>
  <si>
    <t>記述式</t>
    <rPh sb="0" eb="2">
      <t>キジュツ</t>
    </rPh>
    <rPh sb="2" eb="3">
      <t>シキ</t>
    </rPh>
    <phoneticPr fontId="1"/>
  </si>
  <si>
    <t>対象設問数(問)</t>
    <rPh sb="0" eb="2">
      <t>タイショウ</t>
    </rPh>
    <rPh sb="2" eb="4">
      <t>セツモン</t>
    </rPh>
    <rPh sb="4" eb="5">
      <t>スウ</t>
    </rPh>
    <rPh sb="6" eb="7">
      <t>モン</t>
    </rPh>
    <phoneticPr fontId="1"/>
  </si>
  <si>
    <t>設問別集計結果</t>
    <rPh sb="0" eb="2">
      <t>セツモン</t>
    </rPh>
    <rPh sb="2" eb="3">
      <t>ベツ</t>
    </rPh>
    <rPh sb="3" eb="5">
      <t>シュウケイ</t>
    </rPh>
    <rPh sb="5" eb="7">
      <t>ケッカ</t>
    </rPh>
    <phoneticPr fontId="1"/>
  </si>
  <si>
    <t>正答率(%)</t>
    <rPh sb="0" eb="2">
      <t>セイトウ</t>
    </rPh>
    <rPh sb="2" eb="3">
      <t>リツ</t>
    </rPh>
    <phoneticPr fontId="1"/>
  </si>
  <si>
    <t>無解答率(%)</t>
    <rPh sb="0" eb="1">
      <t>ム</t>
    </rPh>
    <rPh sb="1" eb="3">
      <t>カイトウ</t>
    </rPh>
    <rPh sb="3" eb="4">
      <t>リツ</t>
    </rPh>
    <phoneticPr fontId="1"/>
  </si>
  <si>
    <t>出題の趣旨</t>
    <rPh sb="0" eb="2">
      <t>シュツダイ</t>
    </rPh>
    <rPh sb="3" eb="5">
      <t>シュシ</t>
    </rPh>
    <phoneticPr fontId="1"/>
  </si>
  <si>
    <t>数と式</t>
    <rPh sb="0" eb="1">
      <t>カズ</t>
    </rPh>
    <rPh sb="2" eb="3">
      <t>シキ</t>
    </rPh>
    <phoneticPr fontId="1"/>
  </si>
  <si>
    <t>図形</t>
    <rPh sb="0" eb="2">
      <t>ズケイ</t>
    </rPh>
    <phoneticPr fontId="1"/>
  </si>
  <si>
    <t>数学への関心・意欲・態度</t>
    <rPh sb="0" eb="2">
      <t>スウガク</t>
    </rPh>
    <rPh sb="4" eb="6">
      <t>カンシン</t>
    </rPh>
    <rPh sb="7" eb="9">
      <t>イヨク</t>
    </rPh>
    <rPh sb="10" eb="12">
      <t>タイド</t>
    </rPh>
    <phoneticPr fontId="1"/>
  </si>
  <si>
    <t>数学的な見方や考え方</t>
    <rPh sb="0" eb="3">
      <t>スウガクテキ</t>
    </rPh>
    <rPh sb="4" eb="6">
      <t>ミカタ</t>
    </rPh>
    <rPh sb="7" eb="8">
      <t>カンガ</t>
    </rPh>
    <rPh sb="9" eb="10">
      <t>カタ</t>
    </rPh>
    <phoneticPr fontId="1"/>
  </si>
  <si>
    <t>大阪府</t>
    <rPh sb="0" eb="3">
      <t>オオサカフ</t>
    </rPh>
    <phoneticPr fontId="1"/>
  </si>
  <si>
    <t>伝統的な言語文化と国語の特質に関する事項</t>
    <rPh sb="0" eb="3">
      <t>デントウテキ</t>
    </rPh>
    <rPh sb="4" eb="6">
      <t>ゲンゴ</t>
    </rPh>
    <rPh sb="6" eb="8">
      <t>ブンカ</t>
    </rPh>
    <rPh sb="9" eb="11">
      <t>コクゴ</t>
    </rPh>
    <rPh sb="12" eb="14">
      <t>トクシツ</t>
    </rPh>
    <rPh sb="15" eb="16">
      <t>カン</t>
    </rPh>
    <rPh sb="18" eb="20">
      <t>ジコウ</t>
    </rPh>
    <phoneticPr fontId="1"/>
  </si>
  <si>
    <t>聞くこと</t>
    <rPh sb="0" eb="1">
      <t>キ</t>
    </rPh>
    <phoneticPr fontId="1"/>
  </si>
  <si>
    <t>話すこと</t>
    <rPh sb="0" eb="1">
      <t>ハナ</t>
    </rPh>
    <phoneticPr fontId="1"/>
  </si>
  <si>
    <t>コミュニケーションへの関心・意欲・態度</t>
  </si>
  <si>
    <t>コミュニケーションへの関心・意欲・態度</t>
    <rPh sb="11" eb="13">
      <t>カンシン</t>
    </rPh>
    <rPh sb="14" eb="16">
      <t>イヨク</t>
    </rPh>
    <rPh sb="17" eb="19">
      <t>タイド</t>
    </rPh>
    <phoneticPr fontId="1"/>
  </si>
  <si>
    <t>外国語表現の能力</t>
    <rPh sb="0" eb="3">
      <t>ガイコクゴ</t>
    </rPh>
    <rPh sb="3" eb="5">
      <t>ヒョウゲン</t>
    </rPh>
    <rPh sb="6" eb="8">
      <t>ノウリョク</t>
    </rPh>
    <phoneticPr fontId="1"/>
  </si>
  <si>
    <t>外国語理解の能力</t>
    <rPh sb="0" eb="3">
      <t>ガイコクゴ</t>
    </rPh>
    <rPh sb="3" eb="5">
      <t>リカイ</t>
    </rPh>
    <rPh sb="6" eb="8">
      <t>ノウリョク</t>
    </rPh>
    <phoneticPr fontId="1"/>
  </si>
  <si>
    <t>言語や文化についての知識・理解</t>
    <rPh sb="0" eb="2">
      <t>ゲンゴ</t>
    </rPh>
    <rPh sb="3" eb="5">
      <t>ブンカ</t>
    </rPh>
    <rPh sb="10" eb="12">
      <t>チシキ</t>
    </rPh>
    <rPh sb="13" eb="15">
      <t>リカイ</t>
    </rPh>
    <phoneticPr fontId="1"/>
  </si>
  <si>
    <t>関数</t>
    <rPh sb="0" eb="2">
      <t>カンスウ</t>
    </rPh>
    <phoneticPr fontId="1"/>
  </si>
  <si>
    <t>資料の活用</t>
    <rPh sb="0" eb="2">
      <t>シリョウ</t>
    </rPh>
    <rPh sb="3" eb="5">
      <t>カツヨウ</t>
    </rPh>
    <phoneticPr fontId="1"/>
  </si>
  <si>
    <t>数学的な技能</t>
    <rPh sb="0" eb="3">
      <t>スウガクテキ</t>
    </rPh>
    <rPh sb="4" eb="6">
      <t>ギノウ</t>
    </rPh>
    <phoneticPr fontId="1"/>
  </si>
  <si>
    <t>数量や図形などについての知識・理解</t>
    <rPh sb="0" eb="2">
      <t>スウリョウ</t>
    </rPh>
    <rPh sb="3" eb="5">
      <t>ズケイ</t>
    </rPh>
    <rPh sb="12" eb="14">
      <t>チシキ</t>
    </rPh>
    <rPh sb="15" eb="17">
      <t>リカイ</t>
    </rPh>
    <phoneticPr fontId="1"/>
  </si>
  <si>
    <t>物理的領域</t>
    <rPh sb="0" eb="2">
      <t>ブツリ</t>
    </rPh>
    <rPh sb="2" eb="3">
      <t>テキ</t>
    </rPh>
    <rPh sb="3" eb="5">
      <t>リョウイキ</t>
    </rPh>
    <phoneticPr fontId="1"/>
  </si>
  <si>
    <t>化学的領域</t>
    <rPh sb="0" eb="3">
      <t>カガクテキ</t>
    </rPh>
    <rPh sb="3" eb="5">
      <t>リョウイキ</t>
    </rPh>
    <phoneticPr fontId="1"/>
  </si>
  <si>
    <t>生物的領域</t>
    <rPh sb="0" eb="3">
      <t>セイブツテキ</t>
    </rPh>
    <rPh sb="3" eb="5">
      <t>リョウイキ</t>
    </rPh>
    <phoneticPr fontId="1"/>
  </si>
  <si>
    <t>地学的領域</t>
    <rPh sb="0" eb="3">
      <t>チガクテキ</t>
    </rPh>
    <rPh sb="3" eb="5">
      <t>リョウイキ</t>
    </rPh>
    <phoneticPr fontId="1"/>
  </si>
  <si>
    <t>科学的な思考・表現</t>
    <rPh sb="0" eb="3">
      <t>カガクテキ</t>
    </rPh>
    <rPh sb="4" eb="6">
      <t>シコウ</t>
    </rPh>
    <rPh sb="7" eb="9">
      <t>ヒョウゲン</t>
    </rPh>
    <phoneticPr fontId="2"/>
  </si>
  <si>
    <t>観察・実験の技能</t>
    <rPh sb="0" eb="2">
      <t>カンサツ</t>
    </rPh>
    <rPh sb="3" eb="5">
      <t>ジッケン</t>
    </rPh>
    <rPh sb="6" eb="8">
      <t>ギノウ</t>
    </rPh>
    <phoneticPr fontId="2"/>
  </si>
  <si>
    <t>物理的領域</t>
    <rPh sb="0" eb="3">
      <t>ブツリテキ</t>
    </rPh>
    <rPh sb="3" eb="5">
      <t>リョウイキ</t>
    </rPh>
    <phoneticPr fontId="1"/>
  </si>
  <si>
    <t>科学的な思考・表現</t>
  </si>
  <si>
    <t>観察・実験の技能</t>
  </si>
  <si>
    <t>配点</t>
    <rPh sb="0" eb="2">
      <t>はいてん</t>
    </rPh>
    <phoneticPr fontId="5" type="Hiragana" alignment="center"/>
  </si>
  <si>
    <t>-</t>
    <phoneticPr fontId="1"/>
  </si>
  <si>
    <t>地理的分野</t>
    <rPh sb="0" eb="3">
      <t>チリテキ</t>
    </rPh>
    <rPh sb="3" eb="5">
      <t>ブンヤ</t>
    </rPh>
    <phoneticPr fontId="1"/>
  </si>
  <si>
    <t>歴史的分野</t>
    <rPh sb="0" eb="3">
      <t>レキシテキ</t>
    </rPh>
    <rPh sb="3" eb="5">
      <t>ブンヤ</t>
    </rPh>
    <phoneticPr fontId="1"/>
  </si>
  <si>
    <t>社会的事象への関心・意欲・態度</t>
  </si>
  <si>
    <t>社会的な思考･判断･表現</t>
  </si>
  <si>
    <t>資料活用の技能</t>
  </si>
  <si>
    <t>社会的事象についての知識・理解</t>
    <phoneticPr fontId="1"/>
  </si>
  <si>
    <t>歴史的分野</t>
    <rPh sb="0" eb="2">
      <t>レキシ</t>
    </rPh>
    <rPh sb="2" eb="3">
      <t>テキ</t>
    </rPh>
    <rPh sb="3" eb="5">
      <t>ブンヤ</t>
    </rPh>
    <phoneticPr fontId="1"/>
  </si>
  <si>
    <t>-</t>
    <phoneticPr fontId="5" type="Hiragana" alignment="center"/>
  </si>
  <si>
    <t>-</t>
    <phoneticPr fontId="1"/>
  </si>
  <si>
    <t>学習指導要領
との関連</t>
    <rPh sb="0" eb="2">
      <t>ガクシュウ</t>
    </rPh>
    <rPh sb="2" eb="4">
      <t>シドウ</t>
    </rPh>
    <rPh sb="4" eb="6">
      <t>ヨウリョウ</t>
    </rPh>
    <rPh sb="9" eb="11">
      <t>カンレン</t>
    </rPh>
    <phoneticPr fontId="1"/>
  </si>
  <si>
    <t>学習指導要領との関連</t>
    <rPh sb="0" eb="2">
      <t>ガクシュウ</t>
    </rPh>
    <rPh sb="2" eb="4">
      <t>シドウ</t>
    </rPh>
    <rPh sb="4" eb="6">
      <t>ヨウリョウ</t>
    </rPh>
    <rPh sb="8" eb="10">
      <t>カンレン</t>
    </rPh>
    <phoneticPr fontId="1"/>
  </si>
  <si>
    <t>問題番号</t>
    <rPh sb="0" eb="2">
      <t>モンダイ</t>
    </rPh>
    <rPh sb="2" eb="4">
      <t>バンゴウ</t>
    </rPh>
    <phoneticPr fontId="1"/>
  </si>
  <si>
    <t>問題の概要</t>
    <rPh sb="0" eb="2">
      <t>モンダイ</t>
    </rPh>
    <rPh sb="3" eb="5">
      <t>ガイヨウ</t>
    </rPh>
    <phoneticPr fontId="1"/>
  </si>
  <si>
    <t>全体</t>
    <rPh sb="0" eb="2">
      <t>ゼンタイ</t>
    </rPh>
    <phoneticPr fontId="1"/>
  </si>
  <si>
    <t>-</t>
    <phoneticPr fontId="1"/>
  </si>
  <si>
    <t>学習指導要領の領域</t>
    <rPh sb="0" eb="2">
      <t>ガクシュウ</t>
    </rPh>
    <rPh sb="2" eb="4">
      <t>シドウ</t>
    </rPh>
    <rPh sb="4" eb="6">
      <t>ヨウリョウ</t>
    </rPh>
    <rPh sb="7" eb="9">
      <t>リョウイキ</t>
    </rPh>
    <phoneticPr fontId="1"/>
  </si>
  <si>
    <t>学習指導要領
の領域</t>
    <rPh sb="0" eb="2">
      <t>ガクシュウ</t>
    </rPh>
    <rPh sb="2" eb="4">
      <t>シドウ</t>
    </rPh>
    <rPh sb="4" eb="6">
      <t>ヨウリョウ</t>
    </rPh>
    <rPh sb="8" eb="10">
      <t>リョウイキ</t>
    </rPh>
    <phoneticPr fontId="1"/>
  </si>
  <si>
    <t>-</t>
    <phoneticPr fontId="1"/>
  </si>
  <si>
    <t>-</t>
    <phoneticPr fontId="5" type="Hiragana" alignment="center"/>
  </si>
  <si>
    <t>-</t>
    <phoneticPr fontId="1"/>
  </si>
  <si>
    <t>-</t>
    <phoneticPr fontId="5" type="Hiragana" alignment="center"/>
  </si>
  <si>
    <t>-</t>
    <phoneticPr fontId="1"/>
  </si>
  <si>
    <t>-</t>
    <phoneticPr fontId="1"/>
  </si>
  <si>
    <t>（２）</t>
  </si>
  <si>
    <t>（３）</t>
  </si>
  <si>
    <t>設問別調査結果　［国語］</t>
    <rPh sb="0" eb="2">
      <t>セツモン</t>
    </rPh>
    <rPh sb="2" eb="3">
      <t>ベツ</t>
    </rPh>
    <rPh sb="3" eb="5">
      <t>チョウサ</t>
    </rPh>
    <rPh sb="5" eb="7">
      <t>ケッカ</t>
    </rPh>
    <rPh sb="9" eb="11">
      <t>コクゴ</t>
    </rPh>
    <phoneticPr fontId="1"/>
  </si>
  <si>
    <t>大阪府教育委員会</t>
    <rPh sb="0" eb="8">
      <t>おおさかふきょういくいいんかい</t>
    </rPh>
    <phoneticPr fontId="5" type="Hiragana" alignment="center"/>
  </si>
  <si>
    <t>平均点</t>
    <rPh sb="0" eb="2">
      <t>ヘイキン</t>
    </rPh>
    <phoneticPr fontId="1"/>
  </si>
  <si>
    <t>得点率(平均点/配点)</t>
    <rPh sb="0" eb="2">
      <t>とくてん</t>
    </rPh>
    <rPh sb="2" eb="3">
      <t>りつ</t>
    </rPh>
    <rPh sb="4" eb="6">
      <t>へいきん</t>
    </rPh>
    <rPh sb="8" eb="10">
      <t>はいてん</t>
    </rPh>
    <phoneticPr fontId="5" type="Hiragana" alignment="center"/>
  </si>
  <si>
    <t>設問別調査結果　［社会Ａ］</t>
    <rPh sb="0" eb="2">
      <t>セツモン</t>
    </rPh>
    <rPh sb="2" eb="3">
      <t>ベツ</t>
    </rPh>
    <rPh sb="3" eb="5">
      <t>チョウサ</t>
    </rPh>
    <rPh sb="5" eb="7">
      <t>ケッカ</t>
    </rPh>
    <rPh sb="9" eb="11">
      <t>シャカイ</t>
    </rPh>
    <phoneticPr fontId="1"/>
  </si>
  <si>
    <t>設問別調査結果　［社会Ｂ］</t>
    <rPh sb="0" eb="2">
      <t>セツモン</t>
    </rPh>
    <rPh sb="2" eb="3">
      <t>ベツ</t>
    </rPh>
    <rPh sb="3" eb="5">
      <t>チョウサ</t>
    </rPh>
    <rPh sb="5" eb="7">
      <t>ケッカ</t>
    </rPh>
    <rPh sb="9" eb="11">
      <t>シャカイ</t>
    </rPh>
    <phoneticPr fontId="1"/>
  </si>
  <si>
    <t>設問別調査結果　［数学］</t>
    <rPh sb="0" eb="2">
      <t>セツモン</t>
    </rPh>
    <rPh sb="2" eb="3">
      <t>ベツ</t>
    </rPh>
    <rPh sb="3" eb="5">
      <t>チョウサ</t>
    </rPh>
    <rPh sb="5" eb="7">
      <t>ケッカ</t>
    </rPh>
    <rPh sb="9" eb="11">
      <t>スウガク</t>
    </rPh>
    <phoneticPr fontId="1"/>
  </si>
  <si>
    <t>設問別調査結果　［理科Ａ］</t>
    <rPh sb="0" eb="2">
      <t>セツモン</t>
    </rPh>
    <rPh sb="2" eb="3">
      <t>ベツ</t>
    </rPh>
    <rPh sb="3" eb="5">
      <t>チョウサ</t>
    </rPh>
    <rPh sb="5" eb="7">
      <t>ケッカ</t>
    </rPh>
    <rPh sb="9" eb="11">
      <t>リカ</t>
    </rPh>
    <phoneticPr fontId="1"/>
  </si>
  <si>
    <t>設問別調査結果　［理科Ｂ］</t>
    <rPh sb="0" eb="2">
      <t>セツモン</t>
    </rPh>
    <rPh sb="2" eb="3">
      <t>ベツ</t>
    </rPh>
    <rPh sb="3" eb="5">
      <t>チョウサ</t>
    </rPh>
    <rPh sb="5" eb="7">
      <t>ケッカ</t>
    </rPh>
    <rPh sb="9" eb="11">
      <t>リカ</t>
    </rPh>
    <phoneticPr fontId="1"/>
  </si>
  <si>
    <t>設問別調査結果　［英語］</t>
    <rPh sb="0" eb="2">
      <t>セツモン</t>
    </rPh>
    <rPh sb="2" eb="3">
      <t>ベツ</t>
    </rPh>
    <rPh sb="3" eb="5">
      <t>チョウサ</t>
    </rPh>
    <rPh sb="5" eb="7">
      <t>ケッカ</t>
    </rPh>
    <rPh sb="9" eb="11">
      <t>エイゴ</t>
    </rPh>
    <phoneticPr fontId="1"/>
  </si>
  <si>
    <t>自然事象への関心・意欲・態度</t>
    <rPh sb="0" eb="2">
      <t>シゼン</t>
    </rPh>
    <rPh sb="2" eb="4">
      <t>ジショウ</t>
    </rPh>
    <rPh sb="6" eb="8">
      <t>カンシン</t>
    </rPh>
    <rPh sb="9" eb="11">
      <t>イヨク</t>
    </rPh>
    <rPh sb="12" eb="14">
      <t>タイド</t>
    </rPh>
    <phoneticPr fontId="2"/>
  </si>
  <si>
    <t>自然事象についての知識・理解</t>
    <phoneticPr fontId="1"/>
  </si>
  <si>
    <t>自然事象への関心・意欲・態度</t>
    <phoneticPr fontId="1"/>
  </si>
  <si>
    <t>平成27年度中学生チャレンジテスト（２年生）</t>
    <rPh sb="0" eb="2">
      <t>ヘイセイ</t>
    </rPh>
    <rPh sb="4" eb="6">
      <t>ネンド</t>
    </rPh>
    <rPh sb="6" eb="9">
      <t>チュウガクセイ</t>
    </rPh>
    <rPh sb="19" eb="21">
      <t>ネンセイ</t>
    </rPh>
    <phoneticPr fontId="1"/>
  </si>
  <si>
    <t>自然事象についての知識・理解</t>
    <rPh sb="0" eb="2">
      <t>シゼン</t>
    </rPh>
    <rPh sb="2" eb="4">
      <t>ジショウ</t>
    </rPh>
    <rPh sb="9" eb="11">
      <t>チシキ</t>
    </rPh>
    <rPh sb="12" eb="14">
      <t>リカイ</t>
    </rPh>
    <phoneticPr fontId="2"/>
  </si>
  <si>
    <t>自然事象への関心・意欲・態度</t>
    <rPh sb="2" eb="4">
      <t>ジショウ</t>
    </rPh>
    <phoneticPr fontId="1"/>
  </si>
  <si>
    <t>自然事象についての知識・理解</t>
    <rPh sb="2" eb="4">
      <t>ジショウ</t>
    </rPh>
    <phoneticPr fontId="1"/>
  </si>
  <si>
    <t>○</t>
  </si>
  <si>
    <t>（４）</t>
  </si>
  <si>
    <t>（５）</t>
  </si>
  <si>
    <t>（６）</t>
  </si>
  <si>
    <t>（７）</t>
  </si>
  <si>
    <t>学習指導要領との関連</t>
    <phoneticPr fontId="1"/>
  </si>
  <si>
    <t>社会的事象への関心・意欲・態度</t>
    <phoneticPr fontId="1"/>
  </si>
  <si>
    <t>社会的な思考･判断･表現</t>
    <phoneticPr fontId="1"/>
  </si>
  <si>
    <t>資料活用の技能</t>
    <phoneticPr fontId="1"/>
  </si>
  <si>
    <t>社会的事象についての知識・理解</t>
    <phoneticPr fontId="1"/>
  </si>
  <si>
    <t>一</t>
    <rPh sb="0" eb="1">
      <t>いち</t>
    </rPh>
    <phoneticPr fontId="5" type="Hiragana" alignment="center"/>
  </si>
  <si>
    <t>二</t>
    <rPh sb="0" eb="1">
      <t>に</t>
    </rPh>
    <phoneticPr fontId="5" type="Hiragana" alignment="center"/>
  </si>
  <si>
    <t>三</t>
    <rPh sb="0" eb="1">
      <t>さん</t>
    </rPh>
    <phoneticPr fontId="5" type="Hiragana" alignment="center"/>
  </si>
  <si>
    <t>四</t>
    <rPh sb="0" eb="1">
      <t>よん</t>
    </rPh>
    <phoneticPr fontId="5" type="Hiragana" alignment="center"/>
  </si>
  <si>
    <t>五</t>
    <rPh sb="0" eb="1">
      <t>ご</t>
    </rPh>
    <phoneticPr fontId="5" type="Hiragana" alignment="center"/>
  </si>
  <si>
    <t>（１）</t>
    <phoneticPr fontId="1"/>
  </si>
  <si>
    <t>鉛筆を使ってもいいかと聞かれた時の適切な答えを選ぶ</t>
    <phoneticPr fontId="1"/>
  </si>
  <si>
    <t>短い会話を聞き，応答文として適切なものを選択することができる</t>
    <phoneticPr fontId="1"/>
  </si>
  <si>
    <t>どこで人を見かけたかと聞かれた時の適切な答えを選ぶ</t>
    <phoneticPr fontId="1"/>
  </si>
  <si>
    <t>週末の予定を聞き，同じことを聞き返された時の適切な答えを選ぶ</t>
    <phoneticPr fontId="1"/>
  </si>
  <si>
    <t>本の感想を聞かれた時の適切な答えを選ぶ</t>
    <phoneticPr fontId="1"/>
  </si>
  <si>
    <t>明日の天気を聞かれた時の適切な答えを選ぶ</t>
    <phoneticPr fontId="1"/>
  </si>
  <si>
    <t>コーチの話を聞き取り，部員がサッカーをする時を選ぶ</t>
    <phoneticPr fontId="1"/>
  </si>
  <si>
    <t>コーチの話を聞き，内容を理解し要点を適切に把握している</t>
    <phoneticPr fontId="1"/>
  </si>
  <si>
    <t>コーチの話を聞き取り，部員がサッカーをする場所に行く手段を選ぶ</t>
    <phoneticPr fontId="1"/>
  </si>
  <si>
    <t>コーチの話を聞き取り，部員が9時にすることを選ぶ</t>
    <phoneticPr fontId="1"/>
  </si>
  <si>
    <t>【来週の授業予定】を読み，スミス先生の話を聞いて，先生が来週の授業ですることを選ぶ</t>
    <phoneticPr fontId="1"/>
  </si>
  <si>
    <t>【来週の授業予定】を読み，先生の話を聞いて，内容を理解し要点を適切に把握している</t>
    <phoneticPr fontId="1"/>
  </si>
  <si>
    <t>【来週の授業予定】を読み，スミス先生の話を聞いて，先生の特別な日を選ぶ</t>
    <phoneticPr fontId="1"/>
  </si>
  <si>
    <t>【来週の授業予定】を読み，スミス先生の話を聞いて，宿題を持ってくる曜日を選ぶ</t>
    <phoneticPr fontId="1"/>
  </si>
  <si>
    <t>適切なbe動詞（were）を選ぶ</t>
    <phoneticPr fontId="1"/>
  </si>
  <si>
    <t>基本的な文の仕組みを理解している</t>
    <phoneticPr fontId="1"/>
  </si>
  <si>
    <t>適切な動詞の形（to study）を選ぶ</t>
    <phoneticPr fontId="1"/>
  </si>
  <si>
    <t>適切な助動詞（will）を選ぶ</t>
    <phoneticPr fontId="1"/>
  </si>
  <si>
    <t>適切な疑問詞（Where）を選ぶ</t>
    <phoneticPr fontId="1"/>
  </si>
  <si>
    <t>適切な接続詞（when）を選ぶ</t>
    <phoneticPr fontId="1"/>
  </si>
  <si>
    <t>（１）①</t>
    <phoneticPr fontId="1"/>
  </si>
  <si>
    <t>作文の内容を読み取り，真理が冬休みに訪れた人を選ぶ</t>
    <phoneticPr fontId="1"/>
  </si>
  <si>
    <t>作文を読み，その内容を理解している</t>
    <phoneticPr fontId="1"/>
  </si>
  <si>
    <t>（１）②</t>
    <phoneticPr fontId="1"/>
  </si>
  <si>
    <t>作文の内容を読み取り，真理が12月31日にしたことを選ぶ</t>
    <phoneticPr fontId="1"/>
  </si>
  <si>
    <t>（１）③</t>
    <phoneticPr fontId="1"/>
  </si>
  <si>
    <t>作文の内容を読み取り，真理が犬と公園に行く時を選ぶ</t>
    <phoneticPr fontId="1"/>
  </si>
  <si>
    <t>作文の内容を読み取り，内容と合っているものをすべて選ぶ</t>
    <phoneticPr fontId="1"/>
  </si>
  <si>
    <t>会話文の内容を読み取り，適切な動詞（like）を書く</t>
    <phoneticPr fontId="1"/>
  </si>
  <si>
    <t>会話文を読み，会話の流れや内容を理解している</t>
    <phoneticPr fontId="1"/>
  </si>
  <si>
    <t>会話文の内容を読み取り，適切な名詞（birthday）を書く</t>
    <phoneticPr fontId="1"/>
  </si>
  <si>
    <t>会話文の内容を読み取り，適切な名詞（number）を書く</t>
    <phoneticPr fontId="1"/>
  </si>
  <si>
    <t>会話文の内容を読み取り，下線部の内容として適切なものを選ぶ</t>
    <phoneticPr fontId="1"/>
  </si>
  <si>
    <t>グラフとスピーチの原稿の内容を読み取り，適切な数詞（ten）を選ぶ</t>
    <phoneticPr fontId="1"/>
  </si>
  <si>
    <t>グラフを参照しながら，スピーチの原稿の内容を理解している</t>
    <phoneticPr fontId="1"/>
  </si>
  <si>
    <t>グラフとスピーチの原稿の内容を読み取り，下線部の内容を表す項目を選ぶ</t>
    <phoneticPr fontId="1"/>
  </si>
  <si>
    <t>3つの文を並べかえて文章を作る時，適切な並び順を選ぶ</t>
    <phoneticPr fontId="1"/>
  </si>
  <si>
    <t>メールの内容を読み取り，直美が2月20日にすることを選ぶ</t>
    <phoneticPr fontId="1"/>
  </si>
  <si>
    <t>メールのやり取りを読み，その内容を理解している</t>
    <phoneticPr fontId="1"/>
  </si>
  <si>
    <t>メールの内容を読み取り，エミリーが2月21日に昼食を食べたい場所を選ぶ</t>
    <phoneticPr fontId="1"/>
  </si>
  <si>
    <t>メールの内容を読み取り，映画のタイトルと開始時間を書く</t>
    <phoneticPr fontId="1"/>
  </si>
  <si>
    <t>メールの内容を読み取り，直美になったつもりで「何時に会いましょうか。」という意味の疑問文を書く</t>
    <phoneticPr fontId="1"/>
  </si>
  <si>
    <t>メールのやり取りの内容を理解した上で，適切な疑問文を書くことができる　</t>
    <phoneticPr fontId="1"/>
  </si>
  <si>
    <t>インタビュー記事を読み取り，空欄に当てはまる適切な文章を選ぶ</t>
    <phoneticPr fontId="1"/>
  </si>
  <si>
    <t>インタビュー記事を読み，その内容を理解している</t>
    <phoneticPr fontId="1"/>
  </si>
  <si>
    <t>（１）④</t>
    <phoneticPr fontId="1"/>
  </si>
  <si>
    <t>会話文の内容を読み取り，空欄に当てはまる適切な疑問文を書く</t>
    <phoneticPr fontId="1"/>
  </si>
  <si>
    <t>会話の流れや内容を理解した上で，適切な疑問文を書くことができる</t>
    <phoneticPr fontId="1"/>
  </si>
  <si>
    <t>-</t>
    <phoneticPr fontId="1"/>
  </si>
  <si>
    <t>-</t>
    <phoneticPr fontId="5" type="Hiragana" alignment="center"/>
  </si>
  <si>
    <t>（１）</t>
    <phoneticPr fontId="1"/>
  </si>
  <si>
    <r>
      <rPr>
        <sz val="6"/>
        <rFont val="Times New Roman"/>
        <family val="1"/>
      </rPr>
      <t xml:space="preserve">  3 ( 2</t>
    </r>
    <r>
      <rPr>
        <i/>
        <sz val="6"/>
        <rFont val="Times New Roman"/>
        <family val="1"/>
      </rPr>
      <t>x</t>
    </r>
    <r>
      <rPr>
        <sz val="6"/>
        <rFont val="ＭＳ Ｐゴシック"/>
        <family val="3"/>
        <charset val="128"/>
      </rPr>
      <t>－</t>
    </r>
    <r>
      <rPr>
        <i/>
        <sz val="6"/>
        <rFont val="Times New Roman"/>
        <family val="1"/>
      </rPr>
      <t>y</t>
    </r>
    <r>
      <rPr>
        <sz val="6"/>
        <rFont val="Times New Roman"/>
        <family val="1"/>
      </rPr>
      <t xml:space="preserve"> )</t>
    </r>
    <r>
      <rPr>
        <sz val="6"/>
        <rFont val="ＭＳ Ｐゴシック"/>
        <family val="3"/>
        <charset val="128"/>
      </rPr>
      <t>＋</t>
    </r>
    <r>
      <rPr>
        <sz val="6"/>
        <rFont val="Times New Roman"/>
        <family val="1"/>
      </rPr>
      <t>4 ( 3</t>
    </r>
    <r>
      <rPr>
        <i/>
        <sz val="6"/>
        <rFont val="Times New Roman"/>
        <family val="1"/>
      </rPr>
      <t>x</t>
    </r>
    <r>
      <rPr>
        <sz val="6"/>
        <rFont val="ＭＳ Ｐゴシック"/>
        <family val="3"/>
        <charset val="128"/>
      </rPr>
      <t>＋</t>
    </r>
    <r>
      <rPr>
        <i/>
        <sz val="6"/>
        <rFont val="Times New Roman"/>
        <family val="1"/>
      </rPr>
      <t>y</t>
    </r>
    <r>
      <rPr>
        <sz val="6"/>
        <rFont val="Times New Roman"/>
        <family val="1"/>
      </rPr>
      <t xml:space="preserve">) </t>
    </r>
    <r>
      <rPr>
        <sz val="6"/>
        <rFont val="ＭＳ Ｐゴシック"/>
        <family val="3"/>
        <charset val="128"/>
      </rPr>
      <t>を計算する</t>
    </r>
    <phoneticPr fontId="1"/>
  </si>
  <si>
    <t>簡単な文字式の加法・減法の計算ができる</t>
    <phoneticPr fontId="1"/>
  </si>
  <si>
    <t xml:space="preserve">                   　　を計算する</t>
    <phoneticPr fontId="1"/>
  </si>
  <si>
    <t>単項式の乗法・除法の計算ができる</t>
    <phoneticPr fontId="1"/>
  </si>
  <si>
    <r>
      <t xml:space="preserve">上底 </t>
    </r>
    <r>
      <rPr>
        <i/>
        <sz val="6"/>
        <rFont val="Times New Roman"/>
        <family val="1"/>
      </rPr>
      <t>a</t>
    </r>
    <r>
      <rPr>
        <sz val="6"/>
        <rFont val="ＭＳ Ｐゴシック"/>
        <family val="3"/>
        <charset val="128"/>
      </rPr>
      <t xml:space="preserve"> m，下底 </t>
    </r>
    <r>
      <rPr>
        <i/>
        <sz val="6"/>
        <rFont val="Times New Roman"/>
        <family val="1"/>
      </rPr>
      <t>b</t>
    </r>
    <r>
      <rPr>
        <sz val="6"/>
        <rFont val="ＭＳ Ｐゴシック"/>
        <family val="3"/>
        <charset val="128"/>
      </rPr>
      <t xml:space="preserve"> m，高さ</t>
    </r>
    <r>
      <rPr>
        <i/>
        <sz val="6"/>
        <rFont val="Times New Roman"/>
        <family val="1"/>
      </rPr>
      <t xml:space="preserve"> h</t>
    </r>
    <r>
      <rPr>
        <sz val="6"/>
        <rFont val="ＭＳ Ｐゴシック"/>
        <family val="3"/>
        <charset val="128"/>
      </rPr>
      <t xml:space="preserve"> m，面積10 m²の台形において高さ </t>
    </r>
    <r>
      <rPr>
        <i/>
        <sz val="6"/>
        <rFont val="Times New Roman"/>
        <family val="1"/>
      </rPr>
      <t>h</t>
    </r>
    <r>
      <rPr>
        <sz val="6"/>
        <rFont val="ＭＳ Ｐゴシック"/>
        <family val="3"/>
        <charset val="128"/>
      </rPr>
      <t xml:space="preserve"> について解く</t>
    </r>
    <phoneticPr fontId="1"/>
  </si>
  <si>
    <t>具体的な場面で，数量を表す式や関係を表す式を，目的に応じて変形することができる</t>
    <phoneticPr fontId="1"/>
  </si>
  <si>
    <r>
      <t>連続する二つの偶数を，</t>
    </r>
    <r>
      <rPr>
        <i/>
        <sz val="6"/>
        <rFont val="Times New Roman"/>
        <family val="1"/>
      </rPr>
      <t>n</t>
    </r>
    <r>
      <rPr>
        <sz val="6"/>
        <rFont val="ＭＳ Ｐゴシック"/>
        <family val="3"/>
        <charset val="128"/>
        <scheme val="major"/>
      </rPr>
      <t>を使った文字式で表す</t>
    </r>
    <phoneticPr fontId="1"/>
  </si>
  <si>
    <t>数量及び数量の関係を帰納や類推によってとらえそれを文字を用いた式を使って一般的に説明することの必要性と意味を理解している</t>
    <phoneticPr fontId="1"/>
  </si>
  <si>
    <t>（１）</t>
    <phoneticPr fontId="1"/>
  </si>
  <si>
    <r>
      <t>二元一次方程式</t>
    </r>
    <r>
      <rPr>
        <sz val="6"/>
        <rFont val="Times New Roman"/>
        <family val="1"/>
      </rPr>
      <t xml:space="preserve"> 2</t>
    </r>
    <r>
      <rPr>
        <i/>
        <sz val="6"/>
        <rFont val="Times New Roman"/>
        <family val="1"/>
      </rPr>
      <t>x</t>
    </r>
    <r>
      <rPr>
        <sz val="6"/>
        <rFont val="ＭＳ Ｐゴシック"/>
        <family val="3"/>
        <charset val="128"/>
      </rPr>
      <t>＋</t>
    </r>
    <r>
      <rPr>
        <sz val="6"/>
        <rFont val="Times New Roman"/>
        <family val="1"/>
      </rPr>
      <t>3</t>
    </r>
    <r>
      <rPr>
        <i/>
        <sz val="6"/>
        <rFont val="Times New Roman"/>
        <family val="1"/>
      </rPr>
      <t>y</t>
    </r>
    <r>
      <rPr>
        <sz val="6"/>
        <rFont val="Times New Roman"/>
        <family val="1"/>
      </rPr>
      <t xml:space="preserve"> = </t>
    </r>
    <r>
      <rPr>
        <sz val="6"/>
        <rFont val="ＭＳ Ｐゴシック"/>
        <family val="3"/>
        <charset val="128"/>
      </rPr>
      <t>－</t>
    </r>
    <r>
      <rPr>
        <sz val="6"/>
        <rFont val="Times New Roman"/>
        <family val="1"/>
      </rPr>
      <t>18</t>
    </r>
    <r>
      <rPr>
        <sz val="6"/>
        <rFont val="ＭＳ Ｐゴシック"/>
        <family val="3"/>
        <charset val="128"/>
      </rPr>
      <t xml:space="preserve"> の解である</t>
    </r>
    <r>
      <rPr>
        <i/>
        <sz val="6"/>
        <rFont val="Times New Roman"/>
        <family val="1"/>
      </rPr>
      <t>x</t>
    </r>
    <r>
      <rPr>
        <sz val="6"/>
        <rFont val="ＭＳ Ｐゴシック"/>
        <family val="3"/>
        <charset val="128"/>
      </rPr>
      <t>，</t>
    </r>
    <r>
      <rPr>
        <i/>
        <sz val="6"/>
        <rFont val="Times New Roman"/>
        <family val="1"/>
      </rPr>
      <t>y</t>
    </r>
    <r>
      <rPr>
        <sz val="6"/>
        <rFont val="ＭＳ Ｐゴシック"/>
        <family val="3"/>
        <charset val="128"/>
      </rPr>
      <t>の値の組のうち，</t>
    </r>
    <r>
      <rPr>
        <i/>
        <sz val="6"/>
        <rFont val="Times New Roman"/>
        <family val="1"/>
      </rPr>
      <t>x</t>
    </r>
    <r>
      <rPr>
        <sz val="6"/>
        <rFont val="ＭＳ Ｐゴシック"/>
        <family val="3"/>
        <charset val="128"/>
      </rPr>
      <t>，</t>
    </r>
    <r>
      <rPr>
        <i/>
        <sz val="6"/>
        <rFont val="Times New Roman"/>
        <family val="1"/>
      </rPr>
      <t>y</t>
    </r>
    <r>
      <rPr>
        <sz val="6"/>
        <rFont val="ＭＳ Ｐゴシック"/>
        <family val="3"/>
        <charset val="128"/>
      </rPr>
      <t>の値が，ともに負の整数であるものをすべて書く</t>
    </r>
    <phoneticPr fontId="1"/>
  </si>
  <si>
    <t>二元一次方程式とその解の意味を理解している</t>
    <phoneticPr fontId="1"/>
  </si>
  <si>
    <t>連立方程式 　　　　　　　　　　　　　を解く</t>
    <phoneticPr fontId="1"/>
  </si>
  <si>
    <t>加減法を用いて，連立二元一次方程式を解くことができる</t>
    <phoneticPr fontId="1"/>
  </si>
  <si>
    <r>
      <t xml:space="preserve">連立方程式 　　　　　　　　　　　　
の解が </t>
    </r>
    <r>
      <rPr>
        <i/>
        <sz val="6"/>
        <rFont val="Times New Roman"/>
        <family val="1"/>
      </rPr>
      <t>x</t>
    </r>
    <r>
      <rPr>
        <sz val="6"/>
        <rFont val="Times New Roman"/>
        <family val="1"/>
      </rPr>
      <t xml:space="preserve"> </t>
    </r>
    <r>
      <rPr>
        <sz val="6"/>
        <rFont val="ＭＳ Ｐゴシック"/>
        <family val="3"/>
        <charset val="128"/>
      </rPr>
      <t>＝</t>
    </r>
    <r>
      <rPr>
        <sz val="6"/>
        <rFont val="Times New Roman"/>
        <family val="1"/>
      </rPr>
      <t xml:space="preserve"> 2 </t>
    </r>
    <r>
      <rPr>
        <sz val="6"/>
        <rFont val="ＭＳ Ｐゴシック"/>
        <family val="3"/>
        <charset val="128"/>
      </rPr>
      <t>，</t>
    </r>
    <r>
      <rPr>
        <i/>
        <sz val="6"/>
        <rFont val="Times New Roman"/>
        <family val="1"/>
      </rPr>
      <t>y</t>
    </r>
    <r>
      <rPr>
        <sz val="6"/>
        <rFont val="Times New Roman"/>
        <family val="1"/>
      </rPr>
      <t xml:space="preserve"> </t>
    </r>
    <r>
      <rPr>
        <sz val="6"/>
        <rFont val="ＭＳ Ｐゴシック"/>
        <family val="3"/>
        <charset val="128"/>
      </rPr>
      <t>＝</t>
    </r>
    <r>
      <rPr>
        <sz val="6"/>
        <rFont val="Times New Roman"/>
        <family val="1"/>
      </rPr>
      <t xml:space="preserve"> 3</t>
    </r>
    <r>
      <rPr>
        <sz val="6"/>
        <rFont val="ＭＳ Ｐゴシック"/>
        <family val="3"/>
        <charset val="128"/>
      </rPr>
      <t xml:space="preserve"> かどうかを確かめるための方法として正しいものを選ぶ</t>
    </r>
    <phoneticPr fontId="1"/>
  </si>
  <si>
    <t>連立二元一次方程式の意味及びその解の意味を理解している</t>
    <phoneticPr fontId="1"/>
  </si>
  <si>
    <r>
      <rPr>
        <i/>
        <sz val="6"/>
        <rFont val="ＭＳ Ｐゴシック"/>
        <family val="1"/>
      </rPr>
      <t xml:space="preserve"> </t>
    </r>
    <r>
      <rPr>
        <i/>
        <sz val="6"/>
        <rFont val="Times New Roman"/>
        <family val="1"/>
      </rPr>
      <t xml:space="preserve">y </t>
    </r>
    <r>
      <rPr>
        <sz val="6"/>
        <rFont val="ＭＳ Ｐゴシック"/>
        <family val="3"/>
        <charset val="128"/>
        <scheme val="major"/>
      </rPr>
      <t>が</t>
    </r>
    <r>
      <rPr>
        <sz val="6"/>
        <rFont val="ＭＳ Ｐゴシック"/>
        <family val="1"/>
        <scheme val="major"/>
      </rPr>
      <t xml:space="preserve"> </t>
    </r>
    <r>
      <rPr>
        <i/>
        <sz val="6"/>
        <rFont val="Times New Roman"/>
        <family val="1"/>
      </rPr>
      <t xml:space="preserve">x </t>
    </r>
    <r>
      <rPr>
        <sz val="6"/>
        <rFont val="ＭＳ Ｐゴシック"/>
        <family val="3"/>
        <charset val="128"/>
        <scheme val="major"/>
      </rPr>
      <t xml:space="preserve">の一次関数で，グラフが点（1，6）を通り，切片が 1 のとき， </t>
    </r>
    <r>
      <rPr>
        <i/>
        <sz val="6"/>
        <rFont val="Times New Roman"/>
        <family val="1"/>
      </rPr>
      <t xml:space="preserve">y </t>
    </r>
    <r>
      <rPr>
        <sz val="6"/>
        <rFont val="ＭＳ Ｐゴシック"/>
        <family val="3"/>
        <charset val="128"/>
        <scheme val="major"/>
      </rPr>
      <t>を</t>
    </r>
    <r>
      <rPr>
        <sz val="6"/>
        <rFont val="ＭＳ Ｐゴシック"/>
        <family val="1"/>
        <scheme val="major"/>
      </rPr>
      <t xml:space="preserve"> </t>
    </r>
    <r>
      <rPr>
        <i/>
        <sz val="6"/>
        <rFont val="Times New Roman"/>
        <family val="1"/>
      </rPr>
      <t xml:space="preserve">x </t>
    </r>
    <r>
      <rPr>
        <sz val="6"/>
        <rFont val="ＭＳ Ｐゴシック"/>
        <family val="3"/>
        <charset val="128"/>
        <scheme val="major"/>
      </rPr>
      <t>の式で表す</t>
    </r>
    <phoneticPr fontId="1"/>
  </si>
  <si>
    <t>一次関数の関係を式で表すことができる</t>
    <phoneticPr fontId="1"/>
  </si>
  <si>
    <r>
      <t xml:space="preserve">一次関数 </t>
    </r>
    <r>
      <rPr>
        <i/>
        <sz val="6"/>
        <rFont val="Times New Roman"/>
        <family val="1"/>
      </rPr>
      <t>y</t>
    </r>
    <r>
      <rPr>
        <sz val="6"/>
        <rFont val="Times New Roman"/>
        <family val="1"/>
      </rPr>
      <t xml:space="preserve"> </t>
    </r>
    <r>
      <rPr>
        <sz val="6"/>
        <rFont val="ＭＳ Ｐゴシック"/>
        <family val="3"/>
        <charset val="128"/>
      </rPr>
      <t>＝</t>
    </r>
    <r>
      <rPr>
        <sz val="6"/>
        <rFont val="Times New Roman"/>
        <family val="1"/>
      </rPr>
      <t xml:space="preserve"> </t>
    </r>
    <r>
      <rPr>
        <sz val="6"/>
        <rFont val="ＭＳ Ｐゴシック"/>
        <family val="3"/>
        <charset val="128"/>
      </rPr>
      <t>－</t>
    </r>
    <r>
      <rPr>
        <sz val="6"/>
        <rFont val="Times New Roman"/>
        <family val="1"/>
      </rPr>
      <t>2</t>
    </r>
    <r>
      <rPr>
        <i/>
        <sz val="6"/>
        <rFont val="Times New Roman"/>
        <family val="1"/>
      </rPr>
      <t>x</t>
    </r>
    <r>
      <rPr>
        <sz val="6"/>
        <rFont val="ＭＳ Ｐゴシック"/>
        <family val="3"/>
        <charset val="128"/>
      </rPr>
      <t>＋</t>
    </r>
    <r>
      <rPr>
        <sz val="6"/>
        <rFont val="Times New Roman"/>
        <family val="1"/>
      </rPr>
      <t xml:space="preserve">4 </t>
    </r>
    <r>
      <rPr>
        <sz val="6"/>
        <rFont val="ＭＳ Ｐゴシック"/>
        <family val="3"/>
        <charset val="128"/>
        <scheme val="major"/>
      </rPr>
      <t xml:space="preserve">の </t>
    </r>
    <r>
      <rPr>
        <i/>
        <sz val="6"/>
        <rFont val="Times New Roman"/>
        <family val="1"/>
      </rPr>
      <t>x</t>
    </r>
    <r>
      <rPr>
        <sz val="6"/>
        <rFont val="ＭＳ Ｐゴシック"/>
        <family val="3"/>
        <charset val="128"/>
        <scheme val="major"/>
      </rPr>
      <t xml:space="preserve"> と </t>
    </r>
    <r>
      <rPr>
        <i/>
        <sz val="6"/>
        <rFont val="Times New Roman"/>
        <family val="1"/>
      </rPr>
      <t>y</t>
    </r>
    <r>
      <rPr>
        <sz val="6"/>
        <rFont val="ＭＳ Ｐゴシック"/>
        <family val="3"/>
        <charset val="128"/>
        <scheme val="major"/>
      </rPr>
      <t xml:space="preserve"> との関係を表したものを選ぶ</t>
    </r>
    <phoneticPr fontId="1"/>
  </si>
  <si>
    <t>一次関数の関係を表，式，グラフで表すことができる</t>
    <phoneticPr fontId="1"/>
  </si>
  <si>
    <t>比例，反比例，一次関数について変化の割合を正しく説明したものを選ぶ</t>
    <phoneticPr fontId="1"/>
  </si>
  <si>
    <t>一次関数の変化の割合の特徴を理解している</t>
    <phoneticPr fontId="1"/>
  </si>
  <si>
    <r>
      <t>二元一次方程式</t>
    </r>
    <r>
      <rPr>
        <sz val="6"/>
        <rFont val="ＭＳ Ｐゴシック"/>
        <family val="1"/>
        <scheme val="major"/>
      </rPr>
      <t xml:space="preserve"> </t>
    </r>
    <r>
      <rPr>
        <sz val="6"/>
        <rFont val="Times New Roman"/>
        <family val="1"/>
      </rPr>
      <t>2</t>
    </r>
    <r>
      <rPr>
        <i/>
        <sz val="6"/>
        <rFont val="Times New Roman"/>
        <family val="1"/>
      </rPr>
      <t>x</t>
    </r>
    <r>
      <rPr>
        <sz val="6"/>
        <rFont val="ＭＳ Ｐゴシック"/>
        <family val="3"/>
        <charset val="128"/>
      </rPr>
      <t>＋</t>
    </r>
    <r>
      <rPr>
        <i/>
        <sz val="6"/>
        <rFont val="Times New Roman"/>
        <family val="1"/>
      </rPr>
      <t>y</t>
    </r>
    <r>
      <rPr>
        <sz val="6"/>
        <rFont val="Times New Roman"/>
        <family val="1"/>
      </rPr>
      <t xml:space="preserve"> </t>
    </r>
    <r>
      <rPr>
        <sz val="6"/>
        <rFont val="ＭＳ Ｐゴシック"/>
        <family val="3"/>
        <charset val="128"/>
      </rPr>
      <t>＝</t>
    </r>
    <r>
      <rPr>
        <sz val="6"/>
        <rFont val="Times New Roman"/>
        <family val="1"/>
      </rPr>
      <t xml:space="preserve"> 8</t>
    </r>
    <r>
      <rPr>
        <sz val="6"/>
        <rFont val="ＭＳ Ｐゴシック"/>
        <family val="3"/>
        <charset val="128"/>
        <scheme val="major"/>
      </rPr>
      <t xml:space="preserve"> の解である </t>
    </r>
    <r>
      <rPr>
        <i/>
        <sz val="6"/>
        <rFont val="Times New Roman"/>
        <family val="1"/>
      </rPr>
      <t>x</t>
    </r>
    <r>
      <rPr>
        <sz val="6"/>
        <rFont val="ＭＳ Ｐゴシック"/>
        <family val="3"/>
        <charset val="128"/>
        <scheme val="major"/>
      </rPr>
      <t>，</t>
    </r>
    <r>
      <rPr>
        <i/>
        <sz val="6"/>
        <rFont val="Times New Roman"/>
        <family val="1"/>
      </rPr>
      <t>y</t>
    </r>
    <r>
      <rPr>
        <sz val="6"/>
        <rFont val="ＭＳ Ｐゴシック"/>
        <family val="3"/>
        <charset val="128"/>
        <scheme val="major"/>
      </rPr>
      <t xml:space="preserve"> の値の組を座標とする点の全体を表したものを選ぶ</t>
    </r>
    <phoneticPr fontId="1"/>
  </si>
  <si>
    <t>二元一次方程式の解を座標とする点の集合は直線として表されることを理解している</t>
    <phoneticPr fontId="1"/>
  </si>
  <si>
    <r>
      <t>座標平面上にある2直線</t>
    </r>
    <r>
      <rPr>
        <i/>
        <sz val="6"/>
        <rFont val="ＭＳ Ｐゴシック"/>
        <family val="3"/>
        <charset val="128"/>
      </rPr>
      <t>ℓ</t>
    </r>
    <r>
      <rPr>
        <sz val="6"/>
        <rFont val="ＭＳ Ｐゴシック"/>
        <family val="3"/>
        <charset val="128"/>
        <scheme val="major"/>
      </rPr>
      <t>，</t>
    </r>
    <r>
      <rPr>
        <i/>
        <sz val="6"/>
        <rFont val="Times New Roman"/>
        <family val="1"/>
      </rPr>
      <t>m</t>
    </r>
    <r>
      <rPr>
        <sz val="6"/>
        <rFont val="ＭＳ Ｐゴシック"/>
        <family val="3"/>
        <charset val="128"/>
        <scheme val="major"/>
      </rPr>
      <t>と</t>
    </r>
    <r>
      <rPr>
        <i/>
        <sz val="6"/>
        <rFont val="Times New Roman"/>
        <family val="1"/>
      </rPr>
      <t>y</t>
    </r>
    <r>
      <rPr>
        <sz val="6"/>
        <rFont val="ＭＳ Ｐゴシック"/>
        <family val="3"/>
        <charset val="128"/>
        <scheme val="major"/>
      </rPr>
      <t>軸に囲まれた三角形を図示したものを選ぶ</t>
    </r>
    <phoneticPr fontId="1"/>
  </si>
  <si>
    <t>一次関数の関係を表，式，グラフを用いて表現したり，処理したりすることができる</t>
    <phoneticPr fontId="1"/>
  </si>
  <si>
    <t>二つの一次関数のグラフの交点の座標を求める</t>
    <phoneticPr fontId="1"/>
  </si>
  <si>
    <t>座標平面上の二直線の交点の座標を連立二元一次方程式を解いて求めたり，連立二元一次方程式の解を二直線の交点の座標から求めたりすることができる</t>
    <phoneticPr fontId="1"/>
  </si>
  <si>
    <r>
      <t>直線</t>
    </r>
    <r>
      <rPr>
        <i/>
        <sz val="6"/>
        <rFont val="ＭＳ Ｐゴシック"/>
        <family val="3"/>
        <charset val="128"/>
      </rPr>
      <t>ℓ</t>
    </r>
    <r>
      <rPr>
        <sz val="6"/>
        <rFont val="ＭＳ Ｐゴシック"/>
        <family val="3"/>
        <charset val="128"/>
        <scheme val="major"/>
      </rPr>
      <t>の式を求める</t>
    </r>
    <phoneticPr fontId="1"/>
  </si>
  <si>
    <t>一次関数の特徴を理解している</t>
    <phoneticPr fontId="1"/>
  </si>
  <si>
    <r>
      <t>∠</t>
    </r>
    <r>
      <rPr>
        <i/>
        <sz val="6"/>
        <rFont val="Times New Roman"/>
        <family val="1"/>
      </rPr>
      <t>c</t>
    </r>
    <r>
      <rPr>
        <sz val="6"/>
        <rFont val="ＭＳ Ｐゴシック"/>
        <family val="3"/>
        <charset val="128"/>
        <scheme val="major"/>
      </rPr>
      <t>の同位角を選ぶ</t>
    </r>
    <phoneticPr fontId="1"/>
  </si>
  <si>
    <t>同位角の意味を理解している</t>
    <phoneticPr fontId="1"/>
  </si>
  <si>
    <t>（２）①</t>
    <phoneticPr fontId="1"/>
  </si>
  <si>
    <r>
      <t>∠</t>
    </r>
    <r>
      <rPr>
        <i/>
        <sz val="6"/>
        <rFont val="Times New Roman"/>
        <family val="1"/>
      </rPr>
      <t>x</t>
    </r>
    <r>
      <rPr>
        <sz val="6"/>
        <rFont val="ＭＳ Ｐゴシック"/>
        <family val="3"/>
        <charset val="128"/>
        <scheme val="major"/>
      </rPr>
      <t>の大きさを求める</t>
    </r>
    <phoneticPr fontId="1"/>
  </si>
  <si>
    <t>1組の平行線に直線が交わってできる角の性質を理解している</t>
    <phoneticPr fontId="1"/>
  </si>
  <si>
    <t>（２）②</t>
    <phoneticPr fontId="1"/>
  </si>
  <si>
    <t>直線の位置関係から，対頂角や平行線の性質を導くことができることを理解している</t>
    <phoneticPr fontId="1"/>
  </si>
  <si>
    <t>正十二角形の内角の和を求める</t>
    <phoneticPr fontId="1"/>
  </si>
  <si>
    <t>多角形の内角の和と外角の和の求め方を理解している</t>
    <phoneticPr fontId="1"/>
  </si>
  <si>
    <t>五角形の外角を表したものを選ぶ</t>
    <phoneticPr fontId="1"/>
  </si>
  <si>
    <t>多角形の内角と外角及び内角の和と外角の和の意味を理解している</t>
    <phoneticPr fontId="1"/>
  </si>
  <si>
    <t>３つの三角形から，合同な三角形の組とそのときに使用する合同条件を選ぶ</t>
    <phoneticPr fontId="1"/>
  </si>
  <si>
    <t>図形の合同と三角形の合同条件の意味を理解している</t>
    <phoneticPr fontId="1"/>
  </si>
  <si>
    <t>二つの合同な三角形において，辺EFの長さを求める</t>
    <phoneticPr fontId="1"/>
  </si>
  <si>
    <t>合同な三角形の対応する辺の長さや角の大きさを求めることができる</t>
    <phoneticPr fontId="1"/>
  </si>
  <si>
    <t>証明の方針にもとづいて，PB ＝ PCを証明する</t>
    <phoneticPr fontId="1"/>
  </si>
  <si>
    <t>証明のための構想や方針の必要性と意味を理解している</t>
    <phoneticPr fontId="1"/>
  </si>
  <si>
    <t>△BPH ≡ △CPH をもとにして，仮定以外に新しくわかることを選ぶ</t>
    <phoneticPr fontId="1"/>
  </si>
  <si>
    <t>証明を振り返り、新たな性質を見いだすことができる</t>
    <phoneticPr fontId="1"/>
  </si>
  <si>
    <t>証明を基に発展的に考えて，最小となる距離を求める方法を作図する</t>
    <phoneticPr fontId="1"/>
  </si>
  <si>
    <t>証明の作図方法から発展的な作図の方法を理解している</t>
    <phoneticPr fontId="1"/>
  </si>
  <si>
    <t>登山口から山小屋までの間に，1分間で高さが平均何m上がるペースで進んだかを求める</t>
    <phoneticPr fontId="1"/>
  </si>
  <si>
    <t>一次関数の変化の割合を求めることができる</t>
    <phoneticPr fontId="1"/>
  </si>
  <si>
    <t>二人が出発してから何分後に出会うかを選ぶ</t>
    <phoneticPr fontId="1"/>
  </si>
  <si>
    <t>具体的な事象から一次関数とみなし変化の様子をグラフを用いて表現できる</t>
    <phoneticPr fontId="1"/>
  </si>
  <si>
    <t>具体的な事象を一次関数とみなし，変化や対応の様子を調べたり，予測したりすることができる</t>
    <phoneticPr fontId="1"/>
  </si>
  <si>
    <t>4台の机を並べたときに置けるイスの個数を求める</t>
    <phoneticPr fontId="1"/>
  </si>
  <si>
    <t>問題場面における考察の対象を明確に捉えることができる</t>
    <phoneticPr fontId="1"/>
  </si>
  <si>
    <t>机の短い辺を隣合せて並べたときに長い辺に並べるイスの個数と机の周りに並べるのに必要なすべてのイスの個数を文字を使った式で表す</t>
    <phoneticPr fontId="1"/>
  </si>
  <si>
    <t>数学的な事象に即して，結果を求めることができる</t>
    <phoneticPr fontId="1"/>
  </si>
  <si>
    <r>
      <t xml:space="preserve">机の長い辺を隣合せて並べたときのイスの個数は， </t>
    </r>
    <r>
      <rPr>
        <sz val="6"/>
        <rFont val="Times New Roman"/>
        <family val="1"/>
      </rPr>
      <t>2</t>
    </r>
    <r>
      <rPr>
        <i/>
        <sz val="6"/>
        <rFont val="Times New Roman"/>
        <family val="1"/>
      </rPr>
      <t>n</t>
    </r>
    <r>
      <rPr>
        <sz val="6"/>
        <rFont val="Times New Roman"/>
        <family val="1"/>
      </rPr>
      <t xml:space="preserve"> </t>
    </r>
    <r>
      <rPr>
        <sz val="6"/>
        <rFont val="ＭＳ Ｐゴシック"/>
        <family val="3"/>
        <charset val="128"/>
      </rPr>
      <t>＋</t>
    </r>
    <r>
      <rPr>
        <sz val="6"/>
        <rFont val="Times New Roman"/>
        <family val="1"/>
      </rPr>
      <t xml:space="preserve"> 6</t>
    </r>
    <r>
      <rPr>
        <sz val="6"/>
        <rFont val="ＭＳ Ｐゴシック"/>
        <family val="3"/>
        <charset val="128"/>
        <scheme val="major"/>
      </rPr>
      <t xml:space="preserve"> という式になる理由を囲み方を参考にして説明する</t>
    </r>
    <phoneticPr fontId="1"/>
  </si>
  <si>
    <t>事象と式の対応を的確に捉え，事柄が成り立つ理由を説明することができる</t>
    <phoneticPr fontId="1"/>
  </si>
  <si>
    <r>
      <rPr>
        <i/>
        <sz val="6"/>
        <rFont val="Times New Roman"/>
        <family val="1"/>
      </rPr>
      <t xml:space="preserve"> b </t>
    </r>
    <r>
      <rPr>
        <sz val="6"/>
        <rFont val="Times New Roman"/>
        <family val="1"/>
      </rPr>
      <t>// c</t>
    </r>
    <r>
      <rPr>
        <i/>
        <sz val="6"/>
        <rFont val="Times New Roman"/>
        <family val="1"/>
      </rPr>
      <t xml:space="preserve"> </t>
    </r>
    <r>
      <rPr>
        <sz val="6"/>
        <rFont val="ＭＳ Ｐゴシック"/>
        <family val="3"/>
        <charset val="128"/>
        <scheme val="major"/>
      </rPr>
      <t>になるときの∠</t>
    </r>
    <r>
      <rPr>
        <i/>
        <sz val="6"/>
        <rFont val="Times New Roman"/>
        <family val="1"/>
      </rPr>
      <t>x</t>
    </r>
    <r>
      <rPr>
        <sz val="6"/>
        <rFont val="ＭＳ Ｐゴシック"/>
        <family val="3"/>
        <charset val="128"/>
        <scheme val="major"/>
      </rPr>
      <t>の大きさを求める</t>
    </r>
    <phoneticPr fontId="1"/>
  </si>
  <si>
    <t>-</t>
    <phoneticPr fontId="5" type="Hiragana" alignment="center"/>
  </si>
  <si>
    <t>（１）①</t>
    <phoneticPr fontId="1"/>
  </si>
  <si>
    <t>地図中から「越後平野」の位置を選ぶ</t>
    <phoneticPr fontId="1"/>
  </si>
  <si>
    <t>「越後平野」について理解している</t>
    <phoneticPr fontId="1"/>
  </si>
  <si>
    <t>（１）②</t>
    <phoneticPr fontId="1"/>
  </si>
  <si>
    <t>地図中から「シラス台地」の位置を選ぶ</t>
    <phoneticPr fontId="1"/>
  </si>
  <si>
    <t>「シラス台地」について理解している</t>
    <phoneticPr fontId="1"/>
  </si>
  <si>
    <t>（１）③</t>
    <phoneticPr fontId="1"/>
  </si>
  <si>
    <t>新鮮なうちに出荷するために，人口の集中する大都市の周りで野菜などをつくる農業の名前を書く</t>
    <phoneticPr fontId="1"/>
  </si>
  <si>
    <t>「近郊農業」について理解している</t>
    <phoneticPr fontId="1"/>
  </si>
  <si>
    <t>（１）④</t>
    <phoneticPr fontId="1"/>
  </si>
  <si>
    <t>中部地方の県別の第一次産業の生産額と，県の説明の組み合わせとして適しているものを選ぶ</t>
    <phoneticPr fontId="1"/>
  </si>
  <si>
    <t>表と説明をもとに，県の第一次産業について考察することができる</t>
    <phoneticPr fontId="1"/>
  </si>
  <si>
    <t>（１）⑤</t>
    <phoneticPr fontId="1"/>
  </si>
  <si>
    <t>地球温暖化による果物の「栽培に適した気温の地域」の変化について予測した地図から読み取れることの説明として適していないものを選ぶ</t>
    <phoneticPr fontId="1"/>
  </si>
  <si>
    <t>地図から，地球温暖化が果樹栽培に与える影響を読み取ることができる</t>
    <phoneticPr fontId="1"/>
  </si>
  <si>
    <t>（２）①</t>
    <phoneticPr fontId="1"/>
  </si>
  <si>
    <t>大阪府と兵庫県の大阪湾に面した地域を中心として古くから発達してきた工業地帯の名前を書く</t>
    <phoneticPr fontId="1"/>
  </si>
  <si>
    <t>「阪神工業地帯」について理解している</t>
    <phoneticPr fontId="1"/>
  </si>
  <si>
    <t>（２）②</t>
    <phoneticPr fontId="1"/>
  </si>
  <si>
    <t>３つの地図と説明から，自動車工場に当たるものを選ぶ</t>
    <phoneticPr fontId="1"/>
  </si>
  <si>
    <t>地図と説明から，工業製品ごとの工場の立地の特色を読み取ることができる</t>
    <phoneticPr fontId="1"/>
  </si>
  <si>
    <t>（３）①</t>
    <phoneticPr fontId="1"/>
  </si>
  <si>
    <t>観光と環境保全の両立がはかられている，世界自然遺産に登録されたオホーツク海をのぞむ半島の名前を書く</t>
    <phoneticPr fontId="1"/>
  </si>
  <si>
    <t>「知床半島」について理解している</t>
    <phoneticPr fontId="1"/>
  </si>
  <si>
    <t>（３）②</t>
    <phoneticPr fontId="1"/>
  </si>
  <si>
    <t>「外国人観光客が日本で最もしたいこと」のアンケート結果を参考に，伊勢志摩の魅力のうち，最も外国人観光客に対する宣伝効果が低いと考えられるものを選ぶ</t>
    <phoneticPr fontId="1"/>
  </si>
  <si>
    <t>アンケート結果をもとに，観光客に宣伝する目的に適した地域の魅力について，考察することができる</t>
    <phoneticPr fontId="1"/>
  </si>
  <si>
    <t>（４）①</t>
    <phoneticPr fontId="1"/>
  </si>
  <si>
    <t>明治時代に北九州市につくられた製鉄所の名前を書く</t>
    <phoneticPr fontId="1"/>
  </si>
  <si>
    <t>「八幡製鉄所」について理解している</t>
    <phoneticPr fontId="1"/>
  </si>
  <si>
    <t>（４）②</t>
    <phoneticPr fontId="1"/>
  </si>
  <si>
    <t>九州の県別のいちご生産量を示す地図をもとに，いちごの生産量全国上位７県を示す表から福岡県と佐賀県を選ぶ</t>
    <phoneticPr fontId="1"/>
  </si>
  <si>
    <t>表と地図から，九州のいちごの生産の特徴を読み取ることができる</t>
    <phoneticPr fontId="1"/>
  </si>
  <si>
    <t>（４）③</t>
    <phoneticPr fontId="1"/>
  </si>
  <si>
    <t>博多港に出入りする貨物量を示した資料から読み取れることの説明として適しているものを選ぶ</t>
    <phoneticPr fontId="1"/>
  </si>
  <si>
    <t>資料から，博多港に出入りする貨物量の特徴を読み取ることができる</t>
    <phoneticPr fontId="1"/>
  </si>
  <si>
    <t>（５）①</t>
    <phoneticPr fontId="1"/>
  </si>
  <si>
    <t>東京都と隣接していない県を選ぶ</t>
    <phoneticPr fontId="1"/>
  </si>
  <si>
    <t>東京都周辺の地理について理解している</t>
    <phoneticPr fontId="1"/>
  </si>
  <si>
    <t>（５）②</t>
    <phoneticPr fontId="1"/>
  </si>
  <si>
    <t>農業産出額に占める米，野菜，畜産の割合と額の合計を示した資料から，埼玉県に当たるものを選ぶ</t>
    <phoneticPr fontId="1"/>
  </si>
  <si>
    <t>資料から，埼玉県の農業の特色を読み取ることができる</t>
    <phoneticPr fontId="1"/>
  </si>
  <si>
    <t>（５）③</t>
    <phoneticPr fontId="1"/>
  </si>
  <si>
    <t>製造品出荷額等の内訳を示した資料から，東京都に当たるものを選ぶ</t>
    <phoneticPr fontId="1"/>
  </si>
  <si>
    <t>東京都の工業の特色について理解している</t>
    <phoneticPr fontId="1"/>
  </si>
  <si>
    <t>（５）④</t>
    <phoneticPr fontId="1"/>
  </si>
  <si>
    <t>昼間人口，夜間人口の関係を示した資料から，埼玉県に当たるものを選ぶ</t>
    <phoneticPr fontId="1"/>
  </si>
  <si>
    <t>資料をもとに，関東地方の都県の特色について考察することができる</t>
    <phoneticPr fontId="1"/>
  </si>
  <si>
    <t>文章中の空欄に当てはまる州の名前を書く</t>
    <phoneticPr fontId="1"/>
  </si>
  <si>
    <t>表から世界の州ごとの人口の特色を読み取ることができる</t>
    <phoneticPr fontId="1"/>
  </si>
  <si>
    <t>文章中の２つの空欄に共通して当てはまるものを選ぶ</t>
    <phoneticPr fontId="1"/>
  </si>
  <si>
    <t>資料の示す内容を読み取り，目的にあわせて適切に活用することができる</t>
    <phoneticPr fontId="1"/>
  </si>
  <si>
    <t>世界の出生率・死亡率を州別に示した表から読み取れることの説明として適しているものの組み合わせを選ぶ</t>
    <phoneticPr fontId="1"/>
  </si>
  <si>
    <t>表から州ごとの特色を読み取ることができる</t>
    <phoneticPr fontId="1"/>
  </si>
  <si>
    <t>文章中の空欄に当てはまる数字を選ぶ</t>
    <phoneticPr fontId="1"/>
  </si>
  <si>
    <t>資料をもとに，アフリカ州の人口構成について考察することができる</t>
    <phoneticPr fontId="1"/>
  </si>
  <si>
    <t>資料を比較し，日本の老年層の割合が最も増加した期間を選ぶ</t>
    <phoneticPr fontId="1"/>
  </si>
  <si>
    <t>資料から，人口の割合の変化を読み取ることができる</t>
    <phoneticPr fontId="1"/>
  </si>
  <si>
    <t>（２）③</t>
    <phoneticPr fontId="1"/>
  </si>
  <si>
    <t>文章中の空欄に入れるのに適した内容を資料から考察して条件にあわせて書く</t>
    <phoneticPr fontId="1"/>
  </si>
  <si>
    <t>資料をもとに，人口問題について考察し，適切に表現することができる</t>
    <phoneticPr fontId="1"/>
  </si>
  <si>
    <t>（１）</t>
    <phoneticPr fontId="1"/>
  </si>
  <si>
    <t>文章中の空欄に入れるのに適している語を書く</t>
    <phoneticPr fontId="1"/>
  </si>
  <si>
    <t>「天下の台所」について理解している</t>
    <phoneticPr fontId="1"/>
  </si>
  <si>
    <t>房総半島などで漁獲され，綿作の肥料に加工されて上方などに送られた水産物を選ぶ</t>
    <phoneticPr fontId="1"/>
  </si>
  <si>
    <t>江戸時代の漁業の発達について理解している</t>
    <phoneticPr fontId="1"/>
  </si>
  <si>
    <t>地図中に示した航路の名前を書く</t>
    <phoneticPr fontId="1"/>
  </si>
  <si>
    <t>「西廻り航路」について理解している</t>
    <phoneticPr fontId="1"/>
  </si>
  <si>
    <t>西廻り航路で北海道から大阪に大量に運ばれた食材を選ぶ</t>
    <phoneticPr fontId="1"/>
  </si>
  <si>
    <t>江戸時代の海運の発達と大阪の食文化の関係を理解している</t>
    <phoneticPr fontId="1"/>
  </si>
  <si>
    <t>大阪から江戸に米やしょう油，酒などを大量に運んだ経路として最も適しているものを選ぶ</t>
    <phoneticPr fontId="1"/>
  </si>
  <si>
    <t>「江戸・大阪間の航路」について理解している</t>
    <phoneticPr fontId="1"/>
  </si>
  <si>
    <t>米・貨幣の流れに関する図をもとに，江戸時代の流通における蔵屋敷の役割の説明を書く</t>
    <phoneticPr fontId="1"/>
  </si>
  <si>
    <t>図をもとに，米と貨幣の流通について考察し，適切に表現することができる</t>
    <phoneticPr fontId="1"/>
  </si>
  <si>
    <t>江戸幕府による経済政策を年代の古い順に並べたものを選ぶ</t>
    <phoneticPr fontId="1"/>
  </si>
  <si>
    <t>江戸時代の経済政策の流れについて考察することができる</t>
    <phoneticPr fontId="1"/>
  </si>
  <si>
    <t>３つの航路からバスコ＝ダ＝ガマが開いた航路を選ぶ</t>
    <phoneticPr fontId="1"/>
  </si>
  <si>
    <t>ヨーロッパ人による新航路の開拓について理解している</t>
    <phoneticPr fontId="1"/>
  </si>
  <si>
    <t>新航路開拓の背景の説明として適しているものを選ぶ</t>
    <phoneticPr fontId="1"/>
  </si>
  <si>
    <t>図をもとに，ヨーロッパ人による新航路開拓の背景について考察することができる</t>
    <phoneticPr fontId="1"/>
  </si>
  <si>
    <t>織田信長が自由な商業活動を認めた政策の名前を書く</t>
    <phoneticPr fontId="1"/>
  </si>
  <si>
    <t>織田信長の政策について理解している</t>
    <phoneticPr fontId="1"/>
  </si>
  <si>
    <t>朱印状の写真と内容の説明をもとに，地図中から渡航先の位置を選ぶ</t>
    <phoneticPr fontId="1"/>
  </si>
  <si>
    <t>「朱印船貿易」について理解している</t>
    <phoneticPr fontId="1"/>
  </si>
  <si>
    <t>鎖国下の日本の貿易や交易を示す図と表から読み取れることの説明として適しているものを選ぶ</t>
    <phoneticPr fontId="1"/>
  </si>
  <si>
    <t>図から，鎖国下の日本の貿易や交易の特色を読み取ることができる</t>
    <phoneticPr fontId="1"/>
  </si>
  <si>
    <t>-</t>
    <phoneticPr fontId="1"/>
  </si>
  <si>
    <t>（１）①</t>
    <phoneticPr fontId="1"/>
  </si>
  <si>
    <t>地図中から「越後平野」の位置を選ぶ</t>
    <phoneticPr fontId="1"/>
  </si>
  <si>
    <t>「越後平野」について理解している</t>
    <phoneticPr fontId="1"/>
  </si>
  <si>
    <t>（１）②</t>
    <phoneticPr fontId="1"/>
  </si>
  <si>
    <t>地図中から「シラス台地」の位置を選ぶ</t>
    <phoneticPr fontId="1"/>
  </si>
  <si>
    <t>「シラス台地」について理解している</t>
    <phoneticPr fontId="1"/>
  </si>
  <si>
    <t>（１）③</t>
    <phoneticPr fontId="1"/>
  </si>
  <si>
    <t>新鮮なうちに出荷するために，人口の集中する大都市の周りで野菜などをつくる農業の名前を書く</t>
    <phoneticPr fontId="1"/>
  </si>
  <si>
    <t>「近郊農業」について理解している</t>
    <phoneticPr fontId="1"/>
  </si>
  <si>
    <t>（１）④</t>
    <phoneticPr fontId="1"/>
  </si>
  <si>
    <t>中部地方の県別の第一次産業の生産額と，県の説明の組み合わせとして適しているものを選ぶ</t>
    <phoneticPr fontId="1"/>
  </si>
  <si>
    <t>表と説明をもとに，県の第一次産業について考察することができる</t>
    <phoneticPr fontId="1"/>
  </si>
  <si>
    <t>（１）⑤</t>
    <phoneticPr fontId="1"/>
  </si>
  <si>
    <t>地球温暖化による果物の「栽培に適した気温の地域」の変化について予測した地図から読み取れることの説明として適していないものを選ぶ</t>
    <phoneticPr fontId="1"/>
  </si>
  <si>
    <t>地図から，地球温暖化が果樹栽培に与える影響を読み取ることができる</t>
    <phoneticPr fontId="1"/>
  </si>
  <si>
    <t>（２）①</t>
    <phoneticPr fontId="1"/>
  </si>
  <si>
    <t>大阪府と兵庫県の大阪湾に面した地域を中心として古くから発達してきた工業地帯の名前を書く</t>
    <phoneticPr fontId="1"/>
  </si>
  <si>
    <t>「阪神工業地帯」について理解している</t>
    <phoneticPr fontId="1"/>
  </si>
  <si>
    <t>（２）②</t>
    <phoneticPr fontId="1"/>
  </si>
  <si>
    <t>３つの地図と説明から，自動車工場に当たるものを選ぶ</t>
    <phoneticPr fontId="1"/>
  </si>
  <si>
    <t>地図と説明から，工業製品ごとの工場の立地の特色を読み取ることができる</t>
    <phoneticPr fontId="1"/>
  </si>
  <si>
    <t>（３）</t>
    <phoneticPr fontId="1"/>
  </si>
  <si>
    <t>「外国人観光客が日本で最もしたいこと」のアンケート結果を参考に，伊勢志摩の魅力のうち，最も外国人観光客に対する宣伝効果が低いと考えられるものを選ぶ</t>
    <phoneticPr fontId="1"/>
  </si>
  <si>
    <t>アンケート結果をもとに，観光客に宣伝する目的に適した地域の魅力について，考察することができる</t>
    <phoneticPr fontId="1"/>
  </si>
  <si>
    <t>（４）①</t>
    <phoneticPr fontId="1"/>
  </si>
  <si>
    <t>明治時代に北九州市につくられた製鉄所の名前を書く</t>
    <phoneticPr fontId="1"/>
  </si>
  <si>
    <t>「八幡製鉄所」について理解している</t>
    <phoneticPr fontId="1"/>
  </si>
  <si>
    <t>（４）②</t>
    <phoneticPr fontId="1"/>
  </si>
  <si>
    <t>九州の県別のいちご生産量を示す地図をもとに，いちごの生産量全国上位７県を示す表から福岡県と佐賀県を選ぶ</t>
    <phoneticPr fontId="1"/>
  </si>
  <si>
    <t>表と地図から，九州のいちごの生産の特徴を読み取ることができる</t>
    <phoneticPr fontId="1"/>
  </si>
  <si>
    <t>（４）③</t>
    <phoneticPr fontId="1"/>
  </si>
  <si>
    <t>博多港に出入りする貨物量を示した資料から読み取れることの説明として適しているものを選ぶ</t>
    <phoneticPr fontId="1"/>
  </si>
  <si>
    <t>資料から，博多港に出入りする貨物量の特徴を読み取ることができる</t>
    <phoneticPr fontId="1"/>
  </si>
  <si>
    <t>アルプス・ヒマラヤ造山帯と環太平洋造山帯を示した地図をもとに，国別の地震発生件数の組み合わせを選ぶ</t>
    <phoneticPr fontId="1"/>
  </si>
  <si>
    <t>地図から，世界の自然環境の特色を読み取ることができる</t>
    <phoneticPr fontId="1"/>
  </si>
  <si>
    <t>地図中に示した線Ｐを西端とする帯状の地形の名前を書く</t>
    <phoneticPr fontId="1"/>
  </si>
  <si>
    <t>「フォッサマグナ」について理解している</t>
    <phoneticPr fontId="1"/>
  </si>
  <si>
    <t>写真で示された地形についての説明として適しているものを選ぶ</t>
    <phoneticPr fontId="1"/>
  </si>
  <si>
    <t>写真で示された地形の特徴を読み取ることができる</t>
    <phoneticPr fontId="1"/>
  </si>
  <si>
    <t>地図中に示した海流の名前を書く</t>
    <phoneticPr fontId="1"/>
  </si>
  <si>
    <t>日本周辺の海流について理解している</t>
    <phoneticPr fontId="1"/>
  </si>
  <si>
    <t>地図中に示した海域が豊かな漁場である理由として適しているものを選ぶ</t>
    <phoneticPr fontId="1"/>
  </si>
  <si>
    <t>三陸沖が豊かな漁場である理由を理解している</t>
    <phoneticPr fontId="1"/>
  </si>
  <si>
    <t>文章中の空欄に当てはまる州の名前を書く</t>
    <phoneticPr fontId="1"/>
  </si>
  <si>
    <t>表から世界の州ごとの人口の特色を読み取ることができる</t>
    <phoneticPr fontId="1"/>
  </si>
  <si>
    <t>文章中の２つの空欄に共通して当てはまるものを選ぶ</t>
    <phoneticPr fontId="1"/>
  </si>
  <si>
    <t>資料の示す内容を読み取り，目的にあわせて適切に活用することができる</t>
    <phoneticPr fontId="1"/>
  </si>
  <si>
    <t>世界の出生率・死亡率を州別に示した表から読み取れることの説明として適しているものの組み合わせを選ぶ</t>
    <phoneticPr fontId="1"/>
  </si>
  <si>
    <t>表から州ごとの特色を読み取ることができる</t>
    <phoneticPr fontId="1"/>
  </si>
  <si>
    <t>文章中の空欄に当てはまる数字を選ぶ</t>
    <phoneticPr fontId="1"/>
  </si>
  <si>
    <t>資料をもとに，アフリカ州の人口構成について考察することができる</t>
    <phoneticPr fontId="1"/>
  </si>
  <si>
    <t>資料を比較し，日本の老年層の割合が最も増加した期間を選ぶ</t>
    <phoneticPr fontId="1"/>
  </si>
  <si>
    <t>資料から，人口の割合の変化を読み取ることができる</t>
    <phoneticPr fontId="1"/>
  </si>
  <si>
    <t>（２）③</t>
    <phoneticPr fontId="1"/>
  </si>
  <si>
    <t>文章中の空欄に入れるのに適した内容を資料から考察して条件にあわせて書く</t>
    <phoneticPr fontId="1"/>
  </si>
  <si>
    <t>資料をもとに，人口問題について考察し，適切に表現することができる</t>
    <phoneticPr fontId="1"/>
  </si>
  <si>
    <t>（１）</t>
    <phoneticPr fontId="1"/>
  </si>
  <si>
    <t>文章中の空欄に入れるのに適している語を書く</t>
    <phoneticPr fontId="1"/>
  </si>
  <si>
    <t>「天下の台所」について理解している</t>
    <phoneticPr fontId="1"/>
  </si>
  <si>
    <t>房総半島などで漁獲され，綿作の肥料に加工されて上方などに送られた水産物を選ぶ</t>
    <phoneticPr fontId="1"/>
  </si>
  <si>
    <t>江戸時代の漁業の発達について理解している</t>
    <phoneticPr fontId="1"/>
  </si>
  <si>
    <t>地図中に示した航路の名前を書く</t>
    <phoneticPr fontId="1"/>
  </si>
  <si>
    <t>「西廻り航路」について理解している</t>
    <phoneticPr fontId="1"/>
  </si>
  <si>
    <t>西廻り航路で北海道から大阪に大量に運ばれた食材を選ぶ</t>
    <phoneticPr fontId="1"/>
  </si>
  <si>
    <t>江戸時代の海運の発達と大阪の食文化の関係を理解している</t>
    <phoneticPr fontId="1"/>
  </si>
  <si>
    <t>大阪から江戸に米やしょう油，酒などを大量に運んだ経路として最も適しているものを選ぶ</t>
    <phoneticPr fontId="1"/>
  </si>
  <si>
    <t>「江戸・大阪間の航路」について理解している</t>
    <phoneticPr fontId="1"/>
  </si>
  <si>
    <t>米・貨幣の流れに関する図をもとに，江戸時代の流通における蔵屋敷の役割の説明を書く</t>
    <phoneticPr fontId="1"/>
  </si>
  <si>
    <t>図をもとに，米と貨幣の流通について考察し，適切に表現することができる</t>
    <phoneticPr fontId="1"/>
  </si>
  <si>
    <t>江戸幕府による経済政策を年代の古い順に並べたものを選ぶ</t>
    <phoneticPr fontId="1"/>
  </si>
  <si>
    <t>江戸時代の経済政策の流れについて考察することができる</t>
    <phoneticPr fontId="1"/>
  </si>
  <si>
    <t>名誉革命についての説明として適しているものを選ぶ</t>
    <phoneticPr fontId="1"/>
  </si>
  <si>
    <t>「名誉革命」について理解している</t>
    <phoneticPr fontId="1"/>
  </si>
  <si>
    <t>17～19世紀ごろのイギリスの貿易に起きた変化の説明として適しているものを選ぶ</t>
    <phoneticPr fontId="1"/>
  </si>
  <si>
    <t>図をもとに，イギリスの産業革命前後の貿易の変化について考察することができる</t>
    <phoneticPr fontId="1"/>
  </si>
  <si>
    <t>（２）①</t>
    <phoneticPr fontId="1"/>
  </si>
  <si>
    <t>日米修好通商条約における，日本側の不平等な点の説明として適しているものの組み合わせを選ぶ</t>
    <phoneticPr fontId="1"/>
  </si>
  <si>
    <t>日米修好通商条約の不平等な点について考察することができる</t>
    <phoneticPr fontId="1"/>
  </si>
  <si>
    <t>（２）②</t>
    <phoneticPr fontId="1"/>
  </si>
  <si>
    <t>地図中に示された戊辰戦争の主な戦地と，戦地についての説明の組み合わせとして正しいものを選ぶ</t>
    <phoneticPr fontId="1"/>
  </si>
  <si>
    <t>戊辰戦争の主な戦地について理解している</t>
    <phoneticPr fontId="1"/>
  </si>
  <si>
    <t>（２）③</t>
    <phoneticPr fontId="1"/>
  </si>
  <si>
    <t>新政府による産業近代化政策の名前を選ぶ</t>
    <phoneticPr fontId="1"/>
  </si>
  <si>
    <t>殖産興業について理解している</t>
    <phoneticPr fontId="1"/>
  </si>
  <si>
    <t>○</t>
    <phoneticPr fontId="1"/>
  </si>
  <si>
    <t>（１）</t>
    <phoneticPr fontId="1"/>
  </si>
  <si>
    <t>試験管で溶液を熱するときに，沸騰石を入れる理由を選ぶ</t>
    <phoneticPr fontId="1"/>
  </si>
  <si>
    <t>突沸を防ぐために沸騰石を入れるという技能を身に付けている</t>
    <phoneticPr fontId="1"/>
  </si>
  <si>
    <t>ヨウ素反応とベネジクト反応の色の変化から，デンプンが分解すると何ができるか答える</t>
    <phoneticPr fontId="1"/>
  </si>
  <si>
    <t>だ液がデンプンを分解することを確かめる実験の方法を選ぶ</t>
    <phoneticPr fontId="1"/>
  </si>
  <si>
    <t>「だ液がデンプンを分解する」という考察を導くために，実験方法を検討・改善し対照実験の方法を指摘することができる</t>
    <phoneticPr fontId="1"/>
  </si>
  <si>
    <t>タンパク質が消化液によって分解されると何ができるかを答える</t>
    <phoneticPr fontId="1"/>
  </si>
  <si>
    <t>タンパク質の分解について理解している</t>
    <phoneticPr fontId="1"/>
  </si>
  <si>
    <t>脂肪を分解する消化液をつくる器官を選ぶ</t>
    <phoneticPr fontId="1"/>
  </si>
  <si>
    <t>脂肪を消化する酵素と，それをつくる器官について理解している</t>
    <phoneticPr fontId="1"/>
  </si>
  <si>
    <t>消化薬とハンペンを用いた実験から，消化酵素のはたらきには適切な温度があることを理解し，実験結果を予想する</t>
    <phoneticPr fontId="1"/>
  </si>
  <si>
    <t>消化酵素には活発にはたらく温度があることを理解し，実験でその知識を適用することができる</t>
    <phoneticPr fontId="1"/>
  </si>
  <si>
    <t>（１）</t>
    <phoneticPr fontId="1"/>
  </si>
  <si>
    <t>生物を分類する際，着目した特徴を選ぶ</t>
    <phoneticPr fontId="1"/>
  </si>
  <si>
    <t>生物の分類に関係する特徴を理解している</t>
    <phoneticPr fontId="1"/>
  </si>
  <si>
    <t>背骨がない動物の名称を答える</t>
    <phoneticPr fontId="1"/>
  </si>
  <si>
    <t>脊椎動物と無脊椎動物の特徴のちがいを理解している</t>
    <phoneticPr fontId="1"/>
  </si>
  <si>
    <t>ヒトの骨格と筋肉の模式図を読み取り，筋肉と骨をつないでいる部分の名称を答える</t>
    <phoneticPr fontId="1"/>
  </si>
  <si>
    <t>ヒトのうでの骨格と筋肉の構造を理解している</t>
    <phoneticPr fontId="1"/>
  </si>
  <si>
    <t>うでを曲げるときの筋肉の動作とそのときの骨格の動きを関連付け，適切なものを選ぶ</t>
    <phoneticPr fontId="1"/>
  </si>
  <si>
    <t>ヒトのうでの筋肉と骨格の動作とを関連付けて考えることができる</t>
    <phoneticPr fontId="1"/>
  </si>
  <si>
    <t>イルカの胸びれとヒトのうでについて骨格を比較し，相当する部分を選ぶ</t>
    <phoneticPr fontId="1"/>
  </si>
  <si>
    <t>動物の進化の証拠である相同器官について理解している</t>
    <phoneticPr fontId="1"/>
  </si>
  <si>
    <t>サメとイルカの体のつくりから，チーターと同じような筋肉の使い方をして泳いでいるものを選び，その理由を説明する</t>
    <phoneticPr fontId="1"/>
  </si>
  <si>
    <t>魚類と海中で生活する哺乳類の体のつくりから分かる泳ぎ方のちがいを陸上で生活する哺乳類の運動の特徴と比較して考えることができる</t>
    <phoneticPr fontId="1"/>
  </si>
  <si>
    <t>（１）</t>
    <phoneticPr fontId="1"/>
  </si>
  <si>
    <t>酸化銅と炭素粉末をよく混ぜ合わせる理由を選ぶ</t>
    <phoneticPr fontId="1"/>
  </si>
  <si>
    <t>十分に反応させるために酸化銅と炭素粉末をよく混ぜ合わせるという技能を身に付けている</t>
    <phoneticPr fontId="1"/>
  </si>
  <si>
    <t>酸化銅と炭素粉末を反応させる実験で，加熱後にピンチコックをしめる理由を選ぶ</t>
    <phoneticPr fontId="1"/>
  </si>
  <si>
    <t>冷却時，銅と酸素を再び反応させないためにピンチコックを閉めるという技能を身に付けている</t>
    <phoneticPr fontId="1"/>
  </si>
  <si>
    <t>酸化銅が炭素粉末との反応で別の物質に変わる化学変化の名称を選ぶ</t>
    <phoneticPr fontId="1"/>
  </si>
  <si>
    <t>還元について理解している</t>
    <phoneticPr fontId="1"/>
  </si>
  <si>
    <t>酸化銅と水素の化学変化の化学反応式を書く</t>
    <phoneticPr fontId="1"/>
  </si>
  <si>
    <t>化学反応式について，化学変化の前後で原子の数と種類が等しくなることを理解している</t>
    <phoneticPr fontId="1"/>
  </si>
  <si>
    <t>酸化銅と小麦粉を反応させる実験で，化学変化の終わりを示すものを選ぶ</t>
    <phoneticPr fontId="1"/>
  </si>
  <si>
    <t>実験では気体が発生するため，反応終了は発生する気体の様子で判断することができることを説明できる</t>
    <phoneticPr fontId="1"/>
  </si>
  <si>
    <t>酸化銅と小麦粉を反応させる実験で，石灰水と塩化コバルト紙の変化から小麦粉に含まれる原子を書く</t>
    <phoneticPr fontId="1"/>
  </si>
  <si>
    <t>二酸化炭素と水の生成から，小麦粉には炭素と水素が含まれていることを推定することができる</t>
    <phoneticPr fontId="1"/>
  </si>
  <si>
    <t>○</t>
    <phoneticPr fontId="1"/>
  </si>
  <si>
    <t>酸化銅の還元剤とならないものを選ぶ</t>
    <phoneticPr fontId="1"/>
  </si>
  <si>
    <t>銅の還元反応には，炭素や水素を含む物質が必要であることを適用し，身近な物質で還元剤とならないものを選ぶことができる</t>
    <phoneticPr fontId="1"/>
  </si>
  <si>
    <t>塩酸と石灰石を混ぜ合わせたときに発生する気体を化学式で答える</t>
    <phoneticPr fontId="1"/>
  </si>
  <si>
    <t>塩酸と石灰石の反応で二酸化炭素が発生することを理解している</t>
    <phoneticPr fontId="1"/>
  </si>
  <si>
    <t>気体が発生する実験でふたをしめ直した時点を選ぶ</t>
    <phoneticPr fontId="1"/>
  </si>
  <si>
    <t>気体が発生する化学反応において，容器を密閉しないと質量が保存されないことについて理解している</t>
    <phoneticPr fontId="1"/>
  </si>
  <si>
    <t>反応の前後で質量が変化しない実験を選ぶ</t>
    <phoneticPr fontId="1"/>
  </si>
  <si>
    <t>気体が発生したり，気体と化合する反応以外で，反応の前後で質量が変化しない実験を理解している</t>
    <phoneticPr fontId="1"/>
  </si>
  <si>
    <t>実験結果の表を読みとり，発生した気体の質量を求める</t>
    <phoneticPr fontId="1"/>
  </si>
  <si>
    <t>実験結果から，発生する気体の質量を求める方法を理解している</t>
    <phoneticPr fontId="1"/>
  </si>
  <si>
    <t>塩酸に石灰石を加えた実験結果のグラフ(表)から，加えた石灰石と反応後に残った石灰石の質量の関係を表したグラフを選ぶ</t>
    <phoneticPr fontId="1"/>
  </si>
  <si>
    <t>一定量の塩酸に対して，反応する石灰石の質量には限度があることを理解し，反応後の石灰石の質量を表したグラフを選択することができる</t>
    <phoneticPr fontId="1"/>
  </si>
  <si>
    <t>塩酸の量を変えたときに，反応する石灰石の質量を考える</t>
    <phoneticPr fontId="1"/>
  </si>
  <si>
    <t>反応する互いの物質の質量の比は一定であることから，塩酸の量を変えたときに反応する石灰石の量を推定することができる</t>
    <phoneticPr fontId="1"/>
  </si>
  <si>
    <t>回路に電流計をつなぐとき，直列つなぎ，並列つなぎのどちらにするかを選ぶ</t>
    <phoneticPr fontId="1"/>
  </si>
  <si>
    <t>回路に電流計と電圧計をつなぐ際の技能を身につけている</t>
    <phoneticPr fontId="1"/>
  </si>
  <si>
    <t>グラフから，２本の電熱線の電流，電圧の関係を読み取る</t>
    <phoneticPr fontId="1"/>
  </si>
  <si>
    <t>オームの法則について理解している</t>
    <phoneticPr fontId="1"/>
  </si>
  <si>
    <t>合成抵抗の求め方を理解している</t>
    <phoneticPr fontId="1"/>
  </si>
  <si>
    <t>並列に接続された回路を流れる電流の大小関係を不等式で表すことができる</t>
    <phoneticPr fontId="1"/>
  </si>
  <si>
    <t>並列に接続された回路を流れる電流の特性から，各抵抗を流れる電流の大小関係を求めることができる</t>
    <phoneticPr fontId="1"/>
  </si>
  <si>
    <t>家庭内の配線が並列である理由を選ぶ</t>
    <phoneticPr fontId="1"/>
  </si>
  <si>
    <t>電流・電圧・抵抗の関係から，家庭内の配線が並列である理由を説明できる</t>
    <phoneticPr fontId="1"/>
  </si>
  <si>
    <t>（１）</t>
    <phoneticPr fontId="1"/>
  </si>
  <si>
    <t>試験管で溶液を熱するときに，沸騰石を入れる理由を選ぶ</t>
    <phoneticPr fontId="1"/>
  </si>
  <si>
    <t>突沸を防ぐために沸騰石を入れるという技能を身に付けている</t>
    <phoneticPr fontId="1"/>
  </si>
  <si>
    <t>ヨウ素反応とベネジクト反応の色の変化から，デンプンが分解すると何ができるか答える</t>
    <phoneticPr fontId="1"/>
  </si>
  <si>
    <t>だ液がデンプンを分解することを確かめる実験の方法を選ぶ</t>
    <phoneticPr fontId="1"/>
  </si>
  <si>
    <t>「だ液がデンプンを分解する」という考察を導くために，実験方法を検討・改善し対照実験の方法を指摘することができる</t>
    <phoneticPr fontId="1"/>
  </si>
  <si>
    <t>タンパク質が消化液によって分解されると何ができるかを答える</t>
    <phoneticPr fontId="1"/>
  </si>
  <si>
    <t>タンパク質の分解について理解している</t>
    <phoneticPr fontId="1"/>
  </si>
  <si>
    <t>脂肪を分解する消化液をつくる器官を選ぶ</t>
    <phoneticPr fontId="1"/>
  </si>
  <si>
    <t>脂肪を消化する酵素と，それをつくる器官について理解している</t>
    <phoneticPr fontId="1"/>
  </si>
  <si>
    <t>消化薬とハンペンを用いた実験から，消化酵素のはたらきには適切な温度があることを理解し，実験結果を予想する</t>
    <phoneticPr fontId="1"/>
  </si>
  <si>
    <t>消化酵素には活発にはたらく温度があることを理解し，実験でその知識を適用することができる</t>
    <phoneticPr fontId="1"/>
  </si>
  <si>
    <t>生物を分類する際，着目した特徴を選ぶ</t>
    <phoneticPr fontId="1"/>
  </si>
  <si>
    <t>生物の分類に関係する特徴を理解している</t>
    <phoneticPr fontId="1"/>
  </si>
  <si>
    <t>背骨がない動物の名称を答える</t>
    <phoneticPr fontId="1"/>
  </si>
  <si>
    <t>脊椎動物と無脊椎動物の特徴のちがいを理解している</t>
    <phoneticPr fontId="1"/>
  </si>
  <si>
    <t>ヒトの骨格と筋肉の模式図を読み取り，筋肉と骨をつないでいる部分の名称を答える</t>
    <phoneticPr fontId="1"/>
  </si>
  <si>
    <t>ヒトのうでの骨格と筋肉の構造を理解している</t>
    <phoneticPr fontId="1"/>
  </si>
  <si>
    <t>うでを曲げるときの筋肉の動作とそのときの骨格の動きを関連付け，適切なものを選ぶ</t>
    <phoneticPr fontId="1"/>
  </si>
  <si>
    <t>ヒトのうでの筋肉と骨格の動作とを関連付けて考えることができる</t>
    <phoneticPr fontId="1"/>
  </si>
  <si>
    <t>イルカの胸びれとヒトのうでについて骨格を比較し，相当する部分を選ぶ</t>
    <phoneticPr fontId="1"/>
  </si>
  <si>
    <t>動物の進化の証拠である相同器官について理解している</t>
    <phoneticPr fontId="1"/>
  </si>
  <si>
    <t>サメとイルカの体のつくりから，チーターと同じような筋肉の使い方をして泳いでいるものを選び，その理由を説明する</t>
    <phoneticPr fontId="1"/>
  </si>
  <si>
    <t>魚類と海中で生活する哺乳類の体のつくりから分かる泳ぎ方のちがいを陸上で生活する哺乳類の運動の特徴と比較して考えることができる</t>
    <phoneticPr fontId="1"/>
  </si>
  <si>
    <t>酸化銅と炭素粉末をよく混ぜ合わせる理由を選ぶ</t>
    <phoneticPr fontId="1"/>
  </si>
  <si>
    <t>十分に反応させるために酸化銅と炭素粉末をよく混ぜ合わせるという技能を身に付けている</t>
    <phoneticPr fontId="1"/>
  </si>
  <si>
    <t>酸化銅と炭素粉末を反応させる実験で，加熱後にピンチコックをしめる理由を選ぶ</t>
    <phoneticPr fontId="1"/>
  </si>
  <si>
    <t>冷却時，銅と酸素を再び反応させないためにピンチコックを閉めるという技能を身に付けている</t>
    <phoneticPr fontId="1"/>
  </si>
  <si>
    <t>酸化銅が炭素粉末との反応で別の物質に変わる化学変化の名称を選ぶ</t>
    <phoneticPr fontId="1"/>
  </si>
  <si>
    <t>還元について理解している</t>
    <phoneticPr fontId="1"/>
  </si>
  <si>
    <t>酸化銅と水素の化学変化の化学反応式を書く</t>
    <phoneticPr fontId="1"/>
  </si>
  <si>
    <t>化学反応式について，化学変化の前後で原子の数と種類が等しくなることを理解している</t>
    <phoneticPr fontId="1"/>
  </si>
  <si>
    <t>酸化銅と小麦粉を反応させる実験で，化学変化の終わりを示すものを選ぶ</t>
    <phoneticPr fontId="1"/>
  </si>
  <si>
    <t>実験では気体が発生するため，反応終了は発生する気体の様子で判断することができることを説明できる</t>
    <phoneticPr fontId="1"/>
  </si>
  <si>
    <t>酸化銅と小麦粉を反応させる実験で，石灰水と塩化コバルト紙の変化から小麦粉に含まれる原子を書く</t>
    <phoneticPr fontId="1"/>
  </si>
  <si>
    <t>二酸化炭素と水の生成から，小麦粉には炭素と水素が含まれていることを推定することができる</t>
    <phoneticPr fontId="1"/>
  </si>
  <si>
    <t>○</t>
    <phoneticPr fontId="1"/>
  </si>
  <si>
    <t>酸化銅の還元剤とならないものを選ぶ</t>
    <phoneticPr fontId="1"/>
  </si>
  <si>
    <t>銅の還元反応には，炭素や水素を含む物質が必要であることを適用し，身近な物質で還元剤とならないものを選ぶことができる</t>
    <phoneticPr fontId="1"/>
  </si>
  <si>
    <t>塩酸と石灰石を混ぜ合わせたときに発生する気体を化学式で答える</t>
    <phoneticPr fontId="1"/>
  </si>
  <si>
    <t>塩酸と石灰石の反応で二酸化炭素が発生することを理解している</t>
    <phoneticPr fontId="1"/>
  </si>
  <si>
    <t>気体が発生する実験でふたをしめ直した時点を選ぶ</t>
    <phoneticPr fontId="1"/>
  </si>
  <si>
    <t>気体が発生する化学反応において，容器を密閉しないと質量が保存されないことについて理解している</t>
    <phoneticPr fontId="1"/>
  </si>
  <si>
    <t>反応の前後で質量が変化しない実験を選ぶ</t>
    <phoneticPr fontId="1"/>
  </si>
  <si>
    <t>気体が発生したり，気体と化合する反応以外で，反応の前後で質量が変化しない実験を理解している</t>
    <phoneticPr fontId="1"/>
  </si>
  <si>
    <t>実験結果の表を読みとり，発生した気体の質量を求める</t>
    <phoneticPr fontId="1"/>
  </si>
  <si>
    <t>実験結果から，発生する気体の質量を求める方法を理解している</t>
    <phoneticPr fontId="1"/>
  </si>
  <si>
    <t>塩酸に石灰石を加えた実験結果のグラフ(表)から，加えた石灰石と反応後に残った石灰石の質量の関係を表したグラフを選ぶ</t>
    <phoneticPr fontId="1"/>
  </si>
  <si>
    <t>一定量の塩酸に対して，反応する石灰石の質量には限度があることを理解し，反応後の石灰石の質量を表したグラフを選択することができる</t>
    <phoneticPr fontId="1"/>
  </si>
  <si>
    <t>塩酸の量を変えたときに，反応する石灰石の質量を考える</t>
    <phoneticPr fontId="1"/>
  </si>
  <si>
    <t>反応する互いの物質の質量の比は一定であることから，塩酸の量を変えたときに反応する石灰石の量を推定することができる</t>
    <phoneticPr fontId="1"/>
  </si>
  <si>
    <t>冷やした金属製のコップに水滴がつく実験から，くみ置きの水を用意する理由を答える</t>
    <phoneticPr fontId="1"/>
  </si>
  <si>
    <t>露点の測定のために外気と同じ温度のくみ置きの水を用意するという技能を身に付けている</t>
    <phoneticPr fontId="1"/>
  </si>
  <si>
    <t>水蒸気が露点を経て液体に変化する空気の状態を表した模式図として適切なものを選ぶ</t>
    <phoneticPr fontId="1"/>
  </si>
  <si>
    <t>飽和水蒸気量と露点の関係に関するグラフを読みとり，そのときの空気の状態を表したモデル図を選ぶことができる</t>
    <phoneticPr fontId="1"/>
  </si>
  <si>
    <t>飽和水蒸気曲線のグラフから，空気の湿度を求める式を選ぶ</t>
    <phoneticPr fontId="1"/>
  </si>
  <si>
    <t>湿度を求める方法を理解している</t>
    <phoneticPr fontId="1"/>
  </si>
  <si>
    <t>夏と冬の洗濯物の乾き方のちがいを，気温と飽和水蒸気量の関係に着目し考える</t>
    <phoneticPr fontId="1"/>
  </si>
  <si>
    <t>まだふくむことのできる水蒸気量を求めることで洗濯物が乾きやすい要因を考えることができる</t>
    <phoneticPr fontId="1"/>
  </si>
  <si>
    <t>洗濯物の乾き方を，洗濯物のまわりの空気の層と風に着目しながら説明する</t>
    <phoneticPr fontId="1"/>
  </si>
  <si>
    <t>まわりの空気の層の状態の変化をもとに洗濯物の乾きやすさについて考えることができる</t>
    <phoneticPr fontId="1"/>
  </si>
  <si>
    <t>-</t>
    <phoneticPr fontId="1"/>
  </si>
  <si>
    <t>-</t>
    <phoneticPr fontId="5" type="Hiragana" alignment="center"/>
  </si>
  <si>
    <t>「とひたまへば」，「語りける」の主語に当たる人物として，適切なものをそれぞれ選び，記号で書く</t>
    <rPh sb="41" eb="43">
      <t>きごう</t>
    </rPh>
    <rPh sb="44" eb="45">
      <t>か</t>
    </rPh>
    <phoneticPr fontId="5" type="Hiragana" alignment="center"/>
  </si>
  <si>
    <t>※一つの設問が複数の区分に該当する場合があるため、</t>
    <phoneticPr fontId="1"/>
  </si>
  <si>
    <t>　それぞれの分類について各区分の設問数等を合計した値は、</t>
    <phoneticPr fontId="1"/>
  </si>
  <si>
    <t>　実際の設問数等とは一致しない場合がある。</t>
    <phoneticPr fontId="1"/>
  </si>
  <si>
    <t>１ア</t>
    <phoneticPr fontId="5" type="Hiragana" alignment="center"/>
  </si>
  <si>
    <r>
      <t>漢字を書く（受講が</t>
    </r>
    <r>
      <rPr>
        <u/>
        <sz val="6"/>
        <rFont val="ＭＳ Ｐゴシック"/>
        <family val="3"/>
        <charset val="128"/>
      </rPr>
      <t>ギム</t>
    </r>
    <r>
      <rPr>
        <sz val="6"/>
        <rFont val="ＭＳ Ｐゴシック"/>
        <family val="3"/>
        <charset val="128"/>
      </rPr>
      <t>づけられた）</t>
    </r>
    <phoneticPr fontId="5" type="Hiragana" alignment="center"/>
  </si>
  <si>
    <t>文脈に即して漢字を正しく書く</t>
    <phoneticPr fontId="5" type="Hiragana" alignment="center"/>
  </si>
  <si>
    <t>１イ</t>
    <phoneticPr fontId="5" type="Hiragana" alignment="center"/>
  </si>
  <si>
    <r>
      <t>漢字を書く（事故を</t>
    </r>
    <r>
      <rPr>
        <u/>
        <sz val="6"/>
        <rFont val="ＭＳ Ｐゴシック"/>
        <family val="3"/>
        <charset val="128"/>
      </rPr>
      <t>ヘ</t>
    </r>
    <r>
      <rPr>
        <sz val="6"/>
        <rFont val="ＭＳ Ｐゴシック"/>
        <family val="3"/>
        <charset val="128"/>
      </rPr>
      <t>らす）</t>
    </r>
    <phoneticPr fontId="5" type="Hiragana" alignment="center"/>
  </si>
  <si>
    <t>１ウ</t>
    <phoneticPr fontId="5" type="Hiragana" alignment="center"/>
  </si>
  <si>
    <r>
      <t>漢字を書く（</t>
    </r>
    <r>
      <rPr>
        <u/>
        <sz val="6"/>
        <rFont val="ＭＳ Ｐゴシック"/>
        <family val="3"/>
        <charset val="128"/>
      </rPr>
      <t>インショウ</t>
    </r>
    <r>
      <rPr>
        <sz val="6"/>
        <rFont val="ＭＳ Ｐゴシック"/>
        <family val="3"/>
        <charset val="128"/>
      </rPr>
      <t>に残りやすく）</t>
    </r>
    <phoneticPr fontId="5" type="Hiragana" alignment="center"/>
  </si>
  <si>
    <t>２</t>
    <phoneticPr fontId="5" type="Hiragana" alignment="center"/>
  </si>
  <si>
    <t>ルールを守らない理由を示したグラフからわかった内容として，新聞のコラム中の空欄に当てはまる適切な内容を選択する</t>
    <phoneticPr fontId="5" type="Hiragana" alignment="center"/>
  </si>
  <si>
    <t>文章の中心的な部分と付加的な部分を読み分け，要旨を捉える</t>
    <phoneticPr fontId="5" type="Hiragana" alignment="center"/>
  </si>
  <si>
    <t>３</t>
    <phoneticPr fontId="5" type="Hiragana" alignment="center"/>
  </si>
  <si>
    <t>山口さんの発言の例示として引用した内容を新聞のコラムから書き抜く</t>
    <phoneticPr fontId="5" type="Hiragana" alignment="center"/>
  </si>
  <si>
    <t>状況に応じて資料を活用して話す</t>
    <phoneticPr fontId="5" type="Hiragana" alignment="center"/>
  </si>
  <si>
    <t>４</t>
    <phoneticPr fontId="5" type="Hiragana" alignment="center"/>
  </si>
  <si>
    <t>山口さんと高橋さんの発言をまとめた文の空欄に入る言葉を書く</t>
    <phoneticPr fontId="5" type="Hiragana" alignment="center"/>
  </si>
  <si>
    <t>意見の共通点をまとめて要約する</t>
    <phoneticPr fontId="5" type="Hiragana" alignment="center"/>
  </si>
  <si>
    <t>５</t>
    <phoneticPr fontId="5" type="Hiragana" alignment="center"/>
  </si>
  <si>
    <t>大川さんの発言の仕方の特徴として適切なものを選択する</t>
    <phoneticPr fontId="5" type="Hiragana" alignment="center"/>
  </si>
  <si>
    <t>異なる立場の意見を想定して，論理的な構成を考えて自分の意見を述べる</t>
    <phoneticPr fontId="5" type="Hiragana" alignment="center"/>
  </si>
  <si>
    <t>６</t>
    <phoneticPr fontId="5" type="Hiragana" alignment="center"/>
  </si>
  <si>
    <t>話し合いの中で，根拠として示した資料として適切なものを選択する</t>
    <phoneticPr fontId="5" type="Hiragana" alignment="center"/>
  </si>
  <si>
    <t>目的に応じて資料を効果的に活用する</t>
    <phoneticPr fontId="5" type="Hiragana" alignment="center"/>
  </si>
  <si>
    <t>７</t>
    <phoneticPr fontId="5" type="Hiragana" alignment="center"/>
  </si>
  <si>
    <t>交通安全教室を開催するうえでのアイディアについて，話し合いの中に出ている「交通安全教室開催」の「良い点」に結び付けて，自分の意見を明確にして書く</t>
    <phoneticPr fontId="5" type="Hiragana" alignment="center"/>
  </si>
  <si>
    <t>自分の考えを具体的に書く</t>
    <phoneticPr fontId="5" type="Hiragana" alignment="center"/>
  </si>
  <si>
    <t>１ア</t>
    <phoneticPr fontId="5" type="Hiragana" alignment="center"/>
  </si>
  <si>
    <r>
      <t>漢字を読む（</t>
    </r>
    <r>
      <rPr>
        <u/>
        <sz val="6"/>
        <rFont val="ＭＳ Ｐゴシック"/>
        <family val="3"/>
        <charset val="128"/>
        <scheme val="minor"/>
      </rPr>
      <t>額</t>
    </r>
    <r>
      <rPr>
        <sz val="6"/>
        <rFont val="ＭＳ Ｐゴシック"/>
        <family val="3"/>
        <charset val="128"/>
        <scheme val="minor"/>
      </rPr>
      <t>の髪）</t>
    </r>
    <phoneticPr fontId="5" type="Hiragana" alignment="center"/>
  </si>
  <si>
    <t>文脈に即して漢字を正しく読む</t>
    <phoneticPr fontId="5" type="Hiragana" alignment="center"/>
  </si>
  <si>
    <t>１イ</t>
    <phoneticPr fontId="5" type="Hiragana" alignment="center"/>
  </si>
  <si>
    <r>
      <t>漢字を読む（</t>
    </r>
    <r>
      <rPr>
        <u/>
        <sz val="6"/>
        <rFont val="ＭＳ Ｐゴシック"/>
        <family val="3"/>
        <charset val="128"/>
        <scheme val="minor"/>
      </rPr>
      <t>垂直</t>
    </r>
    <r>
      <rPr>
        <sz val="6"/>
        <rFont val="ＭＳ Ｐゴシック"/>
        <family val="3"/>
        <charset val="128"/>
        <scheme val="minor"/>
      </rPr>
      <t>にたっていた）</t>
    </r>
    <phoneticPr fontId="5" type="Hiragana" alignment="center"/>
  </si>
  <si>
    <t>１ウ</t>
    <phoneticPr fontId="5" type="Hiragana" alignment="center"/>
  </si>
  <si>
    <r>
      <t>漢字を読む（</t>
    </r>
    <r>
      <rPr>
        <u/>
        <sz val="6"/>
        <rFont val="ＭＳ Ｐゴシック"/>
        <family val="3"/>
        <charset val="128"/>
        <scheme val="minor"/>
      </rPr>
      <t>稚魚</t>
    </r>
    <r>
      <rPr>
        <sz val="6"/>
        <rFont val="ＭＳ Ｐゴシック"/>
        <family val="3"/>
        <charset val="128"/>
        <scheme val="minor"/>
      </rPr>
      <t>の編隊）</t>
    </r>
    <phoneticPr fontId="5" type="Hiragana" alignment="center"/>
  </si>
  <si>
    <t>２</t>
    <phoneticPr fontId="5" type="Hiragana" alignment="center"/>
  </si>
  <si>
    <t>「らしかっ」と同じ意味として適切なものを選択する</t>
    <phoneticPr fontId="5" type="Hiragana" alignment="center"/>
  </si>
  <si>
    <t>単語の類別について理解する</t>
    <phoneticPr fontId="5" type="Hiragana" alignment="center"/>
  </si>
  <si>
    <t>３</t>
    <phoneticPr fontId="5" type="Hiragana" alignment="center"/>
  </si>
  <si>
    <t>「足音をしのばせ」た様子と同じような様子を本文から書き抜く</t>
    <phoneticPr fontId="5" type="Hiragana" alignment="center"/>
  </si>
  <si>
    <t>文脈の中における語句の意味を的確に捉える</t>
    <phoneticPr fontId="5" type="Hiragana" alignment="center"/>
  </si>
  <si>
    <t>４</t>
    <phoneticPr fontId="5" type="Hiragana" alignment="center"/>
  </si>
  <si>
    <t>「温い息」をふきこんだときの太郎の心情として適切なものを選択する</t>
    <phoneticPr fontId="5" type="Hiragana" alignment="center"/>
  </si>
  <si>
    <t>場面の展開や登場人物の描写に注意して読み，内容を捉える</t>
    <phoneticPr fontId="5" type="Hiragana" alignment="center"/>
  </si>
  <si>
    <t>５</t>
    <phoneticPr fontId="5" type="Hiragana" alignment="center"/>
  </si>
  <si>
    <t>「厚い藻のかたまり」が表現しているものを本文から書き抜く</t>
    <phoneticPr fontId="5" type="Hiragana" alignment="center"/>
  </si>
  <si>
    <t>６</t>
    <phoneticPr fontId="5" type="Hiragana" alignment="center"/>
  </si>
  <si>
    <t>「水底の世界」についての描写がはじまる部分の，はじめの五字を書き抜く</t>
    <phoneticPr fontId="5" type="Hiragana" alignment="center"/>
  </si>
  <si>
    <t>文章の構成や展開を捉える</t>
    <phoneticPr fontId="5" type="Hiragana" alignment="center"/>
  </si>
  <si>
    <t>７</t>
    <phoneticPr fontId="5" type="Hiragana" alignment="center"/>
  </si>
  <si>
    <t>「影の主」と書くことによる効果について自分の考えを書く</t>
    <phoneticPr fontId="5" type="Hiragana" alignment="center"/>
  </si>
  <si>
    <t>表現の特徴について自分の考えをもつ</t>
    <phoneticPr fontId="5" type="Hiragana" alignment="center"/>
  </si>
  <si>
    <t>１</t>
    <phoneticPr fontId="5" type="Hiragana" alignment="center"/>
  </si>
  <si>
    <t>リデュース・リユースに共通する考え方を書き抜く</t>
    <phoneticPr fontId="5" type="Hiragana" alignment="center"/>
  </si>
  <si>
    <t>目的に応じて要約する</t>
    <phoneticPr fontId="5" type="Hiragana" alignment="center"/>
  </si>
  <si>
    <t>２</t>
    <phoneticPr fontId="5" type="Hiragana" alignment="center"/>
  </si>
  <si>
    <t>リサイクルの問題点の具体例を示した文を，本文の適切な箇所に追加する</t>
    <phoneticPr fontId="5" type="Hiragana" alignment="center"/>
  </si>
  <si>
    <t>文章の全体と部分の関係を捉える</t>
    <phoneticPr fontId="5" type="Hiragana" alignment="center"/>
  </si>
  <si>
    <t>３</t>
    <phoneticPr fontId="5" type="Hiragana" alignment="center"/>
  </si>
  <si>
    <t>リサイクルについて，　１   の文章の内容を
示した図に入る適切な言葉を本文中から書き抜く</t>
    <phoneticPr fontId="5" type="Hiragana" alignment="center"/>
  </si>
  <si>
    <t>図表を用いて自分の考えが伝わるように書く</t>
    <phoneticPr fontId="5" type="Hiragana" alignment="center"/>
  </si>
  <si>
    <t>４</t>
    <phoneticPr fontId="5" type="Hiragana" alignment="center"/>
  </si>
  <si>
    <t>作成した【フリップ】を説明したものとして，適切なものを選択する</t>
    <phoneticPr fontId="5" type="Hiragana" alignment="center"/>
  </si>
  <si>
    <t>意見が相手に効果的に伝わるように，描写を工夫して書く</t>
    <phoneticPr fontId="5" type="Hiragana" alignment="center"/>
  </si>
  <si>
    <t>５</t>
    <phoneticPr fontId="5" type="Hiragana" alignment="center"/>
  </si>
  <si>
    <t>　２　の文章の内容を説明したものとして
適切なものを選択する</t>
    <phoneticPr fontId="5" type="Hiragana" alignment="center"/>
  </si>
  <si>
    <t>文章の中心的な部分と付加的な部分を読み分け，要旨を捉える</t>
    <phoneticPr fontId="5" type="Hiragana" alignment="center"/>
  </si>
  <si>
    <t>６</t>
    <phoneticPr fontId="5" type="Hiragana" alignment="center"/>
  </si>
  <si>
    <t>目的に応じて簡単にまとめて書く</t>
    <phoneticPr fontId="5" type="Hiragana" alignment="center"/>
  </si>
  <si>
    <t>７</t>
    <phoneticPr fontId="5" type="Hiragana" alignment="center"/>
  </si>
  <si>
    <t>「使い捨て容器」と「お弁当箱」のどちらを使いたいかについて自分の意見を書く</t>
    <phoneticPr fontId="5" type="Hiragana" alignment="center"/>
  </si>
  <si>
    <t>自分の考えを根拠を明確にして書く</t>
    <phoneticPr fontId="5" type="Hiragana" alignment="center"/>
  </si>
  <si>
    <t>１</t>
    <phoneticPr fontId="5" type="Hiragana" alignment="center"/>
  </si>
  <si>
    <t>「生へたるやうなる」を現代かなづかいで書く</t>
    <phoneticPr fontId="5" type="Hiragana" alignment="center"/>
  </si>
  <si>
    <t>文語のきまりにそって読む</t>
    <phoneticPr fontId="5" type="Hiragana" alignment="center"/>
  </si>
  <si>
    <t>２</t>
    <phoneticPr fontId="5" type="Hiragana" alignment="center"/>
  </si>
  <si>
    <t>登場人物の描写に注意して読み，内容を捉える</t>
    <phoneticPr fontId="5" type="Hiragana" alignment="center"/>
  </si>
  <si>
    <t>○</t>
    <phoneticPr fontId="5" type="Hiragana" alignment="center"/>
  </si>
  <si>
    <t>３</t>
    <phoneticPr fontId="5" type="Hiragana" alignment="center"/>
  </si>
  <si>
    <t>「かみなりは聞しにまさる恐ろしき物にて侍る」の現代語訳として適切なものを選択する</t>
    <phoneticPr fontId="5" type="Hiragana" alignment="center"/>
  </si>
  <si>
    <t>４</t>
    <phoneticPr fontId="5" type="Hiragana" alignment="center"/>
  </si>
  <si>
    <t>人々が話していた内容について空欄に当てはまる言葉を本文から書き抜く</t>
    <phoneticPr fontId="5" type="Hiragana" alignment="center"/>
  </si>
  <si>
    <t>文章の全体と部分の関係を捉える</t>
    <phoneticPr fontId="5" type="Hiragana" alignment="center"/>
  </si>
  <si>
    <t>５</t>
    <phoneticPr fontId="5" type="Hiragana" alignment="center"/>
  </si>
  <si>
    <t>一休が笑った理由について適切なものを選択する</t>
    <phoneticPr fontId="5" type="Hiragana" alignment="center"/>
  </si>
  <si>
    <t>古典に表れたものの見方や考え方に触れ，登場人物の思いなどを想像する</t>
    <phoneticPr fontId="5" type="Hiragana" alignment="center"/>
  </si>
  <si>
    <t>１</t>
    <phoneticPr fontId="5" type="Hiragana" alignment="center"/>
  </si>
  <si>
    <t>「花」の部首における楷書と行書の違いについて適切なものを選択する</t>
    <phoneticPr fontId="5" type="Hiragana" alignment="center"/>
  </si>
  <si>
    <t>行書の基礎的な書き方を理解して書く</t>
    <phoneticPr fontId="5" type="Hiragana" alignment="center"/>
  </si>
  <si>
    <t>-</t>
    <phoneticPr fontId="5" type="Hiragana" alignment="center"/>
  </si>
  <si>
    <t>デンプンを分解する酵素のはたらきを理解している</t>
    <phoneticPr fontId="1"/>
  </si>
  <si>
    <t>２つの電熱線を直列につないだときの電流と電圧の関係を選ぶ</t>
    <phoneticPr fontId="1"/>
  </si>
  <si>
    <t>　２　の文章をもとにリユースの考え方をまと
めた文章の空欄にあてはまる言葉を選択する</t>
    <rPh sb="36" eb="38">
      <t>ことば</t>
    </rPh>
    <phoneticPr fontId="5" type="Hiragana" alignment="center"/>
  </si>
  <si>
    <t>二人が出発してからの時間と登山口からの高さの差のグラフの60分から先のグラフをかいているものを選ぶ</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</si>
</sst>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_ "/>
    <numFmt numFmtId="177" formatCode="#,##0_ "/>
    <numFmt numFmtId="178" formatCode="0_ "/>
    <numFmt numFmtId="179" formatCode="0_);[Red]\(0\)"/>
    <numFmt numFmtId="180" formatCode="0_ ;[Red]\-0\ "/>
  </numFmts>
  <fonts count="44" x14ac:knownFonts="1">
    <font>
      <sz val="11"/>
      <name val="ＭＳ Ｐゴシック"/>
      <family val="3"/>
      <charset val="128"/>
    </font>
    <font>
      <sz val="6"/>
      <name val="ＭＳ Ｐゴシック"/>
      <family val="3"/>
      <charset val="128"/>
    </font>
    <font>
      <sz val="11"/>
      <color indexed="9"/>
      <name val="ＭＳ Ｐゴシック"/>
      <family val="3"/>
      <charset val="128"/>
    </font>
    <font>
      <sz val="9"/>
      <name val="ＭＳ Ｐゴシック"/>
      <family val="3"/>
      <charset val="128"/>
    </font>
    <font>
      <sz val="6"/>
      <color indexed="9"/>
      <name val="ＭＳ Ｐゴシック"/>
      <family val="3"/>
      <charset val="128"/>
    </font>
    <font>
      <sz val="4"/>
      <name val="ＭＳ Ｐゴシック"/>
      <family val="3"/>
      <charset val="128"/>
    </font>
    <font>
      <sz val="11"/>
      <name val="ＭＳ Ｐゴシック"/>
      <family val="3"/>
      <charset val="128"/>
    </font>
    <font>
      <sz val="10"/>
      <name val="ＭＳ Ｐ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
      <sz val="8"/>
      <name val="ＭＳ Ｐゴシック"/>
      <family val="3"/>
      <charset val="128"/>
      <scheme val="minor"/>
    </font>
    <font>
      <sz val="10"/>
      <name val="ＭＳ Ｐゴシック"/>
      <family val="3"/>
      <charset val="128"/>
      <scheme val="minor"/>
    </font>
    <font>
      <sz val="9"/>
      <name val="ＭＳ Ｐゴシック"/>
      <family val="3"/>
      <charset val="128"/>
      <scheme val="minor"/>
    </font>
    <font>
      <sz val="6"/>
      <name val="ＭＳ Ｐゴシック"/>
      <family val="3"/>
      <charset val="128"/>
      <scheme val="major"/>
    </font>
    <font>
      <sz val="8"/>
      <name val="ＭＳ Ｐゴシック"/>
      <family val="3"/>
      <charset val="128"/>
      <scheme val="major"/>
    </font>
    <font>
      <sz val="6"/>
      <color theme="1"/>
      <name val="ＭＳ Ｐゴシック"/>
      <family val="3"/>
      <charset val="128"/>
    </font>
    <font>
      <b/>
      <sz val="12"/>
      <color indexed="9"/>
      <name val="ＭＳ ゴシック"/>
      <family val="3"/>
      <charset val="128"/>
    </font>
    <font>
      <b/>
      <sz val="18"/>
      <color indexed="9"/>
      <name val="ＭＳ ゴシック"/>
      <family val="3"/>
      <charset val="128"/>
    </font>
    <font>
      <sz val="18"/>
      <color indexed="9"/>
      <name val="ＭＳ ゴシック"/>
      <family val="3"/>
      <charset val="128"/>
    </font>
    <font>
      <b/>
      <sz val="16"/>
      <color indexed="9"/>
      <name val="ＭＳ ゴシック"/>
      <family val="3"/>
      <charset val="128"/>
    </font>
    <font>
      <sz val="6"/>
      <name val="Times New Roman"/>
      <family val="1"/>
    </font>
    <font>
      <i/>
      <sz val="6"/>
      <name val="Times New Roman"/>
      <family val="1"/>
    </font>
    <font>
      <sz val="6"/>
      <name val="ＭＳ Ｐゴシック"/>
      <family val="1"/>
      <scheme val="major"/>
    </font>
    <font>
      <i/>
      <sz val="6"/>
      <name val="ＭＳ Ｐゴシック"/>
      <family val="3"/>
      <charset val="128"/>
    </font>
    <font>
      <i/>
      <sz val="6"/>
      <name val="ＭＳ Ｐゴシック"/>
      <family val="1"/>
    </font>
    <font>
      <u/>
      <sz val="6"/>
      <name val="ＭＳ Ｐゴシック"/>
      <family val="3"/>
      <charset val="128"/>
    </font>
    <font>
      <u/>
      <sz val="6"/>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theme="1"/>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43">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alignment vertical="center"/>
    </xf>
    <xf numFmtId="0" fontId="23" fillId="4" borderId="0" applyNumberFormat="0" applyBorder="0" applyAlignment="0" applyProtection="0">
      <alignment vertical="center"/>
    </xf>
  </cellStyleXfs>
  <cellXfs count="238">
    <xf numFmtId="0" fontId="0" fillId="0" borderId="0" xfId="0"/>
    <xf numFmtId="0" fontId="3" fillId="0" borderId="0" xfId="0" applyFont="1" applyBorder="1" applyAlignment="1"/>
    <xf numFmtId="176" fontId="3" fillId="0" borderId="0" xfId="0" applyNumberFormat="1" applyFont="1" applyBorder="1" applyAlignment="1"/>
    <xf numFmtId="0" fontId="1" fillId="0" borderId="0" xfId="0" applyFont="1" applyBorder="1" applyAlignment="1">
      <alignment vertical="center"/>
    </xf>
    <xf numFmtId="0" fontId="1" fillId="0" borderId="0" xfId="0" applyFont="1" applyBorder="1" applyAlignment="1"/>
    <xf numFmtId="0" fontId="0" fillId="0" borderId="0" xfId="0" applyBorder="1"/>
    <xf numFmtId="0" fontId="2" fillId="24" borderId="0" xfId="0" applyFont="1" applyFill="1" applyBorder="1"/>
    <xf numFmtId="0" fontId="0" fillId="24" borderId="0" xfId="0" applyFill="1" applyBorder="1"/>
    <xf numFmtId="0" fontId="4" fillId="24" borderId="0" xfId="0" applyFont="1" applyFill="1" applyBorder="1"/>
    <xf numFmtId="0" fontId="3" fillId="0" borderId="0" xfId="0" applyFont="1" applyBorder="1"/>
    <xf numFmtId="176" fontId="1" fillId="0" borderId="0" xfId="0" applyNumberFormat="1" applyFont="1" applyBorder="1" applyAlignment="1"/>
    <xf numFmtId="0" fontId="1" fillId="0" borderId="0" xfId="0" applyFont="1" applyBorder="1"/>
    <xf numFmtId="0" fontId="1" fillId="0" borderId="10" xfId="0" applyFont="1" applyBorder="1" applyAlignment="1">
      <alignment horizontal="center" vertical="center"/>
    </xf>
    <xf numFmtId="0" fontId="4" fillId="24" borderId="0" xfId="0" applyFont="1" applyFill="1" applyBorder="1" applyAlignment="1">
      <alignment horizontal="right"/>
    </xf>
    <xf numFmtId="0" fontId="0" fillId="0" borderId="0" xfId="0" applyFill="1" applyBorder="1"/>
    <xf numFmtId="0" fontId="1" fillId="0" borderId="0" xfId="0" applyFont="1" applyBorder="1" applyAlignment="1">
      <alignment horizontal="center"/>
    </xf>
    <xf numFmtId="0" fontId="1" fillId="0" borderId="0" xfId="0" applyFont="1" applyBorder="1" applyAlignment="1">
      <alignment horizontal="center" vertical="center"/>
    </xf>
    <xf numFmtId="0" fontId="6" fillId="24" borderId="0" xfId="0" applyFont="1" applyFill="1" applyBorder="1"/>
    <xf numFmtId="0" fontId="6" fillId="0" borderId="0" xfId="0" applyFont="1" applyFill="1" applyBorder="1"/>
    <xf numFmtId="0" fontId="6" fillId="0" borderId="0" xfId="0" applyFont="1" applyBorder="1"/>
    <xf numFmtId="176" fontId="1" fillId="0" borderId="0" xfId="0" applyNumberFormat="1" applyFont="1" applyBorder="1"/>
    <xf numFmtId="0" fontId="1" fillId="24" borderId="0" xfId="0" applyFont="1" applyFill="1" applyBorder="1"/>
    <xf numFmtId="0" fontId="1" fillId="0" borderId="0" xfId="0" applyFont="1" applyFill="1" applyBorder="1"/>
    <xf numFmtId="0" fontId="7" fillId="0" borderId="0" xfId="0" applyFont="1" applyBorder="1"/>
    <xf numFmtId="177" fontId="1" fillId="0" borderId="10" xfId="0" applyNumberFormat="1" applyFont="1" applyBorder="1" applyAlignment="1">
      <alignment horizontal="right" vertical="center"/>
    </xf>
    <xf numFmtId="176" fontId="1" fillId="0" borderId="10" xfId="0" applyNumberFormat="1" applyFont="1" applyBorder="1" applyAlignment="1">
      <alignment vertical="center"/>
    </xf>
    <xf numFmtId="176" fontId="1" fillId="0" borderId="0" xfId="0" applyNumberFormat="1" applyFont="1" applyBorder="1" applyAlignment="1">
      <alignment vertical="center"/>
    </xf>
    <xf numFmtId="0" fontId="6" fillId="0" borderId="0" xfId="0" applyFont="1" applyBorder="1" applyAlignment="1">
      <alignment vertical="center"/>
    </xf>
    <xf numFmtId="0" fontId="3" fillId="0" borderId="0" xfId="0" applyFont="1" applyFill="1" applyBorder="1" applyAlignment="1">
      <alignment horizontal="left" vertical="center"/>
    </xf>
    <xf numFmtId="0" fontId="3" fillId="0" borderId="0" xfId="0" applyFont="1" applyBorder="1" applyAlignment="1">
      <alignment vertical="center"/>
    </xf>
    <xf numFmtId="0" fontId="1" fillId="0" borderId="11" xfId="0" applyFont="1" applyBorder="1" applyAlignment="1">
      <alignment vertical="center"/>
    </xf>
    <xf numFmtId="0" fontId="0" fillId="0" borderId="0" xfId="0" applyBorder="1" applyAlignment="1">
      <alignment vertical="center"/>
    </xf>
    <xf numFmtId="176" fontId="3" fillId="0" borderId="0" xfId="0" applyNumberFormat="1" applyFont="1" applyBorder="1" applyAlignment="1">
      <alignment vertical="center"/>
    </xf>
    <xf numFmtId="0" fontId="1" fillId="0" borderId="11" xfId="0" applyFont="1" applyFill="1" applyBorder="1" applyAlignment="1">
      <alignment vertical="center"/>
    </xf>
    <xf numFmtId="178" fontId="1" fillId="0" borderId="11" xfId="0" applyNumberFormat="1" applyFont="1" applyBorder="1" applyAlignment="1">
      <alignment horizontal="right" vertical="center"/>
    </xf>
    <xf numFmtId="0" fontId="1" fillId="0" borderId="13" xfId="0" applyFont="1" applyBorder="1" applyAlignment="1">
      <alignment horizontal="center" vertical="center"/>
    </xf>
    <xf numFmtId="177" fontId="1" fillId="0" borderId="13" xfId="0" applyNumberFormat="1" applyFont="1" applyBorder="1" applyAlignment="1">
      <alignment vertical="center"/>
    </xf>
    <xf numFmtId="0" fontId="1" fillId="0" borderId="14" xfId="0" applyFont="1" applyBorder="1" applyAlignment="1">
      <alignment horizontal="center" vertical="top" textRotation="255"/>
    </xf>
    <xf numFmtId="0" fontId="1" fillId="0" borderId="15" xfId="0" applyFont="1" applyBorder="1" applyAlignment="1">
      <alignment horizontal="center" vertical="top" textRotation="255"/>
    </xf>
    <xf numFmtId="0" fontId="1" fillId="0" borderId="16" xfId="0" applyFont="1" applyBorder="1" applyAlignment="1">
      <alignment horizontal="center" vertical="top" textRotation="255"/>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176" fontId="1" fillId="0" borderId="14" xfId="0" applyNumberFormat="1" applyFont="1" applyBorder="1" applyAlignment="1">
      <alignment vertical="center"/>
    </xf>
    <xf numFmtId="176" fontId="1" fillId="0" borderId="16" xfId="0" applyNumberFormat="1" applyFont="1" applyBorder="1" applyAlignment="1">
      <alignment vertical="center"/>
    </xf>
    <xf numFmtId="0" fontId="1" fillId="0" borderId="17" xfId="0" applyFont="1" applyBorder="1" applyAlignment="1">
      <alignment horizontal="center" vertical="center"/>
    </xf>
    <xf numFmtId="0" fontId="1" fillId="0" borderId="14" xfId="0" applyNumberFormat="1" applyFont="1" applyBorder="1" applyAlignment="1">
      <alignment horizontal="center" vertical="center"/>
    </xf>
    <xf numFmtId="0" fontId="1" fillId="0" borderId="15" xfId="0" applyNumberFormat="1" applyFont="1" applyBorder="1" applyAlignment="1">
      <alignment horizontal="center" vertical="center"/>
    </xf>
    <xf numFmtId="0" fontId="1" fillId="0" borderId="16" xfId="0" applyNumberFormat="1" applyFont="1" applyBorder="1" applyAlignment="1">
      <alignment horizontal="center" vertical="center"/>
    </xf>
    <xf numFmtId="0" fontId="1" fillId="0" borderId="18" xfId="0" applyNumberFormat="1" applyFont="1" applyBorder="1" applyAlignment="1">
      <alignment horizontal="center" vertical="center"/>
    </xf>
    <xf numFmtId="0" fontId="1" fillId="0" borderId="19" xfId="0" applyNumberFormat="1" applyFont="1" applyBorder="1" applyAlignment="1">
      <alignment horizontal="center" vertical="center"/>
    </xf>
    <xf numFmtId="0" fontId="1" fillId="0" borderId="20" xfId="0" applyNumberFormat="1" applyFont="1" applyBorder="1" applyAlignment="1">
      <alignment horizontal="center" vertical="center"/>
    </xf>
    <xf numFmtId="0" fontId="1" fillId="0" borderId="21" xfId="0" applyNumberFormat="1" applyFont="1" applyBorder="1" applyAlignment="1">
      <alignment horizontal="center" vertical="center"/>
    </xf>
    <xf numFmtId="178" fontId="1" fillId="0" borderId="10" xfId="0" applyNumberFormat="1" applyFont="1" applyBorder="1" applyAlignment="1">
      <alignment horizontal="right" vertical="center"/>
    </xf>
    <xf numFmtId="0" fontId="1" fillId="0" borderId="17" xfId="0" applyFont="1" applyBorder="1" applyAlignment="1">
      <alignment horizontal="center" vertical="top" textRotation="255"/>
    </xf>
    <xf numFmtId="176" fontId="1" fillId="0" borderId="11" xfId="0" applyNumberFormat="1" applyFont="1" applyBorder="1" applyAlignment="1">
      <alignment horizontal="right" vertical="center"/>
    </xf>
    <xf numFmtId="176" fontId="1" fillId="0" borderId="12" xfId="0" applyNumberFormat="1" applyFont="1" applyBorder="1" applyAlignment="1">
      <alignment horizontal="right" vertical="center"/>
    </xf>
    <xf numFmtId="176" fontId="1" fillId="0" borderId="20" xfId="0" applyNumberFormat="1" applyFont="1" applyBorder="1" applyAlignment="1">
      <alignment vertical="center"/>
    </xf>
    <xf numFmtId="0" fontId="1" fillId="0" borderId="21" xfId="0" applyFont="1" applyBorder="1" applyAlignment="1">
      <alignment horizontal="center" vertical="center"/>
    </xf>
    <xf numFmtId="0" fontId="1" fillId="0" borderId="23" xfId="0" applyFont="1" applyBorder="1" applyAlignment="1">
      <alignment horizontal="center" vertical="center"/>
    </xf>
    <xf numFmtId="176" fontId="1" fillId="0" borderId="18" xfId="0" applyNumberFormat="1" applyFont="1" applyBorder="1" applyAlignment="1">
      <alignment vertical="center"/>
    </xf>
    <xf numFmtId="0" fontId="1" fillId="0" borderId="19" xfId="0" applyFont="1" applyBorder="1" applyAlignment="1">
      <alignment horizontal="center" vertical="center"/>
    </xf>
    <xf numFmtId="0" fontId="1" fillId="0" borderId="18" xfId="0" applyFont="1" applyBorder="1" applyAlignment="1">
      <alignment horizontal="center" vertical="center"/>
    </xf>
    <xf numFmtId="0" fontId="1" fillId="0" borderId="20" xfId="0" applyFont="1" applyBorder="1" applyAlignment="1">
      <alignment horizontal="center" vertical="center"/>
    </xf>
    <xf numFmtId="0" fontId="1" fillId="0" borderId="11" xfId="0" applyFont="1" applyFill="1" applyBorder="1" applyAlignment="1">
      <alignment vertical="center" shrinkToFit="1"/>
    </xf>
    <xf numFmtId="49" fontId="1" fillId="0" borderId="10" xfId="0" applyNumberFormat="1" applyFont="1" applyBorder="1" applyAlignment="1">
      <alignment horizontal="center" vertical="center"/>
    </xf>
    <xf numFmtId="0" fontId="1" fillId="0" borderId="24" xfId="0" applyFont="1" applyBorder="1" applyAlignment="1">
      <alignment horizontal="center" vertical="center"/>
    </xf>
    <xf numFmtId="0" fontId="0" fillId="0" borderId="0" xfId="0" applyBorder="1" applyAlignment="1">
      <alignment horizontal="left"/>
    </xf>
    <xf numFmtId="180" fontId="24" fillId="0" borderId="10" xfId="0" applyNumberFormat="1" applyFont="1" applyFill="1" applyBorder="1" applyAlignment="1">
      <alignment horizontal="center" vertical="center"/>
    </xf>
    <xf numFmtId="49" fontId="1" fillId="0" borderId="26" xfId="0" applyNumberFormat="1" applyFont="1" applyBorder="1" applyAlignment="1">
      <alignment horizontal="center" vertical="center"/>
    </xf>
    <xf numFmtId="0" fontId="27" fillId="0" borderId="0" xfId="0" applyFont="1" applyBorder="1"/>
    <xf numFmtId="0" fontId="28" fillId="0" borderId="0" xfId="0" applyFont="1" applyBorder="1"/>
    <xf numFmtId="0" fontId="29" fillId="0" borderId="0" xfId="0" applyFont="1" applyBorder="1" applyAlignment="1">
      <alignment vertical="center"/>
    </xf>
    <xf numFmtId="0" fontId="26" fillId="0" borderId="13" xfId="0" applyFont="1" applyBorder="1" applyAlignment="1">
      <alignment horizontal="center" vertical="center"/>
    </xf>
    <xf numFmtId="0" fontId="26" fillId="0" borderId="10" xfId="0" applyFont="1" applyBorder="1" applyAlignment="1">
      <alignment horizontal="center" vertical="center"/>
    </xf>
    <xf numFmtId="177" fontId="26" fillId="0" borderId="13" xfId="0" applyNumberFormat="1" applyFont="1" applyBorder="1" applyAlignment="1">
      <alignment vertical="center"/>
    </xf>
    <xf numFmtId="177" fontId="26" fillId="0" borderId="10" xfId="0" applyNumberFormat="1" applyFont="1" applyBorder="1" applyAlignment="1">
      <alignment horizontal="right" vertical="center"/>
    </xf>
    <xf numFmtId="176" fontId="26" fillId="0" borderId="10" xfId="0" applyNumberFormat="1" applyFont="1" applyBorder="1" applyAlignment="1">
      <alignment vertical="center"/>
    </xf>
    <xf numFmtId="0" fontId="25" fillId="0" borderId="0" xfId="0" applyFont="1" applyBorder="1"/>
    <xf numFmtId="0" fontId="25" fillId="0" borderId="0" xfId="0" applyFont="1" applyBorder="1" applyAlignment="1">
      <alignment vertical="center"/>
    </xf>
    <xf numFmtId="0" fontId="29" fillId="0" borderId="0" xfId="0" applyFont="1" applyFill="1" applyBorder="1" applyAlignment="1">
      <alignment horizontal="left" vertical="center"/>
    </xf>
    <xf numFmtId="0" fontId="26" fillId="0" borderId="11" xfId="0" applyFont="1" applyBorder="1" applyAlignment="1">
      <alignment vertical="center"/>
    </xf>
    <xf numFmtId="0" fontId="26" fillId="0" borderId="12" xfId="0" applyFont="1" applyBorder="1" applyAlignment="1">
      <alignment vertical="center"/>
    </xf>
    <xf numFmtId="178" fontId="26" fillId="0" borderId="11" xfId="0" applyNumberFormat="1" applyFont="1" applyBorder="1" applyAlignment="1">
      <alignment horizontal="right" vertical="center"/>
    </xf>
    <xf numFmtId="49" fontId="26" fillId="0" borderId="10" xfId="0" applyNumberFormat="1" applyFont="1" applyBorder="1" applyAlignment="1">
      <alignment horizontal="center" vertical="center"/>
    </xf>
    <xf numFmtId="49" fontId="26" fillId="0" borderId="10" xfId="0" applyNumberFormat="1" applyFont="1" applyFill="1" applyBorder="1" applyAlignment="1">
      <alignment horizontal="center" vertical="center"/>
    </xf>
    <xf numFmtId="0" fontId="31" fillId="0" borderId="0" xfId="0" applyFont="1" applyBorder="1"/>
    <xf numFmtId="0" fontId="0" fillId="0" borderId="0" xfId="0" applyFont="1" applyBorder="1"/>
    <xf numFmtId="176" fontId="1" fillId="0" borderId="13" xfId="0" applyNumberFormat="1" applyFont="1" applyBorder="1" applyAlignment="1">
      <alignment horizontal="right" vertical="center"/>
    </xf>
    <xf numFmtId="176" fontId="1" fillId="0" borderId="13" xfId="0" applyNumberFormat="1" applyFont="1" applyBorder="1" applyAlignment="1">
      <alignment horizontal="right"/>
    </xf>
    <xf numFmtId="176" fontId="1" fillId="0" borderId="11" xfId="0" applyNumberFormat="1" applyFont="1" applyBorder="1" applyAlignment="1">
      <alignment horizontal="right"/>
    </xf>
    <xf numFmtId="176" fontId="1" fillId="0" borderId="12" xfId="0" applyNumberFormat="1" applyFont="1" applyBorder="1" applyAlignment="1">
      <alignment horizontal="right"/>
    </xf>
    <xf numFmtId="0" fontId="1" fillId="0" borderId="16" xfId="0" applyFont="1" applyBorder="1" applyAlignment="1">
      <alignment horizontal="center" vertical="top" textRotation="255" shrinkToFit="1"/>
    </xf>
    <xf numFmtId="0" fontId="1" fillId="0" borderId="14" xfId="0" applyFont="1" applyBorder="1" applyAlignment="1">
      <alignment horizontal="center" vertical="top" textRotation="255" shrinkToFit="1"/>
    </xf>
    <xf numFmtId="0" fontId="1" fillId="0" borderId="15" xfId="0" applyFont="1" applyBorder="1" applyAlignment="1">
      <alignment horizontal="center" vertical="top" textRotation="255" shrinkToFit="1"/>
    </xf>
    <xf numFmtId="0" fontId="1" fillId="0" borderId="10" xfId="0" applyFont="1" applyBorder="1" applyAlignment="1">
      <alignment horizontal="center" vertical="center"/>
    </xf>
    <xf numFmtId="0" fontId="1" fillId="0" borderId="13" xfId="0" applyFont="1" applyBorder="1" applyAlignment="1">
      <alignment horizontal="center" vertical="center"/>
    </xf>
    <xf numFmtId="176" fontId="1" fillId="0" borderId="11" xfId="0" applyNumberFormat="1" applyFont="1" applyBorder="1" applyAlignment="1">
      <alignment horizontal="right" vertical="center"/>
    </xf>
    <xf numFmtId="176" fontId="1" fillId="0" borderId="12" xfId="0" applyNumberFormat="1" applyFont="1" applyBorder="1" applyAlignment="1">
      <alignment horizontal="right" vertical="center"/>
    </xf>
    <xf numFmtId="180" fontId="32" fillId="0" borderId="10" xfId="0" applyNumberFormat="1" applyFont="1" applyFill="1" applyBorder="1" applyAlignment="1">
      <alignment horizontal="center" vertical="center"/>
    </xf>
    <xf numFmtId="179" fontId="26" fillId="0" borderId="10" xfId="0" applyNumberFormat="1" applyFont="1" applyBorder="1" applyAlignment="1">
      <alignment horizontal="center" vertical="center"/>
    </xf>
    <xf numFmtId="0" fontId="33" fillId="24" borderId="0" xfId="0" applyFont="1" applyFill="1" applyBorder="1" applyAlignment="1">
      <alignment vertical="center"/>
    </xf>
    <xf numFmtId="0" fontId="0" fillId="25" borderId="0" xfId="0" applyFill="1" applyBorder="1"/>
    <xf numFmtId="0" fontId="34" fillId="24" borderId="0" xfId="0" applyFont="1" applyFill="1" applyBorder="1" applyAlignment="1">
      <alignment vertical="center"/>
    </xf>
    <xf numFmtId="0" fontId="35" fillId="24" borderId="0" xfId="0" applyFont="1" applyFill="1" applyBorder="1" applyAlignment="1">
      <alignment vertical="center" shrinkToFit="1"/>
    </xf>
    <xf numFmtId="0" fontId="2" fillId="24" borderId="0" xfId="0" applyFont="1" applyFill="1" applyBorder="1" applyAlignment="1">
      <alignment vertical="center"/>
    </xf>
    <xf numFmtId="0" fontId="36" fillId="24" borderId="0" xfId="0" applyFont="1" applyFill="1" applyBorder="1" applyAlignment="1">
      <alignment vertical="center"/>
    </xf>
    <xf numFmtId="0" fontId="1" fillId="25" borderId="0" xfId="0" applyFont="1" applyFill="1" applyBorder="1"/>
    <xf numFmtId="0" fontId="26" fillId="0" borderId="30" xfId="0" applyFont="1" applyBorder="1" applyAlignment="1">
      <alignment vertical="center"/>
    </xf>
    <xf numFmtId="0" fontId="26" fillId="0" borderId="31" xfId="0" applyFont="1" applyBorder="1" applyAlignment="1">
      <alignment vertical="center"/>
    </xf>
    <xf numFmtId="0" fontId="1" fillId="0" borderId="11" xfId="0" applyFont="1" applyBorder="1"/>
    <xf numFmtId="178" fontId="1" fillId="0" borderId="0" xfId="0" applyNumberFormat="1" applyFont="1" applyBorder="1" applyAlignment="1">
      <alignment horizontal="right" vertical="center"/>
    </xf>
    <xf numFmtId="176" fontId="1" fillId="0" borderId="0" xfId="0" applyNumberFormat="1" applyFont="1" applyBorder="1" applyAlignment="1">
      <alignment horizontal="right" vertical="center"/>
    </xf>
    <xf numFmtId="176" fontId="1" fillId="0" borderId="0" xfId="0" applyNumberFormat="1" applyFont="1" applyBorder="1" applyAlignment="1">
      <alignment horizontal="right"/>
    </xf>
    <xf numFmtId="0" fontId="1" fillId="0" borderId="12" xfId="0" applyFont="1" applyBorder="1"/>
    <xf numFmtId="0" fontId="1" fillId="0" borderId="30" xfId="0" applyFont="1" applyFill="1" applyBorder="1" applyAlignment="1">
      <alignment vertical="center"/>
    </xf>
    <xf numFmtId="0" fontId="0" fillId="0" borderId="30" xfId="0" applyFill="1" applyBorder="1" applyAlignment="1">
      <alignment vertical="center"/>
    </xf>
    <xf numFmtId="0" fontId="0" fillId="0" borderId="11" xfId="0" applyFill="1" applyBorder="1" applyAlignment="1">
      <alignment vertical="center"/>
    </xf>
    <xf numFmtId="178" fontId="1" fillId="0" borderId="12" xfId="0" applyNumberFormat="1" applyFont="1" applyBorder="1" applyAlignment="1">
      <alignment horizontal="right" vertical="center"/>
    </xf>
    <xf numFmtId="0" fontId="0" fillId="0" borderId="12" xfId="0" applyBorder="1"/>
    <xf numFmtId="0" fontId="1" fillId="0" borderId="30" xfId="0" applyFont="1" applyBorder="1" applyAlignment="1">
      <alignment vertical="center"/>
    </xf>
    <xf numFmtId="0" fontId="29" fillId="0" borderId="10" xfId="0" applyFont="1" applyBorder="1" applyAlignment="1">
      <alignment horizontal="center" vertical="center"/>
    </xf>
    <xf numFmtId="0" fontId="26" fillId="0" borderId="10" xfId="0" applyFont="1" applyBorder="1" applyAlignment="1">
      <alignment horizontal="left" vertical="center" wrapText="1"/>
    </xf>
    <xf numFmtId="0" fontId="26" fillId="0" borderId="13" xfId="0" applyFont="1" applyBorder="1" applyAlignment="1">
      <alignment horizontal="left" vertical="center" wrapText="1"/>
    </xf>
    <xf numFmtId="0" fontId="26" fillId="0" borderId="12" xfId="0" applyFont="1" applyBorder="1" applyAlignment="1">
      <alignment horizontal="left" vertical="center" wrapText="1"/>
    </xf>
    <xf numFmtId="0" fontId="29" fillId="0" borderId="10" xfId="0" applyFont="1" applyBorder="1" applyAlignment="1">
      <alignment horizontal="center" vertical="center"/>
    </xf>
    <xf numFmtId="0" fontId="26" fillId="0" borderId="11" xfId="0" applyFont="1" applyBorder="1" applyAlignment="1">
      <alignment horizontal="left" vertical="center" wrapText="1"/>
    </xf>
    <xf numFmtId="0" fontId="3" fillId="0" borderId="10" xfId="0" applyFont="1" applyBorder="1" applyAlignment="1">
      <alignment horizontal="center" vertical="center"/>
    </xf>
    <xf numFmtId="0" fontId="26" fillId="0" borderId="27" xfId="0" applyFont="1" applyBorder="1" applyAlignment="1">
      <alignment horizontal="left" vertical="center" wrapText="1"/>
    </xf>
    <xf numFmtId="0" fontId="26" fillId="0" borderId="28" xfId="0" applyFont="1" applyBorder="1" applyAlignment="1">
      <alignment horizontal="left" vertical="center" wrapText="1"/>
    </xf>
    <xf numFmtId="0" fontId="26" fillId="0" borderId="22" xfId="0" applyFont="1" applyBorder="1" applyAlignment="1">
      <alignment horizontal="left" vertical="center" wrapText="1"/>
    </xf>
    <xf numFmtId="0" fontId="26" fillId="0" borderId="13" xfId="0" quotePrefix="1" applyFont="1" applyBorder="1" applyAlignment="1">
      <alignment horizontal="left" vertical="center" wrapText="1"/>
    </xf>
    <xf numFmtId="0" fontId="1" fillId="0" borderId="10" xfId="0" applyFont="1" applyBorder="1" applyAlignment="1">
      <alignment horizontal="center" vertical="center" wrapText="1"/>
    </xf>
    <xf numFmtId="0" fontId="1" fillId="0" borderId="10" xfId="0" applyFont="1" applyBorder="1" applyAlignment="1">
      <alignment horizontal="center" vertical="center"/>
    </xf>
    <xf numFmtId="0" fontId="26" fillId="0" borderId="27" xfId="0" quotePrefix="1" applyFont="1" applyBorder="1" applyAlignment="1">
      <alignment horizontal="left" vertical="center" wrapText="1"/>
    </xf>
    <xf numFmtId="0" fontId="1" fillId="0" borderId="10" xfId="0" applyFont="1" applyBorder="1" applyAlignment="1">
      <alignment horizontal="left" vertical="center" wrapText="1"/>
    </xf>
    <xf numFmtId="0" fontId="26" fillId="0" borderId="10" xfId="0" quotePrefix="1" applyFont="1" applyBorder="1" applyAlignment="1">
      <alignment horizontal="left" vertical="center" wrapText="1"/>
    </xf>
    <xf numFmtId="0" fontId="26" fillId="0" borderId="32" xfId="0" applyFont="1" applyBorder="1" applyAlignment="1">
      <alignment horizontal="left" vertical="center" wrapText="1"/>
    </xf>
    <xf numFmtId="0" fontId="26" fillId="0" borderId="33" xfId="0" applyFont="1" applyBorder="1" applyAlignment="1">
      <alignment horizontal="left" vertical="center" wrapText="1"/>
    </xf>
    <xf numFmtId="0" fontId="26" fillId="0" borderId="29" xfId="0" applyFont="1" applyBorder="1" applyAlignment="1">
      <alignment horizontal="left" vertical="center" wrapText="1"/>
    </xf>
    <xf numFmtId="0" fontId="26" fillId="0" borderId="31" xfId="0" applyFont="1" applyBorder="1" applyAlignment="1">
      <alignment horizontal="left" vertical="center" wrapText="1"/>
    </xf>
    <xf numFmtId="0" fontId="1" fillId="0" borderId="13" xfId="0" applyFont="1" applyBorder="1" applyAlignment="1">
      <alignment horizontal="left" vertical="center" wrapText="1"/>
    </xf>
    <xf numFmtId="0" fontId="1" fillId="0" borderId="11" xfId="0" applyFont="1" applyBorder="1" applyAlignment="1">
      <alignment horizontal="left" vertical="center" wrapText="1"/>
    </xf>
    <xf numFmtId="0" fontId="1" fillId="0" borderId="27" xfId="0" applyFont="1" applyBorder="1" applyAlignment="1">
      <alignment horizontal="center" vertical="center"/>
    </xf>
    <xf numFmtId="0" fontId="1" fillId="0" borderId="22"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176" fontId="1" fillId="0" borderId="13" xfId="0" applyNumberFormat="1" applyFont="1" applyBorder="1" applyAlignment="1">
      <alignment horizontal="right"/>
    </xf>
    <xf numFmtId="176" fontId="1" fillId="0" borderId="11" xfId="0" applyNumberFormat="1" applyFont="1" applyBorder="1" applyAlignment="1">
      <alignment horizontal="right"/>
    </xf>
    <xf numFmtId="176" fontId="1" fillId="0" borderId="12" xfId="0" applyNumberFormat="1" applyFont="1" applyBorder="1" applyAlignment="1">
      <alignment horizontal="right"/>
    </xf>
    <xf numFmtId="0" fontId="26" fillId="0" borderId="27" xfId="0" applyFont="1" applyBorder="1" applyAlignment="1">
      <alignment horizontal="center" vertical="center"/>
    </xf>
    <xf numFmtId="0" fontId="26" fillId="0" borderId="28" xfId="0" applyFont="1" applyBorder="1" applyAlignment="1">
      <alignment horizontal="center" vertical="center"/>
    </xf>
    <xf numFmtId="0" fontId="26" fillId="0" borderId="29" xfId="0" applyFont="1" applyBorder="1" applyAlignment="1">
      <alignment horizontal="center" vertical="center"/>
    </xf>
    <xf numFmtId="0" fontId="26" fillId="0" borderId="31"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26" fillId="0" borderId="13" xfId="0" applyFont="1" applyBorder="1" applyAlignment="1">
      <alignment horizontal="center" vertical="center"/>
    </xf>
    <xf numFmtId="0" fontId="26" fillId="0" borderId="10" xfId="0" applyFont="1" applyBorder="1" applyAlignment="1">
      <alignment horizontal="center" vertical="center"/>
    </xf>
    <xf numFmtId="176" fontId="1" fillId="0" borderId="13" xfId="0" applyNumberFormat="1" applyFont="1" applyBorder="1" applyAlignment="1">
      <alignment horizontal="right" vertical="center"/>
    </xf>
    <xf numFmtId="176" fontId="1" fillId="0" borderId="11" xfId="0" applyNumberFormat="1" applyFont="1" applyBorder="1" applyAlignment="1">
      <alignment horizontal="right" vertical="center"/>
    </xf>
    <xf numFmtId="176" fontId="1" fillId="0" borderId="12" xfId="0" applyNumberFormat="1" applyFont="1" applyBorder="1" applyAlignment="1">
      <alignment horizontal="right" vertical="center"/>
    </xf>
    <xf numFmtId="0" fontId="1" fillId="0" borderId="13"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26" fillId="0" borderId="22" xfId="0" applyFont="1" applyBorder="1" applyAlignment="1">
      <alignment horizontal="center" vertical="center"/>
    </xf>
    <xf numFmtId="0" fontId="26" fillId="0" borderId="30" xfId="0" applyFont="1" applyBorder="1" applyAlignment="1">
      <alignment horizontal="center" vertical="center"/>
    </xf>
    <xf numFmtId="0" fontId="1" fillId="0" borderId="13"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26" fillId="0" borderId="10" xfId="0" applyFont="1" applyBorder="1" applyAlignment="1">
      <alignment horizontal="center"/>
    </xf>
    <xf numFmtId="0" fontId="26" fillId="0" borderId="13" xfId="0" applyFont="1" applyBorder="1" applyAlignment="1">
      <alignment horizontal="left" vertical="center" shrinkToFit="1"/>
    </xf>
    <xf numFmtId="0" fontId="26" fillId="0" borderId="11" xfId="0" applyFont="1" applyBorder="1" applyAlignment="1">
      <alignment horizontal="left" vertical="center" shrinkToFit="1"/>
    </xf>
    <xf numFmtId="0" fontId="26" fillId="0" borderId="12" xfId="0" applyFont="1" applyBorder="1" applyAlignment="1">
      <alignment horizontal="left" vertical="center" shrinkToFit="1"/>
    </xf>
    <xf numFmtId="0" fontId="26" fillId="0" borderId="10" xfId="0" applyFont="1" applyFill="1" applyBorder="1" applyAlignment="1">
      <alignment horizontal="center" vertical="center"/>
    </xf>
    <xf numFmtId="0" fontId="26" fillId="0" borderId="10" xfId="0" applyFont="1" applyBorder="1" applyAlignment="1">
      <alignment horizontal="center" vertical="center" wrapText="1"/>
    </xf>
    <xf numFmtId="0" fontId="30" fillId="0" borderId="13" xfId="0" quotePrefix="1" applyFont="1" applyBorder="1" applyAlignment="1">
      <alignment horizontal="left" vertical="center" wrapText="1"/>
    </xf>
    <xf numFmtId="0" fontId="30" fillId="0" borderId="11" xfId="0" quotePrefix="1" applyFont="1" applyBorder="1" applyAlignment="1">
      <alignment horizontal="left" vertical="center" wrapText="1"/>
    </xf>
    <xf numFmtId="0" fontId="30" fillId="0" borderId="12" xfId="0" quotePrefix="1" applyFont="1" applyBorder="1" applyAlignment="1">
      <alignment horizontal="left" vertical="center" wrapText="1"/>
    </xf>
    <xf numFmtId="0" fontId="30" fillId="0" borderId="27" xfId="0" applyFont="1" applyBorder="1" applyAlignment="1">
      <alignment vertical="center" wrapText="1"/>
    </xf>
    <xf numFmtId="0" fontId="30" fillId="0" borderId="28" xfId="0" applyFont="1" applyBorder="1" applyAlignment="1">
      <alignment vertical="center" wrapText="1"/>
    </xf>
    <xf numFmtId="0" fontId="30" fillId="0" borderId="11" xfId="0" applyFont="1" applyBorder="1" applyAlignment="1">
      <alignment horizontal="left" vertical="center" wrapText="1"/>
    </xf>
    <xf numFmtId="0" fontId="30" fillId="0" borderId="12" xfId="0" applyFont="1" applyBorder="1" applyAlignment="1">
      <alignment horizontal="left" vertical="center" wrapText="1"/>
    </xf>
    <xf numFmtId="0" fontId="30" fillId="0" borderId="13" xfId="0" applyFont="1" applyBorder="1" applyAlignment="1">
      <alignment horizontal="center" vertical="center" wrapText="1"/>
    </xf>
    <xf numFmtId="0" fontId="30" fillId="0" borderId="12" xfId="0" applyFont="1" applyBorder="1" applyAlignment="1">
      <alignment horizontal="center" vertical="center" wrapText="1"/>
    </xf>
    <xf numFmtId="0" fontId="1" fillId="0" borderId="10" xfId="0" applyFont="1" applyBorder="1" applyAlignment="1">
      <alignment horizontal="center"/>
    </xf>
    <xf numFmtId="0" fontId="1" fillId="0" borderId="10" xfId="0" applyFont="1" applyFill="1" applyBorder="1" applyAlignment="1">
      <alignment horizontal="center" vertical="center"/>
    </xf>
    <xf numFmtId="176" fontId="1" fillId="0" borderId="10" xfId="0" applyNumberFormat="1" applyFont="1" applyBorder="1" applyAlignment="1">
      <alignment horizontal="right" vertical="center"/>
    </xf>
    <xf numFmtId="0" fontId="1" fillId="0" borderId="13" xfId="0" quotePrefix="1" applyFont="1" applyBorder="1" applyAlignment="1">
      <alignment horizontal="left" vertical="center" wrapText="1"/>
    </xf>
    <xf numFmtId="0" fontId="1" fillId="0" borderId="11" xfId="0" quotePrefix="1" applyFont="1" applyBorder="1" applyAlignment="1">
      <alignment horizontal="left" vertical="center" wrapText="1"/>
    </xf>
    <xf numFmtId="0" fontId="1" fillId="0" borderId="12" xfId="0" applyFont="1" applyBorder="1" applyAlignment="1">
      <alignment horizontal="left" vertical="center" wrapText="1"/>
    </xf>
    <xf numFmtId="0" fontId="1" fillId="0" borderId="12" xfId="0" quotePrefix="1" applyFont="1" applyBorder="1" applyAlignment="1">
      <alignment horizontal="left" vertical="center" wrapText="1"/>
    </xf>
    <xf numFmtId="0" fontId="3" fillId="0" borderId="25" xfId="0" applyFont="1" applyBorder="1" applyAlignment="1">
      <alignment horizontal="center" vertical="center"/>
    </xf>
    <xf numFmtId="0" fontId="3" fillId="0" borderId="34" xfId="0" applyFont="1" applyBorder="1" applyAlignment="1">
      <alignment horizontal="center" vertical="center"/>
    </xf>
    <xf numFmtId="0" fontId="3" fillId="0" borderId="26" xfId="0" applyFont="1" applyBorder="1" applyAlignment="1">
      <alignment horizontal="center" vertical="center"/>
    </xf>
    <xf numFmtId="49" fontId="30" fillId="0" borderId="13" xfId="0" applyNumberFormat="1" applyFont="1" applyBorder="1" applyAlignment="1">
      <alignment horizontal="left" vertical="center" wrapText="1"/>
    </xf>
    <xf numFmtId="49" fontId="30" fillId="0" borderId="11" xfId="0" applyNumberFormat="1" applyFont="1" applyBorder="1" applyAlignment="1">
      <alignment horizontal="left" vertical="center"/>
    </xf>
    <xf numFmtId="49" fontId="30" fillId="0" borderId="12" xfId="0" applyNumberFormat="1" applyFont="1" applyBorder="1" applyAlignment="1">
      <alignment horizontal="left" vertical="center"/>
    </xf>
    <xf numFmtId="49" fontId="30" fillId="0" borderId="12" xfId="0" applyNumberFormat="1" applyFont="1" applyBorder="1" applyAlignment="1">
      <alignment horizontal="left" vertical="center" wrapText="1"/>
    </xf>
    <xf numFmtId="49" fontId="30" fillId="0" borderId="13" xfId="0" quotePrefix="1" applyNumberFormat="1" applyFont="1" applyBorder="1" applyAlignment="1">
      <alignment horizontal="left" vertical="center" wrapText="1"/>
    </xf>
    <xf numFmtId="49" fontId="30" fillId="0" borderId="11" xfId="0" applyNumberFormat="1" applyFont="1" applyBorder="1" applyAlignment="1"/>
    <xf numFmtId="49" fontId="1" fillId="0" borderId="13" xfId="0" applyNumberFormat="1" applyFont="1" applyBorder="1" applyAlignment="1">
      <alignment horizontal="left" vertical="center" wrapText="1"/>
    </xf>
    <xf numFmtId="49" fontId="30" fillId="0" borderId="11" xfId="0" applyNumberFormat="1" applyFont="1" applyBorder="1" applyAlignment="1">
      <alignment horizontal="left" vertical="center" wrapText="1"/>
    </xf>
    <xf numFmtId="49" fontId="1" fillId="0" borderId="11" xfId="0" applyNumberFormat="1" applyFont="1" applyBorder="1" applyAlignment="1">
      <alignment horizontal="left" vertical="center" wrapText="1"/>
    </xf>
    <xf numFmtId="49" fontId="1" fillId="0" borderId="13" xfId="0" quotePrefix="1" applyNumberFormat="1" applyFont="1" applyBorder="1" applyAlignment="1">
      <alignment horizontal="left" vertical="center" wrapText="1"/>
    </xf>
    <xf numFmtId="49" fontId="1" fillId="0" borderId="11" xfId="0" quotePrefix="1" applyNumberFormat="1" applyFont="1" applyBorder="1" applyAlignment="1">
      <alignment horizontal="left" vertical="center" wrapText="1"/>
    </xf>
    <xf numFmtId="0" fontId="0" fillId="0" borderId="10" xfId="0" applyBorder="1" applyAlignment="1">
      <alignment horizontal="center"/>
    </xf>
    <xf numFmtId="0" fontId="30" fillId="0" borderId="27" xfId="0" applyFont="1" applyBorder="1" applyAlignment="1">
      <alignment horizontal="center" vertical="center"/>
    </xf>
    <xf numFmtId="0" fontId="30" fillId="0" borderId="22" xfId="0" applyFont="1" applyBorder="1" applyAlignment="1">
      <alignment horizontal="center" vertical="center"/>
    </xf>
    <xf numFmtId="0" fontId="30" fillId="0" borderId="28" xfId="0" applyFont="1" applyBorder="1" applyAlignment="1">
      <alignment horizontal="center" vertical="center"/>
    </xf>
    <xf numFmtId="0" fontId="30" fillId="0" borderId="32" xfId="0" applyFont="1" applyBorder="1" applyAlignment="1">
      <alignment horizontal="center" vertical="center"/>
    </xf>
    <xf numFmtId="0" fontId="30" fillId="0" borderId="0" xfId="0" applyFont="1" applyBorder="1" applyAlignment="1">
      <alignment horizontal="center" vertical="center"/>
    </xf>
    <xf numFmtId="0" fontId="30" fillId="0" borderId="33" xfId="0" applyFont="1" applyBorder="1" applyAlignment="1">
      <alignment horizontal="center" vertical="center"/>
    </xf>
    <xf numFmtId="0" fontId="30" fillId="0" borderId="29" xfId="0" applyFont="1" applyBorder="1" applyAlignment="1">
      <alignment horizontal="center" vertical="center"/>
    </xf>
    <xf numFmtId="0" fontId="30" fillId="0" borderId="30" xfId="0" applyFont="1" applyBorder="1" applyAlignment="1">
      <alignment horizontal="center" vertical="center"/>
    </xf>
    <xf numFmtId="0" fontId="30" fillId="0" borderId="31" xfId="0" applyFont="1" applyBorder="1" applyAlignment="1">
      <alignment horizontal="center" vertical="center"/>
    </xf>
    <xf numFmtId="0" fontId="1" fillId="0" borderId="13" xfId="0" applyFont="1" applyFill="1" applyBorder="1" applyAlignment="1">
      <alignment horizontal="left"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xf numFmtId="0" fontId="30" fillId="0" borderId="13" xfId="0" quotePrefix="1" applyFont="1" applyBorder="1" applyAlignment="1">
      <alignment horizontal="justify" vertical="center" wrapText="1"/>
    </xf>
    <xf numFmtId="0" fontId="30" fillId="0" borderId="11" xfId="0" applyFont="1" applyBorder="1" applyAlignment="1">
      <alignment horizontal="justify" vertical="center" wrapText="1"/>
    </xf>
    <xf numFmtId="0" fontId="30" fillId="0" borderId="12" xfId="0" applyFont="1" applyBorder="1" applyAlignment="1">
      <alignment horizontal="justify" vertical="center" wrapText="1"/>
    </xf>
    <xf numFmtId="0" fontId="30" fillId="0" borderId="13" xfId="0" applyFont="1" applyBorder="1" applyAlignment="1">
      <alignment horizontal="justify" vertical="center" wrapText="1"/>
    </xf>
    <xf numFmtId="0" fontId="1" fillId="0" borderId="13" xfId="0" quotePrefix="1" applyFont="1" applyBorder="1" applyAlignment="1">
      <alignment horizontal="justify" vertical="center" wrapText="1"/>
    </xf>
    <xf numFmtId="0" fontId="1" fillId="0" borderId="11"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11" xfId="0" quotePrefix="1" applyFont="1" applyBorder="1" applyAlignment="1">
      <alignment horizontal="justify" vertical="center" wrapText="1"/>
    </xf>
    <xf numFmtId="0" fontId="1" fillId="0" borderId="27" xfId="0" quotePrefix="1" applyFont="1" applyBorder="1" applyAlignment="1">
      <alignment horizontal="left" vertical="center" wrapText="1"/>
    </xf>
    <xf numFmtId="0" fontId="1" fillId="0" borderId="28" xfId="0" applyFont="1" applyBorder="1" applyAlignment="1">
      <alignment horizontal="left" vertical="center" wrapText="1"/>
    </xf>
    <xf numFmtId="0" fontId="1" fillId="0" borderId="32" xfId="0" applyFont="1" applyBorder="1" applyAlignment="1">
      <alignment horizontal="left" vertical="center" wrapText="1"/>
    </xf>
    <xf numFmtId="0" fontId="1" fillId="0" borderId="33" xfId="0" applyFont="1" applyBorder="1" applyAlignment="1">
      <alignment horizontal="left" vertical="center" wrapText="1"/>
    </xf>
    <xf numFmtId="0" fontId="1" fillId="0" borderId="29" xfId="0" applyFont="1" applyBorder="1" applyAlignment="1">
      <alignment horizontal="left" vertical="center" wrapText="1"/>
    </xf>
    <xf numFmtId="0" fontId="1" fillId="0" borderId="31" xfId="0" applyFont="1" applyBorder="1" applyAlignment="1">
      <alignment horizontal="left" vertical="center" wrapText="1"/>
    </xf>
    <xf numFmtId="0" fontId="1" fillId="0" borderId="13" xfId="0" quotePrefix="1" applyFont="1" applyBorder="1" applyAlignment="1">
      <alignment vertical="center" wrapText="1"/>
    </xf>
    <xf numFmtId="0" fontId="1" fillId="0" borderId="11" xfId="0" applyFont="1" applyBorder="1" applyAlignment="1">
      <alignment vertical="center" wrapText="1"/>
    </xf>
    <xf numFmtId="0" fontId="1" fillId="0" borderId="12" xfId="0" applyFont="1" applyBorder="1" applyAlignment="1">
      <alignment vertical="center" wrapText="1"/>
    </xf>
    <xf numFmtId="0" fontId="1" fillId="0" borderId="10" xfId="0" quotePrefix="1" applyFont="1" applyBorder="1" applyAlignment="1">
      <alignment horizontal="left"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標準" xfId="0" builtinId="0"/>
    <cellStyle name="標準 2" xfId="41"/>
    <cellStyle name="出力" xfId="38" builtinId="21" customBuiltin="1"/>
    <cellStyle name="悪い" xfId="30" builtinId="27" customBuiltin="1"/>
    <cellStyle name="集計" xfId="37" builtinId="25" customBuiltin="1"/>
    <cellStyle name="計算" xfId="31" builtinId="22" customBuiltin="1"/>
    <cellStyle name="見出し 1" xfId="33" builtinId="16" customBuiltin="1"/>
    <cellStyle name="見出し 2" xfId="34" builtinId="17" customBuiltin="1"/>
    <cellStyle name="見出し 3" xfId="35" builtinId="18" customBuiltin="1"/>
    <cellStyle name="見出し 4" xfId="36" builtinId="19" customBuiltin="1"/>
    <cellStyle name="警告文" xfId="32" builtinId="11" customBuiltin="1"/>
    <cellStyle name="良い" xfId="42" builtinId="26" customBuiltin="1"/>
    <cellStyle name="入力" xfId="40" builtinId="20" customBuiltin="1"/>
    <cellStyle name="説明文" xfId="39" builtinId="53"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45355</xdr:colOff>
      <xdr:row>50</xdr:row>
      <xdr:rowOff>40819</xdr:rowOff>
    </xdr:from>
    <xdr:to>
      <xdr:col>2</xdr:col>
      <xdr:colOff>153355</xdr:colOff>
      <xdr:row>50</xdr:row>
      <xdr:rowOff>148819</xdr:rowOff>
    </xdr:to>
    <xdr:sp macro="" textlink="">
      <xdr:nvSpPr>
        <xdr:cNvPr id="5" name="正方形/長方形 4"/>
        <xdr:cNvSpPr/>
      </xdr:nvSpPr>
      <xdr:spPr>
        <a:xfrm>
          <a:off x="534305" y="11832769"/>
          <a:ext cx="108000" cy="108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299402</xdr:colOff>
      <xdr:row>48</xdr:row>
      <xdr:rowOff>31752</xdr:rowOff>
    </xdr:from>
    <xdr:to>
      <xdr:col>5</xdr:col>
      <xdr:colOff>85366</xdr:colOff>
      <xdr:row>48</xdr:row>
      <xdr:rowOff>139752</xdr:rowOff>
    </xdr:to>
    <xdr:sp macro="" textlink="">
      <xdr:nvSpPr>
        <xdr:cNvPr id="6" name="正方形/長方形 5"/>
        <xdr:cNvSpPr/>
      </xdr:nvSpPr>
      <xdr:spPr>
        <a:xfrm>
          <a:off x="1207452" y="11118852"/>
          <a:ext cx="109814" cy="108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45360</xdr:colOff>
      <xdr:row>51</xdr:row>
      <xdr:rowOff>49896</xdr:rowOff>
    </xdr:from>
    <xdr:to>
      <xdr:col>2</xdr:col>
      <xdr:colOff>153360</xdr:colOff>
      <xdr:row>51</xdr:row>
      <xdr:rowOff>157896</xdr:rowOff>
    </xdr:to>
    <xdr:sp macro="" textlink="">
      <xdr:nvSpPr>
        <xdr:cNvPr id="7" name="正方形/長方形 6"/>
        <xdr:cNvSpPr/>
      </xdr:nvSpPr>
      <xdr:spPr>
        <a:xfrm>
          <a:off x="534310" y="12222846"/>
          <a:ext cx="108000" cy="108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72572</xdr:colOff>
      <xdr:row>32</xdr:row>
      <xdr:rowOff>254001</xdr:rowOff>
    </xdr:from>
    <xdr:to>
      <xdr:col>0</xdr:col>
      <xdr:colOff>187072</xdr:colOff>
      <xdr:row>33</xdr:row>
      <xdr:rowOff>92117</xdr:rowOff>
    </xdr:to>
    <xdr:sp macro="" textlink="">
      <xdr:nvSpPr>
        <xdr:cNvPr id="6" name="テキスト ボックス 5"/>
        <xdr:cNvSpPr txBox="1"/>
      </xdr:nvSpPr>
      <xdr:spPr>
        <a:xfrm>
          <a:off x="72572" y="7499351"/>
          <a:ext cx="114500" cy="168316"/>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63500</xdr:colOff>
      <xdr:row>43</xdr:row>
      <xdr:rowOff>322037</xdr:rowOff>
    </xdr:from>
    <xdr:to>
      <xdr:col>0</xdr:col>
      <xdr:colOff>178000</xdr:colOff>
      <xdr:row>44</xdr:row>
      <xdr:rowOff>142010</xdr:rowOff>
    </xdr:to>
    <xdr:sp macro="" textlink="">
      <xdr:nvSpPr>
        <xdr:cNvPr id="7" name="テキスト ボックス 6"/>
        <xdr:cNvSpPr txBox="1"/>
      </xdr:nvSpPr>
      <xdr:spPr>
        <a:xfrm>
          <a:off x="63500" y="10913837"/>
          <a:ext cx="114500" cy="169223"/>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68035</xdr:colOff>
      <xdr:row>50</xdr:row>
      <xdr:rowOff>99786</xdr:rowOff>
    </xdr:from>
    <xdr:to>
      <xdr:col>0</xdr:col>
      <xdr:colOff>182535</xdr:colOff>
      <xdr:row>51</xdr:row>
      <xdr:rowOff>15009</xdr:rowOff>
    </xdr:to>
    <xdr:sp macro="" textlink="">
      <xdr:nvSpPr>
        <xdr:cNvPr id="12" name="テキスト ボックス 11"/>
        <xdr:cNvSpPr txBox="1"/>
      </xdr:nvSpPr>
      <xdr:spPr>
        <a:xfrm>
          <a:off x="68035" y="12837886"/>
          <a:ext cx="114500" cy="169223"/>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68035</xdr:colOff>
      <xdr:row>56</xdr:row>
      <xdr:rowOff>40821</xdr:rowOff>
    </xdr:from>
    <xdr:to>
      <xdr:col>0</xdr:col>
      <xdr:colOff>182535</xdr:colOff>
      <xdr:row>56</xdr:row>
      <xdr:rowOff>210044</xdr:rowOff>
    </xdr:to>
    <xdr:sp macro="" textlink="">
      <xdr:nvSpPr>
        <xdr:cNvPr id="13" name="テキスト ボックス 12"/>
        <xdr:cNvSpPr txBox="1"/>
      </xdr:nvSpPr>
      <xdr:spPr>
        <a:xfrm>
          <a:off x="68035" y="14575971"/>
          <a:ext cx="114500" cy="169223"/>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68035</xdr:colOff>
      <xdr:row>50</xdr:row>
      <xdr:rowOff>99786</xdr:rowOff>
    </xdr:from>
    <xdr:to>
      <xdr:col>0</xdr:col>
      <xdr:colOff>182535</xdr:colOff>
      <xdr:row>51</xdr:row>
      <xdr:rowOff>15009</xdr:rowOff>
    </xdr:to>
    <xdr:sp macro="" textlink="">
      <xdr:nvSpPr>
        <xdr:cNvPr id="7" name="テキスト ボックス 6"/>
        <xdr:cNvSpPr txBox="1"/>
      </xdr:nvSpPr>
      <xdr:spPr>
        <a:xfrm>
          <a:off x="68035" y="12634686"/>
          <a:ext cx="114500" cy="169223"/>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72571</xdr:colOff>
      <xdr:row>30</xdr:row>
      <xdr:rowOff>68037</xdr:rowOff>
    </xdr:from>
    <xdr:to>
      <xdr:col>0</xdr:col>
      <xdr:colOff>187071</xdr:colOff>
      <xdr:row>30</xdr:row>
      <xdr:rowOff>237260</xdr:rowOff>
    </xdr:to>
    <xdr:sp macro="" textlink="">
      <xdr:nvSpPr>
        <xdr:cNvPr id="8" name="テキスト ボックス 7"/>
        <xdr:cNvSpPr txBox="1"/>
      </xdr:nvSpPr>
      <xdr:spPr>
        <a:xfrm>
          <a:off x="72571" y="6773637"/>
          <a:ext cx="114500" cy="169223"/>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63500</xdr:colOff>
      <xdr:row>38</xdr:row>
      <xdr:rowOff>2</xdr:rowOff>
    </xdr:from>
    <xdr:to>
      <xdr:col>0</xdr:col>
      <xdr:colOff>178000</xdr:colOff>
      <xdr:row>38</xdr:row>
      <xdr:rowOff>169225</xdr:rowOff>
    </xdr:to>
    <xdr:sp macro="" textlink="">
      <xdr:nvSpPr>
        <xdr:cNvPr id="14" name="テキスト ボックス 13"/>
        <xdr:cNvSpPr txBox="1"/>
      </xdr:nvSpPr>
      <xdr:spPr>
        <a:xfrm>
          <a:off x="63500" y="9258302"/>
          <a:ext cx="114500" cy="169223"/>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68035</xdr:colOff>
      <xdr:row>43</xdr:row>
      <xdr:rowOff>272144</xdr:rowOff>
    </xdr:from>
    <xdr:to>
      <xdr:col>0</xdr:col>
      <xdr:colOff>182535</xdr:colOff>
      <xdr:row>44</xdr:row>
      <xdr:rowOff>92117</xdr:rowOff>
    </xdr:to>
    <xdr:sp macro="" textlink="">
      <xdr:nvSpPr>
        <xdr:cNvPr id="15" name="テキスト ボックス 14"/>
        <xdr:cNvSpPr txBox="1"/>
      </xdr:nvSpPr>
      <xdr:spPr>
        <a:xfrm>
          <a:off x="68035" y="10768694"/>
          <a:ext cx="114500" cy="169223"/>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63500</xdr:colOff>
      <xdr:row>56</xdr:row>
      <xdr:rowOff>95250</xdr:rowOff>
    </xdr:from>
    <xdr:to>
      <xdr:col>0</xdr:col>
      <xdr:colOff>178000</xdr:colOff>
      <xdr:row>56</xdr:row>
      <xdr:rowOff>264473</xdr:rowOff>
    </xdr:to>
    <xdr:sp macro="" textlink="">
      <xdr:nvSpPr>
        <xdr:cNvPr id="16" name="テキスト ボックス 15"/>
        <xdr:cNvSpPr txBox="1"/>
      </xdr:nvSpPr>
      <xdr:spPr>
        <a:xfrm>
          <a:off x="63500" y="14427200"/>
          <a:ext cx="114500" cy="169223"/>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733425</xdr:colOff>
      <xdr:row>34</xdr:row>
      <xdr:rowOff>38100</xdr:rowOff>
    </xdr:from>
    <xdr:to>
      <xdr:col>3</xdr:col>
      <xdr:colOff>9525</xdr:colOff>
      <xdr:row>34</xdr:row>
      <xdr:rowOff>114300</xdr:rowOff>
    </xdr:to>
    <xdr:pic>
      <xdr:nvPicPr>
        <xdr:cNvPr id="23" name="図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5175" y="7054850"/>
          <a:ext cx="127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73024</xdr:colOff>
      <xdr:row>31</xdr:row>
      <xdr:rowOff>1815</xdr:rowOff>
    </xdr:from>
    <xdr:to>
      <xdr:col>0</xdr:col>
      <xdr:colOff>187524</xdr:colOff>
      <xdr:row>31</xdr:row>
      <xdr:rowOff>171038</xdr:rowOff>
    </xdr:to>
    <xdr:sp macro="" textlink="">
      <xdr:nvSpPr>
        <xdr:cNvPr id="24" name="テキスト ボックス 23"/>
        <xdr:cNvSpPr txBox="1"/>
      </xdr:nvSpPr>
      <xdr:spPr>
        <a:xfrm>
          <a:off x="73024" y="5920015"/>
          <a:ext cx="114500" cy="169223"/>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66673</xdr:colOff>
      <xdr:row>34</xdr:row>
      <xdr:rowOff>176901</xdr:rowOff>
    </xdr:from>
    <xdr:to>
      <xdr:col>0</xdr:col>
      <xdr:colOff>181173</xdr:colOff>
      <xdr:row>35</xdr:row>
      <xdr:rowOff>96660</xdr:rowOff>
    </xdr:to>
    <xdr:sp macro="" textlink="">
      <xdr:nvSpPr>
        <xdr:cNvPr id="26" name="テキスト ボックス 25"/>
        <xdr:cNvSpPr txBox="1"/>
      </xdr:nvSpPr>
      <xdr:spPr>
        <a:xfrm>
          <a:off x="66673" y="7193651"/>
          <a:ext cx="11450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73930</xdr:colOff>
      <xdr:row>37</xdr:row>
      <xdr:rowOff>93437</xdr:rowOff>
    </xdr:from>
    <xdr:to>
      <xdr:col>0</xdr:col>
      <xdr:colOff>188430</xdr:colOff>
      <xdr:row>37</xdr:row>
      <xdr:rowOff>262660</xdr:rowOff>
    </xdr:to>
    <xdr:sp macro="" textlink="">
      <xdr:nvSpPr>
        <xdr:cNvPr id="27" name="テキスト ボックス 26"/>
        <xdr:cNvSpPr txBox="1"/>
      </xdr:nvSpPr>
      <xdr:spPr>
        <a:xfrm>
          <a:off x="73930" y="8284937"/>
          <a:ext cx="114500" cy="169223"/>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72116</xdr:colOff>
      <xdr:row>40</xdr:row>
      <xdr:rowOff>313874</xdr:rowOff>
    </xdr:from>
    <xdr:to>
      <xdr:col>0</xdr:col>
      <xdr:colOff>186616</xdr:colOff>
      <xdr:row>41</xdr:row>
      <xdr:rowOff>102097</xdr:rowOff>
    </xdr:to>
    <xdr:sp macro="" textlink="">
      <xdr:nvSpPr>
        <xdr:cNvPr id="28" name="テキスト ボックス 27"/>
        <xdr:cNvSpPr txBox="1"/>
      </xdr:nvSpPr>
      <xdr:spPr>
        <a:xfrm>
          <a:off x="72116" y="9534074"/>
          <a:ext cx="114500" cy="169223"/>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70301</xdr:colOff>
      <xdr:row>44</xdr:row>
      <xdr:rowOff>135166</xdr:rowOff>
    </xdr:from>
    <xdr:to>
      <xdr:col>0</xdr:col>
      <xdr:colOff>184801</xdr:colOff>
      <xdr:row>44</xdr:row>
      <xdr:rowOff>304389</xdr:rowOff>
    </xdr:to>
    <xdr:sp macro="" textlink="">
      <xdr:nvSpPr>
        <xdr:cNvPr id="29" name="テキスト ボックス 28"/>
        <xdr:cNvSpPr txBox="1"/>
      </xdr:nvSpPr>
      <xdr:spPr>
        <a:xfrm>
          <a:off x="70301" y="10739666"/>
          <a:ext cx="114500" cy="169223"/>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68036</xdr:colOff>
      <xdr:row>47</xdr:row>
      <xdr:rowOff>290285</xdr:rowOff>
    </xdr:from>
    <xdr:to>
      <xdr:col>0</xdr:col>
      <xdr:colOff>182536</xdr:colOff>
      <xdr:row>48</xdr:row>
      <xdr:rowOff>128401</xdr:rowOff>
    </xdr:to>
    <xdr:sp macro="" textlink="">
      <xdr:nvSpPr>
        <xdr:cNvPr id="30" name="テキスト ボックス 29"/>
        <xdr:cNvSpPr txBox="1"/>
      </xdr:nvSpPr>
      <xdr:spPr>
        <a:xfrm>
          <a:off x="68036" y="11821885"/>
          <a:ext cx="114500" cy="168316"/>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75293</xdr:colOff>
      <xdr:row>51</xdr:row>
      <xdr:rowOff>39006</xdr:rowOff>
    </xdr:from>
    <xdr:to>
      <xdr:col>0</xdr:col>
      <xdr:colOff>189793</xdr:colOff>
      <xdr:row>51</xdr:row>
      <xdr:rowOff>208229</xdr:rowOff>
    </xdr:to>
    <xdr:sp macro="" textlink="">
      <xdr:nvSpPr>
        <xdr:cNvPr id="31" name="テキスト ボックス 30"/>
        <xdr:cNvSpPr txBox="1"/>
      </xdr:nvSpPr>
      <xdr:spPr>
        <a:xfrm>
          <a:off x="75293" y="12815206"/>
          <a:ext cx="114500" cy="169223"/>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68942</xdr:colOff>
      <xdr:row>54</xdr:row>
      <xdr:rowOff>87087</xdr:rowOff>
    </xdr:from>
    <xdr:to>
      <xdr:col>0</xdr:col>
      <xdr:colOff>183442</xdr:colOff>
      <xdr:row>54</xdr:row>
      <xdr:rowOff>256310</xdr:rowOff>
    </xdr:to>
    <xdr:sp macro="" textlink="">
      <xdr:nvSpPr>
        <xdr:cNvPr id="32" name="テキスト ボックス 31"/>
        <xdr:cNvSpPr txBox="1"/>
      </xdr:nvSpPr>
      <xdr:spPr>
        <a:xfrm>
          <a:off x="68942" y="13695137"/>
          <a:ext cx="114500" cy="169223"/>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62593</xdr:colOff>
      <xdr:row>57</xdr:row>
      <xdr:rowOff>180523</xdr:rowOff>
    </xdr:from>
    <xdr:to>
      <xdr:col>0</xdr:col>
      <xdr:colOff>177093</xdr:colOff>
      <xdr:row>57</xdr:row>
      <xdr:rowOff>349746</xdr:rowOff>
    </xdr:to>
    <xdr:sp macro="" textlink="">
      <xdr:nvSpPr>
        <xdr:cNvPr id="33" name="テキスト ボックス 32"/>
        <xdr:cNvSpPr txBox="1"/>
      </xdr:nvSpPr>
      <xdr:spPr>
        <a:xfrm>
          <a:off x="62593" y="14702973"/>
          <a:ext cx="114500" cy="169223"/>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oneCellAnchor>
    <xdr:from>
      <xdr:col>3</xdr:col>
      <xdr:colOff>4552</xdr:colOff>
      <xdr:row>33</xdr:row>
      <xdr:rowOff>340179</xdr:rowOff>
    </xdr:from>
    <xdr:ext cx="914400" cy="264624"/>
    <mc:AlternateContent xmlns:mc="http://schemas.openxmlformats.org/markup-compatibility/2006" xmlns:a14="http://schemas.microsoft.com/office/drawing/2010/main">
      <mc:Choice Requires="a14">
        <xdr:sp macro="" textlink="">
          <xdr:nvSpPr>
            <xdr:cNvPr id="34" name="テキスト ボックス 33"/>
            <xdr:cNvSpPr txBox="1"/>
          </xdr:nvSpPr>
          <xdr:spPr>
            <a:xfrm>
              <a:off x="772902" y="7014029"/>
              <a:ext cx="914400" cy="2646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d>
                      <m:dPr>
                        <m:begChr m:val="{"/>
                        <m:endChr m:val=""/>
                        <m:ctrlPr>
                          <a:rPr kumimoji="1" lang="en-US" altLang="ja-JP" sz="600" i="1">
                            <a:latin typeface="Cambria Math"/>
                          </a:rPr>
                        </m:ctrlPr>
                      </m:dPr>
                      <m:e>
                        <m:eqArr>
                          <m:eqArrPr>
                            <m:ctrlPr>
                              <a:rPr kumimoji="1" lang="en-US" altLang="ja-JP" sz="600" i="1">
                                <a:latin typeface="Cambria Math"/>
                              </a:rPr>
                            </m:ctrlPr>
                          </m:eqArrPr>
                          <m:e>
                            <m:r>
                              <a:rPr kumimoji="1" lang="en-US" altLang="ja-JP" sz="600" b="0" i="1">
                                <a:latin typeface="Cambria Math"/>
                              </a:rPr>
                              <m:t>2</m:t>
                            </m:r>
                            <m:r>
                              <a:rPr kumimoji="1" lang="en-US" altLang="ja-JP" sz="600" b="0" i="1">
                                <a:latin typeface="Cambria Math"/>
                              </a:rPr>
                              <m:t>𝑥</m:t>
                            </m:r>
                            <m:r>
                              <a:rPr kumimoji="1" lang="en-US" altLang="ja-JP" sz="600" b="0" i="1">
                                <a:latin typeface="Cambria Math"/>
                              </a:rPr>
                              <m:t>+7</m:t>
                            </m:r>
                            <m:r>
                              <a:rPr kumimoji="1" lang="en-US" altLang="ja-JP" sz="600" b="0" i="1">
                                <a:latin typeface="Cambria Math"/>
                              </a:rPr>
                              <m:t>𝑦</m:t>
                            </m:r>
                            <m:r>
                              <a:rPr kumimoji="1" lang="en-US" altLang="ja-JP" sz="600" b="0" i="1">
                                <a:latin typeface="Cambria Math"/>
                              </a:rPr>
                              <m:t>=−1</m:t>
                            </m:r>
                          </m:e>
                          <m:e>
                            <m:r>
                              <a:rPr kumimoji="1" lang="en-US" altLang="ja-JP" sz="600" b="0" i="1">
                                <a:latin typeface="Cambria Math"/>
                              </a:rPr>
                              <m:t>𝑥</m:t>
                            </m:r>
                            <m:r>
                              <a:rPr kumimoji="1" lang="en-US" altLang="ja-JP" sz="600" b="0" i="1">
                                <a:latin typeface="Cambria Math"/>
                              </a:rPr>
                              <m:t>−2</m:t>
                            </m:r>
                            <m:r>
                              <a:rPr kumimoji="1" lang="en-US" altLang="ja-JP" sz="600" b="0" i="1">
                                <a:latin typeface="Cambria Math"/>
                              </a:rPr>
                              <m:t>𝑦</m:t>
                            </m:r>
                            <m:r>
                              <a:rPr kumimoji="1" lang="en-US" altLang="ja-JP" sz="600" b="0" i="1">
                                <a:latin typeface="Cambria Math"/>
                              </a:rPr>
                              <m:t>=−6</m:t>
                            </m:r>
                          </m:e>
                        </m:eqArr>
                      </m:e>
                    </m:d>
                  </m:oMath>
                </m:oMathPara>
              </a14:m>
              <a:endParaRPr kumimoji="1" lang="ja-JP" altLang="en-US" sz="800"/>
            </a:p>
          </xdr:txBody>
        </xdr:sp>
      </mc:Choice>
      <mc:Fallback xmlns="">
        <xdr:sp macro="" textlink="">
          <xdr:nvSpPr>
            <xdr:cNvPr id="34" name="テキスト ボックス 33"/>
            <xdr:cNvSpPr txBox="1"/>
          </xdr:nvSpPr>
          <xdr:spPr>
            <a:xfrm>
              <a:off x="772902" y="7014029"/>
              <a:ext cx="914400" cy="2646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kumimoji="1" lang="en-US" altLang="ja-JP" sz="600" i="0">
                  <a:latin typeface="Cambria Math"/>
                </a:rPr>
                <a:t>{█(</a:t>
              </a:r>
              <a:r>
                <a:rPr kumimoji="1" lang="en-US" altLang="ja-JP" sz="600" b="0" i="0">
                  <a:latin typeface="Cambria Math"/>
                </a:rPr>
                <a:t>2𝑥+7𝑦=−1@𝑥−2𝑦=−6)┤</a:t>
              </a:r>
              <a:endParaRPr kumimoji="1" lang="ja-JP" altLang="en-US" sz="800"/>
            </a:p>
          </xdr:txBody>
        </xdr:sp>
      </mc:Fallback>
    </mc:AlternateContent>
    <xdr:clientData/>
  </xdr:oneCellAnchor>
  <xdr:oneCellAnchor>
    <xdr:from>
      <xdr:col>2</xdr:col>
      <xdr:colOff>231336</xdr:colOff>
      <xdr:row>35</xdr:row>
      <xdr:rowOff>27216</xdr:rowOff>
    </xdr:from>
    <xdr:ext cx="914400" cy="266483"/>
    <mc:AlternateContent xmlns:mc="http://schemas.openxmlformats.org/markup-compatibility/2006" xmlns:a14="http://schemas.microsoft.com/office/drawing/2010/main">
      <mc:Choice Requires="a14">
        <xdr:sp macro="" textlink="">
          <xdr:nvSpPr>
            <xdr:cNvPr id="35" name="テキスト ボックス 34"/>
            <xdr:cNvSpPr txBox="1"/>
          </xdr:nvSpPr>
          <xdr:spPr>
            <a:xfrm>
              <a:off x="745686" y="7291616"/>
              <a:ext cx="914400" cy="2664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d>
                      <m:dPr>
                        <m:begChr m:val="{"/>
                        <m:endChr m:val=""/>
                        <m:ctrlPr>
                          <a:rPr kumimoji="1" lang="en-US" altLang="ja-JP" sz="600" i="1">
                            <a:latin typeface="Cambria Math"/>
                          </a:rPr>
                        </m:ctrlPr>
                      </m:dPr>
                      <m:e>
                        <m:eqArr>
                          <m:eqArrPr>
                            <m:ctrlPr>
                              <a:rPr kumimoji="1" lang="en-US" altLang="ja-JP" sz="600" i="1">
                                <a:latin typeface="Cambria Math"/>
                              </a:rPr>
                            </m:ctrlPr>
                          </m:eqArrPr>
                          <m:e>
                            <m:r>
                              <a:rPr kumimoji="1" lang="en-US" altLang="ja-JP" sz="600" b="0" i="1">
                                <a:latin typeface="Cambria Math"/>
                              </a:rPr>
                              <m:t>𝑥</m:t>
                            </m:r>
                            <m:r>
                              <a:rPr kumimoji="1" lang="en-US" altLang="ja-JP" sz="600" b="0" i="1">
                                <a:latin typeface="Cambria Math"/>
                              </a:rPr>
                              <m:t>−2</m:t>
                            </m:r>
                            <m:r>
                              <a:rPr kumimoji="1" lang="en-US" altLang="ja-JP" sz="600" b="0" i="1">
                                <a:latin typeface="Cambria Math"/>
                              </a:rPr>
                              <m:t>𝑦</m:t>
                            </m:r>
                            <m:r>
                              <a:rPr kumimoji="1" lang="en-US" altLang="ja-JP" sz="600" b="0" i="1">
                                <a:latin typeface="Cambria Math"/>
                              </a:rPr>
                              <m:t>=−4</m:t>
                            </m:r>
                          </m:e>
                          <m:e>
                            <m:r>
                              <a:rPr kumimoji="1" lang="en-US" altLang="ja-JP" sz="600" b="0" i="1">
                                <a:latin typeface="Cambria Math"/>
                              </a:rPr>
                              <m:t>3</m:t>
                            </m:r>
                            <m:r>
                              <a:rPr kumimoji="1" lang="en-US" altLang="ja-JP" sz="600" b="0" i="1">
                                <a:latin typeface="Cambria Math"/>
                              </a:rPr>
                              <m:t>𝑥</m:t>
                            </m:r>
                            <m:r>
                              <a:rPr kumimoji="1" lang="en-US" altLang="ja-JP" sz="600" b="0" i="1">
                                <a:latin typeface="Cambria Math"/>
                              </a:rPr>
                              <m:t>−2</m:t>
                            </m:r>
                            <m:r>
                              <a:rPr kumimoji="1" lang="en-US" altLang="ja-JP" sz="600" b="0" i="1">
                                <a:latin typeface="Cambria Math"/>
                              </a:rPr>
                              <m:t>𝑦</m:t>
                            </m:r>
                            <m:r>
                              <a:rPr kumimoji="1" lang="en-US" altLang="ja-JP" sz="600" b="0" i="1">
                                <a:latin typeface="Cambria Math"/>
                              </a:rPr>
                              <m:t>=5</m:t>
                            </m:r>
                          </m:e>
                        </m:eqArr>
                      </m:e>
                    </m:d>
                  </m:oMath>
                </m:oMathPara>
              </a14:m>
              <a:endParaRPr kumimoji="1" lang="ja-JP" altLang="en-US" sz="600"/>
            </a:p>
          </xdr:txBody>
        </xdr:sp>
      </mc:Choice>
      <mc:Fallback xmlns="">
        <xdr:sp macro="" textlink="">
          <xdr:nvSpPr>
            <xdr:cNvPr id="35" name="テキスト ボックス 34"/>
            <xdr:cNvSpPr txBox="1"/>
          </xdr:nvSpPr>
          <xdr:spPr>
            <a:xfrm>
              <a:off x="745686" y="7291616"/>
              <a:ext cx="914400" cy="2664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kumimoji="1" lang="en-US" altLang="ja-JP" sz="600" i="0">
                  <a:latin typeface="Cambria Math"/>
                </a:rPr>
                <a:t>{█(</a:t>
              </a:r>
              <a:r>
                <a:rPr kumimoji="1" lang="en-US" altLang="ja-JP" sz="600" b="0" i="0">
                  <a:latin typeface="Cambria Math"/>
                </a:rPr>
                <a:t>𝑥−2𝑦=−4@3𝑥−2𝑦=5)┤</a:t>
              </a:r>
              <a:endParaRPr kumimoji="1" lang="ja-JP" altLang="en-US" sz="600"/>
            </a:p>
          </xdr:txBody>
        </xdr:sp>
      </mc:Fallback>
    </mc:AlternateContent>
    <xdr:clientData/>
  </xdr:oneCellAnchor>
  <xdr:oneCellAnchor>
    <xdr:from>
      <xdr:col>1</xdr:col>
      <xdr:colOff>190494</xdr:colOff>
      <xdr:row>30</xdr:row>
      <xdr:rowOff>27216</xdr:rowOff>
    </xdr:from>
    <xdr:ext cx="772432" cy="367088"/>
    <mc:AlternateContent xmlns:mc="http://schemas.openxmlformats.org/markup-compatibility/2006" xmlns:a14="http://schemas.microsoft.com/office/drawing/2010/main">
      <mc:Choice Requires="a14">
        <xdr:sp macro="" textlink="">
          <xdr:nvSpPr>
            <xdr:cNvPr id="15" name="テキスト ボックス 14"/>
            <xdr:cNvSpPr txBox="1"/>
          </xdr:nvSpPr>
          <xdr:spPr>
            <a:xfrm>
              <a:off x="417280" y="5420180"/>
              <a:ext cx="772432" cy="3670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kumimoji="1" lang="en-US" altLang="ja-JP" sz="600" b="0" i="1">
                        <a:latin typeface="Cambria Math"/>
                      </a:rPr>
                      <m:t>10</m:t>
                    </m:r>
                    <m:r>
                      <a:rPr kumimoji="1" lang="en-US" altLang="ja-JP" sz="600" b="0" i="1">
                        <a:latin typeface="Cambria Math"/>
                      </a:rPr>
                      <m:t>𝑥𝑦</m:t>
                    </m:r>
                    <m:r>
                      <a:rPr kumimoji="1" lang="en-US" altLang="ja-JP" sz="600" b="0" i="1">
                        <a:latin typeface="Cambria Math"/>
                      </a:rPr>
                      <m:t>÷</m:t>
                    </m:r>
                    <m:f>
                      <m:fPr>
                        <m:ctrlPr>
                          <a:rPr kumimoji="1" lang="en-US" altLang="ja-JP" sz="600" b="0" i="1">
                            <a:latin typeface="Cambria Math"/>
                          </a:rPr>
                        </m:ctrlPr>
                      </m:fPr>
                      <m:num>
                        <m:r>
                          <a:rPr kumimoji="1" lang="en-US" altLang="ja-JP" sz="600" b="0" i="1">
                            <a:latin typeface="Cambria Math"/>
                          </a:rPr>
                          <m:t>5</m:t>
                        </m:r>
                      </m:num>
                      <m:den>
                        <m:r>
                          <a:rPr kumimoji="1" lang="en-US" altLang="ja-JP" sz="600" b="0" i="1">
                            <a:latin typeface="Cambria Math"/>
                          </a:rPr>
                          <m:t>3</m:t>
                        </m:r>
                      </m:den>
                    </m:f>
                    <m:r>
                      <a:rPr kumimoji="1" lang="en-US" altLang="ja-JP" sz="600" b="0" i="1">
                        <a:latin typeface="Cambria Math"/>
                      </a:rPr>
                      <m:t>𝑦</m:t>
                    </m:r>
                  </m:oMath>
                </m:oMathPara>
              </a14:m>
              <a:endParaRPr kumimoji="1" lang="en-US" altLang="ja-JP" sz="600" b="0"/>
            </a:p>
            <a:p>
              <a:endParaRPr kumimoji="1" lang="en-US" altLang="ja-JP" sz="600" b="0"/>
            </a:p>
          </xdr:txBody>
        </xdr:sp>
      </mc:Choice>
      <mc:Fallback xmlns="">
        <xdr:sp macro="" textlink="">
          <xdr:nvSpPr>
            <xdr:cNvPr id="15" name="テキスト ボックス 14"/>
            <xdr:cNvSpPr txBox="1"/>
          </xdr:nvSpPr>
          <xdr:spPr>
            <a:xfrm>
              <a:off x="417280" y="5420180"/>
              <a:ext cx="772432" cy="3670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kumimoji="1" lang="en-US" altLang="ja-JP" sz="600" b="0" i="0">
                  <a:latin typeface="Cambria Math"/>
                </a:rPr>
                <a:t>10𝑥𝑦÷5/3 𝑦</a:t>
              </a:r>
              <a:endParaRPr kumimoji="1" lang="en-US" altLang="ja-JP" sz="600" b="0"/>
            </a:p>
            <a:p>
              <a:endParaRPr kumimoji="1" lang="en-US" altLang="ja-JP" sz="600" b="0"/>
            </a:p>
          </xdr:txBody>
        </xdr:sp>
      </mc:Fallback>
    </mc:AlternateContent>
    <xdr:clientData/>
  </xdr:oneCellAnchor>
</xdr:wsDr>
</file>

<file path=xl/drawings/drawing5.xml><?xml version="1.0" encoding="utf-8"?>
<xdr:wsDr xmlns:xdr="http://schemas.openxmlformats.org/drawingml/2006/spreadsheetDrawing" xmlns:a="http://schemas.openxmlformats.org/drawingml/2006/main">
  <xdr:twoCellAnchor>
    <xdr:from>
      <xdr:col>0</xdr:col>
      <xdr:colOff>68036</xdr:colOff>
      <xdr:row>31</xdr:row>
      <xdr:rowOff>272145</xdr:rowOff>
    </xdr:from>
    <xdr:to>
      <xdr:col>0</xdr:col>
      <xdr:colOff>182536</xdr:colOff>
      <xdr:row>32</xdr:row>
      <xdr:rowOff>24082</xdr:rowOff>
    </xdr:to>
    <xdr:sp macro="" textlink="">
      <xdr:nvSpPr>
        <xdr:cNvPr id="10" name="テキスト ボックス 9"/>
        <xdr:cNvSpPr txBox="1"/>
      </xdr:nvSpPr>
      <xdr:spPr>
        <a:xfrm>
          <a:off x="68036" y="5682345"/>
          <a:ext cx="114500" cy="171037"/>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63500</xdr:colOff>
      <xdr:row>38</xdr:row>
      <xdr:rowOff>63503</xdr:rowOff>
    </xdr:from>
    <xdr:to>
      <xdr:col>0</xdr:col>
      <xdr:colOff>178000</xdr:colOff>
      <xdr:row>38</xdr:row>
      <xdr:rowOff>232726</xdr:rowOff>
    </xdr:to>
    <xdr:sp macro="" textlink="">
      <xdr:nvSpPr>
        <xdr:cNvPr id="11" name="テキスト ボックス 10"/>
        <xdr:cNvSpPr txBox="1"/>
      </xdr:nvSpPr>
      <xdr:spPr>
        <a:xfrm>
          <a:off x="63500" y="7639053"/>
          <a:ext cx="114500" cy="169223"/>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63500</xdr:colOff>
      <xdr:row>44</xdr:row>
      <xdr:rowOff>167824</xdr:rowOff>
    </xdr:from>
    <xdr:to>
      <xdr:col>0</xdr:col>
      <xdr:colOff>178000</xdr:colOff>
      <xdr:row>44</xdr:row>
      <xdr:rowOff>337047</xdr:rowOff>
    </xdr:to>
    <xdr:sp macro="" textlink="">
      <xdr:nvSpPr>
        <xdr:cNvPr id="12" name="テキスト ボックス 11"/>
        <xdr:cNvSpPr txBox="1"/>
      </xdr:nvSpPr>
      <xdr:spPr>
        <a:xfrm>
          <a:off x="63500" y="9921424"/>
          <a:ext cx="114500" cy="169223"/>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68036</xdr:colOff>
      <xdr:row>51</xdr:row>
      <xdr:rowOff>18142</xdr:rowOff>
    </xdr:from>
    <xdr:to>
      <xdr:col>0</xdr:col>
      <xdr:colOff>182536</xdr:colOff>
      <xdr:row>51</xdr:row>
      <xdr:rowOff>187365</xdr:rowOff>
    </xdr:to>
    <xdr:sp macro="" textlink="">
      <xdr:nvSpPr>
        <xdr:cNvPr id="13" name="テキスト ボックス 12"/>
        <xdr:cNvSpPr txBox="1"/>
      </xdr:nvSpPr>
      <xdr:spPr>
        <a:xfrm>
          <a:off x="68036" y="12368892"/>
          <a:ext cx="114500" cy="169223"/>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63501</xdr:colOff>
      <xdr:row>56</xdr:row>
      <xdr:rowOff>140608</xdr:rowOff>
    </xdr:from>
    <xdr:to>
      <xdr:col>0</xdr:col>
      <xdr:colOff>178001</xdr:colOff>
      <xdr:row>57</xdr:row>
      <xdr:rowOff>51295</xdr:rowOff>
    </xdr:to>
    <xdr:sp macro="" textlink="">
      <xdr:nvSpPr>
        <xdr:cNvPr id="14" name="テキスト ボックス 13"/>
        <xdr:cNvSpPr txBox="1"/>
      </xdr:nvSpPr>
      <xdr:spPr>
        <a:xfrm>
          <a:off x="63501" y="14332858"/>
          <a:ext cx="114500" cy="171037"/>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63500</xdr:colOff>
      <xdr:row>56</xdr:row>
      <xdr:rowOff>72572</xdr:rowOff>
    </xdr:from>
    <xdr:to>
      <xdr:col>0</xdr:col>
      <xdr:colOff>178000</xdr:colOff>
      <xdr:row>56</xdr:row>
      <xdr:rowOff>241795</xdr:rowOff>
    </xdr:to>
    <xdr:sp macro="" textlink="">
      <xdr:nvSpPr>
        <xdr:cNvPr id="9" name="テキスト ボックス 8"/>
        <xdr:cNvSpPr txBox="1"/>
      </xdr:nvSpPr>
      <xdr:spPr>
        <a:xfrm>
          <a:off x="63500" y="14455322"/>
          <a:ext cx="114500" cy="169223"/>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68036</xdr:colOff>
      <xdr:row>31</xdr:row>
      <xdr:rowOff>272145</xdr:rowOff>
    </xdr:from>
    <xdr:to>
      <xdr:col>0</xdr:col>
      <xdr:colOff>182536</xdr:colOff>
      <xdr:row>32</xdr:row>
      <xdr:rowOff>24082</xdr:rowOff>
    </xdr:to>
    <xdr:sp macro="" textlink="">
      <xdr:nvSpPr>
        <xdr:cNvPr id="11" name="テキスト ボックス 10"/>
        <xdr:cNvSpPr txBox="1"/>
      </xdr:nvSpPr>
      <xdr:spPr>
        <a:xfrm>
          <a:off x="68036" y="5682345"/>
          <a:ext cx="114500" cy="171037"/>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63500</xdr:colOff>
      <xdr:row>38</xdr:row>
      <xdr:rowOff>63503</xdr:rowOff>
    </xdr:from>
    <xdr:to>
      <xdr:col>0</xdr:col>
      <xdr:colOff>178000</xdr:colOff>
      <xdr:row>38</xdr:row>
      <xdr:rowOff>232726</xdr:rowOff>
    </xdr:to>
    <xdr:sp macro="" textlink="">
      <xdr:nvSpPr>
        <xdr:cNvPr id="12" name="テキスト ボックス 11"/>
        <xdr:cNvSpPr txBox="1"/>
      </xdr:nvSpPr>
      <xdr:spPr>
        <a:xfrm>
          <a:off x="63500" y="7639053"/>
          <a:ext cx="114500" cy="169223"/>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63500</xdr:colOff>
      <xdr:row>44</xdr:row>
      <xdr:rowOff>167824</xdr:rowOff>
    </xdr:from>
    <xdr:to>
      <xdr:col>0</xdr:col>
      <xdr:colOff>178000</xdr:colOff>
      <xdr:row>44</xdr:row>
      <xdr:rowOff>337047</xdr:rowOff>
    </xdr:to>
    <xdr:sp macro="" textlink="">
      <xdr:nvSpPr>
        <xdr:cNvPr id="13" name="テキスト ボックス 12"/>
        <xdr:cNvSpPr txBox="1"/>
      </xdr:nvSpPr>
      <xdr:spPr>
        <a:xfrm>
          <a:off x="63500" y="9921424"/>
          <a:ext cx="114500" cy="169223"/>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68036</xdr:colOff>
      <xdr:row>51</xdr:row>
      <xdr:rowOff>18142</xdr:rowOff>
    </xdr:from>
    <xdr:to>
      <xdr:col>0</xdr:col>
      <xdr:colOff>182536</xdr:colOff>
      <xdr:row>51</xdr:row>
      <xdr:rowOff>187365</xdr:rowOff>
    </xdr:to>
    <xdr:sp macro="" textlink="">
      <xdr:nvSpPr>
        <xdr:cNvPr id="14" name="テキスト ボックス 13"/>
        <xdr:cNvSpPr txBox="1"/>
      </xdr:nvSpPr>
      <xdr:spPr>
        <a:xfrm>
          <a:off x="68036" y="12368892"/>
          <a:ext cx="114500" cy="169223"/>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73025</xdr:colOff>
      <xdr:row>29</xdr:row>
      <xdr:rowOff>55799</xdr:rowOff>
    </xdr:from>
    <xdr:to>
      <xdr:col>0</xdr:col>
      <xdr:colOff>187525</xdr:colOff>
      <xdr:row>29</xdr:row>
      <xdr:rowOff>212322</xdr:rowOff>
    </xdr:to>
    <xdr:sp macro="" textlink="">
      <xdr:nvSpPr>
        <xdr:cNvPr id="11" name="テキスト ボックス 10"/>
        <xdr:cNvSpPr txBox="1"/>
      </xdr:nvSpPr>
      <xdr:spPr>
        <a:xfrm>
          <a:off x="73025" y="6075599"/>
          <a:ext cx="114500" cy="156523"/>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70303</xdr:colOff>
      <xdr:row>33</xdr:row>
      <xdr:rowOff>47625</xdr:rowOff>
    </xdr:from>
    <xdr:to>
      <xdr:col>0</xdr:col>
      <xdr:colOff>184803</xdr:colOff>
      <xdr:row>33</xdr:row>
      <xdr:rowOff>215034</xdr:rowOff>
    </xdr:to>
    <xdr:sp macro="" textlink="">
      <xdr:nvSpPr>
        <xdr:cNvPr id="12" name="テキスト ボックス 11"/>
        <xdr:cNvSpPr txBox="1"/>
      </xdr:nvSpPr>
      <xdr:spPr>
        <a:xfrm>
          <a:off x="70303" y="7058025"/>
          <a:ext cx="11450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70756</xdr:colOff>
      <xdr:row>40</xdr:row>
      <xdr:rowOff>52614</xdr:rowOff>
    </xdr:from>
    <xdr:to>
      <xdr:col>0</xdr:col>
      <xdr:colOff>185256</xdr:colOff>
      <xdr:row>40</xdr:row>
      <xdr:rowOff>209137</xdr:rowOff>
    </xdr:to>
    <xdr:sp macro="" textlink="">
      <xdr:nvSpPr>
        <xdr:cNvPr id="13" name="テキスト ボックス 12"/>
        <xdr:cNvSpPr txBox="1"/>
      </xdr:nvSpPr>
      <xdr:spPr>
        <a:xfrm>
          <a:off x="70756" y="8980714"/>
          <a:ext cx="114500" cy="156523"/>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68941</xdr:colOff>
      <xdr:row>44</xdr:row>
      <xdr:rowOff>168728</xdr:rowOff>
    </xdr:from>
    <xdr:to>
      <xdr:col>0</xdr:col>
      <xdr:colOff>183441</xdr:colOff>
      <xdr:row>45</xdr:row>
      <xdr:rowOff>84859</xdr:rowOff>
    </xdr:to>
    <xdr:sp macro="" textlink="">
      <xdr:nvSpPr>
        <xdr:cNvPr id="14" name="テキスト ボックス 13"/>
        <xdr:cNvSpPr txBox="1"/>
      </xdr:nvSpPr>
      <xdr:spPr>
        <a:xfrm>
          <a:off x="68941" y="10100128"/>
          <a:ext cx="114500" cy="157431"/>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68037</xdr:colOff>
      <xdr:row>48</xdr:row>
      <xdr:rowOff>167822</xdr:rowOff>
    </xdr:from>
    <xdr:to>
      <xdr:col>0</xdr:col>
      <xdr:colOff>182537</xdr:colOff>
      <xdr:row>49</xdr:row>
      <xdr:rowOff>83952</xdr:rowOff>
    </xdr:to>
    <xdr:sp macro="" textlink="">
      <xdr:nvSpPr>
        <xdr:cNvPr id="15" name="テキスト ボックス 14"/>
        <xdr:cNvSpPr txBox="1"/>
      </xdr:nvSpPr>
      <xdr:spPr>
        <a:xfrm>
          <a:off x="68037" y="11064422"/>
          <a:ext cx="114500" cy="15743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63500</xdr:colOff>
      <xdr:row>60</xdr:row>
      <xdr:rowOff>49892</xdr:rowOff>
    </xdr:from>
    <xdr:to>
      <xdr:col>0</xdr:col>
      <xdr:colOff>178000</xdr:colOff>
      <xdr:row>60</xdr:row>
      <xdr:rowOff>206415</xdr:rowOff>
    </xdr:to>
    <xdr:sp macro="" textlink="">
      <xdr:nvSpPr>
        <xdr:cNvPr id="25" name="テキスト ボックス 24"/>
        <xdr:cNvSpPr txBox="1"/>
      </xdr:nvSpPr>
      <xdr:spPr>
        <a:xfrm>
          <a:off x="63500" y="14013542"/>
          <a:ext cx="114500" cy="156523"/>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68942</xdr:colOff>
      <xdr:row>52</xdr:row>
      <xdr:rowOff>50798</xdr:rowOff>
    </xdr:from>
    <xdr:to>
      <xdr:col>0</xdr:col>
      <xdr:colOff>183442</xdr:colOff>
      <xdr:row>52</xdr:row>
      <xdr:rowOff>207321</xdr:rowOff>
    </xdr:to>
    <xdr:sp macro="" textlink="">
      <xdr:nvSpPr>
        <xdr:cNvPr id="26" name="テキスト ボックス 25"/>
        <xdr:cNvSpPr txBox="1"/>
      </xdr:nvSpPr>
      <xdr:spPr>
        <a:xfrm>
          <a:off x="68942" y="11925298"/>
          <a:ext cx="114500" cy="156523"/>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63500</xdr:colOff>
      <xdr:row>36</xdr:row>
      <xdr:rowOff>27215</xdr:rowOff>
    </xdr:from>
    <xdr:to>
      <xdr:col>0</xdr:col>
      <xdr:colOff>178000</xdr:colOff>
      <xdr:row>36</xdr:row>
      <xdr:rowOff>194624</xdr:rowOff>
    </xdr:to>
    <xdr:sp macro="" textlink="">
      <xdr:nvSpPr>
        <xdr:cNvPr id="27" name="テキスト ボックス 26"/>
        <xdr:cNvSpPr txBox="1"/>
      </xdr:nvSpPr>
      <xdr:spPr>
        <a:xfrm>
          <a:off x="63500" y="7875815"/>
          <a:ext cx="114500" cy="167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63500</xdr:colOff>
      <xdr:row>55</xdr:row>
      <xdr:rowOff>213179</xdr:rowOff>
    </xdr:from>
    <xdr:to>
      <xdr:col>0</xdr:col>
      <xdr:colOff>178000</xdr:colOff>
      <xdr:row>56</xdr:row>
      <xdr:rowOff>120238</xdr:rowOff>
    </xdr:to>
    <xdr:sp macro="" textlink="">
      <xdr:nvSpPr>
        <xdr:cNvPr id="28" name="テキスト ボックス 27"/>
        <xdr:cNvSpPr txBox="1"/>
      </xdr:nvSpPr>
      <xdr:spPr>
        <a:xfrm>
          <a:off x="63500" y="12836979"/>
          <a:ext cx="114500" cy="1547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B68"/>
  <sheetViews>
    <sheetView tabSelected="1" view="pageBreakPreview" zoomScale="140" zoomScaleNormal="150" zoomScaleSheetLayoutView="140" workbookViewId="0"/>
  </sheetViews>
  <sheetFormatPr defaultColWidth="9" defaultRowHeight="13.5" x14ac:dyDescent="0.15"/>
  <cols>
    <col min="1" max="1" width="3.25" style="5" customWidth="1"/>
    <col min="2" max="2" width="3.75" style="5" customWidth="1"/>
    <col min="3" max="3" width="3.625" style="5" customWidth="1"/>
    <col min="4" max="4" width="2.375" style="5" customWidth="1"/>
    <col min="5" max="5" width="4.625" style="5" customWidth="1"/>
    <col min="6" max="6" width="10.5" style="5" customWidth="1"/>
    <col min="7" max="7" width="8.5" style="67" customWidth="1"/>
    <col min="8" max="8" width="9.625" style="67" customWidth="1"/>
    <col min="9" max="9" width="3.5" style="5" customWidth="1"/>
    <col min="10" max="10" width="2.75" style="5" customWidth="1"/>
    <col min="11" max="21" width="2.375" style="5" customWidth="1"/>
    <col min="22" max="25" width="3.625" style="5" customWidth="1"/>
    <col min="26" max="26" width="0.875" style="5" customWidth="1"/>
    <col min="27" max="28" width="4.25" style="5" customWidth="1"/>
    <col min="29" max="29" width="13.5" style="5" bestFit="1" customWidth="1"/>
    <col min="30" max="16384" width="9" style="5"/>
  </cols>
  <sheetData>
    <row r="1" spans="1:28" ht="17.100000000000001" customHeight="1" x14ac:dyDescent="0.15">
      <c r="A1" s="101" t="s">
        <v>90</v>
      </c>
      <c r="B1" s="102"/>
      <c r="C1" s="6"/>
      <c r="D1" s="6"/>
      <c r="E1" s="6"/>
      <c r="F1" s="6"/>
      <c r="G1" s="6"/>
      <c r="H1" s="7"/>
      <c r="I1" s="7"/>
      <c r="J1" s="7"/>
      <c r="K1" s="7"/>
      <c r="L1" s="7"/>
      <c r="M1" s="7"/>
      <c r="N1" s="7"/>
      <c r="O1" s="7"/>
      <c r="P1" s="7"/>
      <c r="Q1" s="7"/>
      <c r="R1" s="7"/>
      <c r="S1" s="7"/>
      <c r="T1" s="7"/>
      <c r="U1" s="7"/>
      <c r="V1" s="7"/>
      <c r="W1" s="7"/>
      <c r="X1" s="13"/>
      <c r="Y1" s="13"/>
      <c r="Z1" s="7"/>
      <c r="AA1" s="14"/>
      <c r="AB1" s="14"/>
    </row>
    <row r="2" spans="1:28" s="19" customFormat="1" ht="21" x14ac:dyDescent="0.15">
      <c r="A2" s="103" t="s">
        <v>77</v>
      </c>
      <c r="B2" s="104"/>
      <c r="C2" s="104"/>
      <c r="D2" s="104"/>
      <c r="E2" s="105"/>
      <c r="F2" s="105"/>
      <c r="G2" s="6"/>
      <c r="H2" s="17"/>
      <c r="I2" s="17"/>
      <c r="J2" s="17"/>
      <c r="K2" s="17"/>
      <c r="L2" s="17"/>
      <c r="M2" s="17"/>
      <c r="N2" s="17"/>
      <c r="O2" s="17"/>
      <c r="P2" s="17"/>
      <c r="Q2" s="17"/>
      <c r="R2" s="17"/>
      <c r="S2" s="17"/>
      <c r="T2" s="17"/>
      <c r="U2" s="17"/>
      <c r="V2" s="17"/>
      <c r="W2" s="17"/>
      <c r="X2" s="17"/>
      <c r="Y2" s="17"/>
      <c r="Z2" s="17"/>
      <c r="AA2" s="18"/>
      <c r="AB2" s="18"/>
    </row>
    <row r="3" spans="1:28" s="11" customFormat="1" ht="18.95" customHeight="1" x14ac:dyDescent="0.15">
      <c r="A3" s="106" t="s">
        <v>78</v>
      </c>
      <c r="B3" s="107"/>
      <c r="C3" s="8"/>
      <c r="D3" s="8"/>
      <c r="E3" s="8"/>
      <c r="F3" s="8"/>
      <c r="G3" s="8"/>
      <c r="H3" s="21"/>
      <c r="I3" s="21"/>
      <c r="J3" s="21"/>
      <c r="K3" s="21"/>
      <c r="L3" s="21"/>
      <c r="M3" s="21"/>
      <c r="N3" s="21"/>
      <c r="O3" s="21"/>
      <c r="P3" s="21"/>
      <c r="Q3" s="21"/>
      <c r="R3" s="21"/>
      <c r="S3" s="21"/>
      <c r="T3" s="21"/>
      <c r="U3" s="21"/>
      <c r="V3" s="21"/>
      <c r="W3" s="21"/>
      <c r="X3" s="21"/>
      <c r="Y3" s="21"/>
      <c r="Z3" s="21"/>
      <c r="AA3" s="22"/>
      <c r="AB3" s="22"/>
    </row>
    <row r="4" spans="1:28" s="23" customFormat="1" ht="6.6" customHeight="1" x14ac:dyDescent="0.15">
      <c r="A4" s="70"/>
      <c r="B4" s="71"/>
      <c r="C4" s="71"/>
      <c r="D4" s="71"/>
      <c r="E4" s="71"/>
      <c r="F4" s="71"/>
      <c r="G4" s="71"/>
      <c r="H4" s="71"/>
    </row>
    <row r="5" spans="1:28" s="9" customFormat="1" ht="11.25" x14ac:dyDescent="0.15">
      <c r="A5" s="72" t="s">
        <v>0</v>
      </c>
      <c r="C5" s="72"/>
      <c r="D5" s="72"/>
      <c r="E5" s="72"/>
      <c r="F5" s="72"/>
      <c r="G5" s="72"/>
      <c r="H5" s="72"/>
      <c r="I5" s="29"/>
      <c r="J5" s="29"/>
      <c r="K5" s="29"/>
      <c r="L5" s="29"/>
      <c r="M5" s="29"/>
      <c r="N5" s="29"/>
      <c r="O5" s="29"/>
    </row>
    <row r="6" spans="1:28" s="11" customFormat="1" ht="9" customHeight="1" x14ac:dyDescent="0.15">
      <c r="A6" s="171"/>
      <c r="B6" s="171"/>
      <c r="C6" s="171"/>
      <c r="D6" s="171"/>
      <c r="E6" s="171"/>
      <c r="F6" s="73" t="s">
        <v>1</v>
      </c>
      <c r="G6" s="74" t="s">
        <v>2</v>
      </c>
      <c r="H6" s="74" t="s">
        <v>79</v>
      </c>
      <c r="I6" s="3"/>
      <c r="J6" s="3"/>
      <c r="K6" s="3"/>
      <c r="L6" s="3"/>
      <c r="M6" s="4"/>
      <c r="N6" s="3"/>
      <c r="O6" s="3"/>
      <c r="Q6" s="4"/>
      <c r="R6" s="4"/>
      <c r="S6" s="4"/>
      <c r="T6" s="4"/>
    </row>
    <row r="7" spans="1:28" s="11" customFormat="1" ht="9" customHeight="1" x14ac:dyDescent="0.15">
      <c r="A7" s="159" t="s">
        <v>28</v>
      </c>
      <c r="B7" s="159"/>
      <c r="C7" s="159"/>
      <c r="D7" s="159"/>
      <c r="E7" s="159"/>
      <c r="F7" s="75">
        <v>69930</v>
      </c>
      <c r="G7" s="76">
        <v>472</v>
      </c>
      <c r="H7" s="77">
        <v>49.207689999999999</v>
      </c>
      <c r="I7" s="26"/>
      <c r="J7" s="26"/>
      <c r="K7" s="26"/>
      <c r="L7" s="26"/>
      <c r="M7" s="10"/>
      <c r="N7" s="26"/>
      <c r="O7" s="26"/>
      <c r="Q7" s="10"/>
      <c r="R7" s="10"/>
      <c r="S7" s="10"/>
      <c r="T7" s="10"/>
    </row>
    <row r="8" spans="1:28" s="19" customFormat="1" ht="9.9499999999999993" customHeight="1" x14ac:dyDescent="0.15">
      <c r="A8" s="78"/>
      <c r="B8" s="79"/>
      <c r="C8" s="79"/>
      <c r="D8" s="79"/>
      <c r="E8" s="79"/>
      <c r="F8" s="79"/>
      <c r="G8" s="79"/>
      <c r="H8" s="79"/>
      <c r="I8" s="27"/>
      <c r="J8" s="27"/>
      <c r="K8" s="27"/>
      <c r="L8" s="27"/>
      <c r="M8" s="27"/>
      <c r="N8" s="27"/>
      <c r="O8" s="27"/>
    </row>
    <row r="9" spans="1:28" s="9" customFormat="1" ht="11.25" x14ac:dyDescent="0.15">
      <c r="A9" s="80" t="s">
        <v>3</v>
      </c>
      <c r="C9" s="80"/>
      <c r="D9" s="80"/>
      <c r="E9" s="72"/>
      <c r="F9" s="72"/>
      <c r="G9" s="72"/>
      <c r="H9" s="72"/>
      <c r="I9" s="29"/>
      <c r="J9" s="29"/>
      <c r="K9" s="29"/>
      <c r="L9" s="29"/>
      <c r="M9" s="29"/>
      <c r="N9" s="29"/>
      <c r="O9" s="29"/>
    </row>
    <row r="10" spans="1:28" s="11" customFormat="1" ht="9" customHeight="1" x14ac:dyDescent="0.15">
      <c r="A10" s="175" t="s">
        <v>4</v>
      </c>
      <c r="B10" s="175"/>
      <c r="C10" s="175"/>
      <c r="D10" s="175"/>
      <c r="E10" s="159" t="s">
        <v>7</v>
      </c>
      <c r="F10" s="159"/>
      <c r="G10" s="159"/>
      <c r="H10" s="158" t="s">
        <v>19</v>
      </c>
      <c r="I10" s="156" t="s">
        <v>50</v>
      </c>
      <c r="J10" s="163" t="s">
        <v>79</v>
      </c>
      <c r="K10" s="164"/>
      <c r="L10" s="165"/>
      <c r="M10" s="143" t="s">
        <v>80</v>
      </c>
      <c r="N10" s="144"/>
      <c r="O10" s="144"/>
      <c r="P10" s="144"/>
      <c r="Q10" s="144"/>
      <c r="R10" s="145"/>
      <c r="S10" s="4"/>
    </row>
    <row r="11" spans="1:28" s="11" customFormat="1" ht="4.5" customHeight="1" x14ac:dyDescent="0.15">
      <c r="A11" s="175"/>
      <c r="B11" s="175"/>
      <c r="C11" s="175"/>
      <c r="D11" s="175"/>
      <c r="E11" s="159"/>
      <c r="F11" s="159"/>
      <c r="G11" s="159"/>
      <c r="H11" s="158"/>
      <c r="I11" s="157"/>
      <c r="J11" s="163"/>
      <c r="K11" s="164"/>
      <c r="L11" s="165"/>
      <c r="M11" s="146"/>
      <c r="N11" s="147"/>
      <c r="O11" s="147"/>
      <c r="P11" s="147"/>
      <c r="Q11" s="147"/>
      <c r="R11" s="148"/>
      <c r="S11" s="15"/>
    </row>
    <row r="12" spans="1:28" s="11" customFormat="1" ht="9" customHeight="1" x14ac:dyDescent="0.15">
      <c r="A12" s="176" t="s">
        <v>62</v>
      </c>
      <c r="B12" s="159"/>
      <c r="C12" s="159"/>
      <c r="D12" s="159"/>
      <c r="E12" s="108" t="s">
        <v>8</v>
      </c>
      <c r="F12" s="110"/>
      <c r="G12" s="109"/>
      <c r="H12" s="83">
        <v>4</v>
      </c>
      <c r="I12" s="53">
        <f>SUM(I33:I36)</f>
        <v>13</v>
      </c>
      <c r="J12" s="160">
        <v>7.4539819999999999</v>
      </c>
      <c r="K12" s="161"/>
      <c r="L12" s="162"/>
      <c r="M12" s="149">
        <v>57.338320000000003</v>
      </c>
      <c r="N12" s="150"/>
      <c r="O12" s="150"/>
      <c r="P12" s="150"/>
      <c r="Q12" s="150"/>
      <c r="R12" s="151"/>
    </row>
    <row r="13" spans="1:28" s="11" customFormat="1" ht="9" customHeight="1" x14ac:dyDescent="0.15">
      <c r="A13" s="159"/>
      <c r="B13" s="159"/>
      <c r="C13" s="159"/>
      <c r="D13" s="159"/>
      <c r="E13" s="81" t="s">
        <v>9</v>
      </c>
      <c r="F13" s="110"/>
      <c r="G13" s="82"/>
      <c r="H13" s="83">
        <v>5</v>
      </c>
      <c r="I13" s="53">
        <f>SUM(I37,I49:I50,I52:I53)</f>
        <v>20</v>
      </c>
      <c r="J13" s="160">
        <v>7.9087509999999996</v>
      </c>
      <c r="K13" s="161"/>
      <c r="L13" s="162"/>
      <c r="M13" s="149">
        <v>39.543750000000003</v>
      </c>
      <c r="N13" s="150"/>
      <c r="O13" s="150"/>
      <c r="P13" s="150"/>
      <c r="Q13" s="150"/>
      <c r="R13" s="151"/>
    </row>
    <row r="14" spans="1:28" s="11" customFormat="1" ht="9" customHeight="1" x14ac:dyDescent="0.15">
      <c r="A14" s="159"/>
      <c r="B14" s="159"/>
      <c r="C14" s="159"/>
      <c r="D14" s="159"/>
      <c r="E14" s="81" t="s">
        <v>10</v>
      </c>
      <c r="F14" s="110"/>
      <c r="G14" s="82"/>
      <c r="H14" s="83">
        <v>12</v>
      </c>
      <c r="I14" s="53">
        <f>SUM(I32,I42:I48,I51,I55:I57,)</f>
        <v>42</v>
      </c>
      <c r="J14" s="160">
        <v>18.12163</v>
      </c>
      <c r="K14" s="161"/>
      <c r="L14" s="162"/>
      <c r="M14" s="149">
        <v>43.146749999999997</v>
      </c>
      <c r="N14" s="150"/>
      <c r="O14" s="150"/>
      <c r="P14" s="150"/>
      <c r="Q14" s="150"/>
      <c r="R14" s="151"/>
    </row>
    <row r="15" spans="1:28" s="11" customFormat="1" ht="9" customHeight="1" x14ac:dyDescent="0.15">
      <c r="A15" s="159"/>
      <c r="B15" s="159"/>
      <c r="C15" s="159"/>
      <c r="D15" s="159"/>
      <c r="E15" s="172" t="s">
        <v>29</v>
      </c>
      <c r="F15" s="173"/>
      <c r="G15" s="174"/>
      <c r="H15" s="83">
        <v>10</v>
      </c>
      <c r="I15" s="53">
        <f>SUM(I29:I31,I38:I41,I54,I58:I59)</f>
        <v>25</v>
      </c>
      <c r="J15" s="160">
        <v>15.723319999999999</v>
      </c>
      <c r="K15" s="161"/>
      <c r="L15" s="162"/>
      <c r="M15" s="149">
        <v>62.89329</v>
      </c>
      <c r="N15" s="150"/>
      <c r="O15" s="150"/>
      <c r="P15" s="150"/>
      <c r="Q15" s="150"/>
      <c r="R15" s="151"/>
    </row>
    <row r="16" spans="1:28" s="11" customFormat="1" ht="9" customHeight="1" x14ac:dyDescent="0.15">
      <c r="A16" s="159" t="s">
        <v>5</v>
      </c>
      <c r="B16" s="159"/>
      <c r="C16" s="159"/>
      <c r="D16" s="159"/>
      <c r="E16" s="81" t="s">
        <v>11</v>
      </c>
      <c r="F16" s="110"/>
      <c r="G16" s="82"/>
      <c r="H16" s="83" t="s">
        <v>611</v>
      </c>
      <c r="I16" s="53" t="s">
        <v>611</v>
      </c>
      <c r="J16" s="160" t="s">
        <v>59</v>
      </c>
      <c r="K16" s="161"/>
      <c r="L16" s="162"/>
      <c r="M16" s="149" t="s">
        <v>59</v>
      </c>
      <c r="N16" s="150"/>
      <c r="O16" s="150"/>
      <c r="P16" s="150"/>
      <c r="Q16" s="150"/>
      <c r="R16" s="151"/>
    </row>
    <row r="17" spans="1:23" s="11" customFormat="1" ht="9" customHeight="1" x14ac:dyDescent="0.15">
      <c r="A17" s="159"/>
      <c r="B17" s="159"/>
      <c r="C17" s="159"/>
      <c r="D17" s="159"/>
      <c r="E17" s="81" t="s">
        <v>12</v>
      </c>
      <c r="F17" s="110"/>
      <c r="G17" s="82"/>
      <c r="H17" s="83">
        <v>4</v>
      </c>
      <c r="I17" s="53">
        <f>SUM(I33:I36)</f>
        <v>13</v>
      </c>
      <c r="J17" s="160">
        <v>7.4539819999999999</v>
      </c>
      <c r="K17" s="161"/>
      <c r="L17" s="162"/>
      <c r="M17" s="149">
        <v>57.338320000000003</v>
      </c>
      <c r="N17" s="150"/>
      <c r="O17" s="150"/>
      <c r="P17" s="150"/>
      <c r="Q17" s="150"/>
      <c r="R17" s="151"/>
    </row>
    <row r="18" spans="1:23" s="11" customFormat="1" ht="9" customHeight="1" x14ac:dyDescent="0.15">
      <c r="A18" s="159"/>
      <c r="B18" s="159"/>
      <c r="C18" s="159"/>
      <c r="D18" s="159"/>
      <c r="E18" s="81" t="s">
        <v>13</v>
      </c>
      <c r="F18" s="110"/>
      <c r="G18" s="82"/>
      <c r="H18" s="83">
        <v>5</v>
      </c>
      <c r="I18" s="53">
        <f>SUM(I37,I49:I50,I52:I53)</f>
        <v>20</v>
      </c>
      <c r="J18" s="160">
        <v>7.9087509999999996</v>
      </c>
      <c r="K18" s="161"/>
      <c r="L18" s="162"/>
      <c r="M18" s="149">
        <v>39.543750000000003</v>
      </c>
      <c r="N18" s="150"/>
      <c r="O18" s="150"/>
      <c r="P18" s="150"/>
      <c r="Q18" s="150"/>
      <c r="R18" s="151"/>
    </row>
    <row r="19" spans="1:23" s="11" customFormat="1" ht="9" customHeight="1" x14ac:dyDescent="0.15">
      <c r="A19" s="159"/>
      <c r="B19" s="159"/>
      <c r="C19" s="159"/>
      <c r="D19" s="159"/>
      <c r="E19" s="81" t="s">
        <v>14</v>
      </c>
      <c r="F19" s="110"/>
      <c r="G19" s="82"/>
      <c r="H19" s="83">
        <v>12</v>
      </c>
      <c r="I19" s="53">
        <f>SUM(I32,I42:I48,I51,I55:I57)</f>
        <v>42</v>
      </c>
      <c r="J19" s="160">
        <v>18.12163</v>
      </c>
      <c r="K19" s="161"/>
      <c r="L19" s="162"/>
      <c r="M19" s="149">
        <v>43.146749999999997</v>
      </c>
      <c r="N19" s="150"/>
      <c r="O19" s="150"/>
      <c r="P19" s="150"/>
      <c r="Q19" s="150"/>
      <c r="R19" s="151"/>
    </row>
    <row r="20" spans="1:23" s="11" customFormat="1" ht="9" customHeight="1" x14ac:dyDescent="0.15">
      <c r="A20" s="159"/>
      <c r="B20" s="159"/>
      <c r="C20" s="159"/>
      <c r="D20" s="159"/>
      <c r="E20" s="81" t="s">
        <v>15</v>
      </c>
      <c r="F20" s="110"/>
      <c r="G20" s="82"/>
      <c r="H20" s="83">
        <v>10</v>
      </c>
      <c r="I20" s="53">
        <f>SUM(I29:I31,I38:I41,I54,I58:I59)</f>
        <v>25</v>
      </c>
      <c r="J20" s="160">
        <v>15.723319999999999</v>
      </c>
      <c r="K20" s="161"/>
      <c r="L20" s="162"/>
      <c r="M20" s="149">
        <v>62.89329</v>
      </c>
      <c r="N20" s="150"/>
      <c r="O20" s="150"/>
      <c r="P20" s="150"/>
      <c r="Q20" s="150"/>
      <c r="R20" s="151"/>
    </row>
    <row r="21" spans="1:23" s="11" customFormat="1" ht="9" customHeight="1" x14ac:dyDescent="0.15">
      <c r="A21" s="159" t="s">
        <v>6</v>
      </c>
      <c r="B21" s="159"/>
      <c r="C21" s="159"/>
      <c r="D21" s="159"/>
      <c r="E21" s="81" t="s">
        <v>16</v>
      </c>
      <c r="F21" s="110"/>
      <c r="G21" s="82"/>
      <c r="H21" s="83">
        <v>11</v>
      </c>
      <c r="I21" s="53">
        <f>SUM(I32,I35:I36,I41,I43,I50:I52,I56,I58:I59)</f>
        <v>37</v>
      </c>
      <c r="J21" s="160">
        <v>21.211089999999999</v>
      </c>
      <c r="K21" s="161"/>
      <c r="L21" s="162"/>
      <c r="M21" s="149">
        <v>57.327280000000002</v>
      </c>
      <c r="N21" s="150"/>
      <c r="O21" s="150"/>
      <c r="P21" s="150"/>
      <c r="Q21" s="150"/>
      <c r="R21" s="151"/>
    </row>
    <row r="22" spans="1:23" s="11" customFormat="1" ht="9" customHeight="1" x14ac:dyDescent="0.15">
      <c r="A22" s="159"/>
      <c r="B22" s="159"/>
      <c r="C22" s="159"/>
      <c r="D22" s="159"/>
      <c r="E22" s="81" t="s">
        <v>17</v>
      </c>
      <c r="F22" s="110"/>
      <c r="G22" s="82"/>
      <c r="H22" s="83">
        <v>18</v>
      </c>
      <c r="I22" s="53">
        <f>SUM(I29:I31,I33:I34,I38:I40,I42,I44:I49,I54,I57,I55)</f>
        <v>53</v>
      </c>
      <c r="J22" s="160">
        <v>25.49023</v>
      </c>
      <c r="K22" s="161"/>
      <c r="L22" s="162"/>
      <c r="M22" s="149">
        <v>48.094769999999997</v>
      </c>
      <c r="N22" s="150"/>
      <c r="O22" s="150"/>
      <c r="P22" s="150"/>
      <c r="Q22" s="150"/>
      <c r="R22" s="151"/>
    </row>
    <row r="23" spans="1:23" s="11" customFormat="1" ht="9" customHeight="1" x14ac:dyDescent="0.15">
      <c r="A23" s="159"/>
      <c r="B23" s="159"/>
      <c r="C23" s="159"/>
      <c r="D23" s="159"/>
      <c r="E23" s="81" t="s">
        <v>18</v>
      </c>
      <c r="F23" s="110"/>
      <c r="G23" s="82"/>
      <c r="H23" s="83">
        <v>2</v>
      </c>
      <c r="I23" s="53">
        <f>SUM(I37,I53,)</f>
        <v>10</v>
      </c>
      <c r="J23" s="160">
        <v>2.5063629999999999</v>
      </c>
      <c r="K23" s="161"/>
      <c r="L23" s="162"/>
      <c r="M23" s="149">
        <v>25.06363</v>
      </c>
      <c r="N23" s="150"/>
      <c r="O23" s="150"/>
      <c r="P23" s="150"/>
      <c r="Q23" s="150"/>
      <c r="R23" s="151"/>
    </row>
    <row r="24" spans="1:23" s="87" customFormat="1" ht="9" customHeight="1" x14ac:dyDescent="0.15">
      <c r="A24" s="133" t="s">
        <v>65</v>
      </c>
      <c r="B24" s="133"/>
      <c r="C24" s="133"/>
      <c r="D24" s="133"/>
      <c r="E24" s="133"/>
      <c r="F24" s="133"/>
      <c r="G24" s="133"/>
      <c r="H24" s="53">
        <v>31</v>
      </c>
      <c r="I24" s="53">
        <v>100</v>
      </c>
      <c r="J24" s="160">
        <v>49.207689999999999</v>
      </c>
      <c r="K24" s="161"/>
      <c r="L24" s="162"/>
      <c r="M24" s="149" t="s">
        <v>66</v>
      </c>
      <c r="N24" s="150"/>
      <c r="O24" s="150"/>
      <c r="P24" s="150"/>
      <c r="Q24" s="150"/>
      <c r="R24" s="151"/>
    </row>
    <row r="25" spans="1:23" s="87" customFormat="1" ht="9.9499999999999993" customHeight="1" x14ac:dyDescent="0.15">
      <c r="A25" s="16"/>
      <c r="B25" s="16"/>
      <c r="C25" s="16"/>
      <c r="D25" s="16"/>
      <c r="E25" s="16"/>
      <c r="F25" s="16"/>
      <c r="G25" s="16"/>
      <c r="H25" s="111"/>
      <c r="I25" s="111"/>
      <c r="J25" s="112"/>
      <c r="K25" s="112"/>
      <c r="L25" s="112"/>
      <c r="M25" s="113"/>
      <c r="N25" s="113"/>
      <c r="O25" s="113"/>
      <c r="P25" s="113"/>
      <c r="Q25" s="113"/>
      <c r="R25" s="113"/>
    </row>
    <row r="26" spans="1:23" s="9" customFormat="1" ht="15" customHeight="1" x14ac:dyDescent="0.15">
      <c r="A26" s="9" t="s">
        <v>20</v>
      </c>
    </row>
    <row r="27" spans="1:23" s="11" customFormat="1" ht="18" customHeight="1" x14ac:dyDescent="0.15">
      <c r="A27" s="152" t="s">
        <v>63</v>
      </c>
      <c r="B27" s="153"/>
      <c r="C27" s="152" t="s">
        <v>64</v>
      </c>
      <c r="D27" s="166"/>
      <c r="E27" s="166"/>
      <c r="F27" s="153"/>
      <c r="G27" s="152" t="s">
        <v>23</v>
      </c>
      <c r="H27" s="153"/>
      <c r="I27" s="156" t="s">
        <v>50</v>
      </c>
      <c r="J27" s="168" t="s">
        <v>61</v>
      </c>
      <c r="K27" s="169"/>
      <c r="L27" s="169"/>
      <c r="M27" s="170"/>
      <c r="N27" s="133" t="s">
        <v>5</v>
      </c>
      <c r="O27" s="133"/>
      <c r="P27" s="133"/>
      <c r="Q27" s="133"/>
      <c r="R27" s="133"/>
      <c r="S27" s="133" t="s">
        <v>6</v>
      </c>
      <c r="T27" s="133"/>
      <c r="U27" s="133"/>
      <c r="V27" s="132" t="s">
        <v>28</v>
      </c>
      <c r="W27" s="132"/>
    </row>
    <row r="28" spans="1:23" s="11" customFormat="1" ht="181.5" x14ac:dyDescent="0.15">
      <c r="A28" s="154"/>
      <c r="B28" s="155"/>
      <c r="C28" s="154"/>
      <c r="D28" s="167"/>
      <c r="E28" s="167"/>
      <c r="F28" s="155"/>
      <c r="G28" s="154"/>
      <c r="H28" s="155"/>
      <c r="I28" s="157"/>
      <c r="J28" s="93" t="s">
        <v>8</v>
      </c>
      <c r="K28" s="94" t="s">
        <v>9</v>
      </c>
      <c r="L28" s="94" t="s">
        <v>10</v>
      </c>
      <c r="M28" s="92" t="s">
        <v>29</v>
      </c>
      <c r="N28" s="93" t="s">
        <v>11</v>
      </c>
      <c r="O28" s="94" t="s">
        <v>12</v>
      </c>
      <c r="P28" s="94" t="s">
        <v>13</v>
      </c>
      <c r="Q28" s="94" t="s">
        <v>14</v>
      </c>
      <c r="R28" s="92" t="s">
        <v>15</v>
      </c>
      <c r="S28" s="37" t="s">
        <v>16</v>
      </c>
      <c r="T28" s="38" t="s">
        <v>17</v>
      </c>
      <c r="U28" s="39" t="s">
        <v>18</v>
      </c>
      <c r="V28" s="37" t="s">
        <v>21</v>
      </c>
      <c r="W28" s="39" t="s">
        <v>22</v>
      </c>
    </row>
    <row r="29" spans="1:23" s="11" customFormat="1" ht="19.5" customHeight="1" x14ac:dyDescent="0.15">
      <c r="A29" s="125" t="s">
        <v>104</v>
      </c>
      <c r="B29" s="65" t="s">
        <v>525</v>
      </c>
      <c r="C29" s="141" t="s">
        <v>526</v>
      </c>
      <c r="D29" s="142"/>
      <c r="E29" s="142"/>
      <c r="F29" s="142"/>
      <c r="G29" s="135" t="s">
        <v>527</v>
      </c>
      <c r="H29" s="135"/>
      <c r="I29" s="99">
        <v>2</v>
      </c>
      <c r="J29" s="52"/>
      <c r="K29" s="47"/>
      <c r="L29" s="47"/>
      <c r="M29" s="48" t="s">
        <v>94</v>
      </c>
      <c r="N29" s="46"/>
      <c r="O29" s="47"/>
      <c r="P29" s="47"/>
      <c r="Q29" s="47"/>
      <c r="R29" s="48" t="s">
        <v>94</v>
      </c>
      <c r="S29" s="46"/>
      <c r="T29" s="47" t="s">
        <v>94</v>
      </c>
      <c r="U29" s="48"/>
      <c r="V29" s="43">
        <v>63.251820000000002</v>
      </c>
      <c r="W29" s="44">
        <v>12.094950000000001</v>
      </c>
    </row>
    <row r="30" spans="1:23" ht="19.5" customHeight="1" x14ac:dyDescent="0.15">
      <c r="A30" s="125"/>
      <c r="B30" s="65" t="s">
        <v>528</v>
      </c>
      <c r="C30" s="141" t="s">
        <v>529</v>
      </c>
      <c r="D30" s="142"/>
      <c r="E30" s="142"/>
      <c r="F30" s="142"/>
      <c r="G30" s="135"/>
      <c r="H30" s="135"/>
      <c r="I30" s="99">
        <v>2</v>
      </c>
      <c r="J30" s="52"/>
      <c r="K30" s="47"/>
      <c r="L30" s="47"/>
      <c r="M30" s="48" t="s">
        <v>94</v>
      </c>
      <c r="N30" s="46"/>
      <c r="O30" s="47"/>
      <c r="P30" s="47"/>
      <c r="Q30" s="47"/>
      <c r="R30" s="48" t="s">
        <v>94</v>
      </c>
      <c r="S30" s="46"/>
      <c r="T30" s="47" t="s">
        <v>94</v>
      </c>
      <c r="U30" s="48"/>
      <c r="V30" s="43">
        <v>88.342619999999997</v>
      </c>
      <c r="W30" s="44">
        <v>3.346203</v>
      </c>
    </row>
    <row r="31" spans="1:23" ht="19.5" customHeight="1" x14ac:dyDescent="0.15">
      <c r="A31" s="125"/>
      <c r="B31" s="65" t="s">
        <v>530</v>
      </c>
      <c r="C31" s="141" t="s">
        <v>531</v>
      </c>
      <c r="D31" s="142"/>
      <c r="E31" s="142"/>
      <c r="F31" s="142"/>
      <c r="G31" s="135"/>
      <c r="H31" s="135"/>
      <c r="I31" s="99">
        <v>2</v>
      </c>
      <c r="J31" s="52"/>
      <c r="K31" s="47"/>
      <c r="L31" s="47"/>
      <c r="M31" s="48" t="s">
        <v>94</v>
      </c>
      <c r="N31" s="46"/>
      <c r="O31" s="47"/>
      <c r="P31" s="47"/>
      <c r="Q31" s="47"/>
      <c r="R31" s="48" t="s">
        <v>94</v>
      </c>
      <c r="S31" s="46"/>
      <c r="T31" s="47" t="s">
        <v>94</v>
      </c>
      <c r="U31" s="48"/>
      <c r="V31" s="43">
        <v>70.584869999999995</v>
      </c>
      <c r="W31" s="44">
        <v>14.64607</v>
      </c>
    </row>
    <row r="32" spans="1:23" ht="28.5" customHeight="1" x14ac:dyDescent="0.15">
      <c r="A32" s="125"/>
      <c r="B32" s="84" t="s">
        <v>532</v>
      </c>
      <c r="C32" s="131" t="s">
        <v>533</v>
      </c>
      <c r="D32" s="126"/>
      <c r="E32" s="126"/>
      <c r="F32" s="126"/>
      <c r="G32" s="136" t="s">
        <v>534</v>
      </c>
      <c r="H32" s="122"/>
      <c r="I32" s="68">
        <v>3</v>
      </c>
      <c r="J32" s="46"/>
      <c r="K32" s="47"/>
      <c r="L32" s="47" t="s">
        <v>94</v>
      </c>
      <c r="M32" s="48"/>
      <c r="N32" s="46"/>
      <c r="O32" s="47"/>
      <c r="P32" s="47"/>
      <c r="Q32" s="47" t="s">
        <v>94</v>
      </c>
      <c r="R32" s="48"/>
      <c r="S32" s="46" t="s">
        <v>94</v>
      </c>
      <c r="T32" s="47"/>
      <c r="U32" s="48"/>
      <c r="V32" s="43">
        <v>64.317170000000004</v>
      </c>
      <c r="W32" s="44">
        <v>0.40183000000000002</v>
      </c>
    </row>
    <row r="33" spans="1:23" ht="27.6" customHeight="1" x14ac:dyDescent="0.15">
      <c r="A33" s="125"/>
      <c r="B33" s="84" t="s">
        <v>535</v>
      </c>
      <c r="C33" s="131" t="s">
        <v>536</v>
      </c>
      <c r="D33" s="126"/>
      <c r="E33" s="126"/>
      <c r="F33" s="126"/>
      <c r="G33" s="134" t="s">
        <v>537</v>
      </c>
      <c r="H33" s="129"/>
      <c r="I33" s="68">
        <v>3</v>
      </c>
      <c r="J33" s="46" t="s">
        <v>94</v>
      </c>
      <c r="K33" s="47"/>
      <c r="L33" s="47"/>
      <c r="M33" s="48"/>
      <c r="N33" s="46"/>
      <c r="O33" s="47" t="s">
        <v>94</v>
      </c>
      <c r="P33" s="47"/>
      <c r="Q33" s="47"/>
      <c r="R33" s="48"/>
      <c r="S33" s="46"/>
      <c r="T33" s="47" t="s">
        <v>94</v>
      </c>
      <c r="U33" s="48"/>
      <c r="V33" s="43">
        <v>64.680390000000003</v>
      </c>
      <c r="W33" s="44">
        <v>12.28514</v>
      </c>
    </row>
    <row r="34" spans="1:23" ht="19.5" customHeight="1" x14ac:dyDescent="0.15">
      <c r="A34" s="125"/>
      <c r="B34" s="84" t="s">
        <v>538</v>
      </c>
      <c r="C34" s="123" t="s">
        <v>539</v>
      </c>
      <c r="D34" s="126"/>
      <c r="E34" s="126"/>
      <c r="F34" s="126"/>
      <c r="G34" s="123" t="s">
        <v>540</v>
      </c>
      <c r="H34" s="124"/>
      <c r="I34" s="68">
        <v>4</v>
      </c>
      <c r="J34" s="46" t="s">
        <v>94</v>
      </c>
      <c r="K34" s="47"/>
      <c r="L34" s="47"/>
      <c r="M34" s="48"/>
      <c r="N34" s="46"/>
      <c r="O34" s="47" t="s">
        <v>94</v>
      </c>
      <c r="P34" s="47"/>
      <c r="Q34" s="47"/>
      <c r="R34" s="48"/>
      <c r="S34" s="46"/>
      <c r="T34" s="47" t="s">
        <v>94</v>
      </c>
      <c r="U34" s="48"/>
      <c r="V34" s="43">
        <v>35.870150000000002</v>
      </c>
      <c r="W34" s="44">
        <v>21.102530000000002</v>
      </c>
    </row>
    <row r="35" spans="1:23" ht="26.45" customHeight="1" x14ac:dyDescent="0.15">
      <c r="A35" s="125"/>
      <c r="B35" s="84" t="s">
        <v>541</v>
      </c>
      <c r="C35" s="123" t="s">
        <v>542</v>
      </c>
      <c r="D35" s="126"/>
      <c r="E35" s="126"/>
      <c r="F35" s="126"/>
      <c r="G35" s="122" t="s">
        <v>543</v>
      </c>
      <c r="H35" s="122"/>
      <c r="I35" s="68">
        <v>3</v>
      </c>
      <c r="J35" s="46" t="s">
        <v>94</v>
      </c>
      <c r="K35" s="47"/>
      <c r="L35" s="47"/>
      <c r="M35" s="48"/>
      <c r="N35" s="46"/>
      <c r="O35" s="47" t="s">
        <v>94</v>
      </c>
      <c r="P35" s="47"/>
      <c r="Q35" s="47"/>
      <c r="R35" s="48"/>
      <c r="S35" s="46" t="s">
        <v>94</v>
      </c>
      <c r="T35" s="47"/>
      <c r="U35" s="48"/>
      <c r="V35" s="43">
        <v>54.636060000000001</v>
      </c>
      <c r="W35" s="44">
        <v>0.28314</v>
      </c>
    </row>
    <row r="36" spans="1:23" ht="19.5" customHeight="1" x14ac:dyDescent="0.15">
      <c r="A36" s="125"/>
      <c r="B36" s="84" t="s">
        <v>544</v>
      </c>
      <c r="C36" s="123" t="s">
        <v>545</v>
      </c>
      <c r="D36" s="126"/>
      <c r="E36" s="126"/>
      <c r="F36" s="126"/>
      <c r="G36" s="122" t="s">
        <v>546</v>
      </c>
      <c r="H36" s="122"/>
      <c r="I36" s="68">
        <v>3</v>
      </c>
      <c r="J36" s="46" t="s">
        <v>94</v>
      </c>
      <c r="K36" s="47"/>
      <c r="L36" s="47"/>
      <c r="M36" s="48"/>
      <c r="N36" s="46"/>
      <c r="O36" s="47" t="s">
        <v>94</v>
      </c>
      <c r="P36" s="47"/>
      <c r="Q36" s="47"/>
      <c r="R36" s="48"/>
      <c r="S36" s="46" t="s">
        <v>94</v>
      </c>
      <c r="T36" s="47"/>
      <c r="U36" s="48"/>
      <c r="V36" s="43">
        <v>81.322749999999999</v>
      </c>
      <c r="W36" s="44">
        <v>0.46617999999999998</v>
      </c>
    </row>
    <row r="37" spans="1:23" ht="36.6" customHeight="1" x14ac:dyDescent="0.15">
      <c r="A37" s="125"/>
      <c r="B37" s="84" t="s">
        <v>547</v>
      </c>
      <c r="C37" s="131" t="s">
        <v>548</v>
      </c>
      <c r="D37" s="126"/>
      <c r="E37" s="126"/>
      <c r="F37" s="126"/>
      <c r="G37" s="122" t="s">
        <v>549</v>
      </c>
      <c r="H37" s="122"/>
      <c r="I37" s="68">
        <v>5</v>
      </c>
      <c r="J37" s="46"/>
      <c r="K37" s="47" t="s">
        <v>94</v>
      </c>
      <c r="L37" s="47"/>
      <c r="M37" s="48"/>
      <c r="N37" s="46"/>
      <c r="O37" s="47"/>
      <c r="P37" s="47" t="s">
        <v>94</v>
      </c>
      <c r="Q37" s="47"/>
      <c r="R37" s="48"/>
      <c r="S37" s="46"/>
      <c r="T37" s="47"/>
      <c r="U37" s="48" t="s">
        <v>94</v>
      </c>
      <c r="V37" s="43">
        <v>10.9581</v>
      </c>
      <c r="W37" s="44">
        <v>28.063770000000002</v>
      </c>
    </row>
    <row r="38" spans="1:23" ht="19.5" customHeight="1" x14ac:dyDescent="0.15">
      <c r="A38" s="125" t="s">
        <v>105</v>
      </c>
      <c r="B38" s="65" t="s">
        <v>550</v>
      </c>
      <c r="C38" s="131" t="s">
        <v>551</v>
      </c>
      <c r="D38" s="126"/>
      <c r="E38" s="126"/>
      <c r="F38" s="126"/>
      <c r="G38" s="128" t="s">
        <v>552</v>
      </c>
      <c r="H38" s="129"/>
      <c r="I38" s="68">
        <v>2</v>
      </c>
      <c r="J38" s="46"/>
      <c r="K38" s="47"/>
      <c r="L38" s="47"/>
      <c r="M38" s="48" t="s">
        <v>94</v>
      </c>
      <c r="N38" s="46"/>
      <c r="O38" s="47"/>
      <c r="P38" s="47"/>
      <c r="Q38" s="47"/>
      <c r="R38" s="48" t="s">
        <v>94</v>
      </c>
      <c r="S38" s="46"/>
      <c r="T38" s="47" t="s">
        <v>94</v>
      </c>
      <c r="U38" s="48"/>
      <c r="V38" s="43">
        <v>87.200050000000005</v>
      </c>
      <c r="W38" s="44">
        <v>1.8661509999999999</v>
      </c>
    </row>
    <row r="39" spans="1:23" ht="19.5" customHeight="1" x14ac:dyDescent="0.15">
      <c r="A39" s="125"/>
      <c r="B39" s="65" t="s">
        <v>553</v>
      </c>
      <c r="C39" s="123" t="s">
        <v>554</v>
      </c>
      <c r="D39" s="126"/>
      <c r="E39" s="126"/>
      <c r="F39" s="126"/>
      <c r="G39" s="137"/>
      <c r="H39" s="138"/>
      <c r="I39" s="68">
        <v>2</v>
      </c>
      <c r="J39" s="46"/>
      <c r="K39" s="47"/>
      <c r="L39" s="47"/>
      <c r="M39" s="48" t="s">
        <v>94</v>
      </c>
      <c r="N39" s="46"/>
      <c r="O39" s="47"/>
      <c r="P39" s="47"/>
      <c r="Q39" s="47"/>
      <c r="R39" s="48" t="s">
        <v>94</v>
      </c>
      <c r="S39" s="46"/>
      <c r="T39" s="47" t="s">
        <v>94</v>
      </c>
      <c r="U39" s="48"/>
      <c r="V39" s="43">
        <v>98.191040000000001</v>
      </c>
      <c r="W39" s="44">
        <v>0.90232999999999997</v>
      </c>
    </row>
    <row r="40" spans="1:23" ht="19.5" customHeight="1" x14ac:dyDescent="0.15">
      <c r="A40" s="125"/>
      <c r="B40" s="65" t="s">
        <v>555</v>
      </c>
      <c r="C40" s="123" t="s">
        <v>556</v>
      </c>
      <c r="D40" s="126"/>
      <c r="E40" s="126"/>
      <c r="F40" s="126"/>
      <c r="G40" s="139"/>
      <c r="H40" s="140"/>
      <c r="I40" s="68">
        <v>2</v>
      </c>
      <c r="J40" s="46"/>
      <c r="K40" s="47"/>
      <c r="L40" s="47"/>
      <c r="M40" s="48" t="s">
        <v>94</v>
      </c>
      <c r="N40" s="46"/>
      <c r="O40" s="47"/>
      <c r="P40" s="47"/>
      <c r="Q40" s="47"/>
      <c r="R40" s="48" t="s">
        <v>94</v>
      </c>
      <c r="S40" s="46"/>
      <c r="T40" s="47" t="s">
        <v>94</v>
      </c>
      <c r="U40" s="48"/>
      <c r="V40" s="43">
        <v>70.57629</v>
      </c>
      <c r="W40" s="44">
        <v>7.2915770000000002</v>
      </c>
    </row>
    <row r="41" spans="1:23" ht="19.5" customHeight="1" x14ac:dyDescent="0.15">
      <c r="A41" s="125"/>
      <c r="B41" s="84" t="s">
        <v>557</v>
      </c>
      <c r="C41" s="123" t="s">
        <v>558</v>
      </c>
      <c r="D41" s="126"/>
      <c r="E41" s="126"/>
      <c r="F41" s="126"/>
      <c r="G41" s="128" t="s">
        <v>559</v>
      </c>
      <c r="H41" s="129"/>
      <c r="I41" s="68">
        <v>3</v>
      </c>
      <c r="J41" s="46"/>
      <c r="K41" s="47"/>
      <c r="L41" s="47"/>
      <c r="M41" s="48" t="s">
        <v>94</v>
      </c>
      <c r="N41" s="46"/>
      <c r="O41" s="47"/>
      <c r="P41" s="47"/>
      <c r="Q41" s="47"/>
      <c r="R41" s="48" t="s">
        <v>94</v>
      </c>
      <c r="S41" s="46" t="s">
        <v>94</v>
      </c>
      <c r="T41" s="47"/>
      <c r="U41" s="48"/>
      <c r="V41" s="43">
        <v>65.175169999999994</v>
      </c>
      <c r="W41" s="44">
        <v>0.44330000000000003</v>
      </c>
    </row>
    <row r="42" spans="1:23" ht="19.5" customHeight="1" x14ac:dyDescent="0.15">
      <c r="A42" s="125"/>
      <c r="B42" s="84" t="s">
        <v>560</v>
      </c>
      <c r="C42" s="123" t="s">
        <v>561</v>
      </c>
      <c r="D42" s="126"/>
      <c r="E42" s="126"/>
      <c r="F42" s="126"/>
      <c r="G42" s="128" t="s">
        <v>562</v>
      </c>
      <c r="H42" s="129"/>
      <c r="I42" s="68">
        <v>3</v>
      </c>
      <c r="J42" s="49"/>
      <c r="K42" s="50"/>
      <c r="L42" s="50" t="s">
        <v>94</v>
      </c>
      <c r="M42" s="48"/>
      <c r="N42" s="49"/>
      <c r="O42" s="50"/>
      <c r="P42" s="50"/>
      <c r="Q42" s="50" t="s">
        <v>94</v>
      </c>
      <c r="R42" s="48"/>
      <c r="S42" s="49"/>
      <c r="T42" s="47" t="s">
        <v>94</v>
      </c>
      <c r="U42" s="51"/>
      <c r="V42" s="43">
        <v>73.351920000000007</v>
      </c>
      <c r="W42" s="44">
        <v>6.0160159999999996</v>
      </c>
    </row>
    <row r="43" spans="1:23" ht="19.5" customHeight="1" x14ac:dyDescent="0.15">
      <c r="A43" s="125"/>
      <c r="B43" s="84" t="s">
        <v>563</v>
      </c>
      <c r="C43" s="128" t="s">
        <v>564</v>
      </c>
      <c r="D43" s="130"/>
      <c r="E43" s="130"/>
      <c r="F43" s="129"/>
      <c r="G43" s="128" t="s">
        <v>565</v>
      </c>
      <c r="H43" s="129"/>
      <c r="I43" s="68">
        <v>4</v>
      </c>
      <c r="J43" s="46"/>
      <c r="K43" s="47"/>
      <c r="L43" s="47" t="s">
        <v>94</v>
      </c>
      <c r="M43" s="48"/>
      <c r="N43" s="46"/>
      <c r="O43" s="47"/>
      <c r="P43" s="47"/>
      <c r="Q43" s="47" t="s">
        <v>94</v>
      </c>
      <c r="R43" s="48"/>
      <c r="S43" s="46" t="s">
        <v>94</v>
      </c>
      <c r="T43" s="47"/>
      <c r="U43" s="48"/>
      <c r="V43" s="43">
        <v>73.034459999999996</v>
      </c>
      <c r="W43" s="44">
        <v>0.99241999999999997</v>
      </c>
    </row>
    <row r="44" spans="1:23" ht="19.5" customHeight="1" x14ac:dyDescent="0.15">
      <c r="A44" s="125"/>
      <c r="B44" s="84" t="s">
        <v>566</v>
      </c>
      <c r="C44" s="123" t="s">
        <v>567</v>
      </c>
      <c r="D44" s="126"/>
      <c r="E44" s="126"/>
      <c r="F44" s="124"/>
      <c r="G44" s="122" t="s">
        <v>562</v>
      </c>
      <c r="H44" s="122"/>
      <c r="I44" s="68">
        <v>3</v>
      </c>
      <c r="J44" s="46"/>
      <c r="K44" s="47"/>
      <c r="L44" s="47" t="s">
        <v>94</v>
      </c>
      <c r="M44" s="48"/>
      <c r="N44" s="46"/>
      <c r="O44" s="47"/>
      <c r="P44" s="47"/>
      <c r="Q44" s="47" t="s">
        <v>94</v>
      </c>
      <c r="R44" s="48"/>
      <c r="S44" s="46"/>
      <c r="T44" s="47" t="s">
        <v>94</v>
      </c>
      <c r="U44" s="48"/>
      <c r="V44" s="43">
        <v>80.819389999999999</v>
      </c>
      <c r="W44" s="44">
        <v>4.1913340000000003</v>
      </c>
    </row>
    <row r="45" spans="1:23" ht="26.45" customHeight="1" x14ac:dyDescent="0.15">
      <c r="A45" s="125"/>
      <c r="B45" s="84" t="s">
        <v>568</v>
      </c>
      <c r="C45" s="123" t="s">
        <v>569</v>
      </c>
      <c r="D45" s="126"/>
      <c r="E45" s="126"/>
      <c r="F45" s="126"/>
      <c r="G45" s="122" t="s">
        <v>570</v>
      </c>
      <c r="H45" s="122"/>
      <c r="I45" s="68">
        <v>4</v>
      </c>
      <c r="J45" s="46"/>
      <c r="K45" s="47"/>
      <c r="L45" s="47" t="s">
        <v>94</v>
      </c>
      <c r="M45" s="48"/>
      <c r="N45" s="46"/>
      <c r="O45" s="47"/>
      <c r="P45" s="47"/>
      <c r="Q45" s="47" t="s">
        <v>94</v>
      </c>
      <c r="R45" s="48"/>
      <c r="S45" s="46"/>
      <c r="T45" s="47" t="s">
        <v>94</v>
      </c>
      <c r="U45" s="48"/>
      <c r="V45" s="43">
        <v>17.709129999999998</v>
      </c>
      <c r="W45" s="44">
        <v>5.7629049999999999</v>
      </c>
    </row>
    <row r="46" spans="1:23" ht="19.5" customHeight="1" x14ac:dyDescent="0.15">
      <c r="A46" s="125"/>
      <c r="B46" s="84" t="s">
        <v>571</v>
      </c>
      <c r="C46" s="122" t="s">
        <v>572</v>
      </c>
      <c r="D46" s="122"/>
      <c r="E46" s="122"/>
      <c r="F46" s="122"/>
      <c r="G46" s="123" t="s">
        <v>573</v>
      </c>
      <c r="H46" s="124"/>
      <c r="I46" s="68">
        <v>4</v>
      </c>
      <c r="J46" s="46"/>
      <c r="K46" s="47"/>
      <c r="L46" s="47" t="s">
        <v>94</v>
      </c>
      <c r="M46" s="48"/>
      <c r="N46" s="46"/>
      <c r="O46" s="47"/>
      <c r="P46" s="47"/>
      <c r="Q46" s="47" t="s">
        <v>94</v>
      </c>
      <c r="R46" s="48"/>
      <c r="S46" s="46"/>
      <c r="T46" s="47" t="s">
        <v>94</v>
      </c>
      <c r="U46" s="48"/>
      <c r="V46" s="43">
        <v>46.024590000000003</v>
      </c>
      <c r="W46" s="44">
        <v>24.20992</v>
      </c>
    </row>
    <row r="47" spans="1:23" ht="19.5" customHeight="1" x14ac:dyDescent="0.15">
      <c r="A47" s="127" t="s">
        <v>106</v>
      </c>
      <c r="B47" s="65" t="s">
        <v>574</v>
      </c>
      <c r="C47" s="131" t="s">
        <v>575</v>
      </c>
      <c r="D47" s="126"/>
      <c r="E47" s="126"/>
      <c r="F47" s="126"/>
      <c r="G47" s="122" t="s">
        <v>576</v>
      </c>
      <c r="H47" s="122"/>
      <c r="I47" s="68">
        <v>3</v>
      </c>
      <c r="J47" s="46"/>
      <c r="K47" s="47"/>
      <c r="L47" s="47" t="s">
        <v>94</v>
      </c>
      <c r="M47" s="48"/>
      <c r="N47" s="46"/>
      <c r="O47" s="47"/>
      <c r="P47" s="47"/>
      <c r="Q47" s="47" t="s">
        <v>94</v>
      </c>
      <c r="R47" s="48"/>
      <c r="S47" s="46"/>
      <c r="T47" s="47" t="s">
        <v>94</v>
      </c>
      <c r="U47" s="48"/>
      <c r="V47" s="43">
        <v>30.48048</v>
      </c>
      <c r="W47" s="44">
        <v>20.21593</v>
      </c>
    </row>
    <row r="48" spans="1:23" ht="27" customHeight="1" x14ac:dyDescent="0.15">
      <c r="A48" s="127"/>
      <c r="B48" s="65" t="s">
        <v>577</v>
      </c>
      <c r="C48" s="123" t="s">
        <v>578</v>
      </c>
      <c r="D48" s="126"/>
      <c r="E48" s="126"/>
      <c r="F48" s="126"/>
      <c r="G48" s="122" t="s">
        <v>579</v>
      </c>
      <c r="H48" s="122"/>
      <c r="I48" s="68">
        <v>4</v>
      </c>
      <c r="J48" s="46"/>
      <c r="K48" s="47"/>
      <c r="L48" s="47" t="s">
        <v>94</v>
      </c>
      <c r="M48" s="48"/>
      <c r="N48" s="46"/>
      <c r="O48" s="47"/>
      <c r="P48" s="47"/>
      <c r="Q48" s="47" t="s">
        <v>94</v>
      </c>
      <c r="R48" s="48"/>
      <c r="S48" s="46"/>
      <c r="T48" s="47" t="s">
        <v>94</v>
      </c>
      <c r="U48" s="48"/>
      <c r="V48" s="43">
        <v>16.76247</v>
      </c>
      <c r="W48" s="44">
        <v>19.031880000000001</v>
      </c>
    </row>
    <row r="49" spans="1:23" ht="36" customHeight="1" x14ac:dyDescent="0.15">
      <c r="A49" s="127"/>
      <c r="B49" s="65" t="s">
        <v>580</v>
      </c>
      <c r="C49" s="123" t="s">
        <v>581</v>
      </c>
      <c r="D49" s="126"/>
      <c r="E49" s="126"/>
      <c r="F49" s="126"/>
      <c r="G49" s="122" t="s">
        <v>582</v>
      </c>
      <c r="H49" s="122"/>
      <c r="I49" s="68">
        <v>3</v>
      </c>
      <c r="J49" s="46"/>
      <c r="K49" s="47" t="s">
        <v>94</v>
      </c>
      <c r="L49" s="47"/>
      <c r="M49" s="48"/>
      <c r="N49" s="46"/>
      <c r="O49" s="47"/>
      <c r="P49" s="47" t="s">
        <v>94</v>
      </c>
      <c r="Q49" s="47"/>
      <c r="R49" s="48"/>
      <c r="S49" s="46"/>
      <c r="T49" s="47" t="s">
        <v>94</v>
      </c>
      <c r="U49" s="48"/>
      <c r="V49" s="43">
        <v>38.539960000000001</v>
      </c>
      <c r="W49" s="44">
        <v>36.387810000000002</v>
      </c>
    </row>
    <row r="50" spans="1:23" ht="19.5" customHeight="1" x14ac:dyDescent="0.15">
      <c r="A50" s="127"/>
      <c r="B50" s="84" t="s">
        <v>583</v>
      </c>
      <c r="C50" s="123" t="s">
        <v>584</v>
      </c>
      <c r="D50" s="126"/>
      <c r="E50" s="126"/>
      <c r="F50" s="126"/>
      <c r="G50" s="128" t="s">
        <v>585</v>
      </c>
      <c r="H50" s="129"/>
      <c r="I50" s="68">
        <v>3</v>
      </c>
      <c r="J50" s="46"/>
      <c r="K50" s="47" t="s">
        <v>94</v>
      </c>
      <c r="L50" s="47"/>
      <c r="M50" s="48"/>
      <c r="N50" s="46"/>
      <c r="O50" s="47"/>
      <c r="P50" s="47" t="s">
        <v>94</v>
      </c>
      <c r="Q50" s="47"/>
      <c r="R50" s="48"/>
      <c r="S50" s="46" t="s">
        <v>94</v>
      </c>
      <c r="T50" s="47"/>
      <c r="U50" s="48"/>
      <c r="V50" s="43">
        <v>78.770189999999999</v>
      </c>
      <c r="W50" s="44">
        <v>2.4896319999999998</v>
      </c>
    </row>
    <row r="51" spans="1:23" ht="30" customHeight="1" x14ac:dyDescent="0.15">
      <c r="A51" s="127"/>
      <c r="B51" s="84" t="s">
        <v>586</v>
      </c>
      <c r="C51" s="123" t="s">
        <v>587</v>
      </c>
      <c r="D51" s="126"/>
      <c r="E51" s="126"/>
      <c r="F51" s="126"/>
      <c r="G51" s="128" t="s">
        <v>588</v>
      </c>
      <c r="H51" s="129"/>
      <c r="I51" s="68">
        <v>4</v>
      </c>
      <c r="J51" s="49"/>
      <c r="K51" s="50"/>
      <c r="L51" s="50" t="s">
        <v>94</v>
      </c>
      <c r="M51" s="48"/>
      <c r="N51" s="49"/>
      <c r="O51" s="50"/>
      <c r="P51" s="50"/>
      <c r="Q51" s="50" t="s">
        <v>94</v>
      </c>
      <c r="R51" s="48"/>
      <c r="S51" s="49" t="s">
        <v>94</v>
      </c>
      <c r="T51" s="47"/>
      <c r="U51" s="51"/>
      <c r="V51" s="43">
        <v>42.217930000000003</v>
      </c>
      <c r="W51" s="44">
        <v>3.5163730000000002</v>
      </c>
    </row>
    <row r="52" spans="1:23" ht="38.450000000000003" customHeight="1" x14ac:dyDescent="0.15">
      <c r="A52" s="127"/>
      <c r="B52" s="84" t="s">
        <v>589</v>
      </c>
      <c r="C52" s="128" t="s">
        <v>614</v>
      </c>
      <c r="D52" s="130"/>
      <c r="E52" s="130"/>
      <c r="F52" s="129"/>
      <c r="G52" s="128" t="s">
        <v>590</v>
      </c>
      <c r="H52" s="129"/>
      <c r="I52" s="68">
        <v>4</v>
      </c>
      <c r="J52" s="46"/>
      <c r="K52" s="47" t="s">
        <v>94</v>
      </c>
      <c r="L52" s="47"/>
      <c r="M52" s="48"/>
      <c r="N52" s="46"/>
      <c r="O52" s="47"/>
      <c r="P52" s="47" t="s">
        <v>94</v>
      </c>
      <c r="Q52" s="47"/>
      <c r="R52" s="48"/>
      <c r="S52" s="46" t="s">
        <v>94</v>
      </c>
      <c r="T52" s="47"/>
      <c r="U52" s="48"/>
      <c r="V52" s="43">
        <v>47.077069999999999</v>
      </c>
      <c r="W52" s="44">
        <v>4.3543539999999998</v>
      </c>
    </row>
    <row r="53" spans="1:23" ht="27.6" customHeight="1" x14ac:dyDescent="0.15">
      <c r="A53" s="127"/>
      <c r="B53" s="84" t="s">
        <v>591</v>
      </c>
      <c r="C53" s="123" t="s">
        <v>592</v>
      </c>
      <c r="D53" s="126"/>
      <c r="E53" s="126"/>
      <c r="F53" s="124"/>
      <c r="G53" s="122" t="s">
        <v>593</v>
      </c>
      <c r="H53" s="122"/>
      <c r="I53" s="68">
        <v>5</v>
      </c>
      <c r="J53" s="46"/>
      <c r="K53" s="47" t="s">
        <v>94</v>
      </c>
      <c r="L53" s="47"/>
      <c r="M53" s="48"/>
      <c r="N53" s="46"/>
      <c r="O53" s="47"/>
      <c r="P53" s="47" t="s">
        <v>94</v>
      </c>
      <c r="Q53" s="47"/>
      <c r="R53" s="48"/>
      <c r="S53" s="46"/>
      <c r="T53" s="47"/>
      <c r="U53" s="48" t="s">
        <v>94</v>
      </c>
      <c r="V53" s="43">
        <v>39.169159999999998</v>
      </c>
      <c r="W53" s="44">
        <v>36.572279999999999</v>
      </c>
    </row>
    <row r="54" spans="1:23" ht="19.5" customHeight="1" x14ac:dyDescent="0.15">
      <c r="A54" s="125" t="s">
        <v>107</v>
      </c>
      <c r="B54" s="84" t="s">
        <v>594</v>
      </c>
      <c r="C54" s="123" t="s">
        <v>595</v>
      </c>
      <c r="D54" s="126"/>
      <c r="E54" s="126"/>
      <c r="F54" s="126"/>
      <c r="G54" s="122" t="s">
        <v>596</v>
      </c>
      <c r="H54" s="122"/>
      <c r="I54" s="68">
        <v>3</v>
      </c>
      <c r="J54" s="46"/>
      <c r="K54" s="47"/>
      <c r="L54" s="47"/>
      <c r="M54" s="48" t="s">
        <v>94</v>
      </c>
      <c r="N54" s="46"/>
      <c r="O54" s="47"/>
      <c r="P54" s="47"/>
      <c r="Q54" s="47"/>
      <c r="R54" s="48" t="s">
        <v>94</v>
      </c>
      <c r="S54" s="46"/>
      <c r="T54" s="47" t="s">
        <v>94</v>
      </c>
      <c r="U54" s="48"/>
      <c r="V54" s="43">
        <v>47.139989999999997</v>
      </c>
      <c r="W54" s="44">
        <v>22.365220000000001</v>
      </c>
    </row>
    <row r="55" spans="1:23" ht="26.45" customHeight="1" x14ac:dyDescent="0.15">
      <c r="A55" s="125"/>
      <c r="B55" s="84" t="s">
        <v>597</v>
      </c>
      <c r="C55" s="122" t="s">
        <v>521</v>
      </c>
      <c r="D55" s="122"/>
      <c r="E55" s="122"/>
      <c r="F55" s="122"/>
      <c r="G55" s="123" t="s">
        <v>598</v>
      </c>
      <c r="H55" s="124"/>
      <c r="I55" s="68">
        <v>4</v>
      </c>
      <c r="J55" s="46"/>
      <c r="K55" s="47"/>
      <c r="L55" s="47" t="s">
        <v>94</v>
      </c>
      <c r="M55" s="48"/>
      <c r="N55" s="46"/>
      <c r="O55" s="47"/>
      <c r="P55" s="47"/>
      <c r="Q55" s="47" t="s">
        <v>94</v>
      </c>
      <c r="R55" s="48"/>
      <c r="S55" s="46"/>
      <c r="T55" s="47" t="s">
        <v>599</v>
      </c>
      <c r="U55" s="48"/>
      <c r="V55" s="43">
        <v>12.635490000000001</v>
      </c>
      <c r="W55" s="44">
        <v>10.90948</v>
      </c>
    </row>
    <row r="56" spans="1:23" ht="26.45" customHeight="1" x14ac:dyDescent="0.15">
      <c r="A56" s="125"/>
      <c r="B56" s="85" t="s">
        <v>600</v>
      </c>
      <c r="C56" s="122" t="s">
        <v>601</v>
      </c>
      <c r="D56" s="122"/>
      <c r="E56" s="122"/>
      <c r="F56" s="122"/>
      <c r="G56" s="123" t="s">
        <v>598</v>
      </c>
      <c r="H56" s="124"/>
      <c r="I56" s="68">
        <v>3</v>
      </c>
      <c r="J56" s="46"/>
      <c r="K56" s="47"/>
      <c r="L56" s="47" t="s">
        <v>94</v>
      </c>
      <c r="M56" s="48"/>
      <c r="N56" s="46"/>
      <c r="O56" s="47"/>
      <c r="P56" s="47"/>
      <c r="Q56" s="47" t="s">
        <v>94</v>
      </c>
      <c r="R56" s="48"/>
      <c r="S56" s="46" t="s">
        <v>94</v>
      </c>
      <c r="T56" s="47"/>
      <c r="U56" s="48"/>
      <c r="V56" s="43">
        <v>53.344769999999997</v>
      </c>
      <c r="W56" s="44">
        <v>7.4503069999999996</v>
      </c>
    </row>
    <row r="57" spans="1:23" ht="26.45" customHeight="1" x14ac:dyDescent="0.15">
      <c r="A57" s="125"/>
      <c r="B57" s="85" t="s">
        <v>602</v>
      </c>
      <c r="C57" s="122" t="s">
        <v>603</v>
      </c>
      <c r="D57" s="122"/>
      <c r="E57" s="122"/>
      <c r="F57" s="122"/>
      <c r="G57" s="123" t="s">
        <v>604</v>
      </c>
      <c r="H57" s="124"/>
      <c r="I57" s="68">
        <v>3</v>
      </c>
      <c r="J57" s="46"/>
      <c r="K57" s="47"/>
      <c r="L57" s="47" t="s">
        <v>94</v>
      </c>
      <c r="M57" s="48"/>
      <c r="N57" s="46"/>
      <c r="O57" s="47"/>
      <c r="P57" s="47"/>
      <c r="Q57" s="47" t="s">
        <v>94</v>
      </c>
      <c r="R57" s="48"/>
      <c r="S57" s="46"/>
      <c r="T57" s="47" t="s">
        <v>94</v>
      </c>
      <c r="U57" s="48"/>
      <c r="V57" s="43">
        <v>23.895320000000002</v>
      </c>
      <c r="W57" s="44">
        <v>52.445300000000003</v>
      </c>
    </row>
    <row r="58" spans="1:23" ht="26.45" customHeight="1" x14ac:dyDescent="0.15">
      <c r="A58" s="125"/>
      <c r="B58" s="85" t="s">
        <v>605</v>
      </c>
      <c r="C58" s="122" t="s">
        <v>606</v>
      </c>
      <c r="D58" s="122"/>
      <c r="E58" s="122"/>
      <c r="F58" s="122"/>
      <c r="G58" s="123" t="s">
        <v>607</v>
      </c>
      <c r="H58" s="124"/>
      <c r="I58" s="68">
        <v>4</v>
      </c>
      <c r="J58" s="46"/>
      <c r="K58" s="47"/>
      <c r="L58" s="47"/>
      <c r="M58" s="48" t="s">
        <v>94</v>
      </c>
      <c r="N58" s="46"/>
      <c r="O58" s="47"/>
      <c r="P58" s="47"/>
      <c r="Q58" s="47"/>
      <c r="R58" s="48" t="s">
        <v>94</v>
      </c>
      <c r="S58" s="46" t="s">
        <v>94</v>
      </c>
      <c r="T58" s="47"/>
      <c r="U58" s="48"/>
      <c r="V58" s="43">
        <v>43.546399999999998</v>
      </c>
      <c r="W58" s="44">
        <v>12.70842</v>
      </c>
    </row>
    <row r="59" spans="1:23" ht="27" customHeight="1" x14ac:dyDescent="0.15">
      <c r="A59" s="121" t="s">
        <v>108</v>
      </c>
      <c r="B59" s="85" t="s">
        <v>608</v>
      </c>
      <c r="C59" s="122" t="s">
        <v>609</v>
      </c>
      <c r="D59" s="122"/>
      <c r="E59" s="122"/>
      <c r="F59" s="122"/>
      <c r="G59" s="123" t="s">
        <v>610</v>
      </c>
      <c r="H59" s="124"/>
      <c r="I59" s="68">
        <v>3</v>
      </c>
      <c r="J59" s="46"/>
      <c r="K59" s="47"/>
      <c r="L59" s="47"/>
      <c r="M59" s="48" t="s">
        <v>94</v>
      </c>
      <c r="N59" s="46"/>
      <c r="O59" s="47"/>
      <c r="P59" s="47"/>
      <c r="Q59" s="47"/>
      <c r="R59" s="48" t="s">
        <v>94</v>
      </c>
      <c r="S59" s="46" t="s">
        <v>94</v>
      </c>
      <c r="T59" s="47"/>
      <c r="U59" s="48"/>
      <c r="V59" s="43">
        <v>34.969250000000002</v>
      </c>
      <c r="W59" s="44">
        <v>10.42328</v>
      </c>
    </row>
    <row r="68" spans="7:7" ht="18.75" x14ac:dyDescent="0.15">
      <c r="G68" s="67" ph="1"/>
    </row>
  </sheetData>
  <dataConsolidate/>
  <mergeCells count="109">
    <mergeCell ref="A6:E6"/>
    <mergeCell ref="A7:E7"/>
    <mergeCell ref="E10:G11"/>
    <mergeCell ref="E15:G15"/>
    <mergeCell ref="A24:G24"/>
    <mergeCell ref="A10:D11"/>
    <mergeCell ref="A12:D15"/>
    <mergeCell ref="J20:L20"/>
    <mergeCell ref="M23:R23"/>
    <mergeCell ref="J23:L23"/>
    <mergeCell ref="J24:L24"/>
    <mergeCell ref="M16:R16"/>
    <mergeCell ref="M17:R17"/>
    <mergeCell ref="M24:R24"/>
    <mergeCell ref="M18:R18"/>
    <mergeCell ref="M19:R19"/>
    <mergeCell ref="M20:R20"/>
    <mergeCell ref="M21:R21"/>
    <mergeCell ref="M22:R22"/>
    <mergeCell ref="J17:L17"/>
    <mergeCell ref="J18:L18"/>
    <mergeCell ref="J19:L19"/>
    <mergeCell ref="J16:L16"/>
    <mergeCell ref="A29:A37"/>
    <mergeCell ref="A38:A46"/>
    <mergeCell ref="M10:R11"/>
    <mergeCell ref="M12:R12"/>
    <mergeCell ref="M13:R13"/>
    <mergeCell ref="M14:R14"/>
    <mergeCell ref="M15:R15"/>
    <mergeCell ref="A27:B28"/>
    <mergeCell ref="I10:I11"/>
    <mergeCell ref="G27:H28"/>
    <mergeCell ref="H10:H11"/>
    <mergeCell ref="A16:D20"/>
    <mergeCell ref="A21:D23"/>
    <mergeCell ref="J13:L13"/>
    <mergeCell ref="J14:L14"/>
    <mergeCell ref="J15:L15"/>
    <mergeCell ref="J10:L11"/>
    <mergeCell ref="J12:L12"/>
    <mergeCell ref="J21:L21"/>
    <mergeCell ref="J22:L22"/>
    <mergeCell ref="C27:F28"/>
    <mergeCell ref="J27:M27"/>
    <mergeCell ref="I27:I28"/>
    <mergeCell ref="C46:F46"/>
    <mergeCell ref="C45:F45"/>
    <mergeCell ref="C33:F33"/>
    <mergeCell ref="C43:F43"/>
    <mergeCell ref="C36:F36"/>
    <mergeCell ref="C39:F39"/>
    <mergeCell ref="C40:F40"/>
    <mergeCell ref="C38:F38"/>
    <mergeCell ref="C37:F37"/>
    <mergeCell ref="C29:F29"/>
    <mergeCell ref="C34:F34"/>
    <mergeCell ref="C35:F35"/>
    <mergeCell ref="C30:F30"/>
    <mergeCell ref="C31:F31"/>
    <mergeCell ref="C32:F32"/>
    <mergeCell ref="C44:F44"/>
    <mergeCell ref="C42:F42"/>
    <mergeCell ref="C41:F41"/>
    <mergeCell ref="G37:H37"/>
    <mergeCell ref="G48:H48"/>
    <mergeCell ref="V27:W27"/>
    <mergeCell ref="S27:U27"/>
    <mergeCell ref="N27:R27"/>
    <mergeCell ref="G42:H42"/>
    <mergeCell ref="G43:H43"/>
    <mergeCell ref="G44:H44"/>
    <mergeCell ref="G36:H36"/>
    <mergeCell ref="G41:H41"/>
    <mergeCell ref="G45:H45"/>
    <mergeCell ref="G33:H33"/>
    <mergeCell ref="G34:H34"/>
    <mergeCell ref="G35:H35"/>
    <mergeCell ref="G29:H31"/>
    <mergeCell ref="G32:H32"/>
    <mergeCell ref="G38:H40"/>
    <mergeCell ref="G46:H46"/>
    <mergeCell ref="A47:A53"/>
    <mergeCell ref="C49:F49"/>
    <mergeCell ref="G49:H49"/>
    <mergeCell ref="C50:F50"/>
    <mergeCell ref="G50:H50"/>
    <mergeCell ref="C51:F51"/>
    <mergeCell ref="G51:H51"/>
    <mergeCell ref="C52:F52"/>
    <mergeCell ref="G52:H52"/>
    <mergeCell ref="C53:F53"/>
    <mergeCell ref="G53:H53"/>
    <mergeCell ref="G47:H47"/>
    <mergeCell ref="C47:F47"/>
    <mergeCell ref="C48:F48"/>
    <mergeCell ref="C59:F59"/>
    <mergeCell ref="G59:H59"/>
    <mergeCell ref="A54:A58"/>
    <mergeCell ref="C54:F54"/>
    <mergeCell ref="G54:H54"/>
    <mergeCell ref="C55:F55"/>
    <mergeCell ref="G55:H55"/>
    <mergeCell ref="C56:F56"/>
    <mergeCell ref="G56:H56"/>
    <mergeCell ref="C57:F57"/>
    <mergeCell ref="G57:H57"/>
    <mergeCell ref="C58:F58"/>
    <mergeCell ref="G58:H58"/>
  </mergeCells>
  <phoneticPr fontId="5" type="Hiragana" alignment="center"/>
  <printOptions horizontalCentered="1"/>
  <pageMargins left="0.70866141732283472" right="0.70866141732283472" top="0.74803149606299213" bottom="0.74803149606299213" header="0.31496062992125984" footer="0.31496062992125984"/>
  <pageSetup paperSize="12" orientation="portrait" r:id="rId1"/>
  <headerFooter alignWithMargins="0"/>
  <rowBreaks count="1" manualBreakCount="1">
    <brk id="46"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9"/>
  <sheetViews>
    <sheetView view="pageBreakPreview" zoomScale="140" zoomScaleNormal="100" zoomScaleSheetLayoutView="140" workbookViewId="0"/>
  </sheetViews>
  <sheetFormatPr defaultColWidth="9" defaultRowHeight="13.5" x14ac:dyDescent="0.15"/>
  <cols>
    <col min="1" max="1" width="3.25" style="5" customWidth="1"/>
    <col min="2" max="2" width="4.125" style="5" customWidth="1"/>
    <col min="3" max="3" width="3.625" style="5" customWidth="1"/>
    <col min="4" max="4" width="2.375" style="5" customWidth="1"/>
    <col min="5" max="5" width="4.625" style="5" customWidth="1"/>
    <col min="6" max="6" width="10.5" style="5" customWidth="1"/>
    <col min="7" max="7" width="8.5" style="5" customWidth="1"/>
    <col min="8" max="8" width="9.625" style="5" customWidth="1"/>
    <col min="9" max="9" width="3.5" style="5" customWidth="1"/>
    <col min="10" max="10" width="2.75" style="5" customWidth="1"/>
    <col min="11" max="18" width="2.375" style="5" customWidth="1"/>
    <col min="19" max="22" width="3.625" style="5" customWidth="1"/>
    <col min="23" max="25" width="3.25" style="5" customWidth="1"/>
    <col min="26" max="26" width="0.875" style="5" customWidth="1"/>
    <col min="27" max="28" width="4.25" style="5" customWidth="1"/>
    <col min="29" max="29" width="13.5" style="5" bestFit="1" customWidth="1"/>
    <col min="30" max="16384" width="9" style="5"/>
  </cols>
  <sheetData>
    <row r="1" spans="1:28" ht="17.100000000000001" customHeight="1" x14ac:dyDescent="0.15">
      <c r="A1" s="101" t="s">
        <v>90</v>
      </c>
      <c r="B1" s="102"/>
      <c r="C1" s="6"/>
      <c r="D1" s="6"/>
      <c r="E1" s="6"/>
      <c r="F1" s="6"/>
      <c r="G1" s="6"/>
      <c r="H1" s="7"/>
      <c r="I1" s="7"/>
      <c r="J1" s="7"/>
      <c r="K1" s="7"/>
      <c r="L1" s="7"/>
      <c r="M1" s="7"/>
      <c r="N1" s="7"/>
      <c r="O1" s="7"/>
      <c r="P1" s="7"/>
      <c r="Q1" s="7"/>
      <c r="R1" s="7"/>
      <c r="S1" s="7"/>
      <c r="T1" s="7"/>
      <c r="U1" s="7"/>
      <c r="V1" s="7"/>
      <c r="W1" s="7"/>
      <c r="X1" s="13"/>
      <c r="Y1" s="13"/>
      <c r="Z1" s="7"/>
      <c r="AA1" s="14"/>
      <c r="AB1" s="14"/>
    </row>
    <row r="2" spans="1:28" s="19" customFormat="1" ht="21" x14ac:dyDescent="0.15">
      <c r="A2" s="103" t="s">
        <v>81</v>
      </c>
      <c r="B2" s="104"/>
      <c r="C2" s="104"/>
      <c r="D2" s="104"/>
      <c r="E2" s="105"/>
      <c r="F2" s="105"/>
      <c r="G2" s="6"/>
      <c r="H2" s="17"/>
      <c r="I2" s="17"/>
      <c r="J2" s="17"/>
      <c r="K2" s="17"/>
      <c r="L2" s="17"/>
      <c r="M2" s="17"/>
      <c r="N2" s="17"/>
      <c r="O2" s="17"/>
      <c r="P2" s="17"/>
      <c r="Q2" s="17"/>
      <c r="R2" s="17"/>
      <c r="S2" s="17"/>
      <c r="T2" s="17"/>
      <c r="U2" s="17"/>
      <c r="V2" s="17"/>
      <c r="W2" s="17"/>
      <c r="X2" s="17"/>
      <c r="Y2" s="17"/>
      <c r="Z2" s="17"/>
      <c r="AA2" s="18"/>
      <c r="AB2" s="18"/>
    </row>
    <row r="3" spans="1:28" s="11" customFormat="1" ht="18.95" customHeight="1" x14ac:dyDescent="0.15">
      <c r="A3" s="106" t="s">
        <v>78</v>
      </c>
      <c r="B3" s="107"/>
      <c r="C3" s="8"/>
      <c r="D3" s="8"/>
      <c r="E3" s="8"/>
      <c r="F3" s="8"/>
      <c r="G3" s="8"/>
      <c r="H3" s="21"/>
      <c r="I3" s="21"/>
      <c r="J3" s="21"/>
      <c r="K3" s="21"/>
      <c r="L3" s="21"/>
      <c r="M3" s="21"/>
      <c r="N3" s="21"/>
      <c r="O3" s="21"/>
      <c r="P3" s="21"/>
      <c r="Q3" s="21"/>
      <c r="R3" s="21"/>
      <c r="S3" s="21"/>
      <c r="T3" s="21"/>
      <c r="U3" s="21"/>
      <c r="V3" s="21"/>
      <c r="W3" s="21"/>
      <c r="X3" s="21"/>
      <c r="Y3" s="21"/>
      <c r="Z3" s="21"/>
      <c r="AA3" s="22"/>
      <c r="AB3" s="22"/>
    </row>
    <row r="4" spans="1:28" ht="6.6" customHeight="1" x14ac:dyDescent="0.15">
      <c r="A4" s="70"/>
      <c r="I4" s="23"/>
    </row>
    <row r="5" spans="1:28" s="9" customFormat="1" ht="11.25" x14ac:dyDescent="0.15">
      <c r="A5" s="29" t="s">
        <v>0</v>
      </c>
      <c r="C5" s="29"/>
      <c r="D5" s="29"/>
      <c r="E5" s="29"/>
      <c r="F5" s="29"/>
      <c r="G5" s="29"/>
      <c r="H5" s="29"/>
      <c r="I5" s="26"/>
      <c r="J5" s="29"/>
      <c r="K5" s="29"/>
      <c r="L5" s="29"/>
      <c r="M5" s="29"/>
      <c r="N5" s="29"/>
      <c r="O5" s="29"/>
      <c r="P5" s="29"/>
    </row>
    <row r="6" spans="1:28" s="11" customFormat="1" ht="9" customHeight="1" x14ac:dyDescent="0.15">
      <c r="A6" s="186"/>
      <c r="B6" s="186"/>
      <c r="C6" s="186"/>
      <c r="D6" s="186"/>
      <c r="E6" s="186"/>
      <c r="F6" s="35" t="s">
        <v>1</v>
      </c>
      <c r="G6" s="12" t="s">
        <v>2</v>
      </c>
      <c r="H6" s="12" t="s">
        <v>79</v>
      </c>
      <c r="I6" s="26"/>
      <c r="J6" s="3"/>
      <c r="K6" s="3"/>
      <c r="L6" s="3"/>
      <c r="M6" s="3"/>
      <c r="N6" s="4"/>
      <c r="O6" s="3"/>
      <c r="P6" s="3"/>
      <c r="Q6" s="4"/>
      <c r="R6" s="4"/>
      <c r="S6" s="4"/>
      <c r="T6" s="4"/>
      <c r="U6" s="4"/>
      <c r="V6" s="4"/>
      <c r="W6" s="4"/>
      <c r="X6" s="4"/>
    </row>
    <row r="7" spans="1:28" s="11" customFormat="1" ht="9" customHeight="1" x14ac:dyDescent="0.15">
      <c r="A7" s="133" t="s">
        <v>28</v>
      </c>
      <c r="B7" s="133"/>
      <c r="C7" s="133"/>
      <c r="D7" s="133"/>
      <c r="E7" s="133"/>
      <c r="F7" s="36">
        <v>61746</v>
      </c>
      <c r="G7" s="24">
        <v>415</v>
      </c>
      <c r="H7" s="25">
        <v>56.478029999999997</v>
      </c>
      <c r="I7" s="29"/>
      <c r="J7" s="26"/>
      <c r="K7" s="26"/>
      <c r="L7" s="26"/>
      <c r="M7" s="26"/>
      <c r="N7" s="10"/>
      <c r="O7" s="26"/>
      <c r="P7" s="26"/>
      <c r="Q7" s="10"/>
      <c r="R7" s="10"/>
      <c r="S7" s="10"/>
      <c r="T7" s="10"/>
      <c r="U7" s="10"/>
      <c r="V7" s="10"/>
      <c r="W7" s="10"/>
      <c r="X7" s="10"/>
    </row>
    <row r="8" spans="1:28" ht="9.9499999999999993" customHeight="1" x14ac:dyDescent="0.15">
      <c r="B8" s="31"/>
      <c r="C8" s="31"/>
      <c r="D8" s="31"/>
      <c r="E8" s="31"/>
      <c r="F8" s="31"/>
      <c r="G8" s="31"/>
      <c r="H8" s="31"/>
      <c r="I8" s="29"/>
      <c r="J8" s="31"/>
      <c r="K8" s="31"/>
      <c r="L8" s="31"/>
      <c r="M8" s="31"/>
      <c r="N8" s="31"/>
      <c r="O8" s="31"/>
      <c r="P8" s="31"/>
    </row>
    <row r="9" spans="1:28" s="9" customFormat="1" ht="11.25" x14ac:dyDescent="0.15">
      <c r="A9" s="28" t="s">
        <v>3</v>
      </c>
      <c r="C9" s="28"/>
      <c r="D9" s="28"/>
      <c r="E9" s="29"/>
      <c r="F9" s="29"/>
      <c r="G9" s="29"/>
      <c r="H9" s="29"/>
      <c r="I9" s="29"/>
      <c r="J9" s="29"/>
      <c r="K9" s="29"/>
      <c r="L9" s="29"/>
      <c r="M9" s="29"/>
      <c r="N9" s="29"/>
      <c r="O9" s="29"/>
      <c r="P9" s="29"/>
    </row>
    <row r="10" spans="1:28" s="11" customFormat="1" ht="9" customHeight="1" x14ac:dyDescent="0.15">
      <c r="A10" s="187" t="s">
        <v>4</v>
      </c>
      <c r="B10" s="187"/>
      <c r="C10" s="187"/>
      <c r="D10" s="187"/>
      <c r="E10" s="133" t="s">
        <v>7</v>
      </c>
      <c r="F10" s="133"/>
      <c r="G10" s="133"/>
      <c r="H10" s="163" t="s">
        <v>19</v>
      </c>
      <c r="I10" s="156" t="s">
        <v>50</v>
      </c>
      <c r="J10" s="143" t="s">
        <v>79</v>
      </c>
      <c r="K10" s="144"/>
      <c r="L10" s="145"/>
      <c r="M10" s="143" t="s">
        <v>80</v>
      </c>
      <c r="N10" s="144"/>
      <c r="O10" s="144"/>
      <c r="P10" s="144"/>
      <c r="Q10" s="144"/>
      <c r="R10" s="145"/>
    </row>
    <row r="11" spans="1:28" s="11" customFormat="1" ht="4.5" customHeight="1" x14ac:dyDescent="0.15">
      <c r="A11" s="187"/>
      <c r="B11" s="187"/>
      <c r="C11" s="187"/>
      <c r="D11" s="187"/>
      <c r="E11" s="133"/>
      <c r="F11" s="133"/>
      <c r="G11" s="133"/>
      <c r="H11" s="163"/>
      <c r="I11" s="157"/>
      <c r="J11" s="146"/>
      <c r="K11" s="147"/>
      <c r="L11" s="148"/>
      <c r="M11" s="146"/>
      <c r="N11" s="147"/>
      <c r="O11" s="147"/>
      <c r="P11" s="147"/>
      <c r="Q11" s="147"/>
      <c r="R11" s="148"/>
    </row>
    <row r="12" spans="1:28" s="11" customFormat="1" ht="9" customHeight="1" x14ac:dyDescent="0.15">
      <c r="A12" s="143" t="s">
        <v>99</v>
      </c>
      <c r="B12" s="144"/>
      <c r="C12" s="144"/>
      <c r="D12" s="145"/>
      <c r="E12" s="120" t="s">
        <v>52</v>
      </c>
      <c r="F12" s="120"/>
      <c r="G12" s="114"/>
      <c r="H12" s="34">
        <v>22</v>
      </c>
      <c r="I12" s="53">
        <f>SUM(I26:I47)</f>
        <v>67</v>
      </c>
      <c r="J12" s="160">
        <v>39.356200000000001</v>
      </c>
      <c r="K12" s="161"/>
      <c r="L12" s="162"/>
      <c r="M12" s="160">
        <v>58.740589999999997</v>
      </c>
      <c r="N12" s="161"/>
      <c r="O12" s="161"/>
      <c r="P12" s="161"/>
      <c r="Q12" s="161"/>
      <c r="R12" s="162"/>
    </row>
    <row r="13" spans="1:28" s="11" customFormat="1" ht="9" customHeight="1" x14ac:dyDescent="0.15">
      <c r="A13" s="146"/>
      <c r="B13" s="147"/>
      <c r="C13" s="147"/>
      <c r="D13" s="148"/>
      <c r="E13" s="30" t="s">
        <v>53</v>
      </c>
      <c r="F13" s="30"/>
      <c r="G13" s="114"/>
      <c r="H13" s="34">
        <v>12</v>
      </c>
      <c r="I13" s="53">
        <f>SUM(I48:I59)</f>
        <v>33</v>
      </c>
      <c r="J13" s="160">
        <v>17.121829999999999</v>
      </c>
      <c r="K13" s="161"/>
      <c r="L13" s="162"/>
      <c r="M13" s="160">
        <v>51.884349999999998</v>
      </c>
      <c r="N13" s="161"/>
      <c r="O13" s="161"/>
      <c r="P13" s="161"/>
      <c r="Q13" s="161"/>
      <c r="R13" s="162"/>
    </row>
    <row r="14" spans="1:28" s="11" customFormat="1" ht="9" customHeight="1" x14ac:dyDescent="0.15">
      <c r="A14" s="133" t="s">
        <v>5</v>
      </c>
      <c r="B14" s="133"/>
      <c r="C14" s="133"/>
      <c r="D14" s="133"/>
      <c r="E14" s="30" t="s">
        <v>100</v>
      </c>
      <c r="F14" s="30"/>
      <c r="G14" s="114"/>
      <c r="H14" s="34" t="s">
        <v>310</v>
      </c>
      <c r="I14" s="53" t="s">
        <v>223</v>
      </c>
      <c r="J14" s="160" t="s">
        <v>69</v>
      </c>
      <c r="K14" s="161"/>
      <c r="L14" s="162"/>
      <c r="M14" s="160" t="s">
        <v>70</v>
      </c>
      <c r="N14" s="161"/>
      <c r="O14" s="161"/>
      <c r="P14" s="161"/>
      <c r="Q14" s="161"/>
      <c r="R14" s="162"/>
    </row>
    <row r="15" spans="1:28" s="11" customFormat="1" ht="9" customHeight="1" x14ac:dyDescent="0.15">
      <c r="A15" s="133"/>
      <c r="B15" s="133"/>
      <c r="C15" s="133"/>
      <c r="D15" s="133"/>
      <c r="E15" s="30" t="s">
        <v>101</v>
      </c>
      <c r="F15" s="30"/>
      <c r="G15" s="114"/>
      <c r="H15" s="34">
        <v>8</v>
      </c>
      <c r="I15" s="53">
        <f>SUM(I29,I34,I41,I45,I47,I53:I54,I56,)</f>
        <v>26</v>
      </c>
      <c r="J15" s="160">
        <v>12.99436</v>
      </c>
      <c r="K15" s="161"/>
      <c r="L15" s="162"/>
      <c r="M15" s="160">
        <v>49.978319999999997</v>
      </c>
      <c r="N15" s="161"/>
      <c r="O15" s="161"/>
      <c r="P15" s="161"/>
      <c r="Q15" s="161"/>
      <c r="R15" s="162"/>
    </row>
    <row r="16" spans="1:28" s="11" customFormat="1" ht="9" customHeight="1" x14ac:dyDescent="0.15">
      <c r="A16" s="133"/>
      <c r="B16" s="133"/>
      <c r="C16" s="133"/>
      <c r="D16" s="133"/>
      <c r="E16" s="30" t="s">
        <v>102</v>
      </c>
      <c r="F16" s="30"/>
      <c r="G16" s="114"/>
      <c r="H16" s="34">
        <v>10</v>
      </c>
      <c r="I16" s="53">
        <f>SUM(I30,I32,I36:I37,I39,I42:I44,I46,I59,)</f>
        <v>29</v>
      </c>
      <c r="J16" s="160">
        <v>18.071560000000002</v>
      </c>
      <c r="K16" s="161"/>
      <c r="L16" s="162"/>
      <c r="M16" s="160">
        <v>62.315739999999998</v>
      </c>
      <c r="N16" s="161"/>
      <c r="O16" s="161"/>
      <c r="P16" s="161"/>
      <c r="Q16" s="161"/>
      <c r="R16" s="162"/>
    </row>
    <row r="17" spans="1:20" s="11" customFormat="1" ht="9" customHeight="1" x14ac:dyDescent="0.15">
      <c r="A17" s="133"/>
      <c r="B17" s="133"/>
      <c r="C17" s="133"/>
      <c r="D17" s="133"/>
      <c r="E17" s="30" t="s">
        <v>103</v>
      </c>
      <c r="F17" s="30"/>
      <c r="G17" s="114"/>
      <c r="H17" s="34">
        <v>16</v>
      </c>
      <c r="I17" s="53">
        <f>SUM(I26:I28,I31,I33,I35,I38,I40,I48:I52,I55,I57:I58)</f>
        <v>45</v>
      </c>
      <c r="J17" s="160">
        <v>25.412099999999999</v>
      </c>
      <c r="K17" s="161"/>
      <c r="L17" s="162"/>
      <c r="M17" s="160">
        <v>56.471350000000001</v>
      </c>
      <c r="N17" s="161"/>
      <c r="O17" s="161"/>
      <c r="P17" s="161"/>
      <c r="Q17" s="161"/>
      <c r="R17" s="162"/>
    </row>
    <row r="18" spans="1:20" s="11" customFormat="1" ht="9" customHeight="1" x14ac:dyDescent="0.15">
      <c r="A18" s="133" t="s">
        <v>6</v>
      </c>
      <c r="B18" s="133"/>
      <c r="C18" s="133"/>
      <c r="D18" s="133"/>
      <c r="E18" s="30" t="s">
        <v>16</v>
      </c>
      <c r="F18" s="30"/>
      <c r="G18" s="114"/>
      <c r="H18" s="34">
        <v>24</v>
      </c>
      <c r="I18" s="53">
        <f>SUM(I26:I27,I29:I30,I32,I34,I36:I41,I43:I46,I49,I51:I52,I54:I56,I58:I59,)</f>
        <v>62</v>
      </c>
      <c r="J18" s="160">
        <v>34.665559999999999</v>
      </c>
      <c r="K18" s="161"/>
      <c r="L18" s="162"/>
      <c r="M18" s="160">
        <v>55.912199999999999</v>
      </c>
      <c r="N18" s="161"/>
      <c r="O18" s="161"/>
      <c r="P18" s="161"/>
      <c r="Q18" s="161"/>
      <c r="R18" s="162"/>
    </row>
    <row r="19" spans="1:20" s="11" customFormat="1" ht="9" customHeight="1" x14ac:dyDescent="0.15">
      <c r="A19" s="133"/>
      <c r="B19" s="133"/>
      <c r="C19" s="133"/>
      <c r="D19" s="133"/>
      <c r="E19" s="30" t="s">
        <v>17</v>
      </c>
      <c r="F19" s="30"/>
      <c r="G19" s="114"/>
      <c r="H19" s="34">
        <v>8</v>
      </c>
      <c r="I19" s="53">
        <f>SUM(I28,I31,I33,I35,I42,I48,I50,I57)</f>
        <v>28</v>
      </c>
      <c r="J19" s="160">
        <v>17.272500000000001</v>
      </c>
      <c r="K19" s="161"/>
      <c r="L19" s="162"/>
      <c r="M19" s="160">
        <v>61.687510000000003</v>
      </c>
      <c r="N19" s="161"/>
      <c r="O19" s="161"/>
      <c r="P19" s="161"/>
      <c r="Q19" s="161"/>
      <c r="R19" s="162"/>
    </row>
    <row r="20" spans="1:20" s="11" customFormat="1" ht="9" customHeight="1" x14ac:dyDescent="0.15">
      <c r="A20" s="133"/>
      <c r="B20" s="133"/>
      <c r="C20" s="133"/>
      <c r="D20" s="133"/>
      <c r="E20" s="30" t="s">
        <v>18</v>
      </c>
      <c r="F20" s="30"/>
      <c r="G20" s="114"/>
      <c r="H20" s="34">
        <v>2</v>
      </c>
      <c r="I20" s="53">
        <f>SUM(I47,I53,)</f>
        <v>10</v>
      </c>
      <c r="J20" s="160">
        <v>4.5399700000000003</v>
      </c>
      <c r="K20" s="161"/>
      <c r="L20" s="162"/>
      <c r="M20" s="160">
        <v>45.399700000000003</v>
      </c>
      <c r="N20" s="161"/>
      <c r="O20" s="161"/>
      <c r="P20" s="161"/>
      <c r="Q20" s="161"/>
      <c r="R20" s="162"/>
    </row>
    <row r="21" spans="1:20" s="87" customFormat="1" ht="9" customHeight="1" x14ac:dyDescent="0.15">
      <c r="A21" s="133" t="s">
        <v>65</v>
      </c>
      <c r="B21" s="133"/>
      <c r="C21" s="133"/>
      <c r="D21" s="133"/>
      <c r="E21" s="133"/>
      <c r="F21" s="133"/>
      <c r="G21" s="133"/>
      <c r="H21" s="53">
        <v>34</v>
      </c>
      <c r="I21" s="53">
        <v>100</v>
      </c>
      <c r="J21" s="188">
        <v>56.478029999999997</v>
      </c>
      <c r="K21" s="188"/>
      <c r="L21" s="188"/>
      <c r="M21" s="160" t="s">
        <v>73</v>
      </c>
      <c r="N21" s="161"/>
      <c r="O21" s="161"/>
      <c r="P21" s="161"/>
      <c r="Q21" s="161"/>
      <c r="R21" s="162"/>
    </row>
    <row r="22" spans="1:20" s="87" customFormat="1" ht="9.9499999999999993" customHeight="1" x14ac:dyDescent="0.15">
      <c r="A22" s="16"/>
      <c r="B22" s="16"/>
      <c r="C22" s="16"/>
      <c r="D22" s="16"/>
      <c r="E22" s="16"/>
      <c r="F22" s="16"/>
      <c r="G22" s="16"/>
      <c r="H22" s="111"/>
      <c r="I22" s="111"/>
      <c r="J22" s="112"/>
      <c r="K22" s="112"/>
      <c r="L22" s="112"/>
      <c r="M22" s="112"/>
      <c r="N22" s="112"/>
      <c r="O22" s="112"/>
      <c r="P22" s="112"/>
      <c r="Q22" s="112"/>
      <c r="R22" s="112"/>
    </row>
    <row r="23" spans="1:20" s="9" customFormat="1" ht="15" customHeight="1" x14ac:dyDescent="0.15">
      <c r="A23" s="9" t="s">
        <v>20</v>
      </c>
    </row>
    <row r="24" spans="1:20" ht="28.5" customHeight="1" x14ac:dyDescent="0.15">
      <c r="A24" s="143" t="s">
        <v>63</v>
      </c>
      <c r="B24" s="145"/>
      <c r="C24" s="143" t="s">
        <v>64</v>
      </c>
      <c r="D24" s="144"/>
      <c r="E24" s="144"/>
      <c r="F24" s="145"/>
      <c r="G24" s="143" t="s">
        <v>23</v>
      </c>
      <c r="H24" s="145"/>
      <c r="I24" s="156" t="s">
        <v>50</v>
      </c>
      <c r="J24" s="184" t="s">
        <v>61</v>
      </c>
      <c r="K24" s="185"/>
      <c r="L24" s="133" t="s">
        <v>5</v>
      </c>
      <c r="M24" s="133"/>
      <c r="N24" s="133"/>
      <c r="O24" s="133"/>
      <c r="P24" s="133" t="s">
        <v>6</v>
      </c>
      <c r="Q24" s="133"/>
      <c r="R24" s="133"/>
      <c r="S24" s="132" t="s">
        <v>28</v>
      </c>
      <c r="T24" s="132"/>
    </row>
    <row r="25" spans="1:20" s="9" customFormat="1" ht="136.5" x14ac:dyDescent="0.15">
      <c r="A25" s="146"/>
      <c r="B25" s="148"/>
      <c r="C25" s="146"/>
      <c r="D25" s="147"/>
      <c r="E25" s="147"/>
      <c r="F25" s="148"/>
      <c r="G25" s="146"/>
      <c r="H25" s="148"/>
      <c r="I25" s="157"/>
      <c r="J25" s="37" t="s">
        <v>52</v>
      </c>
      <c r="K25" s="38" t="s">
        <v>58</v>
      </c>
      <c r="L25" s="93" t="s">
        <v>54</v>
      </c>
      <c r="M25" s="94" t="s">
        <v>55</v>
      </c>
      <c r="N25" s="94" t="s">
        <v>56</v>
      </c>
      <c r="O25" s="94" t="s">
        <v>57</v>
      </c>
      <c r="P25" s="37" t="s">
        <v>16</v>
      </c>
      <c r="Q25" s="38" t="s">
        <v>17</v>
      </c>
      <c r="R25" s="39" t="s">
        <v>18</v>
      </c>
      <c r="S25" s="37" t="s">
        <v>21</v>
      </c>
      <c r="T25" s="39" t="s">
        <v>22</v>
      </c>
    </row>
    <row r="26" spans="1:20" s="11" customFormat="1" ht="20.100000000000001" customHeight="1" x14ac:dyDescent="0.15">
      <c r="A26" s="127">
        <v>1</v>
      </c>
      <c r="B26" s="69" t="s">
        <v>224</v>
      </c>
      <c r="C26" s="141" t="s">
        <v>225</v>
      </c>
      <c r="D26" s="142"/>
      <c r="E26" s="142"/>
      <c r="F26" s="142"/>
      <c r="G26" s="141" t="s">
        <v>226</v>
      </c>
      <c r="H26" s="142"/>
      <c r="I26" s="100">
        <v>2</v>
      </c>
      <c r="J26" s="40" t="s">
        <v>94</v>
      </c>
      <c r="K26" s="42"/>
      <c r="L26" s="58"/>
      <c r="M26" s="41"/>
      <c r="N26" s="45"/>
      <c r="O26" s="42" t="s">
        <v>94</v>
      </c>
      <c r="P26" s="40" t="s">
        <v>94</v>
      </c>
      <c r="Q26" s="41"/>
      <c r="R26" s="42"/>
      <c r="S26" s="43">
        <v>72.497</v>
      </c>
      <c r="T26" s="44">
        <v>0.22511500000000001</v>
      </c>
    </row>
    <row r="27" spans="1:20" s="11" customFormat="1" ht="20.100000000000001" customHeight="1" x14ac:dyDescent="0.15">
      <c r="A27" s="127"/>
      <c r="B27" s="69" t="s">
        <v>227</v>
      </c>
      <c r="C27" s="189" t="s">
        <v>228</v>
      </c>
      <c r="D27" s="142"/>
      <c r="E27" s="142"/>
      <c r="F27" s="142"/>
      <c r="G27" s="189" t="s">
        <v>229</v>
      </c>
      <c r="H27" s="190"/>
      <c r="I27" s="100">
        <v>2</v>
      </c>
      <c r="J27" s="40" t="s">
        <v>94</v>
      </c>
      <c r="K27" s="42"/>
      <c r="L27" s="58"/>
      <c r="M27" s="41"/>
      <c r="N27" s="45"/>
      <c r="O27" s="42" t="s">
        <v>94</v>
      </c>
      <c r="P27" s="40" t="s">
        <v>94</v>
      </c>
      <c r="Q27" s="41"/>
      <c r="R27" s="42"/>
      <c r="S27" s="43">
        <v>65.220410000000001</v>
      </c>
      <c r="T27" s="44">
        <v>0.228354</v>
      </c>
    </row>
    <row r="28" spans="1:20" s="11" customFormat="1" ht="28.5" customHeight="1" x14ac:dyDescent="0.15">
      <c r="A28" s="127"/>
      <c r="B28" s="69" t="s">
        <v>230</v>
      </c>
      <c r="C28" s="189" t="s">
        <v>231</v>
      </c>
      <c r="D28" s="142"/>
      <c r="E28" s="142"/>
      <c r="F28" s="142"/>
      <c r="G28" s="189" t="s">
        <v>232</v>
      </c>
      <c r="H28" s="190"/>
      <c r="I28" s="100">
        <v>3</v>
      </c>
      <c r="J28" s="40" t="s">
        <v>94</v>
      </c>
      <c r="K28" s="42"/>
      <c r="L28" s="58"/>
      <c r="M28" s="41"/>
      <c r="N28" s="45"/>
      <c r="O28" s="42" t="s">
        <v>94</v>
      </c>
      <c r="P28" s="40"/>
      <c r="Q28" s="41" t="s">
        <v>94</v>
      </c>
      <c r="R28" s="42"/>
      <c r="S28" s="43">
        <v>60.603110000000001</v>
      </c>
      <c r="T28" s="44">
        <v>16.45936</v>
      </c>
    </row>
    <row r="29" spans="1:20" s="11" customFormat="1" ht="28.5" customHeight="1" x14ac:dyDescent="0.15">
      <c r="A29" s="127"/>
      <c r="B29" s="69" t="s">
        <v>233</v>
      </c>
      <c r="C29" s="177" t="s">
        <v>234</v>
      </c>
      <c r="D29" s="178"/>
      <c r="E29" s="178"/>
      <c r="F29" s="179"/>
      <c r="G29" s="180" t="s">
        <v>235</v>
      </c>
      <c r="H29" s="181"/>
      <c r="I29" s="68">
        <v>3</v>
      </c>
      <c r="J29" s="40" t="s">
        <v>94</v>
      </c>
      <c r="K29" s="41"/>
      <c r="L29" s="40"/>
      <c r="M29" s="41" t="s">
        <v>94</v>
      </c>
      <c r="N29" s="41"/>
      <c r="O29" s="41"/>
      <c r="P29" s="40" t="s">
        <v>94</v>
      </c>
      <c r="Q29" s="41"/>
      <c r="R29" s="42"/>
      <c r="S29" s="43">
        <v>51.455959999999997</v>
      </c>
      <c r="T29" s="44">
        <v>0.46480700000000003</v>
      </c>
    </row>
    <row r="30" spans="1:20" s="11" customFormat="1" ht="33.6" customHeight="1" x14ac:dyDescent="0.15">
      <c r="A30" s="127"/>
      <c r="B30" s="69" t="s">
        <v>236</v>
      </c>
      <c r="C30" s="177" t="s">
        <v>237</v>
      </c>
      <c r="D30" s="178"/>
      <c r="E30" s="178"/>
      <c r="F30" s="179"/>
      <c r="G30" s="180" t="s">
        <v>238</v>
      </c>
      <c r="H30" s="181"/>
      <c r="I30" s="68">
        <v>2</v>
      </c>
      <c r="J30" s="40" t="s">
        <v>94</v>
      </c>
      <c r="K30" s="41"/>
      <c r="L30" s="40"/>
      <c r="M30" s="41"/>
      <c r="N30" s="41" t="s">
        <v>94</v>
      </c>
      <c r="O30" s="41"/>
      <c r="P30" s="40" t="s">
        <v>94</v>
      </c>
      <c r="Q30" s="41"/>
      <c r="R30" s="42"/>
      <c r="S30" s="43">
        <v>53.324910000000003</v>
      </c>
      <c r="T30" s="44">
        <v>0.37735200000000002</v>
      </c>
    </row>
    <row r="31" spans="1:20" s="11" customFormat="1" ht="23.1" customHeight="1" x14ac:dyDescent="0.15">
      <c r="A31" s="127"/>
      <c r="B31" s="69" t="s">
        <v>239</v>
      </c>
      <c r="C31" s="177" t="s">
        <v>240</v>
      </c>
      <c r="D31" s="178"/>
      <c r="E31" s="178"/>
      <c r="F31" s="179"/>
      <c r="G31" s="180" t="s">
        <v>241</v>
      </c>
      <c r="H31" s="181"/>
      <c r="I31" s="68">
        <v>3</v>
      </c>
      <c r="J31" s="40" t="s">
        <v>94</v>
      </c>
      <c r="K31" s="41"/>
      <c r="L31" s="40"/>
      <c r="M31" s="41"/>
      <c r="N31" s="41"/>
      <c r="O31" s="41" t="s">
        <v>94</v>
      </c>
      <c r="P31" s="40"/>
      <c r="Q31" s="41" t="s">
        <v>94</v>
      </c>
      <c r="R31" s="42"/>
      <c r="S31" s="43">
        <v>76.137720000000002</v>
      </c>
      <c r="T31" s="44">
        <v>9.8953769999999999</v>
      </c>
    </row>
    <row r="32" spans="1:20" s="11" customFormat="1" ht="19.5" customHeight="1" x14ac:dyDescent="0.15">
      <c r="A32" s="127"/>
      <c r="B32" s="69" t="s">
        <v>242</v>
      </c>
      <c r="C32" s="177" t="s">
        <v>243</v>
      </c>
      <c r="D32" s="182"/>
      <c r="E32" s="182"/>
      <c r="F32" s="183"/>
      <c r="G32" s="180" t="s">
        <v>244</v>
      </c>
      <c r="H32" s="181"/>
      <c r="I32" s="68">
        <v>3</v>
      </c>
      <c r="J32" s="40" t="s">
        <v>94</v>
      </c>
      <c r="K32" s="41"/>
      <c r="L32" s="40"/>
      <c r="M32" s="41"/>
      <c r="N32" s="41" t="s">
        <v>94</v>
      </c>
      <c r="O32" s="41"/>
      <c r="P32" s="40" t="s">
        <v>94</v>
      </c>
      <c r="Q32" s="41"/>
      <c r="R32" s="42"/>
      <c r="S32" s="43">
        <v>68.099950000000007</v>
      </c>
      <c r="T32" s="44">
        <v>0.35467799999999999</v>
      </c>
    </row>
    <row r="33" spans="1:20" s="11" customFormat="1" ht="26.1" customHeight="1" x14ac:dyDescent="0.15">
      <c r="A33" s="127"/>
      <c r="B33" s="69" t="s">
        <v>245</v>
      </c>
      <c r="C33" s="177" t="s">
        <v>246</v>
      </c>
      <c r="D33" s="182"/>
      <c r="E33" s="182"/>
      <c r="F33" s="183"/>
      <c r="G33" s="180" t="s">
        <v>247</v>
      </c>
      <c r="H33" s="181"/>
      <c r="I33" s="68">
        <v>4</v>
      </c>
      <c r="J33" s="40" t="s">
        <v>94</v>
      </c>
      <c r="K33" s="41"/>
      <c r="L33" s="40"/>
      <c r="M33" s="41"/>
      <c r="N33" s="41"/>
      <c r="O33" s="41" t="s">
        <v>94</v>
      </c>
      <c r="P33" s="40"/>
      <c r="Q33" s="41" t="s">
        <v>94</v>
      </c>
      <c r="R33" s="42"/>
      <c r="S33" s="43">
        <v>33.179470000000002</v>
      </c>
      <c r="T33" s="44">
        <v>27.125640000000001</v>
      </c>
    </row>
    <row r="34" spans="1:20" s="11" customFormat="1" ht="38.1" customHeight="1" x14ac:dyDescent="0.15">
      <c r="A34" s="127"/>
      <c r="B34" s="69" t="s">
        <v>248</v>
      </c>
      <c r="C34" s="177" t="s">
        <v>249</v>
      </c>
      <c r="D34" s="178"/>
      <c r="E34" s="178"/>
      <c r="F34" s="179"/>
      <c r="G34" s="180" t="s">
        <v>250</v>
      </c>
      <c r="H34" s="181"/>
      <c r="I34" s="68">
        <v>2</v>
      </c>
      <c r="J34" s="40" t="s">
        <v>94</v>
      </c>
      <c r="K34" s="41"/>
      <c r="L34" s="40"/>
      <c r="M34" s="41" t="s">
        <v>94</v>
      </c>
      <c r="N34" s="41"/>
      <c r="O34" s="41"/>
      <c r="P34" s="40" t="s">
        <v>94</v>
      </c>
      <c r="Q34" s="41"/>
      <c r="R34" s="42"/>
      <c r="S34" s="43">
        <v>71.991699999999994</v>
      </c>
      <c r="T34" s="44">
        <v>0.31742900000000002</v>
      </c>
    </row>
    <row r="35" spans="1:20" s="11" customFormat="1" ht="19.5" customHeight="1" x14ac:dyDescent="0.15">
      <c r="A35" s="127"/>
      <c r="B35" s="69" t="s">
        <v>251</v>
      </c>
      <c r="C35" s="177" t="s">
        <v>252</v>
      </c>
      <c r="D35" s="178"/>
      <c r="E35" s="178"/>
      <c r="F35" s="179"/>
      <c r="G35" s="180" t="s">
        <v>253</v>
      </c>
      <c r="H35" s="181"/>
      <c r="I35" s="68">
        <v>4</v>
      </c>
      <c r="J35" s="40" t="s">
        <v>94</v>
      </c>
      <c r="K35" s="41"/>
      <c r="L35" s="40"/>
      <c r="M35" s="41"/>
      <c r="N35" s="41"/>
      <c r="O35" s="41" t="s">
        <v>94</v>
      </c>
      <c r="P35" s="40"/>
      <c r="Q35" s="41" t="s">
        <v>94</v>
      </c>
      <c r="R35" s="42"/>
      <c r="S35" s="43">
        <v>68.440060000000003</v>
      </c>
      <c r="T35" s="44">
        <v>18.89677</v>
      </c>
    </row>
    <row r="36" spans="1:20" s="11" customFormat="1" ht="27" customHeight="1" x14ac:dyDescent="0.15">
      <c r="A36" s="127"/>
      <c r="B36" s="69" t="s">
        <v>254</v>
      </c>
      <c r="C36" s="177" t="s">
        <v>255</v>
      </c>
      <c r="D36" s="178"/>
      <c r="E36" s="178"/>
      <c r="F36" s="179"/>
      <c r="G36" s="180" t="s">
        <v>256</v>
      </c>
      <c r="H36" s="181"/>
      <c r="I36" s="68">
        <v>3</v>
      </c>
      <c r="J36" s="40" t="s">
        <v>94</v>
      </c>
      <c r="K36" s="41"/>
      <c r="L36" s="40"/>
      <c r="M36" s="41"/>
      <c r="N36" s="41" t="s">
        <v>94</v>
      </c>
      <c r="O36" s="41"/>
      <c r="P36" s="40" t="s">
        <v>94</v>
      </c>
      <c r="Q36" s="41"/>
      <c r="R36" s="42"/>
      <c r="S36" s="43">
        <v>23.789390000000001</v>
      </c>
      <c r="T36" s="44">
        <v>0.53444700000000001</v>
      </c>
    </row>
    <row r="37" spans="1:20" ht="27.6" customHeight="1" x14ac:dyDescent="0.15">
      <c r="A37" s="127"/>
      <c r="B37" s="69" t="s">
        <v>257</v>
      </c>
      <c r="C37" s="177" t="s">
        <v>258</v>
      </c>
      <c r="D37" s="178"/>
      <c r="E37" s="178"/>
      <c r="F37" s="179"/>
      <c r="G37" s="180" t="s">
        <v>259</v>
      </c>
      <c r="H37" s="181"/>
      <c r="I37" s="68">
        <v>3</v>
      </c>
      <c r="J37" s="40" t="s">
        <v>94</v>
      </c>
      <c r="K37" s="41"/>
      <c r="L37" s="40"/>
      <c r="M37" s="41"/>
      <c r="N37" s="41" t="s">
        <v>94</v>
      </c>
      <c r="O37" s="41"/>
      <c r="P37" s="40" t="s">
        <v>94</v>
      </c>
      <c r="Q37" s="41"/>
      <c r="R37" s="42"/>
      <c r="S37" s="43">
        <v>69.698440000000005</v>
      </c>
      <c r="T37" s="44">
        <v>0.54254500000000005</v>
      </c>
    </row>
    <row r="38" spans="1:20" ht="19.5" customHeight="1" x14ac:dyDescent="0.15">
      <c r="A38" s="127"/>
      <c r="B38" s="69" t="s">
        <v>260</v>
      </c>
      <c r="C38" s="177" t="s">
        <v>261</v>
      </c>
      <c r="D38" s="178"/>
      <c r="E38" s="178"/>
      <c r="F38" s="179"/>
      <c r="G38" s="180" t="s">
        <v>262</v>
      </c>
      <c r="H38" s="181"/>
      <c r="I38" s="68">
        <v>3</v>
      </c>
      <c r="J38" s="40" t="s">
        <v>94</v>
      </c>
      <c r="K38" s="41"/>
      <c r="L38" s="40"/>
      <c r="M38" s="41"/>
      <c r="N38" s="41"/>
      <c r="O38" s="41" t="s">
        <v>94</v>
      </c>
      <c r="P38" s="40" t="s">
        <v>94</v>
      </c>
      <c r="Q38" s="41"/>
      <c r="R38" s="42"/>
      <c r="S38" s="43">
        <v>32.593200000000003</v>
      </c>
      <c r="T38" s="44">
        <v>0.28989700000000002</v>
      </c>
    </row>
    <row r="39" spans="1:20" ht="27.95" customHeight="1" x14ac:dyDescent="0.15">
      <c r="A39" s="127"/>
      <c r="B39" s="69" t="s">
        <v>263</v>
      </c>
      <c r="C39" s="177" t="s">
        <v>264</v>
      </c>
      <c r="D39" s="178"/>
      <c r="E39" s="178"/>
      <c r="F39" s="179"/>
      <c r="G39" s="180" t="s">
        <v>265</v>
      </c>
      <c r="H39" s="181"/>
      <c r="I39" s="68">
        <v>3</v>
      </c>
      <c r="J39" s="40" t="s">
        <v>94</v>
      </c>
      <c r="K39" s="41"/>
      <c r="L39" s="40"/>
      <c r="M39" s="41"/>
      <c r="N39" s="41" t="s">
        <v>94</v>
      </c>
      <c r="O39" s="41"/>
      <c r="P39" s="40" t="s">
        <v>94</v>
      </c>
      <c r="Q39" s="41"/>
      <c r="R39" s="42"/>
      <c r="S39" s="43">
        <v>45.087940000000003</v>
      </c>
      <c r="T39" s="44">
        <v>0.49071999999999999</v>
      </c>
    </row>
    <row r="40" spans="1:20" ht="19.5" customHeight="1" x14ac:dyDescent="0.15">
      <c r="A40" s="127"/>
      <c r="B40" s="69" t="s">
        <v>266</v>
      </c>
      <c r="C40" s="177" t="s">
        <v>267</v>
      </c>
      <c r="D40" s="178"/>
      <c r="E40" s="178"/>
      <c r="F40" s="179"/>
      <c r="G40" s="180" t="s">
        <v>268</v>
      </c>
      <c r="H40" s="181"/>
      <c r="I40" s="68">
        <v>3</v>
      </c>
      <c r="J40" s="40" t="s">
        <v>94</v>
      </c>
      <c r="K40" s="41"/>
      <c r="L40" s="40"/>
      <c r="M40" s="41"/>
      <c r="N40" s="41"/>
      <c r="O40" s="41" t="s">
        <v>94</v>
      </c>
      <c r="P40" s="40" t="s">
        <v>94</v>
      </c>
      <c r="Q40" s="41"/>
      <c r="R40" s="42"/>
      <c r="S40" s="43">
        <v>52.749969999999998</v>
      </c>
      <c r="T40" s="44">
        <v>0.69316199999999994</v>
      </c>
    </row>
    <row r="41" spans="1:20" ht="19.5" customHeight="1" x14ac:dyDescent="0.15">
      <c r="A41" s="127"/>
      <c r="B41" s="69" t="s">
        <v>269</v>
      </c>
      <c r="C41" s="177" t="s">
        <v>270</v>
      </c>
      <c r="D41" s="178"/>
      <c r="E41" s="178"/>
      <c r="F41" s="179"/>
      <c r="G41" s="180" t="s">
        <v>271</v>
      </c>
      <c r="H41" s="181"/>
      <c r="I41" s="68">
        <v>3</v>
      </c>
      <c r="J41" s="40" t="s">
        <v>94</v>
      </c>
      <c r="K41" s="41"/>
      <c r="L41" s="40"/>
      <c r="M41" s="41" t="s">
        <v>94</v>
      </c>
      <c r="N41" s="41"/>
      <c r="O41" s="41"/>
      <c r="P41" s="40" t="s">
        <v>94</v>
      </c>
      <c r="Q41" s="41"/>
      <c r="R41" s="42"/>
      <c r="S41" s="43">
        <v>55.472410000000004</v>
      </c>
      <c r="T41" s="44">
        <v>0.55064199999999996</v>
      </c>
    </row>
    <row r="42" spans="1:20" s="11" customFormat="1" ht="19.5" customHeight="1" x14ac:dyDescent="0.15">
      <c r="A42" s="127">
        <v>2</v>
      </c>
      <c r="B42" s="69" t="s">
        <v>224</v>
      </c>
      <c r="C42" s="141" t="s">
        <v>272</v>
      </c>
      <c r="D42" s="142"/>
      <c r="E42" s="142"/>
      <c r="F42" s="142"/>
      <c r="G42" s="141" t="s">
        <v>273</v>
      </c>
      <c r="H42" s="142"/>
      <c r="I42" s="100">
        <v>4</v>
      </c>
      <c r="J42" s="40" t="s">
        <v>94</v>
      </c>
      <c r="K42" s="42"/>
      <c r="L42" s="58"/>
      <c r="M42" s="41"/>
      <c r="N42" s="45" t="s">
        <v>94</v>
      </c>
      <c r="O42" s="42"/>
      <c r="P42" s="40"/>
      <c r="Q42" s="41" t="s">
        <v>94</v>
      </c>
      <c r="R42" s="42"/>
      <c r="S42" s="43">
        <v>71.31474</v>
      </c>
      <c r="T42" s="44">
        <v>3.8998469999999998</v>
      </c>
    </row>
    <row r="43" spans="1:20" s="11" customFormat="1" ht="19.5" customHeight="1" x14ac:dyDescent="0.15">
      <c r="A43" s="127"/>
      <c r="B43" s="69" t="s">
        <v>227</v>
      </c>
      <c r="C43" s="189" t="s">
        <v>274</v>
      </c>
      <c r="D43" s="142"/>
      <c r="E43" s="142"/>
      <c r="F43" s="142"/>
      <c r="G43" s="189" t="s">
        <v>275</v>
      </c>
      <c r="H43" s="190"/>
      <c r="I43" s="100">
        <v>3</v>
      </c>
      <c r="J43" s="40" t="s">
        <v>94</v>
      </c>
      <c r="K43" s="42"/>
      <c r="L43" s="58"/>
      <c r="M43" s="41"/>
      <c r="N43" s="45" t="s">
        <v>94</v>
      </c>
      <c r="O43" s="42"/>
      <c r="P43" s="40" t="s">
        <v>94</v>
      </c>
      <c r="Q43" s="41"/>
      <c r="R43" s="42"/>
      <c r="S43" s="43">
        <v>64.020340000000004</v>
      </c>
      <c r="T43" s="44">
        <v>0.451851</v>
      </c>
    </row>
    <row r="44" spans="1:20" s="11" customFormat="1" ht="27.6" customHeight="1" x14ac:dyDescent="0.15">
      <c r="A44" s="127"/>
      <c r="B44" s="69" t="s">
        <v>230</v>
      </c>
      <c r="C44" s="189" t="s">
        <v>276</v>
      </c>
      <c r="D44" s="142"/>
      <c r="E44" s="142"/>
      <c r="F44" s="142"/>
      <c r="G44" s="189" t="s">
        <v>277</v>
      </c>
      <c r="H44" s="190"/>
      <c r="I44" s="100">
        <v>3</v>
      </c>
      <c r="J44" s="40" t="s">
        <v>94</v>
      </c>
      <c r="K44" s="42"/>
      <c r="L44" s="58"/>
      <c r="M44" s="41"/>
      <c r="N44" s="45" t="s">
        <v>94</v>
      </c>
      <c r="O44" s="42"/>
      <c r="P44" s="40" t="s">
        <v>94</v>
      </c>
      <c r="Q44" s="41"/>
      <c r="R44" s="42"/>
      <c r="S44" s="43">
        <v>74.872860000000003</v>
      </c>
      <c r="T44" s="44">
        <v>0.55874000000000001</v>
      </c>
    </row>
    <row r="45" spans="1:20" s="11" customFormat="1" ht="27.6" customHeight="1" x14ac:dyDescent="0.15">
      <c r="A45" s="127"/>
      <c r="B45" s="69" t="s">
        <v>239</v>
      </c>
      <c r="C45" s="189" t="s">
        <v>278</v>
      </c>
      <c r="D45" s="142"/>
      <c r="E45" s="142"/>
      <c r="F45" s="142"/>
      <c r="G45" s="141" t="s">
        <v>279</v>
      </c>
      <c r="H45" s="142"/>
      <c r="I45" s="100">
        <v>3</v>
      </c>
      <c r="J45" s="40" t="s">
        <v>94</v>
      </c>
      <c r="K45" s="42"/>
      <c r="L45" s="58"/>
      <c r="M45" s="41" t="s">
        <v>94</v>
      </c>
      <c r="N45" s="45"/>
      <c r="O45" s="42"/>
      <c r="P45" s="40" t="s">
        <v>94</v>
      </c>
      <c r="Q45" s="41"/>
      <c r="R45" s="42"/>
      <c r="S45" s="43">
        <v>49.023409999999998</v>
      </c>
      <c r="T45" s="44">
        <v>0.76280199999999998</v>
      </c>
    </row>
    <row r="46" spans="1:20" s="11" customFormat="1" ht="20.100000000000001" customHeight="1" x14ac:dyDescent="0.15">
      <c r="A46" s="127"/>
      <c r="B46" s="69" t="s">
        <v>242</v>
      </c>
      <c r="C46" s="189" t="s">
        <v>280</v>
      </c>
      <c r="D46" s="142"/>
      <c r="E46" s="142"/>
      <c r="F46" s="142"/>
      <c r="G46" s="189" t="s">
        <v>281</v>
      </c>
      <c r="H46" s="190"/>
      <c r="I46" s="100">
        <v>3</v>
      </c>
      <c r="J46" s="40" t="s">
        <v>94</v>
      </c>
      <c r="K46" s="42"/>
      <c r="L46" s="58"/>
      <c r="M46" s="41"/>
      <c r="N46" s="45" t="s">
        <v>94</v>
      </c>
      <c r="O46" s="42"/>
      <c r="P46" s="40" t="s">
        <v>94</v>
      </c>
      <c r="Q46" s="41"/>
      <c r="R46" s="42"/>
      <c r="S46" s="43">
        <v>84.348780000000005</v>
      </c>
      <c r="T46" s="44">
        <v>0.81786599999999998</v>
      </c>
    </row>
    <row r="47" spans="1:20" s="11" customFormat="1" ht="27" customHeight="1" x14ac:dyDescent="0.15">
      <c r="A47" s="127"/>
      <c r="B47" s="69" t="s">
        <v>282</v>
      </c>
      <c r="C47" s="189" t="s">
        <v>283</v>
      </c>
      <c r="D47" s="142"/>
      <c r="E47" s="142"/>
      <c r="F47" s="142"/>
      <c r="G47" s="189" t="s">
        <v>284</v>
      </c>
      <c r="H47" s="190"/>
      <c r="I47" s="100">
        <v>5</v>
      </c>
      <c r="J47" s="40" t="s">
        <v>94</v>
      </c>
      <c r="K47" s="42"/>
      <c r="L47" s="58"/>
      <c r="M47" s="41" t="s">
        <v>94</v>
      </c>
      <c r="N47" s="45"/>
      <c r="O47" s="42"/>
      <c r="P47" s="40"/>
      <c r="Q47" s="41"/>
      <c r="R47" s="42" t="s">
        <v>94</v>
      </c>
      <c r="S47" s="43">
        <v>58.790849999999999</v>
      </c>
      <c r="T47" s="44">
        <v>29.76549</v>
      </c>
    </row>
    <row r="48" spans="1:20" s="11" customFormat="1" ht="19.5" customHeight="1" x14ac:dyDescent="0.15">
      <c r="A48" s="127">
        <v>3</v>
      </c>
      <c r="B48" s="69" t="s">
        <v>285</v>
      </c>
      <c r="C48" s="141" t="s">
        <v>286</v>
      </c>
      <c r="D48" s="142"/>
      <c r="E48" s="142"/>
      <c r="F48" s="142"/>
      <c r="G48" s="141" t="s">
        <v>287</v>
      </c>
      <c r="H48" s="142"/>
      <c r="I48" s="100">
        <v>3</v>
      </c>
      <c r="J48" s="40"/>
      <c r="K48" s="42" t="s">
        <v>94</v>
      </c>
      <c r="L48" s="58"/>
      <c r="M48" s="41"/>
      <c r="N48" s="45"/>
      <c r="O48" s="42" t="s">
        <v>94</v>
      </c>
      <c r="P48" s="40"/>
      <c r="Q48" s="41" t="s">
        <v>94</v>
      </c>
      <c r="R48" s="42"/>
      <c r="S48" s="43">
        <v>82.351889999999997</v>
      </c>
      <c r="T48" s="44">
        <v>10.295400000000001</v>
      </c>
    </row>
    <row r="49" spans="1:20" s="11" customFormat="1" ht="28.5" customHeight="1" x14ac:dyDescent="0.15">
      <c r="A49" s="127"/>
      <c r="B49" s="69" t="s">
        <v>75</v>
      </c>
      <c r="C49" s="141" t="s">
        <v>288</v>
      </c>
      <c r="D49" s="142"/>
      <c r="E49" s="142"/>
      <c r="F49" s="142"/>
      <c r="G49" s="189" t="s">
        <v>289</v>
      </c>
      <c r="H49" s="190"/>
      <c r="I49" s="100">
        <v>3</v>
      </c>
      <c r="J49" s="40"/>
      <c r="K49" s="42" t="s">
        <v>94</v>
      </c>
      <c r="L49" s="58"/>
      <c r="M49" s="41"/>
      <c r="N49" s="45"/>
      <c r="O49" s="42" t="s">
        <v>94</v>
      </c>
      <c r="P49" s="40" t="s">
        <v>94</v>
      </c>
      <c r="Q49" s="41"/>
      <c r="R49" s="42"/>
      <c r="S49" s="43">
        <v>55.329889999999999</v>
      </c>
      <c r="T49" s="44">
        <v>0.67048799999999997</v>
      </c>
    </row>
    <row r="50" spans="1:20" s="11" customFormat="1" ht="18.95" customHeight="1" x14ac:dyDescent="0.15">
      <c r="A50" s="127"/>
      <c r="B50" s="69" t="s">
        <v>76</v>
      </c>
      <c r="C50" s="189" t="s">
        <v>290</v>
      </c>
      <c r="D50" s="142"/>
      <c r="E50" s="142"/>
      <c r="F50" s="142"/>
      <c r="G50" s="189" t="s">
        <v>291</v>
      </c>
      <c r="H50" s="190"/>
      <c r="I50" s="100">
        <v>4</v>
      </c>
      <c r="J50" s="40"/>
      <c r="K50" s="42" t="s">
        <v>94</v>
      </c>
      <c r="L50" s="58"/>
      <c r="M50" s="41"/>
      <c r="N50" s="45"/>
      <c r="O50" s="42" t="s">
        <v>94</v>
      </c>
      <c r="P50" s="40"/>
      <c r="Q50" s="41" t="s">
        <v>94</v>
      </c>
      <c r="R50" s="42"/>
      <c r="S50" s="43">
        <v>45.070120000000003</v>
      </c>
      <c r="T50" s="44">
        <v>26.57985</v>
      </c>
    </row>
    <row r="51" spans="1:20" s="11" customFormat="1" ht="20.100000000000001" customHeight="1" x14ac:dyDescent="0.15">
      <c r="A51" s="127"/>
      <c r="B51" s="69" t="s">
        <v>95</v>
      </c>
      <c r="C51" s="189" t="s">
        <v>292</v>
      </c>
      <c r="D51" s="142"/>
      <c r="E51" s="142"/>
      <c r="F51" s="142"/>
      <c r="G51" s="141" t="s">
        <v>293</v>
      </c>
      <c r="H51" s="142"/>
      <c r="I51" s="100">
        <v>2</v>
      </c>
      <c r="J51" s="40"/>
      <c r="K51" s="42" t="s">
        <v>94</v>
      </c>
      <c r="L51" s="58"/>
      <c r="M51" s="41"/>
      <c r="N51" s="45"/>
      <c r="O51" s="42" t="s">
        <v>94</v>
      </c>
      <c r="P51" s="40" t="s">
        <v>94</v>
      </c>
      <c r="Q51" s="41"/>
      <c r="R51" s="42"/>
      <c r="S51" s="43">
        <v>39.100499999999997</v>
      </c>
      <c r="T51" s="44">
        <v>0.53930599999999995</v>
      </c>
    </row>
    <row r="52" spans="1:20" s="11" customFormat="1" ht="27.6" customHeight="1" x14ac:dyDescent="0.15">
      <c r="A52" s="127"/>
      <c r="B52" s="69" t="s">
        <v>96</v>
      </c>
      <c r="C52" s="189" t="s">
        <v>294</v>
      </c>
      <c r="D52" s="142"/>
      <c r="E52" s="142"/>
      <c r="F52" s="142"/>
      <c r="G52" s="189" t="s">
        <v>295</v>
      </c>
      <c r="H52" s="190"/>
      <c r="I52" s="100">
        <v>2</v>
      </c>
      <c r="J52" s="40"/>
      <c r="K52" s="42" t="s">
        <v>94</v>
      </c>
      <c r="L52" s="58"/>
      <c r="M52" s="41"/>
      <c r="N52" s="45"/>
      <c r="O52" s="42" t="s">
        <v>94</v>
      </c>
      <c r="P52" s="40" t="s">
        <v>94</v>
      </c>
      <c r="Q52" s="41"/>
      <c r="R52" s="42"/>
      <c r="S52" s="43">
        <v>56.063549999999999</v>
      </c>
      <c r="T52" s="44">
        <v>1.2324679999999999</v>
      </c>
    </row>
    <row r="53" spans="1:20" s="11" customFormat="1" ht="27.6" customHeight="1" x14ac:dyDescent="0.15">
      <c r="A53" s="127"/>
      <c r="B53" s="69" t="s">
        <v>97</v>
      </c>
      <c r="C53" s="189" t="s">
        <v>296</v>
      </c>
      <c r="D53" s="142"/>
      <c r="E53" s="142"/>
      <c r="F53" s="142"/>
      <c r="G53" s="189" t="s">
        <v>297</v>
      </c>
      <c r="H53" s="190"/>
      <c r="I53" s="100">
        <v>5</v>
      </c>
      <c r="J53" s="40"/>
      <c r="K53" s="42" t="s">
        <v>94</v>
      </c>
      <c r="L53" s="58"/>
      <c r="M53" s="41" t="s">
        <v>94</v>
      </c>
      <c r="N53" s="45"/>
      <c r="O53" s="42"/>
      <c r="P53" s="40"/>
      <c r="Q53" s="41"/>
      <c r="R53" s="42" t="s">
        <v>94</v>
      </c>
      <c r="S53" s="43">
        <v>32.00855</v>
      </c>
      <c r="T53" s="44">
        <v>40.057650000000002</v>
      </c>
    </row>
    <row r="54" spans="1:20" s="11" customFormat="1" ht="19.5" customHeight="1" x14ac:dyDescent="0.15">
      <c r="A54" s="127"/>
      <c r="B54" s="69" t="s">
        <v>98</v>
      </c>
      <c r="C54" s="189" t="s">
        <v>298</v>
      </c>
      <c r="D54" s="142"/>
      <c r="E54" s="142"/>
      <c r="F54" s="142"/>
      <c r="G54" s="141" t="s">
        <v>299</v>
      </c>
      <c r="H54" s="142"/>
      <c r="I54" s="100">
        <v>3</v>
      </c>
      <c r="J54" s="40"/>
      <c r="K54" s="42" t="s">
        <v>94</v>
      </c>
      <c r="L54" s="58"/>
      <c r="M54" s="41" t="s">
        <v>94</v>
      </c>
      <c r="N54" s="45"/>
      <c r="O54" s="42"/>
      <c r="P54" s="40" t="s">
        <v>94</v>
      </c>
      <c r="Q54" s="41"/>
      <c r="R54" s="42"/>
      <c r="S54" s="43">
        <v>35.339939999999999</v>
      </c>
      <c r="T54" s="44">
        <v>1.1741649999999999</v>
      </c>
    </row>
    <row r="55" spans="1:20" s="11" customFormat="1" ht="19.5" customHeight="1" x14ac:dyDescent="0.15">
      <c r="A55" s="127">
        <v>4</v>
      </c>
      <c r="B55" s="69" t="s">
        <v>224</v>
      </c>
      <c r="C55" s="141" t="s">
        <v>300</v>
      </c>
      <c r="D55" s="142"/>
      <c r="E55" s="142"/>
      <c r="F55" s="142"/>
      <c r="G55" s="189" t="s">
        <v>301</v>
      </c>
      <c r="H55" s="190"/>
      <c r="I55" s="100">
        <v>2</v>
      </c>
      <c r="J55" s="40"/>
      <c r="K55" s="42" t="s">
        <v>94</v>
      </c>
      <c r="L55" s="58"/>
      <c r="M55" s="41"/>
      <c r="N55" s="45"/>
      <c r="O55" s="42" t="s">
        <v>94</v>
      </c>
      <c r="P55" s="40" t="s">
        <v>94</v>
      </c>
      <c r="Q55" s="41"/>
      <c r="R55" s="42"/>
      <c r="S55" s="43">
        <v>57.785110000000003</v>
      </c>
      <c r="T55" s="44">
        <v>0.86321300000000001</v>
      </c>
    </row>
    <row r="56" spans="1:20" s="11" customFormat="1" ht="27.6" customHeight="1" x14ac:dyDescent="0.15">
      <c r="A56" s="127"/>
      <c r="B56" s="69" t="s">
        <v>227</v>
      </c>
      <c r="C56" s="189" t="s">
        <v>302</v>
      </c>
      <c r="D56" s="142"/>
      <c r="E56" s="142"/>
      <c r="F56" s="142"/>
      <c r="G56" s="189" t="s">
        <v>303</v>
      </c>
      <c r="H56" s="190"/>
      <c r="I56" s="100">
        <v>2</v>
      </c>
      <c r="J56" s="40"/>
      <c r="K56" s="42" t="s">
        <v>94</v>
      </c>
      <c r="L56" s="58"/>
      <c r="M56" s="41" t="s">
        <v>94</v>
      </c>
      <c r="N56" s="45"/>
      <c r="O56" s="42"/>
      <c r="P56" s="40" t="s">
        <v>94</v>
      </c>
      <c r="Q56" s="41"/>
      <c r="R56" s="42"/>
      <c r="S56" s="43">
        <v>63.79036</v>
      </c>
      <c r="T56" s="44">
        <v>1.115861</v>
      </c>
    </row>
    <row r="57" spans="1:20" s="11" customFormat="1" ht="20.100000000000001" customHeight="1" x14ac:dyDescent="0.15">
      <c r="A57" s="127"/>
      <c r="B57" s="69" t="s">
        <v>239</v>
      </c>
      <c r="C57" s="189" t="s">
        <v>304</v>
      </c>
      <c r="D57" s="142"/>
      <c r="E57" s="142"/>
      <c r="F57" s="142"/>
      <c r="G57" s="141" t="s">
        <v>305</v>
      </c>
      <c r="H57" s="142"/>
      <c r="I57" s="100">
        <v>3</v>
      </c>
      <c r="J57" s="40"/>
      <c r="K57" s="42" t="s">
        <v>94</v>
      </c>
      <c r="L57" s="58"/>
      <c r="M57" s="41"/>
      <c r="N57" s="45"/>
      <c r="O57" s="42" t="s">
        <v>94</v>
      </c>
      <c r="P57" s="40"/>
      <c r="Q57" s="41" t="s">
        <v>94</v>
      </c>
      <c r="R57" s="42"/>
      <c r="S57" s="43">
        <v>65.984840000000005</v>
      </c>
      <c r="T57" s="44">
        <v>21.645119999999999</v>
      </c>
    </row>
    <row r="58" spans="1:20" s="11" customFormat="1" ht="20.100000000000001" customHeight="1" x14ac:dyDescent="0.15">
      <c r="A58" s="127"/>
      <c r="B58" s="69" t="s">
        <v>242</v>
      </c>
      <c r="C58" s="189" t="s">
        <v>306</v>
      </c>
      <c r="D58" s="142"/>
      <c r="E58" s="142"/>
      <c r="F58" s="142"/>
      <c r="G58" s="189" t="s">
        <v>307</v>
      </c>
      <c r="H58" s="190"/>
      <c r="I58" s="100">
        <v>2</v>
      </c>
      <c r="J58" s="40"/>
      <c r="K58" s="42" t="s">
        <v>94</v>
      </c>
      <c r="L58" s="58"/>
      <c r="M58" s="41"/>
      <c r="N58" s="45"/>
      <c r="O58" s="42" t="s">
        <v>94</v>
      </c>
      <c r="P58" s="40" t="s">
        <v>94</v>
      </c>
      <c r="Q58" s="41"/>
      <c r="R58" s="42"/>
      <c r="S58" s="43">
        <v>47.933459999999997</v>
      </c>
      <c r="T58" s="44">
        <v>1.420334</v>
      </c>
    </row>
    <row r="59" spans="1:20" s="11" customFormat="1" ht="26.45" customHeight="1" x14ac:dyDescent="0.15">
      <c r="A59" s="127"/>
      <c r="B59" s="69" t="s">
        <v>282</v>
      </c>
      <c r="C59" s="189" t="s">
        <v>308</v>
      </c>
      <c r="D59" s="142"/>
      <c r="E59" s="142"/>
      <c r="F59" s="142"/>
      <c r="G59" s="189" t="s">
        <v>309</v>
      </c>
      <c r="H59" s="190"/>
      <c r="I59" s="100">
        <v>2</v>
      </c>
      <c r="J59" s="40"/>
      <c r="K59" s="42" t="s">
        <v>94</v>
      </c>
      <c r="L59" s="58"/>
      <c r="M59" s="41"/>
      <c r="N59" s="45" t="s">
        <v>94</v>
      </c>
      <c r="O59" s="42"/>
      <c r="P59" s="40" t="s">
        <v>94</v>
      </c>
      <c r="Q59" s="41"/>
      <c r="R59" s="42"/>
      <c r="S59" s="43">
        <v>62.74738</v>
      </c>
      <c r="T59" s="44">
        <v>1.489975</v>
      </c>
    </row>
  </sheetData>
  <mergeCells count="112">
    <mergeCell ref="A55:A59"/>
    <mergeCell ref="C55:F55"/>
    <mergeCell ref="G55:H55"/>
    <mergeCell ref="C56:F56"/>
    <mergeCell ref="G56:H56"/>
    <mergeCell ref="C57:F57"/>
    <mergeCell ref="G57:H57"/>
    <mergeCell ref="C58:F58"/>
    <mergeCell ref="G58:H58"/>
    <mergeCell ref="C59:F59"/>
    <mergeCell ref="G59:H59"/>
    <mergeCell ref="C53:F53"/>
    <mergeCell ref="G53:H53"/>
    <mergeCell ref="C54:F54"/>
    <mergeCell ref="G54:H54"/>
    <mergeCell ref="C43:F43"/>
    <mergeCell ref="G43:H43"/>
    <mergeCell ref="C44:F44"/>
    <mergeCell ref="G44:H44"/>
    <mergeCell ref="C45:F45"/>
    <mergeCell ref="G45:H45"/>
    <mergeCell ref="C46:F46"/>
    <mergeCell ref="G46:H46"/>
    <mergeCell ref="C47:F47"/>
    <mergeCell ref="G47:H47"/>
    <mergeCell ref="C48:F48"/>
    <mergeCell ref="G48:H48"/>
    <mergeCell ref="C49:F49"/>
    <mergeCell ref="G49:H49"/>
    <mergeCell ref="C50:F50"/>
    <mergeCell ref="G50:H50"/>
    <mergeCell ref="C51:F51"/>
    <mergeCell ref="G51:H51"/>
    <mergeCell ref="G24:H25"/>
    <mergeCell ref="I24:I25"/>
    <mergeCell ref="A24:B25"/>
    <mergeCell ref="P24:R24"/>
    <mergeCell ref="C24:F25"/>
    <mergeCell ref="A26:A41"/>
    <mergeCell ref="G30:H30"/>
    <mergeCell ref="C31:F31"/>
    <mergeCell ref="C52:F52"/>
    <mergeCell ref="G52:H52"/>
    <mergeCell ref="G35:H35"/>
    <mergeCell ref="G36:H36"/>
    <mergeCell ref="G37:H37"/>
    <mergeCell ref="A42:A47"/>
    <mergeCell ref="A48:A54"/>
    <mergeCell ref="C26:F26"/>
    <mergeCell ref="G26:H26"/>
    <mergeCell ref="C27:F27"/>
    <mergeCell ref="G27:H27"/>
    <mergeCell ref="C28:F28"/>
    <mergeCell ref="G28:H28"/>
    <mergeCell ref="C29:F29"/>
    <mergeCell ref="G29:H29"/>
    <mergeCell ref="C30:F30"/>
    <mergeCell ref="M14:R14"/>
    <mergeCell ref="A14:D17"/>
    <mergeCell ref="J15:L15"/>
    <mergeCell ref="M15:R15"/>
    <mergeCell ref="J17:L17"/>
    <mergeCell ref="M17:R17"/>
    <mergeCell ref="J20:L20"/>
    <mergeCell ref="M20:R20"/>
    <mergeCell ref="J21:L21"/>
    <mergeCell ref="M21:R21"/>
    <mergeCell ref="A21:G21"/>
    <mergeCell ref="S24:T24"/>
    <mergeCell ref="L24:O24"/>
    <mergeCell ref="J24:K24"/>
    <mergeCell ref="A6:E6"/>
    <mergeCell ref="A7:E7"/>
    <mergeCell ref="E10:G11"/>
    <mergeCell ref="J18:L18"/>
    <mergeCell ref="M18:R18"/>
    <mergeCell ref="J16:L16"/>
    <mergeCell ref="M16:R16"/>
    <mergeCell ref="M10:R11"/>
    <mergeCell ref="J13:L13"/>
    <mergeCell ref="M13:R13"/>
    <mergeCell ref="I10:I11"/>
    <mergeCell ref="J12:L12"/>
    <mergeCell ref="M12:R12"/>
    <mergeCell ref="J10:L11"/>
    <mergeCell ref="A10:D11"/>
    <mergeCell ref="H10:H11"/>
    <mergeCell ref="A18:D20"/>
    <mergeCell ref="A12:D13"/>
    <mergeCell ref="J19:L19"/>
    <mergeCell ref="M19:R19"/>
    <mergeCell ref="J14:L14"/>
    <mergeCell ref="G31:H31"/>
    <mergeCell ref="C32:F32"/>
    <mergeCell ref="G32:H32"/>
    <mergeCell ref="C33:F33"/>
    <mergeCell ref="G33:H33"/>
    <mergeCell ref="C34:F34"/>
    <mergeCell ref="G34:H34"/>
    <mergeCell ref="C35:F35"/>
    <mergeCell ref="C36:F36"/>
    <mergeCell ref="C39:F39"/>
    <mergeCell ref="G39:H39"/>
    <mergeCell ref="C40:F40"/>
    <mergeCell ref="G40:H40"/>
    <mergeCell ref="C41:F41"/>
    <mergeCell ref="G41:H41"/>
    <mergeCell ref="C42:F42"/>
    <mergeCell ref="G42:H42"/>
    <mergeCell ref="C37:F37"/>
    <mergeCell ref="C38:F38"/>
    <mergeCell ref="G38:H38"/>
  </mergeCells>
  <phoneticPr fontId="1"/>
  <printOptions horizontalCentered="1"/>
  <pageMargins left="0.70866141732283472" right="0.70866141732283472" top="0.74803149606299213" bottom="0.74803149606299213" header="0.31496062992125984" footer="0.31496062992125984"/>
  <pageSetup paperSize="12" orientation="portrait" r:id="rId1"/>
  <rowBreaks count="1" manualBreakCount="1">
    <brk id="47" max="1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9"/>
  <sheetViews>
    <sheetView view="pageBreakPreview" zoomScale="140" zoomScaleNormal="150" zoomScaleSheetLayoutView="140" workbookViewId="0"/>
  </sheetViews>
  <sheetFormatPr defaultColWidth="9" defaultRowHeight="13.5" x14ac:dyDescent="0.15"/>
  <cols>
    <col min="1" max="1" width="3.25" style="5" customWidth="1"/>
    <col min="2" max="2" width="4.125" style="5" customWidth="1"/>
    <col min="3" max="3" width="3.625" style="5" customWidth="1"/>
    <col min="4" max="4" width="2.375" style="5" customWidth="1"/>
    <col min="5" max="5" width="4.625" style="5" customWidth="1"/>
    <col min="6" max="6" width="10.5" style="5" customWidth="1"/>
    <col min="7" max="7" width="8.5" style="5" customWidth="1"/>
    <col min="8" max="8" width="9.625" style="5" customWidth="1"/>
    <col min="9" max="9" width="3.5" style="5" customWidth="1"/>
    <col min="10" max="10" width="2.75" style="5" customWidth="1"/>
    <col min="11" max="18" width="2.375" style="5" customWidth="1"/>
    <col min="19" max="22" width="3.625" style="5" customWidth="1"/>
    <col min="23" max="25" width="3.25" style="5" customWidth="1"/>
    <col min="26" max="26" width="0.875" style="5" customWidth="1"/>
    <col min="27" max="28" width="4.25" style="5" customWidth="1"/>
    <col min="29" max="29" width="13.5" style="5" bestFit="1" customWidth="1"/>
    <col min="30" max="16384" width="9" style="5"/>
  </cols>
  <sheetData>
    <row r="1" spans="1:28" ht="17.100000000000001" customHeight="1" x14ac:dyDescent="0.15">
      <c r="A1" s="101" t="s">
        <v>90</v>
      </c>
      <c r="B1" s="102"/>
      <c r="C1" s="6"/>
      <c r="D1" s="6"/>
      <c r="E1" s="6"/>
      <c r="F1" s="6"/>
      <c r="G1" s="6"/>
      <c r="H1" s="7"/>
      <c r="I1" s="7"/>
      <c r="J1" s="7"/>
      <c r="K1" s="7"/>
      <c r="L1" s="7"/>
      <c r="M1" s="7"/>
      <c r="N1" s="7"/>
      <c r="O1" s="7"/>
      <c r="P1" s="7"/>
      <c r="Q1" s="7"/>
      <c r="R1" s="7"/>
      <c r="S1" s="7"/>
      <c r="T1" s="7"/>
      <c r="U1" s="7"/>
      <c r="V1" s="7"/>
      <c r="W1" s="7"/>
      <c r="X1" s="13"/>
      <c r="Y1" s="13"/>
      <c r="Z1" s="7"/>
      <c r="AA1" s="14"/>
      <c r="AB1" s="14"/>
    </row>
    <row r="2" spans="1:28" s="19" customFormat="1" ht="21" x14ac:dyDescent="0.15">
      <c r="A2" s="103" t="s">
        <v>82</v>
      </c>
      <c r="B2" s="104"/>
      <c r="C2" s="104"/>
      <c r="D2" s="104"/>
      <c r="E2" s="105"/>
      <c r="F2" s="105"/>
      <c r="G2" s="6"/>
      <c r="H2" s="17"/>
      <c r="I2" s="17"/>
      <c r="J2" s="17"/>
      <c r="K2" s="17"/>
      <c r="L2" s="17"/>
      <c r="M2" s="17"/>
      <c r="N2" s="17"/>
      <c r="O2" s="17"/>
      <c r="P2" s="17"/>
      <c r="Q2" s="17"/>
      <c r="R2" s="17"/>
      <c r="S2" s="17"/>
      <c r="T2" s="17"/>
      <c r="U2" s="17"/>
      <c r="V2" s="17"/>
      <c r="W2" s="17"/>
      <c r="X2" s="17"/>
      <c r="Y2" s="17"/>
      <c r="Z2" s="17"/>
      <c r="AA2" s="18"/>
      <c r="AB2" s="18"/>
    </row>
    <row r="3" spans="1:28" s="11" customFormat="1" ht="18.95" customHeight="1" x14ac:dyDescent="0.15">
      <c r="A3" s="106" t="s">
        <v>78</v>
      </c>
      <c r="B3" s="107"/>
      <c r="C3" s="8"/>
      <c r="D3" s="8"/>
      <c r="E3" s="8"/>
      <c r="F3" s="8"/>
      <c r="G3" s="8"/>
      <c r="H3" s="21"/>
      <c r="I3" s="21"/>
      <c r="J3" s="21"/>
      <c r="K3" s="21"/>
      <c r="L3" s="21"/>
      <c r="M3" s="21"/>
      <c r="N3" s="21"/>
      <c r="O3" s="21"/>
      <c r="P3" s="21"/>
      <c r="Q3" s="21"/>
      <c r="R3" s="21"/>
      <c r="S3" s="21"/>
      <c r="T3" s="21"/>
      <c r="U3" s="21"/>
      <c r="V3" s="21"/>
      <c r="W3" s="21"/>
      <c r="X3" s="21"/>
      <c r="Y3" s="21"/>
      <c r="Z3" s="21"/>
      <c r="AA3" s="22"/>
      <c r="AB3" s="22"/>
    </row>
    <row r="4" spans="1:28" ht="6.6" customHeight="1" x14ac:dyDescent="0.15">
      <c r="A4" s="70"/>
      <c r="I4" s="23"/>
    </row>
    <row r="5" spans="1:28" s="9" customFormat="1" ht="11.25" x14ac:dyDescent="0.15">
      <c r="A5" s="29" t="s">
        <v>0</v>
      </c>
      <c r="C5" s="29"/>
      <c r="D5" s="29"/>
      <c r="E5" s="29"/>
      <c r="F5" s="29"/>
      <c r="G5" s="29"/>
      <c r="H5" s="29"/>
      <c r="I5" s="26"/>
      <c r="J5" s="29"/>
      <c r="K5" s="29"/>
      <c r="L5" s="29"/>
      <c r="M5" s="29"/>
      <c r="N5" s="29"/>
      <c r="O5" s="29"/>
      <c r="P5" s="29"/>
    </row>
    <row r="6" spans="1:28" s="11" customFormat="1" ht="9" customHeight="1" x14ac:dyDescent="0.15">
      <c r="A6" s="186"/>
      <c r="B6" s="186"/>
      <c r="C6" s="186"/>
      <c r="D6" s="186"/>
      <c r="E6" s="186"/>
      <c r="F6" s="96" t="s">
        <v>1</v>
      </c>
      <c r="G6" s="95" t="s">
        <v>2</v>
      </c>
      <c r="H6" s="95" t="s">
        <v>79</v>
      </c>
      <c r="I6" s="26"/>
      <c r="J6" s="3"/>
      <c r="K6" s="3"/>
      <c r="L6" s="3"/>
      <c r="M6" s="3"/>
      <c r="N6" s="4"/>
      <c r="O6" s="3"/>
      <c r="P6" s="3"/>
      <c r="Q6" s="4"/>
      <c r="R6" s="4"/>
      <c r="S6" s="4"/>
      <c r="T6" s="4"/>
      <c r="U6" s="4"/>
      <c r="V6" s="4"/>
      <c r="W6" s="4"/>
      <c r="X6" s="4"/>
    </row>
    <row r="7" spans="1:28" s="11" customFormat="1" ht="9" customHeight="1" x14ac:dyDescent="0.15">
      <c r="A7" s="133" t="s">
        <v>28</v>
      </c>
      <c r="B7" s="133"/>
      <c r="C7" s="133"/>
      <c r="D7" s="133"/>
      <c r="E7" s="133"/>
      <c r="F7" s="36">
        <v>8427</v>
      </c>
      <c r="G7" s="24">
        <v>57</v>
      </c>
      <c r="H7" s="25">
        <v>56.139780000000002</v>
      </c>
      <c r="I7" s="29"/>
      <c r="J7" s="26"/>
      <c r="K7" s="26"/>
      <c r="L7" s="26"/>
      <c r="M7" s="26"/>
      <c r="N7" s="10"/>
      <c r="O7" s="26"/>
      <c r="P7" s="26"/>
      <c r="Q7" s="10"/>
      <c r="R7" s="10"/>
      <c r="S7" s="10"/>
      <c r="T7" s="10"/>
      <c r="U7" s="10"/>
      <c r="V7" s="10"/>
      <c r="W7" s="10"/>
      <c r="X7" s="10"/>
    </row>
    <row r="8" spans="1:28" ht="9.9499999999999993" customHeight="1" x14ac:dyDescent="0.15">
      <c r="B8" s="31"/>
      <c r="C8" s="31"/>
      <c r="D8" s="31"/>
      <c r="E8" s="31"/>
      <c r="F8" s="31"/>
      <c r="G8" s="31"/>
      <c r="H8" s="31"/>
      <c r="I8" s="29"/>
      <c r="J8" s="31"/>
      <c r="K8" s="31"/>
      <c r="L8" s="31"/>
      <c r="M8" s="31"/>
      <c r="N8" s="31"/>
      <c r="O8" s="31"/>
      <c r="P8" s="31"/>
    </row>
    <row r="9" spans="1:28" s="9" customFormat="1" ht="11.25" x14ac:dyDescent="0.15">
      <c r="A9" s="28" t="s">
        <v>3</v>
      </c>
      <c r="C9" s="28"/>
      <c r="D9" s="28"/>
      <c r="E9" s="29"/>
      <c r="F9" s="29"/>
      <c r="G9" s="29"/>
      <c r="H9" s="29"/>
      <c r="I9" s="29"/>
      <c r="J9" s="29"/>
      <c r="K9" s="29"/>
      <c r="L9" s="29"/>
      <c r="M9" s="29"/>
      <c r="N9" s="29"/>
      <c r="O9" s="29"/>
      <c r="P9" s="29"/>
    </row>
    <row r="10" spans="1:28" s="11" customFormat="1" ht="9" customHeight="1" x14ac:dyDescent="0.15">
      <c r="A10" s="187" t="s">
        <v>4</v>
      </c>
      <c r="B10" s="187"/>
      <c r="C10" s="187"/>
      <c r="D10" s="187"/>
      <c r="E10" s="133" t="s">
        <v>7</v>
      </c>
      <c r="F10" s="133"/>
      <c r="G10" s="133"/>
      <c r="H10" s="163" t="s">
        <v>19</v>
      </c>
      <c r="I10" s="156" t="s">
        <v>50</v>
      </c>
      <c r="J10" s="143" t="s">
        <v>79</v>
      </c>
      <c r="K10" s="144"/>
      <c r="L10" s="145"/>
      <c r="M10" s="143" t="s">
        <v>80</v>
      </c>
      <c r="N10" s="144"/>
      <c r="O10" s="144"/>
      <c r="P10" s="144"/>
      <c r="Q10" s="144"/>
      <c r="R10" s="145"/>
    </row>
    <row r="11" spans="1:28" s="11" customFormat="1" ht="4.5" customHeight="1" x14ac:dyDescent="0.15">
      <c r="A11" s="187"/>
      <c r="B11" s="187"/>
      <c r="C11" s="187"/>
      <c r="D11" s="187"/>
      <c r="E11" s="133"/>
      <c r="F11" s="133"/>
      <c r="G11" s="133"/>
      <c r="H11" s="163"/>
      <c r="I11" s="157"/>
      <c r="J11" s="146"/>
      <c r="K11" s="147"/>
      <c r="L11" s="148"/>
      <c r="M11" s="146"/>
      <c r="N11" s="147"/>
      <c r="O11" s="147"/>
      <c r="P11" s="147"/>
      <c r="Q11" s="147"/>
      <c r="R11" s="148"/>
    </row>
    <row r="12" spans="1:28" s="11" customFormat="1" ht="9" customHeight="1" x14ac:dyDescent="0.15">
      <c r="A12" s="143" t="s">
        <v>99</v>
      </c>
      <c r="B12" s="144"/>
      <c r="C12" s="144"/>
      <c r="D12" s="145"/>
      <c r="E12" s="120" t="s">
        <v>52</v>
      </c>
      <c r="F12" s="120"/>
      <c r="G12" s="114"/>
      <c r="H12" s="34">
        <v>22</v>
      </c>
      <c r="I12" s="53">
        <f>SUM(I26:I47)</f>
        <v>67</v>
      </c>
      <c r="J12" s="160">
        <v>40.483319999999999</v>
      </c>
      <c r="K12" s="161"/>
      <c r="L12" s="162"/>
      <c r="M12" s="160">
        <v>60.422870000000003</v>
      </c>
      <c r="N12" s="161"/>
      <c r="O12" s="161"/>
      <c r="P12" s="161"/>
      <c r="Q12" s="161"/>
      <c r="R12" s="162"/>
    </row>
    <row r="13" spans="1:28" s="11" customFormat="1" ht="9" customHeight="1" x14ac:dyDescent="0.15">
      <c r="A13" s="146"/>
      <c r="B13" s="147"/>
      <c r="C13" s="147"/>
      <c r="D13" s="148"/>
      <c r="E13" s="30" t="s">
        <v>53</v>
      </c>
      <c r="F13" s="30"/>
      <c r="G13" s="114"/>
      <c r="H13" s="34">
        <v>12</v>
      </c>
      <c r="I13" s="53">
        <f>SUM(I48:I59)</f>
        <v>33</v>
      </c>
      <c r="J13" s="160">
        <v>15.656459999999999</v>
      </c>
      <c r="K13" s="161"/>
      <c r="L13" s="162"/>
      <c r="M13" s="160">
        <v>47.443820000000002</v>
      </c>
      <c r="N13" s="161"/>
      <c r="O13" s="161"/>
      <c r="P13" s="161"/>
      <c r="Q13" s="161"/>
      <c r="R13" s="162"/>
    </row>
    <row r="14" spans="1:28" s="11" customFormat="1" ht="9" customHeight="1" x14ac:dyDescent="0.15">
      <c r="A14" s="133" t="s">
        <v>5</v>
      </c>
      <c r="B14" s="133"/>
      <c r="C14" s="133"/>
      <c r="D14" s="133"/>
      <c r="E14" s="30" t="s">
        <v>100</v>
      </c>
      <c r="F14" s="30"/>
      <c r="G14" s="114"/>
      <c r="H14" s="34" t="s">
        <v>310</v>
      </c>
      <c r="I14" s="53" t="s">
        <v>223</v>
      </c>
      <c r="J14" s="160" t="s">
        <v>60</v>
      </c>
      <c r="K14" s="161"/>
      <c r="L14" s="162"/>
      <c r="M14" s="160" t="s">
        <v>59</v>
      </c>
      <c r="N14" s="161"/>
      <c r="O14" s="161"/>
      <c r="P14" s="161"/>
      <c r="Q14" s="161"/>
      <c r="R14" s="162"/>
    </row>
    <row r="15" spans="1:28" s="11" customFormat="1" ht="9" customHeight="1" x14ac:dyDescent="0.15">
      <c r="A15" s="133"/>
      <c r="B15" s="133"/>
      <c r="C15" s="133"/>
      <c r="D15" s="133"/>
      <c r="E15" s="30" t="s">
        <v>101</v>
      </c>
      <c r="F15" s="30"/>
      <c r="G15" s="114"/>
      <c r="H15" s="34">
        <v>8</v>
      </c>
      <c r="I15" s="53">
        <f>SUM(I29,I33,I45,I47,I53:I54,I56:I57)</f>
        <v>26</v>
      </c>
      <c r="J15" s="160">
        <v>12.60899</v>
      </c>
      <c r="K15" s="161"/>
      <c r="L15" s="162"/>
      <c r="M15" s="160">
        <v>48.496130000000001</v>
      </c>
      <c r="N15" s="161"/>
      <c r="O15" s="161"/>
      <c r="P15" s="161"/>
      <c r="Q15" s="161"/>
      <c r="R15" s="162"/>
    </row>
    <row r="16" spans="1:28" s="11" customFormat="1" ht="9" customHeight="1" x14ac:dyDescent="0.15">
      <c r="A16" s="133"/>
      <c r="B16" s="133"/>
      <c r="C16" s="133"/>
      <c r="D16" s="133"/>
      <c r="E16" s="30" t="s">
        <v>102</v>
      </c>
      <c r="F16" s="30"/>
      <c r="G16" s="114"/>
      <c r="H16" s="34">
        <v>10</v>
      </c>
      <c r="I16" s="53">
        <f>SUM(I30,I32,I35:I37,I39,I42:I44,I46,,)</f>
        <v>29</v>
      </c>
      <c r="J16" s="160">
        <v>18.7254</v>
      </c>
      <c r="K16" s="161"/>
      <c r="L16" s="162"/>
      <c r="M16" s="160">
        <v>64.570359999999994</v>
      </c>
      <c r="N16" s="161"/>
      <c r="O16" s="161"/>
      <c r="P16" s="161"/>
      <c r="Q16" s="161"/>
      <c r="R16" s="162"/>
    </row>
    <row r="17" spans="1:20" s="11" customFormat="1" ht="9" customHeight="1" x14ac:dyDescent="0.15">
      <c r="A17" s="133"/>
      <c r="B17" s="133"/>
      <c r="C17" s="133"/>
      <c r="D17" s="133"/>
      <c r="E17" s="30" t="s">
        <v>103</v>
      </c>
      <c r="F17" s="30"/>
      <c r="G17" s="114"/>
      <c r="H17" s="34">
        <v>16</v>
      </c>
      <c r="I17" s="53">
        <f>SUM(I26:I28,I31,I34,I38,I40:I41,I48:I52,I55,I58:I59)</f>
        <v>45</v>
      </c>
      <c r="J17" s="160">
        <v>24.80538</v>
      </c>
      <c r="K17" s="161"/>
      <c r="L17" s="162"/>
      <c r="M17" s="160">
        <v>55.123080000000002</v>
      </c>
      <c r="N17" s="161"/>
      <c r="O17" s="161"/>
      <c r="P17" s="161"/>
      <c r="Q17" s="161"/>
      <c r="R17" s="162"/>
    </row>
    <row r="18" spans="1:20" s="11" customFormat="1" ht="9" customHeight="1" x14ac:dyDescent="0.15">
      <c r="A18" s="133" t="s">
        <v>6</v>
      </c>
      <c r="B18" s="133"/>
      <c r="C18" s="133"/>
      <c r="D18" s="133"/>
      <c r="E18" s="30" t="s">
        <v>16</v>
      </c>
      <c r="F18" s="30"/>
      <c r="G18" s="114"/>
      <c r="H18" s="34">
        <v>24</v>
      </c>
      <c r="I18" s="53">
        <f>SUM(I26:I27,I29:I30,I32:I33,I35:I37,I39,I41,I43:I46,I49,I51:I52,I54:I59)</f>
        <v>61</v>
      </c>
      <c r="J18" s="160">
        <v>34.714840000000002</v>
      </c>
      <c r="K18" s="161"/>
      <c r="L18" s="162"/>
      <c r="M18" s="160">
        <v>56.909579999999998</v>
      </c>
      <c r="N18" s="161"/>
      <c r="O18" s="161"/>
      <c r="P18" s="161"/>
      <c r="Q18" s="161"/>
      <c r="R18" s="162"/>
    </row>
    <row r="19" spans="1:20" s="11" customFormat="1" ht="9" customHeight="1" x14ac:dyDescent="0.15">
      <c r="A19" s="133"/>
      <c r="B19" s="133"/>
      <c r="C19" s="133"/>
      <c r="D19" s="133"/>
      <c r="E19" s="30" t="s">
        <v>17</v>
      </c>
      <c r="F19" s="30"/>
      <c r="G19" s="114"/>
      <c r="H19" s="34">
        <v>8</v>
      </c>
      <c r="I19" s="53">
        <f>SUM(I28,I31,I34,I38,I40,I42,I48,I50,)</f>
        <v>29</v>
      </c>
      <c r="J19" s="160">
        <v>16.785679999999999</v>
      </c>
      <c r="K19" s="161"/>
      <c r="L19" s="162"/>
      <c r="M19" s="160">
        <v>57.881680000000003</v>
      </c>
      <c r="N19" s="161"/>
      <c r="O19" s="161"/>
      <c r="P19" s="161"/>
      <c r="Q19" s="161"/>
      <c r="R19" s="162"/>
    </row>
    <row r="20" spans="1:20" s="11" customFormat="1" ht="9" customHeight="1" x14ac:dyDescent="0.15">
      <c r="A20" s="133"/>
      <c r="B20" s="133"/>
      <c r="C20" s="133"/>
      <c r="D20" s="133"/>
      <c r="E20" s="30" t="s">
        <v>18</v>
      </c>
      <c r="F20" s="30"/>
      <c r="G20" s="114"/>
      <c r="H20" s="34">
        <v>2</v>
      </c>
      <c r="I20" s="53">
        <f>SUM(I47,I53,)</f>
        <v>10</v>
      </c>
      <c r="J20" s="160">
        <v>4.6392540000000002</v>
      </c>
      <c r="K20" s="161"/>
      <c r="L20" s="162"/>
      <c r="M20" s="160">
        <v>46.392539999999997</v>
      </c>
      <c r="N20" s="161"/>
      <c r="O20" s="161"/>
      <c r="P20" s="161"/>
      <c r="Q20" s="161"/>
      <c r="R20" s="162"/>
    </row>
    <row r="21" spans="1:20" s="87" customFormat="1" ht="9" customHeight="1" x14ac:dyDescent="0.15">
      <c r="A21" s="133" t="s">
        <v>65</v>
      </c>
      <c r="B21" s="133"/>
      <c r="C21" s="133"/>
      <c r="D21" s="133"/>
      <c r="E21" s="133"/>
      <c r="F21" s="133"/>
      <c r="G21" s="133"/>
      <c r="H21" s="53">
        <v>34</v>
      </c>
      <c r="I21" s="53">
        <v>100</v>
      </c>
      <c r="J21" s="188">
        <v>56.139780000000002</v>
      </c>
      <c r="K21" s="188"/>
      <c r="L21" s="188"/>
      <c r="M21" s="160" t="s">
        <v>60</v>
      </c>
      <c r="N21" s="161"/>
      <c r="O21" s="161"/>
      <c r="P21" s="161"/>
      <c r="Q21" s="161"/>
      <c r="R21" s="162"/>
    </row>
    <row r="22" spans="1:20" s="87" customFormat="1" ht="9.9499999999999993" customHeight="1" x14ac:dyDescent="0.15">
      <c r="A22" s="16"/>
      <c r="B22" s="16"/>
      <c r="C22" s="16"/>
      <c r="D22" s="16"/>
      <c r="E22" s="16"/>
      <c r="F22" s="16"/>
      <c r="G22" s="16"/>
      <c r="H22" s="111"/>
      <c r="I22" s="111"/>
      <c r="J22" s="112"/>
      <c r="K22" s="112"/>
      <c r="L22" s="112"/>
      <c r="M22" s="112"/>
      <c r="N22" s="112"/>
      <c r="O22" s="112"/>
      <c r="P22" s="112"/>
      <c r="Q22" s="112"/>
      <c r="R22" s="112"/>
    </row>
    <row r="23" spans="1:20" s="9" customFormat="1" ht="15" customHeight="1" x14ac:dyDescent="0.15">
      <c r="A23" s="9" t="s">
        <v>20</v>
      </c>
    </row>
    <row r="24" spans="1:20" ht="28.5" customHeight="1" x14ac:dyDescent="0.15">
      <c r="A24" s="143" t="s">
        <v>63</v>
      </c>
      <c r="B24" s="145"/>
      <c r="C24" s="143" t="s">
        <v>64</v>
      </c>
      <c r="D24" s="144"/>
      <c r="E24" s="144"/>
      <c r="F24" s="145"/>
      <c r="G24" s="143" t="s">
        <v>23</v>
      </c>
      <c r="H24" s="145"/>
      <c r="I24" s="156" t="s">
        <v>50</v>
      </c>
      <c r="J24" s="184" t="s">
        <v>61</v>
      </c>
      <c r="K24" s="185"/>
      <c r="L24" s="133" t="s">
        <v>5</v>
      </c>
      <c r="M24" s="133"/>
      <c r="N24" s="133"/>
      <c r="O24" s="133"/>
      <c r="P24" s="133" t="s">
        <v>6</v>
      </c>
      <c r="Q24" s="133"/>
      <c r="R24" s="133"/>
      <c r="S24" s="132" t="s">
        <v>28</v>
      </c>
      <c r="T24" s="132"/>
    </row>
    <row r="25" spans="1:20" s="9" customFormat="1" ht="136.5" x14ac:dyDescent="0.15">
      <c r="A25" s="146"/>
      <c r="B25" s="148"/>
      <c r="C25" s="146"/>
      <c r="D25" s="147"/>
      <c r="E25" s="147"/>
      <c r="F25" s="148"/>
      <c r="G25" s="146"/>
      <c r="H25" s="148"/>
      <c r="I25" s="157"/>
      <c r="J25" s="37" t="s">
        <v>52</v>
      </c>
      <c r="K25" s="38" t="s">
        <v>58</v>
      </c>
      <c r="L25" s="93" t="s">
        <v>54</v>
      </c>
      <c r="M25" s="94" t="s">
        <v>55</v>
      </c>
      <c r="N25" s="94" t="s">
        <v>56</v>
      </c>
      <c r="O25" s="94" t="s">
        <v>57</v>
      </c>
      <c r="P25" s="37" t="s">
        <v>16</v>
      </c>
      <c r="Q25" s="38" t="s">
        <v>17</v>
      </c>
      <c r="R25" s="39" t="s">
        <v>18</v>
      </c>
      <c r="S25" s="37" t="s">
        <v>21</v>
      </c>
      <c r="T25" s="39" t="s">
        <v>22</v>
      </c>
    </row>
    <row r="26" spans="1:20" s="11" customFormat="1" ht="20.100000000000001" customHeight="1" x14ac:dyDescent="0.15">
      <c r="A26" s="127">
        <v>1</v>
      </c>
      <c r="B26" s="69" t="s">
        <v>311</v>
      </c>
      <c r="C26" s="141" t="s">
        <v>312</v>
      </c>
      <c r="D26" s="142"/>
      <c r="E26" s="142"/>
      <c r="F26" s="191"/>
      <c r="G26" s="141" t="s">
        <v>313</v>
      </c>
      <c r="H26" s="142"/>
      <c r="I26" s="100">
        <v>2</v>
      </c>
      <c r="J26" s="40" t="s">
        <v>94</v>
      </c>
      <c r="K26" s="42"/>
      <c r="L26" s="58"/>
      <c r="M26" s="41"/>
      <c r="N26" s="45"/>
      <c r="O26" s="42" t="s">
        <v>94</v>
      </c>
      <c r="P26" s="40" t="s">
        <v>94</v>
      </c>
      <c r="Q26" s="41"/>
      <c r="R26" s="42"/>
      <c r="S26" s="43">
        <v>67.912660000000002</v>
      </c>
      <c r="T26" s="44">
        <v>0.20173199999999999</v>
      </c>
    </row>
    <row r="27" spans="1:20" s="11" customFormat="1" ht="20.100000000000001" customHeight="1" x14ac:dyDescent="0.15">
      <c r="A27" s="127"/>
      <c r="B27" s="69" t="s">
        <v>314</v>
      </c>
      <c r="C27" s="189" t="s">
        <v>315</v>
      </c>
      <c r="D27" s="190"/>
      <c r="E27" s="190"/>
      <c r="F27" s="192"/>
      <c r="G27" s="189" t="s">
        <v>316</v>
      </c>
      <c r="H27" s="190"/>
      <c r="I27" s="100">
        <v>2</v>
      </c>
      <c r="J27" s="40" t="s">
        <v>94</v>
      </c>
      <c r="K27" s="42"/>
      <c r="L27" s="58"/>
      <c r="M27" s="41"/>
      <c r="N27" s="45"/>
      <c r="O27" s="42" t="s">
        <v>94</v>
      </c>
      <c r="P27" s="40" t="s">
        <v>94</v>
      </c>
      <c r="Q27" s="41"/>
      <c r="R27" s="42"/>
      <c r="S27" s="43">
        <v>64.352670000000003</v>
      </c>
      <c r="T27" s="44">
        <v>0.21359900000000001</v>
      </c>
    </row>
    <row r="28" spans="1:20" s="11" customFormat="1" ht="28.5" customHeight="1" x14ac:dyDescent="0.15">
      <c r="A28" s="127"/>
      <c r="B28" s="69" t="s">
        <v>317</v>
      </c>
      <c r="C28" s="189" t="s">
        <v>318</v>
      </c>
      <c r="D28" s="190"/>
      <c r="E28" s="190"/>
      <c r="F28" s="192"/>
      <c r="G28" s="189" t="s">
        <v>319</v>
      </c>
      <c r="H28" s="190"/>
      <c r="I28" s="100">
        <v>3</v>
      </c>
      <c r="J28" s="40" t="s">
        <v>94</v>
      </c>
      <c r="K28" s="42"/>
      <c r="L28" s="58"/>
      <c r="M28" s="41"/>
      <c r="N28" s="45"/>
      <c r="O28" s="42" t="s">
        <v>94</v>
      </c>
      <c r="P28" s="40"/>
      <c r="Q28" s="41" t="s">
        <v>94</v>
      </c>
      <c r="R28" s="42"/>
      <c r="S28" s="43">
        <v>49.875399999999999</v>
      </c>
      <c r="T28" s="44">
        <v>20.636050000000001</v>
      </c>
    </row>
    <row r="29" spans="1:20" s="11" customFormat="1" ht="28.5" customHeight="1" x14ac:dyDescent="0.15">
      <c r="A29" s="127"/>
      <c r="B29" s="69" t="s">
        <v>320</v>
      </c>
      <c r="C29" s="177" t="s">
        <v>321</v>
      </c>
      <c r="D29" s="178"/>
      <c r="E29" s="178"/>
      <c r="F29" s="179"/>
      <c r="G29" s="180" t="s">
        <v>322</v>
      </c>
      <c r="H29" s="181"/>
      <c r="I29" s="68">
        <v>3</v>
      </c>
      <c r="J29" s="40" t="s">
        <v>94</v>
      </c>
      <c r="K29" s="41"/>
      <c r="L29" s="40"/>
      <c r="M29" s="41" t="s">
        <v>94</v>
      </c>
      <c r="N29" s="41"/>
      <c r="O29" s="41"/>
      <c r="P29" s="40" t="s">
        <v>94</v>
      </c>
      <c r="Q29" s="41"/>
      <c r="R29" s="42"/>
      <c r="S29" s="43">
        <v>51.465519999999998</v>
      </c>
      <c r="T29" s="44">
        <v>0.47466399999999997</v>
      </c>
    </row>
    <row r="30" spans="1:20" s="11" customFormat="1" ht="33.6" customHeight="1" x14ac:dyDescent="0.15">
      <c r="A30" s="127"/>
      <c r="B30" s="69" t="s">
        <v>323</v>
      </c>
      <c r="C30" s="177" t="s">
        <v>324</v>
      </c>
      <c r="D30" s="178"/>
      <c r="E30" s="178"/>
      <c r="F30" s="179"/>
      <c r="G30" s="180" t="s">
        <v>325</v>
      </c>
      <c r="H30" s="181"/>
      <c r="I30" s="68">
        <v>2</v>
      </c>
      <c r="J30" s="40" t="s">
        <v>94</v>
      </c>
      <c r="K30" s="41"/>
      <c r="L30" s="40"/>
      <c r="M30" s="41"/>
      <c r="N30" s="41" t="s">
        <v>94</v>
      </c>
      <c r="O30" s="41"/>
      <c r="P30" s="40" t="s">
        <v>94</v>
      </c>
      <c r="Q30" s="41"/>
      <c r="R30" s="42"/>
      <c r="S30" s="43">
        <v>52.343649999999997</v>
      </c>
      <c r="T30" s="44">
        <v>0.46279799999999999</v>
      </c>
    </row>
    <row r="31" spans="1:20" s="11" customFormat="1" ht="23.1" customHeight="1" x14ac:dyDescent="0.15">
      <c r="A31" s="127"/>
      <c r="B31" s="69" t="s">
        <v>326</v>
      </c>
      <c r="C31" s="177" t="s">
        <v>327</v>
      </c>
      <c r="D31" s="178"/>
      <c r="E31" s="178"/>
      <c r="F31" s="179"/>
      <c r="G31" s="180" t="s">
        <v>328</v>
      </c>
      <c r="H31" s="181"/>
      <c r="I31" s="68">
        <v>3</v>
      </c>
      <c r="J31" s="40" t="s">
        <v>94</v>
      </c>
      <c r="K31" s="41"/>
      <c r="L31" s="40"/>
      <c r="M31" s="41"/>
      <c r="N31" s="41"/>
      <c r="O31" s="41" t="s">
        <v>94</v>
      </c>
      <c r="P31" s="40"/>
      <c r="Q31" s="41" t="s">
        <v>94</v>
      </c>
      <c r="R31" s="42"/>
      <c r="S31" s="43">
        <v>74.273160000000004</v>
      </c>
      <c r="T31" s="44">
        <v>11.985279999999999</v>
      </c>
    </row>
    <row r="32" spans="1:20" s="11" customFormat="1" ht="19.5" customHeight="1" x14ac:dyDescent="0.15">
      <c r="A32" s="127"/>
      <c r="B32" s="69" t="s">
        <v>329</v>
      </c>
      <c r="C32" s="177" t="s">
        <v>330</v>
      </c>
      <c r="D32" s="178"/>
      <c r="E32" s="178"/>
      <c r="F32" s="179"/>
      <c r="G32" s="180" t="s">
        <v>331</v>
      </c>
      <c r="H32" s="181"/>
      <c r="I32" s="68">
        <v>3</v>
      </c>
      <c r="J32" s="40" t="s">
        <v>94</v>
      </c>
      <c r="K32" s="41"/>
      <c r="L32" s="40"/>
      <c r="M32" s="41"/>
      <c r="N32" s="41" t="s">
        <v>94</v>
      </c>
      <c r="O32" s="41"/>
      <c r="P32" s="40" t="s">
        <v>94</v>
      </c>
      <c r="Q32" s="41"/>
      <c r="R32" s="42"/>
      <c r="S32" s="43">
        <v>64.412000000000006</v>
      </c>
      <c r="T32" s="44">
        <v>0.40346500000000002</v>
      </c>
    </row>
    <row r="33" spans="1:20" s="11" customFormat="1" ht="37.5" customHeight="1" x14ac:dyDescent="0.15">
      <c r="A33" s="127"/>
      <c r="B33" s="69" t="s">
        <v>332</v>
      </c>
      <c r="C33" s="177" t="s">
        <v>333</v>
      </c>
      <c r="D33" s="178"/>
      <c r="E33" s="178"/>
      <c r="F33" s="179"/>
      <c r="G33" s="180" t="s">
        <v>334</v>
      </c>
      <c r="H33" s="181"/>
      <c r="I33" s="68">
        <v>2</v>
      </c>
      <c r="J33" s="40" t="s">
        <v>94</v>
      </c>
      <c r="K33" s="41"/>
      <c r="L33" s="40"/>
      <c r="M33" s="41" t="s">
        <v>94</v>
      </c>
      <c r="N33" s="41"/>
      <c r="O33" s="41"/>
      <c r="P33" s="40" t="s">
        <v>94</v>
      </c>
      <c r="Q33" s="41"/>
      <c r="R33" s="42"/>
      <c r="S33" s="43">
        <v>72.635570000000001</v>
      </c>
      <c r="T33" s="44">
        <v>0.27293200000000001</v>
      </c>
    </row>
    <row r="34" spans="1:20" s="11" customFormat="1" ht="19.5" customHeight="1" x14ac:dyDescent="0.15">
      <c r="A34" s="127"/>
      <c r="B34" s="69" t="s">
        <v>335</v>
      </c>
      <c r="C34" s="177" t="s">
        <v>336</v>
      </c>
      <c r="D34" s="178"/>
      <c r="E34" s="178"/>
      <c r="F34" s="179"/>
      <c r="G34" s="180" t="s">
        <v>337</v>
      </c>
      <c r="H34" s="181"/>
      <c r="I34" s="68">
        <v>4</v>
      </c>
      <c r="J34" s="40" t="s">
        <v>94</v>
      </c>
      <c r="K34" s="41"/>
      <c r="L34" s="40"/>
      <c r="M34" s="41"/>
      <c r="N34" s="41"/>
      <c r="O34" s="41" t="s">
        <v>94</v>
      </c>
      <c r="P34" s="40"/>
      <c r="Q34" s="41" t="s">
        <v>94</v>
      </c>
      <c r="R34" s="42"/>
      <c r="S34" s="43">
        <v>63.071080000000002</v>
      </c>
      <c r="T34" s="44">
        <v>18.108460000000001</v>
      </c>
    </row>
    <row r="35" spans="1:20" s="11" customFormat="1" ht="27.6" customHeight="1" x14ac:dyDescent="0.15">
      <c r="A35" s="127"/>
      <c r="B35" s="69" t="s">
        <v>338</v>
      </c>
      <c r="C35" s="177" t="s">
        <v>339</v>
      </c>
      <c r="D35" s="178"/>
      <c r="E35" s="178"/>
      <c r="F35" s="179"/>
      <c r="G35" s="180" t="s">
        <v>340</v>
      </c>
      <c r="H35" s="181"/>
      <c r="I35" s="68">
        <v>3</v>
      </c>
      <c r="J35" s="40" t="s">
        <v>94</v>
      </c>
      <c r="K35" s="41"/>
      <c r="L35" s="40"/>
      <c r="M35" s="41"/>
      <c r="N35" s="41" t="s">
        <v>94</v>
      </c>
      <c r="O35" s="41"/>
      <c r="P35" s="40" t="s">
        <v>94</v>
      </c>
      <c r="Q35" s="41"/>
      <c r="R35" s="42"/>
      <c r="S35" s="43">
        <v>25.228429999999999</v>
      </c>
      <c r="T35" s="44">
        <v>0.49839800000000001</v>
      </c>
    </row>
    <row r="36" spans="1:20" s="11" customFormat="1" ht="27" customHeight="1" x14ac:dyDescent="0.15">
      <c r="A36" s="127"/>
      <c r="B36" s="69" t="s">
        <v>341</v>
      </c>
      <c r="C36" s="177" t="s">
        <v>342</v>
      </c>
      <c r="D36" s="178"/>
      <c r="E36" s="178"/>
      <c r="F36" s="179"/>
      <c r="G36" s="180" t="s">
        <v>343</v>
      </c>
      <c r="H36" s="181"/>
      <c r="I36" s="68">
        <v>3</v>
      </c>
      <c r="J36" s="40" t="s">
        <v>94</v>
      </c>
      <c r="K36" s="41"/>
      <c r="L36" s="40"/>
      <c r="M36" s="41"/>
      <c r="N36" s="41" t="s">
        <v>94</v>
      </c>
      <c r="O36" s="41"/>
      <c r="P36" s="40" t="s">
        <v>94</v>
      </c>
      <c r="Q36" s="41"/>
      <c r="R36" s="42"/>
      <c r="S36" s="43">
        <v>69.514650000000003</v>
      </c>
      <c r="T36" s="44">
        <v>0.55773099999999998</v>
      </c>
    </row>
    <row r="37" spans="1:20" ht="27.6" customHeight="1" x14ac:dyDescent="0.15">
      <c r="A37" s="193">
        <v>2</v>
      </c>
      <c r="B37" s="69" t="s">
        <v>311</v>
      </c>
      <c r="C37" s="177" t="s">
        <v>344</v>
      </c>
      <c r="D37" s="178"/>
      <c r="E37" s="178"/>
      <c r="F37" s="179"/>
      <c r="G37" s="180" t="s">
        <v>345</v>
      </c>
      <c r="H37" s="181"/>
      <c r="I37" s="68">
        <v>2</v>
      </c>
      <c r="J37" s="40" t="s">
        <v>94</v>
      </c>
      <c r="K37" s="41"/>
      <c r="L37" s="40"/>
      <c r="M37" s="41"/>
      <c r="N37" s="41" t="s">
        <v>94</v>
      </c>
      <c r="O37" s="41"/>
      <c r="P37" s="40" t="s">
        <v>94</v>
      </c>
      <c r="Q37" s="41"/>
      <c r="R37" s="42"/>
      <c r="S37" s="43">
        <v>68.968789999999998</v>
      </c>
      <c r="T37" s="44">
        <v>0.41533100000000001</v>
      </c>
    </row>
    <row r="38" spans="1:20" ht="19.5" customHeight="1" x14ac:dyDescent="0.15">
      <c r="A38" s="194"/>
      <c r="B38" s="69" t="s">
        <v>314</v>
      </c>
      <c r="C38" s="177" t="s">
        <v>346</v>
      </c>
      <c r="D38" s="178"/>
      <c r="E38" s="178"/>
      <c r="F38" s="179"/>
      <c r="G38" s="180" t="s">
        <v>347</v>
      </c>
      <c r="H38" s="181"/>
      <c r="I38" s="68">
        <v>4</v>
      </c>
      <c r="J38" s="40" t="s">
        <v>94</v>
      </c>
      <c r="K38" s="41"/>
      <c r="L38" s="40"/>
      <c r="M38" s="41"/>
      <c r="N38" s="41"/>
      <c r="O38" s="41" t="s">
        <v>94</v>
      </c>
      <c r="P38" s="40"/>
      <c r="Q38" s="41" t="s">
        <v>94</v>
      </c>
      <c r="R38" s="42"/>
      <c r="S38" s="43">
        <v>37.807040000000001</v>
      </c>
      <c r="T38" s="44">
        <v>28.218820000000001</v>
      </c>
    </row>
    <row r="39" spans="1:20" ht="19.5" customHeight="1" x14ac:dyDescent="0.15">
      <c r="A39" s="194"/>
      <c r="B39" s="69" t="s">
        <v>317</v>
      </c>
      <c r="C39" s="177" t="s">
        <v>348</v>
      </c>
      <c r="D39" s="178"/>
      <c r="E39" s="178"/>
      <c r="F39" s="179"/>
      <c r="G39" s="180" t="s">
        <v>349</v>
      </c>
      <c r="H39" s="181"/>
      <c r="I39" s="68">
        <v>3</v>
      </c>
      <c r="J39" s="40" t="s">
        <v>94</v>
      </c>
      <c r="K39" s="41"/>
      <c r="L39" s="40"/>
      <c r="M39" s="41"/>
      <c r="N39" s="41" t="s">
        <v>94</v>
      </c>
      <c r="O39" s="41"/>
      <c r="P39" s="40" t="s">
        <v>94</v>
      </c>
      <c r="Q39" s="41"/>
      <c r="R39" s="42"/>
      <c r="S39" s="43">
        <v>62.940539999999999</v>
      </c>
      <c r="T39" s="44">
        <v>0.284798</v>
      </c>
    </row>
    <row r="40" spans="1:20" ht="19.5" customHeight="1" x14ac:dyDescent="0.15">
      <c r="A40" s="194"/>
      <c r="B40" s="69" t="s">
        <v>326</v>
      </c>
      <c r="C40" s="177" t="s">
        <v>350</v>
      </c>
      <c r="D40" s="178"/>
      <c r="E40" s="178"/>
      <c r="F40" s="179"/>
      <c r="G40" s="180" t="s">
        <v>351</v>
      </c>
      <c r="H40" s="181"/>
      <c r="I40" s="68">
        <v>4</v>
      </c>
      <c r="J40" s="40" t="s">
        <v>94</v>
      </c>
      <c r="K40" s="41"/>
      <c r="L40" s="40"/>
      <c r="M40" s="41"/>
      <c r="N40" s="41"/>
      <c r="O40" s="41" t="s">
        <v>94</v>
      </c>
      <c r="P40" s="40"/>
      <c r="Q40" s="41" t="s">
        <v>94</v>
      </c>
      <c r="R40" s="42"/>
      <c r="S40" s="43">
        <v>42.233289999999997</v>
      </c>
      <c r="T40" s="44">
        <v>13.80087</v>
      </c>
    </row>
    <row r="41" spans="1:20" ht="19.5" customHeight="1" x14ac:dyDescent="0.15">
      <c r="A41" s="195"/>
      <c r="B41" s="69" t="s">
        <v>329</v>
      </c>
      <c r="C41" s="177" t="s">
        <v>352</v>
      </c>
      <c r="D41" s="178"/>
      <c r="E41" s="178"/>
      <c r="F41" s="179"/>
      <c r="G41" s="180" t="s">
        <v>353</v>
      </c>
      <c r="H41" s="181"/>
      <c r="I41" s="68">
        <v>3</v>
      </c>
      <c r="J41" s="40" t="s">
        <v>94</v>
      </c>
      <c r="K41" s="41"/>
      <c r="L41" s="40"/>
      <c r="M41" s="41"/>
      <c r="N41" s="41"/>
      <c r="O41" s="41" t="s">
        <v>94</v>
      </c>
      <c r="P41" s="40" t="s">
        <v>94</v>
      </c>
      <c r="Q41" s="41"/>
      <c r="R41" s="42"/>
      <c r="S41" s="43">
        <v>72.611840000000001</v>
      </c>
      <c r="T41" s="44">
        <v>0.30853199999999997</v>
      </c>
    </row>
    <row r="42" spans="1:20" s="11" customFormat="1" ht="19.5" customHeight="1" x14ac:dyDescent="0.15">
      <c r="A42" s="127">
        <v>3</v>
      </c>
      <c r="B42" s="69" t="s">
        <v>311</v>
      </c>
      <c r="C42" s="141" t="s">
        <v>354</v>
      </c>
      <c r="D42" s="142"/>
      <c r="E42" s="142"/>
      <c r="F42" s="191"/>
      <c r="G42" s="141" t="s">
        <v>355</v>
      </c>
      <c r="H42" s="142"/>
      <c r="I42" s="100">
        <v>4</v>
      </c>
      <c r="J42" s="40" t="s">
        <v>94</v>
      </c>
      <c r="K42" s="42"/>
      <c r="L42" s="58"/>
      <c r="M42" s="41"/>
      <c r="N42" s="45" t="s">
        <v>94</v>
      </c>
      <c r="O42" s="42"/>
      <c r="P42" s="40"/>
      <c r="Q42" s="41" t="s">
        <v>94</v>
      </c>
      <c r="R42" s="42"/>
      <c r="S42" s="43">
        <v>71.994770000000003</v>
      </c>
      <c r="T42" s="44">
        <v>3.4769190000000001</v>
      </c>
    </row>
    <row r="43" spans="1:20" s="11" customFormat="1" ht="19.5" customHeight="1" x14ac:dyDescent="0.15">
      <c r="A43" s="127"/>
      <c r="B43" s="69" t="s">
        <v>314</v>
      </c>
      <c r="C43" s="189" t="s">
        <v>356</v>
      </c>
      <c r="D43" s="190"/>
      <c r="E43" s="190"/>
      <c r="F43" s="192"/>
      <c r="G43" s="189" t="s">
        <v>357</v>
      </c>
      <c r="H43" s="190"/>
      <c r="I43" s="100">
        <v>3</v>
      </c>
      <c r="J43" s="40" t="s">
        <v>94</v>
      </c>
      <c r="K43" s="42"/>
      <c r="L43" s="58"/>
      <c r="M43" s="41"/>
      <c r="N43" s="45" t="s">
        <v>94</v>
      </c>
      <c r="O43" s="42"/>
      <c r="P43" s="40" t="s">
        <v>94</v>
      </c>
      <c r="Q43" s="41"/>
      <c r="R43" s="42"/>
      <c r="S43" s="43">
        <v>65.539330000000007</v>
      </c>
      <c r="T43" s="44">
        <v>0.46279799999999999</v>
      </c>
    </row>
    <row r="44" spans="1:20" s="11" customFormat="1" ht="27.6" customHeight="1" x14ac:dyDescent="0.15">
      <c r="A44" s="127"/>
      <c r="B44" s="69" t="s">
        <v>317</v>
      </c>
      <c r="C44" s="189" t="s">
        <v>358</v>
      </c>
      <c r="D44" s="190"/>
      <c r="E44" s="190"/>
      <c r="F44" s="192"/>
      <c r="G44" s="189" t="s">
        <v>359</v>
      </c>
      <c r="H44" s="190"/>
      <c r="I44" s="100">
        <v>3</v>
      </c>
      <c r="J44" s="40" t="s">
        <v>94</v>
      </c>
      <c r="K44" s="42"/>
      <c r="L44" s="58"/>
      <c r="M44" s="41"/>
      <c r="N44" s="45" t="s">
        <v>94</v>
      </c>
      <c r="O44" s="42"/>
      <c r="P44" s="40" t="s">
        <v>94</v>
      </c>
      <c r="Q44" s="41"/>
      <c r="R44" s="42"/>
      <c r="S44" s="43">
        <v>75.590360000000004</v>
      </c>
      <c r="T44" s="44">
        <v>0.61706399999999995</v>
      </c>
    </row>
    <row r="45" spans="1:20" s="11" customFormat="1" ht="19.5" customHeight="1" x14ac:dyDescent="0.15">
      <c r="A45" s="127"/>
      <c r="B45" s="69" t="s">
        <v>326</v>
      </c>
      <c r="C45" s="189" t="s">
        <v>360</v>
      </c>
      <c r="D45" s="190"/>
      <c r="E45" s="190"/>
      <c r="F45" s="192"/>
      <c r="G45" s="141" t="s">
        <v>361</v>
      </c>
      <c r="H45" s="142"/>
      <c r="I45" s="100">
        <v>3</v>
      </c>
      <c r="J45" s="40" t="s">
        <v>94</v>
      </c>
      <c r="K45" s="42"/>
      <c r="L45" s="58"/>
      <c r="M45" s="41" t="s">
        <v>94</v>
      </c>
      <c r="N45" s="45"/>
      <c r="O45" s="42"/>
      <c r="P45" s="40" t="s">
        <v>94</v>
      </c>
      <c r="Q45" s="41"/>
      <c r="R45" s="42"/>
      <c r="S45" s="43">
        <v>50.694189999999999</v>
      </c>
      <c r="T45" s="44">
        <v>0.71199699999999999</v>
      </c>
    </row>
    <row r="46" spans="1:20" s="11" customFormat="1" ht="20.100000000000001" customHeight="1" x14ac:dyDescent="0.15">
      <c r="A46" s="127"/>
      <c r="B46" s="69" t="s">
        <v>329</v>
      </c>
      <c r="C46" s="189" t="s">
        <v>362</v>
      </c>
      <c r="D46" s="190"/>
      <c r="E46" s="190"/>
      <c r="F46" s="192"/>
      <c r="G46" s="189" t="s">
        <v>363</v>
      </c>
      <c r="H46" s="190"/>
      <c r="I46" s="100">
        <v>3</v>
      </c>
      <c r="J46" s="40" t="s">
        <v>94</v>
      </c>
      <c r="K46" s="42"/>
      <c r="L46" s="58"/>
      <c r="M46" s="41"/>
      <c r="N46" s="45" t="s">
        <v>94</v>
      </c>
      <c r="O46" s="42"/>
      <c r="P46" s="40" t="s">
        <v>94</v>
      </c>
      <c r="Q46" s="41"/>
      <c r="R46" s="42"/>
      <c r="S46" s="43">
        <v>84.086860000000001</v>
      </c>
      <c r="T46" s="44">
        <v>0.68826299999999996</v>
      </c>
    </row>
    <row r="47" spans="1:20" s="11" customFormat="1" ht="27.6" customHeight="1" x14ac:dyDescent="0.15">
      <c r="A47" s="127"/>
      <c r="B47" s="69" t="s">
        <v>364</v>
      </c>
      <c r="C47" s="189" t="s">
        <v>365</v>
      </c>
      <c r="D47" s="190"/>
      <c r="E47" s="190"/>
      <c r="F47" s="192"/>
      <c r="G47" s="189" t="s">
        <v>366</v>
      </c>
      <c r="H47" s="190"/>
      <c r="I47" s="100">
        <v>5</v>
      </c>
      <c r="J47" s="40" t="s">
        <v>94</v>
      </c>
      <c r="K47" s="42"/>
      <c r="L47" s="58"/>
      <c r="M47" s="41" t="s">
        <v>94</v>
      </c>
      <c r="N47" s="45"/>
      <c r="O47" s="42"/>
      <c r="P47" s="40"/>
      <c r="Q47" s="41"/>
      <c r="R47" s="42" t="s">
        <v>94</v>
      </c>
      <c r="S47" s="43">
        <v>59.356819999999999</v>
      </c>
      <c r="T47" s="44">
        <v>29.429210000000001</v>
      </c>
    </row>
    <row r="48" spans="1:20" s="11" customFormat="1" ht="19.5" customHeight="1" x14ac:dyDescent="0.15">
      <c r="A48" s="127">
        <v>4</v>
      </c>
      <c r="B48" s="69" t="s">
        <v>367</v>
      </c>
      <c r="C48" s="141" t="s">
        <v>368</v>
      </c>
      <c r="D48" s="142"/>
      <c r="E48" s="142"/>
      <c r="F48" s="191"/>
      <c r="G48" s="141" t="s">
        <v>369</v>
      </c>
      <c r="H48" s="142"/>
      <c r="I48" s="100">
        <v>3</v>
      </c>
      <c r="J48" s="40"/>
      <c r="K48" s="42" t="s">
        <v>94</v>
      </c>
      <c r="L48" s="58"/>
      <c r="M48" s="41"/>
      <c r="N48" s="45"/>
      <c r="O48" s="42" t="s">
        <v>94</v>
      </c>
      <c r="P48" s="40"/>
      <c r="Q48" s="41" t="s">
        <v>94</v>
      </c>
      <c r="R48" s="42"/>
      <c r="S48" s="43">
        <v>84.597120000000004</v>
      </c>
      <c r="T48" s="44">
        <v>8.7931640000000009</v>
      </c>
    </row>
    <row r="49" spans="1:20" s="11" customFormat="1" ht="27.6" customHeight="1" x14ac:dyDescent="0.15">
      <c r="A49" s="127"/>
      <c r="B49" s="69" t="s">
        <v>75</v>
      </c>
      <c r="C49" s="189" t="s">
        <v>370</v>
      </c>
      <c r="D49" s="190"/>
      <c r="E49" s="190"/>
      <c r="F49" s="192"/>
      <c r="G49" s="189" t="s">
        <v>371</v>
      </c>
      <c r="H49" s="190"/>
      <c r="I49" s="100">
        <v>3</v>
      </c>
      <c r="J49" s="40"/>
      <c r="K49" s="42" t="s">
        <v>94</v>
      </c>
      <c r="L49" s="58"/>
      <c r="M49" s="41"/>
      <c r="N49" s="45"/>
      <c r="O49" s="42" t="s">
        <v>94</v>
      </c>
      <c r="P49" s="40" t="s">
        <v>94</v>
      </c>
      <c r="Q49" s="41"/>
      <c r="R49" s="42"/>
      <c r="S49" s="43">
        <v>56.473239999999997</v>
      </c>
      <c r="T49" s="44">
        <v>0.58146399999999998</v>
      </c>
    </row>
    <row r="50" spans="1:20" s="11" customFormat="1" ht="18.95" customHeight="1" x14ac:dyDescent="0.15">
      <c r="A50" s="127"/>
      <c r="B50" s="69" t="s">
        <v>76</v>
      </c>
      <c r="C50" s="189" t="s">
        <v>372</v>
      </c>
      <c r="D50" s="190"/>
      <c r="E50" s="190"/>
      <c r="F50" s="192"/>
      <c r="G50" s="189" t="s">
        <v>373</v>
      </c>
      <c r="H50" s="190"/>
      <c r="I50" s="100">
        <v>4</v>
      </c>
      <c r="J50" s="40"/>
      <c r="K50" s="42" t="s">
        <v>94</v>
      </c>
      <c r="L50" s="58"/>
      <c r="M50" s="41"/>
      <c r="N50" s="45"/>
      <c r="O50" s="42" t="s">
        <v>94</v>
      </c>
      <c r="P50" s="40"/>
      <c r="Q50" s="41" t="s">
        <v>94</v>
      </c>
      <c r="R50" s="42"/>
      <c r="S50" s="43">
        <v>47.976739999999999</v>
      </c>
      <c r="T50" s="44">
        <v>22.03631</v>
      </c>
    </row>
    <row r="51" spans="1:20" s="11" customFormat="1" ht="20.100000000000001" customHeight="1" x14ac:dyDescent="0.15">
      <c r="A51" s="127"/>
      <c r="B51" s="69" t="s">
        <v>95</v>
      </c>
      <c r="C51" s="189" t="s">
        <v>374</v>
      </c>
      <c r="D51" s="190"/>
      <c r="E51" s="190"/>
      <c r="F51" s="192"/>
      <c r="G51" s="141" t="s">
        <v>375</v>
      </c>
      <c r="H51" s="142"/>
      <c r="I51" s="100">
        <v>2</v>
      </c>
      <c r="J51" s="40"/>
      <c r="K51" s="42" t="s">
        <v>94</v>
      </c>
      <c r="L51" s="58"/>
      <c r="M51" s="41"/>
      <c r="N51" s="45"/>
      <c r="O51" s="42" t="s">
        <v>94</v>
      </c>
      <c r="P51" s="40" t="s">
        <v>94</v>
      </c>
      <c r="Q51" s="41"/>
      <c r="R51" s="42"/>
      <c r="S51" s="43">
        <v>36.620379999999997</v>
      </c>
      <c r="T51" s="44">
        <v>0.41533100000000001</v>
      </c>
    </row>
    <row r="52" spans="1:20" s="11" customFormat="1" ht="27.6" customHeight="1" x14ac:dyDescent="0.15">
      <c r="A52" s="127"/>
      <c r="B52" s="69" t="s">
        <v>96</v>
      </c>
      <c r="C52" s="189" t="s">
        <v>376</v>
      </c>
      <c r="D52" s="190"/>
      <c r="E52" s="190"/>
      <c r="F52" s="192"/>
      <c r="G52" s="189" t="s">
        <v>377</v>
      </c>
      <c r="H52" s="190"/>
      <c r="I52" s="100">
        <v>2</v>
      </c>
      <c r="J52" s="40"/>
      <c r="K52" s="42" t="s">
        <v>94</v>
      </c>
      <c r="L52" s="58"/>
      <c r="M52" s="41"/>
      <c r="N52" s="45"/>
      <c r="O52" s="42" t="s">
        <v>94</v>
      </c>
      <c r="P52" s="40" t="s">
        <v>94</v>
      </c>
      <c r="Q52" s="41"/>
      <c r="R52" s="42"/>
      <c r="S52" s="43">
        <v>57.042830000000002</v>
      </c>
      <c r="T52" s="44">
        <v>1.186661</v>
      </c>
    </row>
    <row r="53" spans="1:20" s="11" customFormat="1" ht="27.6" customHeight="1" x14ac:dyDescent="0.15">
      <c r="A53" s="127"/>
      <c r="B53" s="69" t="s">
        <v>97</v>
      </c>
      <c r="C53" s="189" t="s">
        <v>378</v>
      </c>
      <c r="D53" s="190"/>
      <c r="E53" s="190"/>
      <c r="F53" s="192"/>
      <c r="G53" s="189" t="s">
        <v>379</v>
      </c>
      <c r="H53" s="190"/>
      <c r="I53" s="100">
        <v>5</v>
      </c>
      <c r="J53" s="40"/>
      <c r="K53" s="42" t="s">
        <v>94</v>
      </c>
      <c r="L53" s="58"/>
      <c r="M53" s="41" t="s">
        <v>94</v>
      </c>
      <c r="N53" s="45"/>
      <c r="O53" s="42"/>
      <c r="P53" s="40"/>
      <c r="Q53" s="41"/>
      <c r="R53" s="42" t="s">
        <v>94</v>
      </c>
      <c r="S53" s="43">
        <v>33.428260000000002</v>
      </c>
      <c r="T53" s="44">
        <v>39.10051</v>
      </c>
    </row>
    <row r="54" spans="1:20" s="11" customFormat="1" ht="19.5" customHeight="1" x14ac:dyDescent="0.15">
      <c r="A54" s="127"/>
      <c r="B54" s="69" t="s">
        <v>98</v>
      </c>
      <c r="C54" s="189" t="s">
        <v>380</v>
      </c>
      <c r="D54" s="190"/>
      <c r="E54" s="190"/>
      <c r="F54" s="192"/>
      <c r="G54" s="141" t="s">
        <v>381</v>
      </c>
      <c r="H54" s="142"/>
      <c r="I54" s="100">
        <v>3</v>
      </c>
      <c r="J54" s="40"/>
      <c r="K54" s="42" t="s">
        <v>94</v>
      </c>
      <c r="L54" s="58"/>
      <c r="M54" s="41" t="s">
        <v>94</v>
      </c>
      <c r="N54" s="45"/>
      <c r="O54" s="42"/>
      <c r="P54" s="40" t="s">
        <v>94</v>
      </c>
      <c r="Q54" s="41"/>
      <c r="R54" s="42"/>
      <c r="S54" s="43">
        <v>33.914790000000004</v>
      </c>
      <c r="T54" s="44">
        <v>1.198528</v>
      </c>
    </row>
    <row r="55" spans="1:20" s="11" customFormat="1" ht="19.5" customHeight="1" x14ac:dyDescent="0.15">
      <c r="A55" s="127">
        <v>5</v>
      </c>
      <c r="B55" s="69" t="s">
        <v>311</v>
      </c>
      <c r="C55" s="141" t="s">
        <v>382</v>
      </c>
      <c r="D55" s="142"/>
      <c r="E55" s="142"/>
      <c r="F55" s="191"/>
      <c r="G55" s="189" t="s">
        <v>383</v>
      </c>
      <c r="H55" s="190"/>
      <c r="I55" s="100">
        <v>2</v>
      </c>
      <c r="J55" s="40"/>
      <c r="K55" s="42" t="s">
        <v>94</v>
      </c>
      <c r="L55" s="58"/>
      <c r="M55" s="41"/>
      <c r="N55" s="45"/>
      <c r="O55" s="42" t="s">
        <v>94</v>
      </c>
      <c r="P55" s="40" t="s">
        <v>94</v>
      </c>
      <c r="Q55" s="41"/>
      <c r="R55" s="42"/>
      <c r="S55" s="43">
        <v>45.152479999999997</v>
      </c>
      <c r="T55" s="44">
        <v>0.70013000000000003</v>
      </c>
    </row>
    <row r="56" spans="1:20" s="11" customFormat="1" ht="27.6" customHeight="1" x14ac:dyDescent="0.15">
      <c r="A56" s="127"/>
      <c r="B56" s="69" t="s">
        <v>314</v>
      </c>
      <c r="C56" s="189" t="s">
        <v>384</v>
      </c>
      <c r="D56" s="190"/>
      <c r="E56" s="190"/>
      <c r="F56" s="192"/>
      <c r="G56" s="189" t="s">
        <v>385</v>
      </c>
      <c r="H56" s="190"/>
      <c r="I56" s="100">
        <v>3</v>
      </c>
      <c r="J56" s="40"/>
      <c r="K56" s="42" t="s">
        <v>94</v>
      </c>
      <c r="L56" s="58"/>
      <c r="M56" s="41" t="s">
        <v>94</v>
      </c>
      <c r="N56" s="45"/>
      <c r="O56" s="42"/>
      <c r="P56" s="40" t="s">
        <v>94</v>
      </c>
      <c r="Q56" s="41"/>
      <c r="R56" s="42"/>
      <c r="S56" s="43">
        <v>50.884059999999998</v>
      </c>
      <c r="T56" s="44">
        <v>1.044262</v>
      </c>
    </row>
    <row r="57" spans="1:20" s="11" customFormat="1" ht="27.6" customHeight="1" x14ac:dyDescent="0.15">
      <c r="A57" s="127"/>
      <c r="B57" s="69" t="s">
        <v>386</v>
      </c>
      <c r="C57" s="189" t="s">
        <v>387</v>
      </c>
      <c r="D57" s="190"/>
      <c r="E57" s="190"/>
      <c r="F57" s="192"/>
      <c r="G57" s="141" t="s">
        <v>388</v>
      </c>
      <c r="H57" s="142"/>
      <c r="I57" s="100">
        <v>2</v>
      </c>
      <c r="J57" s="40"/>
      <c r="K57" s="42" t="s">
        <v>94</v>
      </c>
      <c r="L57" s="58"/>
      <c r="M57" s="41" t="s">
        <v>94</v>
      </c>
      <c r="N57" s="45"/>
      <c r="O57" s="42"/>
      <c r="P57" s="40" t="s">
        <v>94</v>
      </c>
      <c r="Q57" s="41"/>
      <c r="R57" s="42"/>
      <c r="S57" s="43">
        <v>45.413550000000001</v>
      </c>
      <c r="T57" s="44">
        <v>0.84252899999999997</v>
      </c>
    </row>
    <row r="58" spans="1:20" s="11" customFormat="1" ht="27.6" customHeight="1" x14ac:dyDescent="0.15">
      <c r="A58" s="127"/>
      <c r="B58" s="69" t="s">
        <v>389</v>
      </c>
      <c r="C58" s="189" t="s">
        <v>390</v>
      </c>
      <c r="D58" s="190"/>
      <c r="E58" s="190"/>
      <c r="F58" s="192"/>
      <c r="G58" s="189" t="s">
        <v>391</v>
      </c>
      <c r="H58" s="190"/>
      <c r="I58" s="100">
        <v>2</v>
      </c>
      <c r="J58" s="40"/>
      <c r="K58" s="42" t="s">
        <v>94</v>
      </c>
      <c r="L58" s="58"/>
      <c r="M58" s="41"/>
      <c r="N58" s="45"/>
      <c r="O58" s="42" t="s">
        <v>94</v>
      </c>
      <c r="P58" s="40" t="s">
        <v>94</v>
      </c>
      <c r="Q58" s="41"/>
      <c r="R58" s="42"/>
      <c r="S58" s="43">
        <v>32.395870000000002</v>
      </c>
      <c r="T58" s="44">
        <v>1.5663929999999999</v>
      </c>
    </row>
    <row r="59" spans="1:20" s="11" customFormat="1" ht="19.5" customHeight="1" x14ac:dyDescent="0.15">
      <c r="A59" s="127"/>
      <c r="B59" s="69" t="s">
        <v>392</v>
      </c>
      <c r="C59" s="189" t="s">
        <v>393</v>
      </c>
      <c r="D59" s="190"/>
      <c r="E59" s="190"/>
      <c r="F59" s="192"/>
      <c r="G59" s="189" t="s">
        <v>394</v>
      </c>
      <c r="H59" s="190"/>
      <c r="I59" s="100">
        <v>2</v>
      </c>
      <c r="J59" s="40"/>
      <c r="K59" s="42" t="s">
        <v>94</v>
      </c>
      <c r="L59" s="58"/>
      <c r="M59" s="41"/>
      <c r="N59" s="45"/>
      <c r="O59" s="42" t="s">
        <v>94</v>
      </c>
      <c r="P59" s="40" t="s">
        <v>94</v>
      </c>
      <c r="Q59" s="41"/>
      <c r="R59" s="42"/>
      <c r="S59" s="43">
        <v>47.86994</v>
      </c>
      <c r="T59" s="44">
        <v>1.139195</v>
      </c>
    </row>
  </sheetData>
  <mergeCells count="113">
    <mergeCell ref="A55:A59"/>
    <mergeCell ref="C55:F55"/>
    <mergeCell ref="G55:H55"/>
    <mergeCell ref="C56:F56"/>
    <mergeCell ref="G56:H56"/>
    <mergeCell ref="C57:F57"/>
    <mergeCell ref="G57:H57"/>
    <mergeCell ref="C58:F58"/>
    <mergeCell ref="G58:H58"/>
    <mergeCell ref="C59:F59"/>
    <mergeCell ref="G59:H59"/>
    <mergeCell ref="A48:A54"/>
    <mergeCell ref="C48:F48"/>
    <mergeCell ref="G48:H48"/>
    <mergeCell ref="C49:F49"/>
    <mergeCell ref="G49:H49"/>
    <mergeCell ref="C50:F50"/>
    <mergeCell ref="G50:H50"/>
    <mergeCell ref="C51:F51"/>
    <mergeCell ref="G51:H51"/>
    <mergeCell ref="C52:F52"/>
    <mergeCell ref="G52:H52"/>
    <mergeCell ref="C53:F53"/>
    <mergeCell ref="G53:H53"/>
    <mergeCell ref="C54:F54"/>
    <mergeCell ref="G54:H54"/>
    <mergeCell ref="A26:A36"/>
    <mergeCell ref="G29:H29"/>
    <mergeCell ref="A37:A41"/>
    <mergeCell ref="A42:A47"/>
    <mergeCell ref="C43:F43"/>
    <mergeCell ref="G43:H43"/>
    <mergeCell ref="C44:F44"/>
    <mergeCell ref="G44:H44"/>
    <mergeCell ref="C45:F45"/>
    <mergeCell ref="G45:H45"/>
    <mergeCell ref="C46:F46"/>
    <mergeCell ref="G46:H46"/>
    <mergeCell ref="C47:F47"/>
    <mergeCell ref="G47:H47"/>
    <mergeCell ref="C29:F29"/>
    <mergeCell ref="C30:F30"/>
    <mergeCell ref="G30:H30"/>
    <mergeCell ref="C31:F31"/>
    <mergeCell ref="C34:F34"/>
    <mergeCell ref="G34:H34"/>
    <mergeCell ref="C35:F35"/>
    <mergeCell ref="G35:H35"/>
    <mergeCell ref="G31:H31"/>
    <mergeCell ref="C32:F32"/>
    <mergeCell ref="S24:T24"/>
    <mergeCell ref="A14:D17"/>
    <mergeCell ref="C24:F25"/>
    <mergeCell ref="G24:H25"/>
    <mergeCell ref="A18:D20"/>
    <mergeCell ref="J14:L14"/>
    <mergeCell ref="M14:R14"/>
    <mergeCell ref="J15:L15"/>
    <mergeCell ref="M15:R15"/>
    <mergeCell ref="J16:L16"/>
    <mergeCell ref="M16:R16"/>
    <mergeCell ref="J24:K24"/>
    <mergeCell ref="L24:O24"/>
    <mergeCell ref="P24:R24"/>
    <mergeCell ref="J20:L20"/>
    <mergeCell ref="M20:R20"/>
    <mergeCell ref="J21:L21"/>
    <mergeCell ref="M21:R21"/>
    <mergeCell ref="A6:E6"/>
    <mergeCell ref="A7:E7"/>
    <mergeCell ref="E10:G11"/>
    <mergeCell ref="A24:B25"/>
    <mergeCell ref="I10:I11"/>
    <mergeCell ref="I24:I25"/>
    <mergeCell ref="A10:D11"/>
    <mergeCell ref="J10:L11"/>
    <mergeCell ref="M10:R11"/>
    <mergeCell ref="A12:D13"/>
    <mergeCell ref="J12:L12"/>
    <mergeCell ref="M12:R12"/>
    <mergeCell ref="J13:L13"/>
    <mergeCell ref="M13:R13"/>
    <mergeCell ref="H10:H11"/>
    <mergeCell ref="A21:G21"/>
    <mergeCell ref="J17:L17"/>
    <mergeCell ref="M17:R17"/>
    <mergeCell ref="J18:L18"/>
    <mergeCell ref="M18:R18"/>
    <mergeCell ref="J19:L19"/>
    <mergeCell ref="M19:R19"/>
    <mergeCell ref="C41:F41"/>
    <mergeCell ref="G41:H41"/>
    <mergeCell ref="C42:F42"/>
    <mergeCell ref="G42:H42"/>
    <mergeCell ref="C36:F36"/>
    <mergeCell ref="G36:H36"/>
    <mergeCell ref="C37:F37"/>
    <mergeCell ref="G37:H37"/>
    <mergeCell ref="C38:F38"/>
    <mergeCell ref="G38:H38"/>
    <mergeCell ref="C39:F39"/>
    <mergeCell ref="G39:H39"/>
    <mergeCell ref="C40:F40"/>
    <mergeCell ref="G40:H40"/>
    <mergeCell ref="C26:F26"/>
    <mergeCell ref="G26:H26"/>
    <mergeCell ref="C27:F27"/>
    <mergeCell ref="G27:H27"/>
    <mergeCell ref="C28:F28"/>
    <mergeCell ref="G28:H28"/>
    <mergeCell ref="G32:H32"/>
    <mergeCell ref="C33:F33"/>
    <mergeCell ref="G33:H33"/>
  </mergeCells>
  <phoneticPr fontId="1"/>
  <printOptions horizontalCentered="1"/>
  <pageMargins left="0.70866141732283472" right="0.70866141732283472" top="0.74803149606299213" bottom="0.74803149606299213" header="0.31496062992125984" footer="0.31496062992125984"/>
  <pageSetup paperSize="12" orientation="portrait" r:id="rId1"/>
  <rowBreaks count="1" manualBreakCount="1">
    <brk id="47" max="1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B59"/>
  <sheetViews>
    <sheetView view="pageBreakPreview" zoomScale="140" zoomScaleNormal="150" zoomScaleSheetLayoutView="140" workbookViewId="0"/>
  </sheetViews>
  <sheetFormatPr defaultColWidth="9" defaultRowHeight="13.5" x14ac:dyDescent="0.15"/>
  <cols>
    <col min="1" max="1" width="3.25" style="5" customWidth="1"/>
    <col min="2" max="2" width="4.125" style="5" customWidth="1"/>
    <col min="3" max="3" width="3.625" style="5" customWidth="1"/>
    <col min="4" max="4" width="2.375" style="5" customWidth="1"/>
    <col min="5" max="5" width="4.625" style="5" customWidth="1"/>
    <col min="6" max="6" width="10.5" style="5" customWidth="1"/>
    <col min="7" max="7" width="8.5" style="5" customWidth="1"/>
    <col min="8" max="8" width="9.625" style="5" customWidth="1"/>
    <col min="9" max="9" width="3.5" style="5" customWidth="1"/>
    <col min="10" max="10" width="2.75" style="5" customWidth="1"/>
    <col min="11" max="20" width="2.375" style="5" customWidth="1"/>
    <col min="21" max="24" width="3.625" style="5" customWidth="1"/>
    <col min="25" max="25" width="3.25" style="5" customWidth="1"/>
    <col min="26" max="26" width="0.875" style="5" customWidth="1"/>
    <col min="27" max="28" width="4.25" style="5" customWidth="1"/>
    <col min="29" max="29" width="13.5" style="5" bestFit="1" customWidth="1"/>
    <col min="30" max="16384" width="9" style="5"/>
  </cols>
  <sheetData>
    <row r="1" spans="1:28" ht="17.100000000000001" customHeight="1" x14ac:dyDescent="0.15">
      <c r="A1" s="101" t="s">
        <v>90</v>
      </c>
      <c r="B1" s="102"/>
      <c r="C1" s="6"/>
      <c r="D1" s="6"/>
      <c r="E1" s="6"/>
      <c r="F1" s="6"/>
      <c r="G1" s="6"/>
      <c r="H1" s="7"/>
      <c r="I1" s="7"/>
      <c r="J1" s="7"/>
      <c r="K1" s="7"/>
      <c r="L1" s="7"/>
      <c r="M1" s="7"/>
      <c r="N1" s="7"/>
      <c r="O1" s="7"/>
      <c r="P1" s="7"/>
      <c r="Q1" s="7"/>
      <c r="R1" s="7"/>
      <c r="S1" s="7"/>
      <c r="T1" s="7"/>
      <c r="U1" s="7"/>
      <c r="V1" s="7"/>
      <c r="W1" s="7"/>
      <c r="X1" s="13"/>
      <c r="Y1" s="13"/>
      <c r="Z1" s="7"/>
      <c r="AA1" s="14"/>
      <c r="AB1" s="14"/>
    </row>
    <row r="2" spans="1:28" s="19" customFormat="1" ht="21" x14ac:dyDescent="0.15">
      <c r="A2" s="103" t="s">
        <v>83</v>
      </c>
      <c r="B2" s="104"/>
      <c r="C2" s="104"/>
      <c r="D2" s="104"/>
      <c r="E2" s="105"/>
      <c r="F2" s="105"/>
      <c r="G2" s="6"/>
      <c r="H2" s="17"/>
      <c r="I2" s="17"/>
      <c r="J2" s="17"/>
      <c r="K2" s="17"/>
      <c r="L2" s="17"/>
      <c r="M2" s="17"/>
      <c r="N2" s="17"/>
      <c r="O2" s="17"/>
      <c r="P2" s="17"/>
      <c r="Q2" s="17"/>
      <c r="R2" s="17"/>
      <c r="S2" s="17"/>
      <c r="T2" s="17"/>
      <c r="U2" s="17"/>
      <c r="V2" s="17"/>
      <c r="W2" s="17"/>
      <c r="X2" s="17"/>
      <c r="Y2" s="17"/>
      <c r="Z2" s="17"/>
      <c r="AA2" s="18"/>
      <c r="AB2" s="18"/>
    </row>
    <row r="3" spans="1:28" s="11" customFormat="1" ht="18.95" customHeight="1" x14ac:dyDescent="0.15">
      <c r="A3" s="106" t="s">
        <v>78</v>
      </c>
      <c r="B3" s="107"/>
      <c r="C3" s="8"/>
      <c r="D3" s="8"/>
      <c r="E3" s="8"/>
      <c r="F3" s="8"/>
      <c r="G3" s="8"/>
      <c r="H3" s="21"/>
      <c r="I3" s="21"/>
      <c r="J3" s="21"/>
      <c r="K3" s="21"/>
      <c r="L3" s="21"/>
      <c r="M3" s="21"/>
      <c r="N3" s="21"/>
      <c r="O3" s="21"/>
      <c r="P3" s="21"/>
      <c r="Q3" s="21"/>
      <c r="R3" s="21"/>
      <c r="S3" s="21"/>
      <c r="T3" s="21"/>
      <c r="U3" s="21"/>
      <c r="V3" s="21"/>
      <c r="W3" s="21"/>
      <c r="X3" s="21"/>
      <c r="Y3" s="21"/>
      <c r="Z3" s="21"/>
      <c r="AA3" s="22"/>
      <c r="AB3" s="22"/>
    </row>
    <row r="4" spans="1:28" s="23" customFormat="1" ht="6.6" customHeight="1" x14ac:dyDescent="0.15">
      <c r="A4" s="86"/>
    </row>
    <row r="5" spans="1:28" s="9" customFormat="1" ht="11.25" x14ac:dyDescent="0.15">
      <c r="A5" s="29" t="s">
        <v>0</v>
      </c>
      <c r="C5" s="29"/>
      <c r="D5" s="29"/>
      <c r="E5" s="29"/>
      <c r="F5" s="29"/>
      <c r="G5" s="29"/>
      <c r="H5" s="29"/>
      <c r="I5" s="29"/>
      <c r="J5" s="29"/>
      <c r="K5" s="29"/>
      <c r="L5" s="29"/>
      <c r="M5" s="29"/>
      <c r="N5" s="29"/>
      <c r="O5" s="29"/>
      <c r="P5" s="29"/>
    </row>
    <row r="6" spans="1:28" ht="9" customHeight="1" x14ac:dyDescent="0.15">
      <c r="A6" s="207"/>
      <c r="B6" s="207"/>
      <c r="C6" s="207"/>
      <c r="D6" s="207"/>
      <c r="E6" s="207"/>
      <c r="F6" s="35" t="s">
        <v>1</v>
      </c>
      <c r="G6" s="12" t="s">
        <v>2</v>
      </c>
      <c r="H6" s="12" t="s">
        <v>79</v>
      </c>
      <c r="I6" s="31"/>
      <c r="J6" s="3"/>
      <c r="K6" s="3"/>
      <c r="L6" s="3"/>
      <c r="M6" s="3"/>
      <c r="N6" s="4"/>
      <c r="O6" s="29"/>
      <c r="P6" s="29"/>
      <c r="Q6" s="1"/>
      <c r="R6" s="1"/>
      <c r="S6" s="1"/>
      <c r="T6" s="1"/>
      <c r="U6" s="1"/>
      <c r="V6" s="1"/>
      <c r="W6" s="1"/>
      <c r="X6" s="1"/>
      <c r="Y6" s="1"/>
    </row>
    <row r="7" spans="1:28" ht="9" customHeight="1" x14ac:dyDescent="0.15">
      <c r="A7" s="133" t="s">
        <v>28</v>
      </c>
      <c r="B7" s="133"/>
      <c r="C7" s="133"/>
      <c r="D7" s="133"/>
      <c r="E7" s="133"/>
      <c r="F7" s="36">
        <v>70040</v>
      </c>
      <c r="G7" s="24">
        <v>472</v>
      </c>
      <c r="H7" s="25">
        <v>54.749049999999997</v>
      </c>
      <c r="I7" s="31"/>
      <c r="J7" s="26"/>
      <c r="K7" s="26"/>
      <c r="L7" s="26"/>
      <c r="M7" s="26"/>
      <c r="N7" s="10"/>
      <c r="O7" s="32"/>
      <c r="P7" s="32"/>
      <c r="Q7" s="2"/>
      <c r="R7" s="2"/>
      <c r="S7" s="2"/>
      <c r="T7" s="2"/>
      <c r="U7" s="2"/>
      <c r="V7" s="2"/>
      <c r="W7" s="2"/>
      <c r="X7" s="2"/>
      <c r="Y7" s="2"/>
    </row>
    <row r="8" spans="1:28" s="19" customFormat="1" ht="9.9499999999999993" customHeight="1" x14ac:dyDescent="0.15">
      <c r="B8" s="27"/>
      <c r="C8" s="27"/>
      <c r="D8" s="27"/>
      <c r="E8" s="27"/>
      <c r="F8" s="27"/>
      <c r="G8" s="27"/>
      <c r="H8" s="27"/>
      <c r="I8" s="27"/>
      <c r="J8" s="27"/>
      <c r="K8" s="27"/>
      <c r="L8" s="27"/>
      <c r="M8" s="27"/>
      <c r="N8" s="27"/>
      <c r="O8" s="27"/>
      <c r="P8" s="27"/>
    </row>
    <row r="9" spans="1:28" s="9" customFormat="1" ht="11.25" x14ac:dyDescent="0.15">
      <c r="A9" s="28" t="s">
        <v>3</v>
      </c>
      <c r="C9" s="28"/>
      <c r="D9" s="28"/>
      <c r="E9" s="29"/>
      <c r="F9" s="29"/>
      <c r="G9" s="29"/>
      <c r="H9" s="29"/>
      <c r="I9" s="29"/>
      <c r="J9" s="29"/>
      <c r="K9" s="29"/>
      <c r="L9" s="29"/>
      <c r="M9" s="29"/>
      <c r="N9" s="29"/>
      <c r="O9" s="29"/>
      <c r="P9" s="29"/>
    </row>
    <row r="10" spans="1:28" ht="9" customHeight="1" x14ac:dyDescent="0.15">
      <c r="A10" s="187" t="s">
        <v>4</v>
      </c>
      <c r="B10" s="187"/>
      <c r="C10" s="187"/>
      <c r="D10" s="187"/>
      <c r="E10" s="133" t="s">
        <v>7</v>
      </c>
      <c r="F10" s="133"/>
      <c r="G10" s="133"/>
      <c r="H10" s="163" t="s">
        <v>19</v>
      </c>
      <c r="I10" s="156" t="s">
        <v>50</v>
      </c>
      <c r="J10" s="143" t="s">
        <v>79</v>
      </c>
      <c r="K10" s="144"/>
      <c r="L10" s="145"/>
      <c r="M10" s="143" t="s">
        <v>80</v>
      </c>
      <c r="N10" s="144"/>
      <c r="O10" s="144"/>
      <c r="P10" s="144"/>
      <c r="Q10" s="144"/>
      <c r="R10" s="145"/>
    </row>
    <row r="11" spans="1:28" ht="4.5" customHeight="1" x14ac:dyDescent="0.15">
      <c r="A11" s="187"/>
      <c r="B11" s="187"/>
      <c r="C11" s="187"/>
      <c r="D11" s="187"/>
      <c r="E11" s="133"/>
      <c r="F11" s="133"/>
      <c r="G11" s="133"/>
      <c r="H11" s="163"/>
      <c r="I11" s="157"/>
      <c r="J11" s="146"/>
      <c r="K11" s="147"/>
      <c r="L11" s="148"/>
      <c r="M11" s="146"/>
      <c r="N11" s="147"/>
      <c r="O11" s="147"/>
      <c r="P11" s="147"/>
      <c r="Q11" s="147"/>
      <c r="R11" s="148"/>
    </row>
    <row r="12" spans="1:28" ht="9" customHeight="1" x14ac:dyDescent="0.15">
      <c r="A12" s="208" t="s">
        <v>67</v>
      </c>
      <c r="B12" s="209"/>
      <c r="C12" s="209"/>
      <c r="D12" s="210"/>
      <c r="E12" s="115" t="s">
        <v>24</v>
      </c>
      <c r="F12" s="116"/>
      <c r="G12" s="119"/>
      <c r="H12" s="34">
        <v>10</v>
      </c>
      <c r="I12" s="53">
        <f>SUM(I30:I36,I57:I59)</f>
        <v>34</v>
      </c>
      <c r="J12" s="160">
        <v>18.09074</v>
      </c>
      <c r="K12" s="161"/>
      <c r="L12" s="162"/>
      <c r="M12" s="160">
        <v>53.208080000000002</v>
      </c>
      <c r="N12" s="161"/>
      <c r="O12" s="161"/>
      <c r="P12" s="161"/>
      <c r="Q12" s="161"/>
      <c r="R12" s="162"/>
    </row>
    <row r="13" spans="1:28" ht="9" customHeight="1" x14ac:dyDescent="0.15">
      <c r="A13" s="211"/>
      <c r="B13" s="212"/>
      <c r="C13" s="212"/>
      <c r="D13" s="213"/>
      <c r="E13" s="33" t="s">
        <v>25</v>
      </c>
      <c r="F13" s="117"/>
      <c r="G13" s="119"/>
      <c r="H13" s="34">
        <v>10</v>
      </c>
      <c r="I13" s="53">
        <f>SUM(I44:I53)</f>
        <v>33</v>
      </c>
      <c r="J13" s="160">
        <v>20.617799999999999</v>
      </c>
      <c r="K13" s="161"/>
      <c r="L13" s="162"/>
      <c r="M13" s="160">
        <v>62.478189999999998</v>
      </c>
      <c r="N13" s="161"/>
      <c r="O13" s="161"/>
      <c r="P13" s="161"/>
      <c r="Q13" s="161"/>
      <c r="R13" s="162"/>
    </row>
    <row r="14" spans="1:28" ht="9" customHeight="1" x14ac:dyDescent="0.15">
      <c r="A14" s="211"/>
      <c r="B14" s="212"/>
      <c r="C14" s="212"/>
      <c r="D14" s="213"/>
      <c r="E14" s="33" t="s">
        <v>37</v>
      </c>
      <c r="F14" s="117"/>
      <c r="G14" s="119"/>
      <c r="H14" s="118">
        <v>10</v>
      </c>
      <c r="I14" s="53">
        <f>SUM(I37:I43,I54:I56)</f>
        <v>33</v>
      </c>
      <c r="J14" s="160">
        <v>16.040500000000002</v>
      </c>
      <c r="K14" s="161"/>
      <c r="L14" s="162"/>
      <c r="M14" s="160">
        <v>48.607590000000002</v>
      </c>
      <c r="N14" s="161"/>
      <c r="O14" s="161"/>
      <c r="P14" s="161"/>
      <c r="Q14" s="161"/>
      <c r="R14" s="162"/>
    </row>
    <row r="15" spans="1:28" ht="9" customHeight="1" x14ac:dyDescent="0.15">
      <c r="A15" s="214"/>
      <c r="B15" s="215"/>
      <c r="C15" s="215"/>
      <c r="D15" s="216"/>
      <c r="E15" s="33" t="s">
        <v>38</v>
      </c>
      <c r="F15" s="117"/>
      <c r="G15" s="119"/>
      <c r="H15" s="34" t="s">
        <v>310</v>
      </c>
      <c r="I15" s="53" t="s">
        <v>310</v>
      </c>
      <c r="J15" s="160" t="s">
        <v>71</v>
      </c>
      <c r="K15" s="161"/>
      <c r="L15" s="162"/>
      <c r="M15" s="160" t="s">
        <v>71</v>
      </c>
      <c r="N15" s="161"/>
      <c r="O15" s="161"/>
      <c r="P15" s="161"/>
      <c r="Q15" s="161"/>
      <c r="R15" s="162"/>
    </row>
    <row r="16" spans="1:28" ht="9" hidden="1" customHeight="1" x14ac:dyDescent="0.15">
      <c r="A16" s="12"/>
      <c r="B16" s="12"/>
      <c r="C16" s="12"/>
      <c r="D16" s="12"/>
      <c r="E16" s="33"/>
      <c r="F16" s="117"/>
      <c r="G16" s="119"/>
      <c r="H16" s="34"/>
      <c r="I16" s="53" t="s">
        <v>223</v>
      </c>
      <c r="J16" s="160"/>
      <c r="K16" s="161"/>
      <c r="L16" s="162"/>
      <c r="M16" s="89">
        <v>53.208080000000002</v>
      </c>
      <c r="N16" s="90"/>
      <c r="O16" s="90"/>
      <c r="P16" s="91"/>
      <c r="Q16" s="88" t="s">
        <v>72</v>
      </c>
      <c r="R16" s="56"/>
    </row>
    <row r="17" spans="1:22" ht="9" customHeight="1" x14ac:dyDescent="0.15">
      <c r="A17" s="133" t="s">
        <v>5</v>
      </c>
      <c r="B17" s="133"/>
      <c r="C17" s="133"/>
      <c r="D17" s="133"/>
      <c r="E17" s="33" t="s">
        <v>26</v>
      </c>
      <c r="F17" s="117"/>
      <c r="G17" s="119"/>
      <c r="H17" s="34" t="s">
        <v>310</v>
      </c>
      <c r="I17" s="53" t="s">
        <v>310</v>
      </c>
      <c r="J17" s="160" t="s">
        <v>71</v>
      </c>
      <c r="K17" s="161"/>
      <c r="L17" s="162"/>
      <c r="M17" s="160" t="s">
        <v>71</v>
      </c>
      <c r="N17" s="161"/>
      <c r="O17" s="161"/>
      <c r="P17" s="161"/>
      <c r="Q17" s="161"/>
      <c r="R17" s="162"/>
    </row>
    <row r="18" spans="1:22" ht="9" customHeight="1" x14ac:dyDescent="0.15">
      <c r="A18" s="133"/>
      <c r="B18" s="133"/>
      <c r="C18" s="133"/>
      <c r="D18" s="133"/>
      <c r="E18" s="33" t="s">
        <v>27</v>
      </c>
      <c r="F18" s="117"/>
      <c r="G18" s="119"/>
      <c r="H18" s="34">
        <v>5</v>
      </c>
      <c r="I18" s="53">
        <f>SUM(I52:I53,I55:I56,I59)</f>
        <v>20</v>
      </c>
      <c r="J18" s="160">
        <v>7.8735860000000004</v>
      </c>
      <c r="K18" s="161"/>
      <c r="L18" s="162"/>
      <c r="M18" s="160">
        <v>39.367930000000001</v>
      </c>
      <c r="N18" s="161"/>
      <c r="O18" s="161"/>
      <c r="P18" s="161"/>
      <c r="Q18" s="161"/>
      <c r="R18" s="162"/>
      <c r="S18" s="10"/>
      <c r="T18" s="10"/>
      <c r="U18" s="10"/>
    </row>
    <row r="19" spans="1:22" ht="9" customHeight="1" x14ac:dyDescent="0.15">
      <c r="A19" s="133"/>
      <c r="B19" s="133"/>
      <c r="C19" s="133"/>
      <c r="D19" s="133"/>
      <c r="E19" s="33" t="s">
        <v>39</v>
      </c>
      <c r="F19" s="117"/>
      <c r="G19" s="119"/>
      <c r="H19" s="34">
        <v>12</v>
      </c>
      <c r="I19" s="53">
        <f>SUM(I30:I32,I35,I37:I38,I41:I42,I50,I54,I57:I58)</f>
        <v>38</v>
      </c>
      <c r="J19" s="160">
        <v>22.47231</v>
      </c>
      <c r="K19" s="161"/>
      <c r="L19" s="162"/>
      <c r="M19" s="160">
        <v>59.13767</v>
      </c>
      <c r="N19" s="161"/>
      <c r="O19" s="161"/>
      <c r="P19" s="161"/>
      <c r="Q19" s="161"/>
      <c r="R19" s="162"/>
    </row>
    <row r="20" spans="1:22" ht="9" customHeight="1" x14ac:dyDescent="0.15">
      <c r="A20" s="133"/>
      <c r="B20" s="133"/>
      <c r="C20" s="133"/>
      <c r="D20" s="133"/>
      <c r="E20" s="217" t="s">
        <v>40</v>
      </c>
      <c r="F20" s="218"/>
      <c r="G20" s="219"/>
      <c r="H20" s="34">
        <v>13</v>
      </c>
      <c r="I20" s="53">
        <f>SUM(I33:I34,I36,I39:I40,I43:I49,I51,)</f>
        <v>42</v>
      </c>
      <c r="J20" s="160">
        <v>24.40315</v>
      </c>
      <c r="K20" s="161"/>
      <c r="L20" s="162"/>
      <c r="M20" s="160">
        <v>58.10275</v>
      </c>
      <c r="N20" s="161"/>
      <c r="O20" s="161"/>
      <c r="P20" s="161"/>
      <c r="Q20" s="161"/>
      <c r="R20" s="162"/>
    </row>
    <row r="21" spans="1:22" ht="9" hidden="1" customHeight="1" x14ac:dyDescent="0.15">
      <c r="A21" s="12"/>
      <c r="B21" s="12"/>
      <c r="C21" s="12"/>
      <c r="D21" s="12"/>
      <c r="E21" s="64"/>
      <c r="F21" s="64"/>
      <c r="G21" s="119"/>
      <c r="H21" s="34"/>
      <c r="I21" s="53"/>
      <c r="J21" s="160">
        <v>7.7</v>
      </c>
      <c r="K21" s="161"/>
      <c r="L21" s="162"/>
      <c r="M21" s="89"/>
      <c r="N21" s="90"/>
      <c r="O21" s="90"/>
      <c r="P21" s="91"/>
      <c r="Q21" s="88" t="e">
        <f>J21/I21*100</f>
        <v>#DIV/0!</v>
      </c>
      <c r="R21" s="56"/>
    </row>
    <row r="22" spans="1:22" ht="9" customHeight="1" x14ac:dyDescent="0.15">
      <c r="A22" s="133" t="s">
        <v>6</v>
      </c>
      <c r="B22" s="133"/>
      <c r="C22" s="133"/>
      <c r="D22" s="133"/>
      <c r="E22" s="33" t="s">
        <v>16</v>
      </c>
      <c r="F22" s="117"/>
      <c r="G22" s="119"/>
      <c r="H22" s="34">
        <v>12</v>
      </c>
      <c r="I22" s="53">
        <f>SUM(I36,I38:I41,I44,I46,I48,I52:I53,I55:I56)</f>
        <v>39</v>
      </c>
      <c r="J22" s="160">
        <v>22.05265</v>
      </c>
      <c r="K22" s="161"/>
      <c r="L22" s="162"/>
      <c r="M22" s="160">
        <v>56.545270000000002</v>
      </c>
      <c r="N22" s="161"/>
      <c r="O22" s="161"/>
      <c r="P22" s="161"/>
      <c r="Q22" s="161"/>
      <c r="R22" s="162"/>
    </row>
    <row r="23" spans="1:22" ht="9" customHeight="1" x14ac:dyDescent="0.15">
      <c r="A23" s="133"/>
      <c r="B23" s="133"/>
      <c r="C23" s="133"/>
      <c r="D23" s="133"/>
      <c r="E23" s="33" t="s">
        <v>17</v>
      </c>
      <c r="F23" s="117"/>
      <c r="G23" s="119"/>
      <c r="H23" s="34">
        <v>16</v>
      </c>
      <c r="I23" s="53">
        <f>SUM(I30:I35,I37,I42:I43,I45,I47,I49:I50,I54,I57:I58)</f>
        <v>51</v>
      </c>
      <c r="J23" s="160">
        <v>28.18976</v>
      </c>
      <c r="K23" s="161"/>
      <c r="L23" s="162"/>
      <c r="M23" s="160">
        <v>55.274039999999999</v>
      </c>
      <c r="N23" s="161"/>
      <c r="O23" s="161"/>
      <c r="P23" s="161"/>
      <c r="Q23" s="161"/>
      <c r="R23" s="162"/>
    </row>
    <row r="24" spans="1:22" ht="9" customHeight="1" x14ac:dyDescent="0.15">
      <c r="A24" s="133"/>
      <c r="B24" s="133"/>
      <c r="C24" s="133"/>
      <c r="D24" s="133"/>
      <c r="E24" s="33" t="s">
        <v>18</v>
      </c>
      <c r="F24" s="117"/>
      <c r="G24" s="119"/>
      <c r="H24" s="34">
        <v>2</v>
      </c>
      <c r="I24" s="53">
        <f>SUM(I51,I59)</f>
        <v>10</v>
      </c>
      <c r="J24" s="160">
        <v>4.5066389999999998</v>
      </c>
      <c r="K24" s="161"/>
      <c r="L24" s="162"/>
      <c r="M24" s="160">
        <v>45.066389999999998</v>
      </c>
      <c r="N24" s="161"/>
      <c r="O24" s="161"/>
      <c r="P24" s="161"/>
      <c r="Q24" s="161"/>
      <c r="R24" s="162"/>
    </row>
    <row r="25" spans="1:22" s="87" customFormat="1" ht="9" customHeight="1" x14ac:dyDescent="0.15">
      <c r="A25" s="133" t="s">
        <v>65</v>
      </c>
      <c r="B25" s="133"/>
      <c r="C25" s="133"/>
      <c r="D25" s="133"/>
      <c r="E25" s="133"/>
      <c r="F25" s="133"/>
      <c r="G25" s="133"/>
      <c r="H25" s="53">
        <v>30</v>
      </c>
      <c r="I25" s="53">
        <v>100</v>
      </c>
      <c r="J25" s="188">
        <v>54.749049999999997</v>
      </c>
      <c r="K25" s="188"/>
      <c r="L25" s="188"/>
      <c r="M25" s="160" t="s">
        <v>73</v>
      </c>
      <c r="N25" s="161"/>
      <c r="O25" s="161"/>
      <c r="P25" s="161"/>
      <c r="Q25" s="161"/>
      <c r="R25" s="162"/>
    </row>
    <row r="26" spans="1:22" s="87" customFormat="1" ht="9.9499999999999993" customHeight="1" x14ac:dyDescent="0.15">
      <c r="A26" s="16"/>
      <c r="B26" s="16"/>
      <c r="C26" s="16"/>
      <c r="D26" s="16"/>
      <c r="E26" s="16"/>
      <c r="F26" s="16"/>
      <c r="G26" s="16"/>
      <c r="H26" s="111"/>
      <c r="I26" s="111"/>
      <c r="J26" s="112"/>
      <c r="K26" s="112"/>
      <c r="L26" s="112"/>
      <c r="M26" s="112"/>
      <c r="N26" s="112"/>
      <c r="O26" s="112"/>
      <c r="P26" s="112"/>
      <c r="Q26" s="112"/>
      <c r="R26" s="112"/>
    </row>
    <row r="27" spans="1:22" s="9" customFormat="1" ht="15" customHeight="1" x14ac:dyDescent="0.15">
      <c r="A27" s="9" t="s">
        <v>20</v>
      </c>
    </row>
    <row r="28" spans="1:22" s="11" customFormat="1" ht="18" customHeight="1" x14ac:dyDescent="0.15">
      <c r="A28" s="143" t="s">
        <v>63</v>
      </c>
      <c r="B28" s="145"/>
      <c r="C28" s="143" t="s">
        <v>64</v>
      </c>
      <c r="D28" s="144"/>
      <c r="E28" s="144"/>
      <c r="F28" s="144"/>
      <c r="G28" s="143" t="s">
        <v>23</v>
      </c>
      <c r="H28" s="144"/>
      <c r="I28" s="156" t="s">
        <v>50</v>
      </c>
      <c r="J28" s="168" t="s">
        <v>68</v>
      </c>
      <c r="K28" s="169"/>
      <c r="L28" s="169"/>
      <c r="M28" s="170"/>
      <c r="N28" s="133" t="s">
        <v>5</v>
      </c>
      <c r="O28" s="133"/>
      <c r="P28" s="133"/>
      <c r="Q28" s="133"/>
      <c r="R28" s="163" t="s">
        <v>6</v>
      </c>
      <c r="S28" s="164"/>
      <c r="T28" s="165"/>
      <c r="U28" s="168" t="s">
        <v>28</v>
      </c>
      <c r="V28" s="170"/>
    </row>
    <row r="29" spans="1:22" s="11" customFormat="1" ht="154.5" x14ac:dyDescent="0.15">
      <c r="A29" s="146"/>
      <c r="B29" s="148"/>
      <c r="C29" s="146"/>
      <c r="D29" s="147"/>
      <c r="E29" s="147"/>
      <c r="F29" s="147"/>
      <c r="G29" s="146"/>
      <c r="H29" s="147"/>
      <c r="I29" s="157"/>
      <c r="J29" s="37" t="s">
        <v>24</v>
      </c>
      <c r="K29" s="38" t="s">
        <v>25</v>
      </c>
      <c r="L29" s="54" t="s">
        <v>37</v>
      </c>
      <c r="M29" s="39" t="s">
        <v>38</v>
      </c>
      <c r="N29" s="93" t="s">
        <v>26</v>
      </c>
      <c r="O29" s="94" t="s">
        <v>27</v>
      </c>
      <c r="P29" s="94" t="s">
        <v>39</v>
      </c>
      <c r="Q29" s="92" t="s">
        <v>40</v>
      </c>
      <c r="R29" s="37" t="s">
        <v>16</v>
      </c>
      <c r="S29" s="38" t="s">
        <v>17</v>
      </c>
      <c r="T29" s="39" t="s">
        <v>18</v>
      </c>
      <c r="U29" s="37" t="s">
        <v>21</v>
      </c>
      <c r="V29" s="39" t="s">
        <v>22</v>
      </c>
    </row>
    <row r="30" spans="1:22" s="11" customFormat="1" ht="18.95" customHeight="1" x14ac:dyDescent="0.15">
      <c r="A30" s="127">
        <v>1</v>
      </c>
      <c r="B30" s="69" t="s">
        <v>160</v>
      </c>
      <c r="C30" s="202" t="s">
        <v>161</v>
      </c>
      <c r="D30" s="204"/>
      <c r="E30" s="204"/>
      <c r="F30" s="204"/>
      <c r="G30" s="202" t="s">
        <v>162</v>
      </c>
      <c r="H30" s="204"/>
      <c r="I30" s="100">
        <v>2</v>
      </c>
      <c r="J30" s="58" t="s">
        <v>94</v>
      </c>
      <c r="K30" s="41"/>
      <c r="L30" s="45"/>
      <c r="M30" s="42"/>
      <c r="N30" s="40"/>
      <c r="O30" s="41"/>
      <c r="P30" s="41" t="s">
        <v>94</v>
      </c>
      <c r="Q30" s="42"/>
      <c r="R30" s="40"/>
      <c r="S30" s="41" t="s">
        <v>94</v>
      </c>
      <c r="T30" s="42"/>
      <c r="U30" s="43">
        <v>81.462019999999995</v>
      </c>
      <c r="V30" s="44">
        <v>3.2766989999999998</v>
      </c>
    </row>
    <row r="31" spans="1:22" s="11" customFormat="1" ht="27" customHeight="1" x14ac:dyDescent="0.15">
      <c r="A31" s="127"/>
      <c r="B31" s="69" t="s">
        <v>75</v>
      </c>
      <c r="C31" s="205" t="s">
        <v>163</v>
      </c>
      <c r="D31" s="204"/>
      <c r="E31" s="204"/>
      <c r="F31" s="204"/>
      <c r="G31" s="205" t="s">
        <v>164</v>
      </c>
      <c r="H31" s="206"/>
      <c r="I31" s="100">
        <v>3</v>
      </c>
      <c r="J31" s="58" t="s">
        <v>94</v>
      </c>
      <c r="K31" s="41"/>
      <c r="L31" s="45"/>
      <c r="M31" s="42"/>
      <c r="N31" s="40"/>
      <c r="O31" s="41"/>
      <c r="P31" s="41" t="s">
        <v>94</v>
      </c>
      <c r="Q31" s="42"/>
      <c r="R31" s="40"/>
      <c r="S31" s="41" t="s">
        <v>94</v>
      </c>
      <c r="T31" s="42"/>
      <c r="U31" s="43">
        <v>73.617930000000001</v>
      </c>
      <c r="V31" s="44">
        <v>8.9463159999999995</v>
      </c>
    </row>
    <row r="32" spans="1:22" s="11" customFormat="1" ht="26.1" customHeight="1" x14ac:dyDescent="0.15">
      <c r="A32" s="127"/>
      <c r="B32" s="69" t="s">
        <v>76</v>
      </c>
      <c r="C32" s="205" t="s">
        <v>165</v>
      </c>
      <c r="D32" s="204"/>
      <c r="E32" s="204"/>
      <c r="F32" s="204"/>
      <c r="G32" s="202" t="s">
        <v>166</v>
      </c>
      <c r="H32" s="204"/>
      <c r="I32" s="100">
        <v>3</v>
      </c>
      <c r="J32" s="58" t="s">
        <v>94</v>
      </c>
      <c r="K32" s="41"/>
      <c r="L32" s="45"/>
      <c r="M32" s="42"/>
      <c r="N32" s="40"/>
      <c r="O32" s="41"/>
      <c r="P32" s="41" t="s">
        <v>94</v>
      </c>
      <c r="Q32" s="42"/>
      <c r="R32" s="40"/>
      <c r="S32" s="41" t="s">
        <v>94</v>
      </c>
      <c r="T32" s="42"/>
      <c r="U32" s="43">
        <v>21.492000000000001</v>
      </c>
      <c r="V32" s="44">
        <v>23.276689999999999</v>
      </c>
    </row>
    <row r="33" spans="1:22" s="11" customFormat="1" ht="33.6" customHeight="1" x14ac:dyDescent="0.15">
      <c r="A33" s="127"/>
      <c r="B33" s="69" t="s">
        <v>95</v>
      </c>
      <c r="C33" s="200" t="s">
        <v>167</v>
      </c>
      <c r="D33" s="203"/>
      <c r="E33" s="203"/>
      <c r="F33" s="203"/>
      <c r="G33" s="200" t="s">
        <v>168</v>
      </c>
      <c r="H33" s="199"/>
      <c r="I33" s="68">
        <v>3</v>
      </c>
      <c r="J33" s="40" t="s">
        <v>94</v>
      </c>
      <c r="K33" s="41"/>
      <c r="L33" s="45"/>
      <c r="M33" s="42"/>
      <c r="N33" s="40"/>
      <c r="O33" s="41"/>
      <c r="P33" s="41"/>
      <c r="Q33" s="42" t="s">
        <v>94</v>
      </c>
      <c r="R33" s="40"/>
      <c r="S33" s="58" t="s">
        <v>94</v>
      </c>
      <c r="T33" s="41"/>
      <c r="U33" s="43">
        <v>26.070810000000002</v>
      </c>
      <c r="V33" s="44">
        <v>17.67989</v>
      </c>
    </row>
    <row r="34" spans="1:22" s="11" customFormat="1" ht="27" customHeight="1" x14ac:dyDescent="0.15">
      <c r="A34" s="127">
        <v>2</v>
      </c>
      <c r="B34" s="69" t="s">
        <v>169</v>
      </c>
      <c r="C34" s="202" t="s">
        <v>170</v>
      </c>
      <c r="D34" s="201"/>
      <c r="E34" s="201"/>
      <c r="F34" s="201"/>
      <c r="G34" s="200" t="s">
        <v>171</v>
      </c>
      <c r="H34" s="199"/>
      <c r="I34" s="68">
        <v>4</v>
      </c>
      <c r="J34" s="40" t="s">
        <v>94</v>
      </c>
      <c r="K34" s="41"/>
      <c r="L34" s="45"/>
      <c r="M34" s="42"/>
      <c r="N34" s="40"/>
      <c r="O34" s="41"/>
      <c r="P34" s="41"/>
      <c r="Q34" s="42" t="s">
        <v>94</v>
      </c>
      <c r="R34" s="40"/>
      <c r="S34" s="58" t="s">
        <v>94</v>
      </c>
      <c r="T34" s="41"/>
      <c r="U34" s="43">
        <v>26.279260000000001</v>
      </c>
      <c r="V34" s="44">
        <v>34.05339</v>
      </c>
    </row>
    <row r="35" spans="1:22" s="11" customFormat="1" ht="19.5" customHeight="1" x14ac:dyDescent="0.15">
      <c r="A35" s="127"/>
      <c r="B35" s="69" t="s">
        <v>75</v>
      </c>
      <c r="C35" s="196" t="s">
        <v>172</v>
      </c>
      <c r="D35" s="201"/>
      <c r="E35" s="201"/>
      <c r="F35" s="201"/>
      <c r="G35" s="196" t="s">
        <v>173</v>
      </c>
      <c r="H35" s="199"/>
      <c r="I35" s="68">
        <v>3</v>
      </c>
      <c r="J35" s="40" t="s">
        <v>94</v>
      </c>
      <c r="K35" s="41"/>
      <c r="L35" s="45"/>
      <c r="M35" s="42"/>
      <c r="N35" s="40"/>
      <c r="O35" s="41"/>
      <c r="P35" s="41" t="s">
        <v>94</v>
      </c>
      <c r="Q35" s="42"/>
      <c r="R35" s="40"/>
      <c r="S35" s="58" t="s">
        <v>94</v>
      </c>
      <c r="T35" s="41"/>
      <c r="U35" s="43">
        <v>69.902910000000006</v>
      </c>
      <c r="V35" s="44">
        <v>8.7478580000000008</v>
      </c>
    </row>
    <row r="36" spans="1:22" s="11" customFormat="1" ht="47.1" customHeight="1" x14ac:dyDescent="0.15">
      <c r="A36" s="127"/>
      <c r="B36" s="69" t="s">
        <v>76</v>
      </c>
      <c r="C36" s="202" t="s">
        <v>174</v>
      </c>
      <c r="D36" s="201"/>
      <c r="E36" s="201"/>
      <c r="F36" s="201"/>
      <c r="G36" s="200" t="s">
        <v>175</v>
      </c>
      <c r="H36" s="199"/>
      <c r="I36" s="68">
        <v>3</v>
      </c>
      <c r="J36" s="40" t="s">
        <v>94</v>
      </c>
      <c r="K36" s="41"/>
      <c r="L36" s="45"/>
      <c r="M36" s="42"/>
      <c r="N36" s="40"/>
      <c r="O36" s="41"/>
      <c r="P36" s="41"/>
      <c r="Q36" s="42" t="s">
        <v>94</v>
      </c>
      <c r="R36" s="40" t="s">
        <v>94</v>
      </c>
      <c r="S36" s="58"/>
      <c r="T36" s="41"/>
      <c r="U36" s="43">
        <v>74.640199999999993</v>
      </c>
      <c r="V36" s="44">
        <v>0.49685800000000002</v>
      </c>
    </row>
    <row r="37" spans="1:22" s="11" customFormat="1" ht="26.1" customHeight="1" x14ac:dyDescent="0.15">
      <c r="A37" s="127">
        <v>3</v>
      </c>
      <c r="B37" s="69" t="s">
        <v>169</v>
      </c>
      <c r="C37" s="196" t="s">
        <v>176</v>
      </c>
      <c r="D37" s="201"/>
      <c r="E37" s="201"/>
      <c r="F37" s="201"/>
      <c r="G37" s="200" t="s">
        <v>177</v>
      </c>
      <c r="H37" s="199"/>
      <c r="I37" s="68">
        <v>3</v>
      </c>
      <c r="J37" s="40"/>
      <c r="K37" s="41"/>
      <c r="L37" s="45" t="s">
        <v>94</v>
      </c>
      <c r="M37" s="42"/>
      <c r="N37" s="40"/>
      <c r="O37" s="41"/>
      <c r="P37" s="41" t="s">
        <v>94</v>
      </c>
      <c r="Q37" s="42"/>
      <c r="R37" s="40"/>
      <c r="S37" s="58" t="s">
        <v>94</v>
      </c>
      <c r="T37" s="41"/>
      <c r="U37" s="43">
        <v>50.870930000000001</v>
      </c>
      <c r="V37" s="44">
        <v>12.243</v>
      </c>
    </row>
    <row r="38" spans="1:22" s="11" customFormat="1" ht="27" customHeight="1" x14ac:dyDescent="0.15">
      <c r="A38" s="127"/>
      <c r="B38" s="69" t="s">
        <v>75</v>
      </c>
      <c r="C38" s="196" t="s">
        <v>178</v>
      </c>
      <c r="D38" s="201"/>
      <c r="E38" s="201"/>
      <c r="F38" s="201"/>
      <c r="G38" s="200" t="s">
        <v>179</v>
      </c>
      <c r="H38" s="199"/>
      <c r="I38" s="68">
        <v>3</v>
      </c>
      <c r="J38" s="40"/>
      <c r="K38" s="41"/>
      <c r="L38" s="45" t="s">
        <v>94</v>
      </c>
      <c r="M38" s="42"/>
      <c r="N38" s="40"/>
      <c r="O38" s="41"/>
      <c r="P38" s="41" t="s">
        <v>94</v>
      </c>
      <c r="Q38" s="42"/>
      <c r="R38" s="40" t="s">
        <v>94</v>
      </c>
      <c r="S38" s="58"/>
      <c r="T38" s="41"/>
      <c r="U38" s="43">
        <v>67.712729999999993</v>
      </c>
      <c r="V38" s="44">
        <v>0.56253500000000001</v>
      </c>
    </row>
    <row r="39" spans="1:22" s="11" customFormat="1" ht="27" customHeight="1" x14ac:dyDescent="0.15">
      <c r="A39" s="127"/>
      <c r="B39" s="69" t="s">
        <v>76</v>
      </c>
      <c r="C39" s="196" t="s">
        <v>180</v>
      </c>
      <c r="D39" s="203"/>
      <c r="E39" s="203"/>
      <c r="F39" s="199"/>
      <c r="G39" s="200" t="s">
        <v>181</v>
      </c>
      <c r="H39" s="199"/>
      <c r="I39" s="68">
        <v>3</v>
      </c>
      <c r="J39" s="62"/>
      <c r="K39" s="61"/>
      <c r="L39" s="66" t="s">
        <v>94</v>
      </c>
      <c r="M39" s="63"/>
      <c r="N39" s="62"/>
      <c r="O39" s="61"/>
      <c r="P39" s="61"/>
      <c r="Q39" s="63" t="s">
        <v>94</v>
      </c>
      <c r="R39" s="62" t="s">
        <v>94</v>
      </c>
      <c r="S39" s="59"/>
      <c r="T39" s="61"/>
      <c r="U39" s="60">
        <v>47.351509999999998</v>
      </c>
      <c r="V39" s="57">
        <v>0.985151</v>
      </c>
    </row>
    <row r="40" spans="1:22" s="11" customFormat="1" ht="27" customHeight="1" x14ac:dyDescent="0.15">
      <c r="A40" s="127">
        <v>4</v>
      </c>
      <c r="B40" s="69" t="s">
        <v>169</v>
      </c>
      <c r="C40" s="196" t="s">
        <v>182</v>
      </c>
      <c r="D40" s="197"/>
      <c r="E40" s="197"/>
      <c r="F40" s="198"/>
      <c r="G40" s="196" t="s">
        <v>183</v>
      </c>
      <c r="H40" s="199"/>
      <c r="I40" s="68">
        <v>3</v>
      </c>
      <c r="J40" s="40"/>
      <c r="K40" s="41"/>
      <c r="L40" s="45" t="s">
        <v>94</v>
      </c>
      <c r="M40" s="42"/>
      <c r="N40" s="40"/>
      <c r="O40" s="41"/>
      <c r="P40" s="41"/>
      <c r="Q40" s="42" t="s">
        <v>94</v>
      </c>
      <c r="R40" s="40" t="s">
        <v>94</v>
      </c>
      <c r="S40" s="58"/>
      <c r="T40" s="41"/>
      <c r="U40" s="43">
        <v>70.078519999999997</v>
      </c>
      <c r="V40" s="44">
        <v>0.52541400000000005</v>
      </c>
    </row>
    <row r="41" spans="1:22" s="11" customFormat="1" ht="30" customHeight="1" x14ac:dyDescent="0.15">
      <c r="A41" s="127"/>
      <c r="B41" s="69" t="s">
        <v>75</v>
      </c>
      <c r="C41" s="200" t="s">
        <v>184</v>
      </c>
      <c r="D41" s="201"/>
      <c r="E41" s="201"/>
      <c r="F41" s="201"/>
      <c r="G41" s="200" t="s">
        <v>185</v>
      </c>
      <c r="H41" s="199"/>
      <c r="I41" s="68">
        <v>3</v>
      </c>
      <c r="J41" s="40"/>
      <c r="K41" s="41"/>
      <c r="L41" s="45" t="s">
        <v>94</v>
      </c>
      <c r="M41" s="42"/>
      <c r="N41" s="40"/>
      <c r="O41" s="41"/>
      <c r="P41" s="41" t="s">
        <v>94</v>
      </c>
      <c r="Q41" s="42"/>
      <c r="R41" s="40" t="s">
        <v>94</v>
      </c>
      <c r="S41" s="58"/>
      <c r="T41" s="41"/>
      <c r="U41" s="43">
        <v>71.594800000000006</v>
      </c>
      <c r="V41" s="44">
        <v>0.70245500000000005</v>
      </c>
    </row>
    <row r="42" spans="1:22" s="11" customFormat="1" ht="39.950000000000003" customHeight="1" x14ac:dyDescent="0.15">
      <c r="A42" s="127"/>
      <c r="B42" s="69" t="s">
        <v>76</v>
      </c>
      <c r="C42" s="196" t="s">
        <v>186</v>
      </c>
      <c r="D42" s="201"/>
      <c r="E42" s="201"/>
      <c r="F42" s="201"/>
      <c r="G42" s="200" t="s">
        <v>187</v>
      </c>
      <c r="H42" s="199"/>
      <c r="I42" s="68">
        <v>3</v>
      </c>
      <c r="J42" s="40"/>
      <c r="K42" s="41"/>
      <c r="L42" s="45" t="s">
        <v>94</v>
      </c>
      <c r="M42" s="42"/>
      <c r="N42" s="40"/>
      <c r="O42" s="41"/>
      <c r="P42" s="41" t="s">
        <v>94</v>
      </c>
      <c r="Q42" s="42"/>
      <c r="R42" s="40"/>
      <c r="S42" s="58" t="s">
        <v>94</v>
      </c>
      <c r="T42" s="41"/>
      <c r="U42" s="43">
        <v>39.822949999999999</v>
      </c>
      <c r="V42" s="44">
        <v>20.21416</v>
      </c>
    </row>
    <row r="43" spans="1:22" s="11" customFormat="1" ht="19.5" customHeight="1" x14ac:dyDescent="0.15">
      <c r="A43" s="127"/>
      <c r="B43" s="69" t="s">
        <v>95</v>
      </c>
      <c r="C43" s="196" t="s">
        <v>188</v>
      </c>
      <c r="D43" s="201"/>
      <c r="E43" s="201"/>
      <c r="F43" s="201"/>
      <c r="G43" s="200" t="s">
        <v>189</v>
      </c>
      <c r="H43" s="199"/>
      <c r="I43" s="68">
        <v>3</v>
      </c>
      <c r="J43" s="40"/>
      <c r="K43" s="41"/>
      <c r="L43" s="45" t="s">
        <v>94</v>
      </c>
      <c r="M43" s="42"/>
      <c r="N43" s="40"/>
      <c r="O43" s="41"/>
      <c r="P43" s="41"/>
      <c r="Q43" s="42" t="s">
        <v>94</v>
      </c>
      <c r="R43" s="40"/>
      <c r="S43" s="58" t="s">
        <v>94</v>
      </c>
      <c r="T43" s="41"/>
      <c r="U43" s="43">
        <v>51.876069999999999</v>
      </c>
      <c r="V43" s="44">
        <v>12.791259999999999</v>
      </c>
    </row>
    <row r="44" spans="1:22" s="11" customFormat="1" ht="19.5" customHeight="1" x14ac:dyDescent="0.15">
      <c r="A44" s="127">
        <v>5</v>
      </c>
      <c r="B44" s="69" t="s">
        <v>169</v>
      </c>
      <c r="C44" s="196" t="s">
        <v>190</v>
      </c>
      <c r="D44" s="201"/>
      <c r="E44" s="201"/>
      <c r="F44" s="201"/>
      <c r="G44" s="200" t="s">
        <v>191</v>
      </c>
      <c r="H44" s="199"/>
      <c r="I44" s="68">
        <v>3</v>
      </c>
      <c r="J44" s="40"/>
      <c r="K44" s="41" t="s">
        <v>94</v>
      </c>
      <c r="L44" s="45"/>
      <c r="M44" s="42"/>
      <c r="N44" s="40"/>
      <c r="O44" s="41"/>
      <c r="P44" s="41"/>
      <c r="Q44" s="42" t="s">
        <v>94</v>
      </c>
      <c r="R44" s="40" t="s">
        <v>94</v>
      </c>
      <c r="S44" s="58"/>
      <c r="T44" s="41"/>
      <c r="U44" s="43">
        <v>71.500569999999996</v>
      </c>
      <c r="V44" s="44">
        <v>0.23986199999999999</v>
      </c>
    </row>
    <row r="45" spans="1:22" s="11" customFormat="1" ht="27" customHeight="1" x14ac:dyDescent="0.15">
      <c r="A45" s="127"/>
      <c r="B45" s="69" t="s">
        <v>192</v>
      </c>
      <c r="C45" s="196" t="s">
        <v>193</v>
      </c>
      <c r="D45" s="201"/>
      <c r="E45" s="201"/>
      <c r="F45" s="201"/>
      <c r="G45" s="200" t="s">
        <v>194</v>
      </c>
      <c r="H45" s="199"/>
      <c r="I45" s="68">
        <v>3</v>
      </c>
      <c r="J45" s="40"/>
      <c r="K45" s="41" t="s">
        <v>94</v>
      </c>
      <c r="L45" s="45"/>
      <c r="M45" s="42"/>
      <c r="N45" s="40"/>
      <c r="O45" s="41"/>
      <c r="P45" s="41"/>
      <c r="Q45" s="42" t="s">
        <v>94</v>
      </c>
      <c r="R45" s="40"/>
      <c r="S45" s="58" t="s">
        <v>94</v>
      </c>
      <c r="T45" s="41"/>
      <c r="U45" s="43">
        <v>77.438599999999994</v>
      </c>
      <c r="V45" s="44">
        <v>3.7578520000000002</v>
      </c>
    </row>
    <row r="46" spans="1:22" s="11" customFormat="1" ht="27" customHeight="1" x14ac:dyDescent="0.15">
      <c r="A46" s="127"/>
      <c r="B46" s="69" t="s">
        <v>195</v>
      </c>
      <c r="C46" s="196" t="s">
        <v>222</v>
      </c>
      <c r="D46" s="201"/>
      <c r="E46" s="201"/>
      <c r="F46" s="201"/>
      <c r="G46" s="196" t="s">
        <v>196</v>
      </c>
      <c r="H46" s="199"/>
      <c r="I46" s="68">
        <v>3</v>
      </c>
      <c r="J46" s="40"/>
      <c r="K46" s="41" t="s">
        <v>94</v>
      </c>
      <c r="L46" s="45"/>
      <c r="M46" s="42"/>
      <c r="N46" s="40"/>
      <c r="O46" s="41"/>
      <c r="P46" s="41"/>
      <c r="Q46" s="42" t="s">
        <v>94</v>
      </c>
      <c r="R46" s="40" t="s">
        <v>94</v>
      </c>
      <c r="S46" s="58"/>
      <c r="T46" s="41"/>
      <c r="U46" s="43">
        <v>62.73272</v>
      </c>
      <c r="V46" s="44">
        <v>0.72101599999999999</v>
      </c>
    </row>
    <row r="47" spans="1:22" s="11" customFormat="1" ht="18.95" customHeight="1" x14ac:dyDescent="0.15">
      <c r="A47" s="127">
        <v>6</v>
      </c>
      <c r="B47" s="69" t="s">
        <v>169</v>
      </c>
      <c r="C47" s="200" t="s">
        <v>197</v>
      </c>
      <c r="D47" s="201"/>
      <c r="E47" s="201"/>
      <c r="F47" s="201"/>
      <c r="G47" s="200" t="s">
        <v>198</v>
      </c>
      <c r="H47" s="199"/>
      <c r="I47" s="68">
        <v>3</v>
      </c>
      <c r="J47" s="40"/>
      <c r="K47" s="41" t="s">
        <v>94</v>
      </c>
      <c r="L47" s="45"/>
      <c r="M47" s="42"/>
      <c r="N47" s="40"/>
      <c r="O47" s="41"/>
      <c r="P47" s="41"/>
      <c r="Q47" s="42" t="s">
        <v>94</v>
      </c>
      <c r="R47" s="40"/>
      <c r="S47" s="58" t="s">
        <v>94</v>
      </c>
      <c r="T47" s="41"/>
      <c r="U47" s="43">
        <v>69.784400000000005</v>
      </c>
      <c r="V47" s="44">
        <v>5.5953739999999996</v>
      </c>
    </row>
    <row r="48" spans="1:22" ht="26.1" customHeight="1" x14ac:dyDescent="0.15">
      <c r="A48" s="127"/>
      <c r="B48" s="69" t="s">
        <v>75</v>
      </c>
      <c r="C48" s="196" t="s">
        <v>199</v>
      </c>
      <c r="D48" s="201"/>
      <c r="E48" s="201"/>
      <c r="F48" s="201"/>
      <c r="G48" s="200" t="s">
        <v>200</v>
      </c>
      <c r="H48" s="199"/>
      <c r="I48" s="68">
        <v>3</v>
      </c>
      <c r="J48" s="40"/>
      <c r="K48" s="41" t="s">
        <v>94</v>
      </c>
      <c r="L48" s="45"/>
      <c r="M48" s="42"/>
      <c r="N48" s="40"/>
      <c r="O48" s="41"/>
      <c r="P48" s="41"/>
      <c r="Q48" s="42" t="s">
        <v>94</v>
      </c>
      <c r="R48" s="40" t="s">
        <v>94</v>
      </c>
      <c r="S48" s="58"/>
      <c r="T48" s="41"/>
      <c r="U48" s="43">
        <v>84.573099999999997</v>
      </c>
      <c r="V48" s="44">
        <v>0.40833799999999998</v>
      </c>
    </row>
    <row r="49" spans="1:22" ht="26.1" customHeight="1" x14ac:dyDescent="0.15">
      <c r="A49" s="127"/>
      <c r="B49" s="69" t="s">
        <v>76</v>
      </c>
      <c r="C49" s="200" t="s">
        <v>201</v>
      </c>
      <c r="D49" s="201"/>
      <c r="E49" s="201"/>
      <c r="F49" s="201"/>
      <c r="G49" s="200" t="s">
        <v>202</v>
      </c>
      <c r="H49" s="199"/>
      <c r="I49" s="68">
        <v>3</v>
      </c>
      <c r="J49" s="40"/>
      <c r="K49" s="41" t="s">
        <v>94</v>
      </c>
      <c r="L49" s="45"/>
      <c r="M49" s="42"/>
      <c r="N49" s="40"/>
      <c r="O49" s="41"/>
      <c r="P49" s="41"/>
      <c r="Q49" s="42" t="s">
        <v>94</v>
      </c>
      <c r="R49" s="40"/>
      <c r="S49" s="58" t="s">
        <v>94</v>
      </c>
      <c r="T49" s="41"/>
      <c r="U49" s="43">
        <v>69.680179999999993</v>
      </c>
      <c r="V49" s="44">
        <v>0.27841199999999999</v>
      </c>
    </row>
    <row r="50" spans="1:22" ht="26.1" customHeight="1" x14ac:dyDescent="0.15">
      <c r="A50" s="127"/>
      <c r="B50" s="69" t="s">
        <v>95</v>
      </c>
      <c r="C50" s="200" t="s">
        <v>203</v>
      </c>
      <c r="D50" s="201"/>
      <c r="E50" s="201"/>
      <c r="F50" s="201"/>
      <c r="G50" s="200" t="s">
        <v>204</v>
      </c>
      <c r="H50" s="199"/>
      <c r="I50" s="68">
        <v>3</v>
      </c>
      <c r="J50" s="40"/>
      <c r="K50" s="41" t="s">
        <v>94</v>
      </c>
      <c r="L50" s="45"/>
      <c r="M50" s="42"/>
      <c r="N50" s="40"/>
      <c r="O50" s="41"/>
      <c r="P50" s="41" t="s">
        <v>94</v>
      </c>
      <c r="Q50" s="42"/>
      <c r="R50" s="40"/>
      <c r="S50" s="58" t="s">
        <v>94</v>
      </c>
      <c r="T50" s="41"/>
      <c r="U50" s="43">
        <v>82.151619999999994</v>
      </c>
      <c r="V50" s="44">
        <v>2.214448</v>
      </c>
    </row>
    <row r="51" spans="1:22" ht="20.100000000000001" customHeight="1" x14ac:dyDescent="0.15">
      <c r="A51" s="127">
        <v>7</v>
      </c>
      <c r="B51" s="69" t="s">
        <v>169</v>
      </c>
      <c r="C51" s="200" t="s">
        <v>205</v>
      </c>
      <c r="D51" s="201"/>
      <c r="E51" s="201"/>
      <c r="F51" s="201"/>
      <c r="G51" s="200" t="s">
        <v>206</v>
      </c>
      <c r="H51" s="199"/>
      <c r="I51" s="68">
        <v>5</v>
      </c>
      <c r="J51" s="40"/>
      <c r="K51" s="41" t="s">
        <v>94</v>
      </c>
      <c r="L51" s="45"/>
      <c r="M51" s="42"/>
      <c r="N51" s="40"/>
      <c r="O51" s="41"/>
      <c r="P51" s="41"/>
      <c r="Q51" s="42" t="s">
        <v>395</v>
      </c>
      <c r="R51" s="40"/>
      <c r="S51" s="58"/>
      <c r="T51" s="41" t="s">
        <v>94</v>
      </c>
      <c r="U51" s="43">
        <v>43.603650000000002</v>
      </c>
      <c r="V51" s="44">
        <v>23.590800000000002</v>
      </c>
    </row>
    <row r="52" spans="1:22" ht="20.100000000000001" customHeight="1" x14ac:dyDescent="0.15">
      <c r="A52" s="127"/>
      <c r="B52" s="69" t="s">
        <v>75</v>
      </c>
      <c r="C52" s="200" t="s">
        <v>207</v>
      </c>
      <c r="D52" s="201"/>
      <c r="E52" s="201"/>
      <c r="F52" s="201"/>
      <c r="G52" s="200" t="s">
        <v>208</v>
      </c>
      <c r="H52" s="199"/>
      <c r="I52" s="68">
        <v>3</v>
      </c>
      <c r="J52" s="40"/>
      <c r="K52" s="41" t="s">
        <v>94</v>
      </c>
      <c r="L52" s="45"/>
      <c r="M52" s="42"/>
      <c r="N52" s="40"/>
      <c r="O52" s="41" t="s">
        <v>395</v>
      </c>
      <c r="P52" s="41"/>
      <c r="Q52" s="42"/>
      <c r="R52" s="40" t="s">
        <v>94</v>
      </c>
      <c r="S52" s="58"/>
      <c r="T52" s="41"/>
      <c r="U52" s="43">
        <v>42.819809999999997</v>
      </c>
      <c r="V52" s="44">
        <v>1.3777839999999999</v>
      </c>
    </row>
    <row r="53" spans="1:22" ht="19.5" customHeight="1" x14ac:dyDescent="0.15">
      <c r="A53" s="127"/>
      <c r="B53" s="69" t="s">
        <v>76</v>
      </c>
      <c r="C53" s="200" t="s">
        <v>209</v>
      </c>
      <c r="D53" s="201"/>
      <c r="E53" s="201"/>
      <c r="F53" s="201"/>
      <c r="G53" s="200" t="s">
        <v>210</v>
      </c>
      <c r="H53" s="199"/>
      <c r="I53" s="68">
        <v>4</v>
      </c>
      <c r="J53" s="40"/>
      <c r="K53" s="41" t="s">
        <v>94</v>
      </c>
      <c r="L53" s="45"/>
      <c r="M53" s="42"/>
      <c r="N53" s="40"/>
      <c r="O53" s="41" t="s">
        <v>395</v>
      </c>
      <c r="P53" s="41"/>
      <c r="Q53" s="42"/>
      <c r="R53" s="40" t="s">
        <v>94</v>
      </c>
      <c r="S53" s="58"/>
      <c r="T53" s="41"/>
      <c r="U53" s="43">
        <v>40.429749999999999</v>
      </c>
      <c r="V53" s="44">
        <v>1.669046</v>
      </c>
    </row>
    <row r="54" spans="1:22" ht="26.1" customHeight="1" x14ac:dyDescent="0.15">
      <c r="A54" s="127">
        <v>8</v>
      </c>
      <c r="B54" s="69" t="s">
        <v>169</v>
      </c>
      <c r="C54" s="196" t="s">
        <v>211</v>
      </c>
      <c r="D54" s="201"/>
      <c r="E54" s="201"/>
      <c r="F54" s="201"/>
      <c r="G54" s="200" t="s">
        <v>212</v>
      </c>
      <c r="H54" s="199"/>
      <c r="I54" s="68">
        <v>4</v>
      </c>
      <c r="J54" s="40"/>
      <c r="K54" s="41"/>
      <c r="L54" s="45" t="s">
        <v>94</v>
      </c>
      <c r="M54" s="42"/>
      <c r="N54" s="40"/>
      <c r="O54" s="41"/>
      <c r="P54" s="41" t="s">
        <v>395</v>
      </c>
      <c r="Q54" s="42"/>
      <c r="R54" s="40"/>
      <c r="S54" s="58" t="s">
        <v>94</v>
      </c>
      <c r="T54" s="41"/>
      <c r="U54" s="43">
        <v>35.398339999999997</v>
      </c>
      <c r="V54" s="44">
        <v>11.554819999999999</v>
      </c>
    </row>
    <row r="55" spans="1:22" ht="26.1" customHeight="1" x14ac:dyDescent="0.15">
      <c r="A55" s="127"/>
      <c r="B55" s="69" t="s">
        <v>75</v>
      </c>
      <c r="C55" s="200" t="s">
        <v>213</v>
      </c>
      <c r="D55" s="201"/>
      <c r="E55" s="201"/>
      <c r="F55" s="201"/>
      <c r="G55" s="200" t="s">
        <v>214</v>
      </c>
      <c r="H55" s="199"/>
      <c r="I55" s="68">
        <v>4</v>
      </c>
      <c r="J55" s="40"/>
      <c r="K55" s="41"/>
      <c r="L55" s="45" t="s">
        <v>94</v>
      </c>
      <c r="M55" s="42"/>
      <c r="N55" s="40"/>
      <c r="O55" s="41" t="s">
        <v>395</v>
      </c>
      <c r="P55" s="41"/>
      <c r="Q55" s="42"/>
      <c r="R55" s="40" t="s">
        <v>94</v>
      </c>
      <c r="S55" s="58"/>
      <c r="T55" s="41"/>
      <c r="U55" s="43">
        <v>43.527979999999999</v>
      </c>
      <c r="V55" s="44">
        <v>2.0845229999999999</v>
      </c>
    </row>
    <row r="56" spans="1:22" ht="26.45" customHeight="1" x14ac:dyDescent="0.15">
      <c r="A56" s="127"/>
      <c r="B56" s="69" t="s">
        <v>76</v>
      </c>
      <c r="C56" s="200" t="s">
        <v>615</v>
      </c>
      <c r="D56" s="201"/>
      <c r="E56" s="201"/>
      <c r="F56" s="201"/>
      <c r="G56" s="200" t="s">
        <v>215</v>
      </c>
      <c r="H56" s="199"/>
      <c r="I56" s="68">
        <v>4</v>
      </c>
      <c r="J56" s="40"/>
      <c r="K56" s="41"/>
      <c r="L56" s="45" t="s">
        <v>94</v>
      </c>
      <c r="M56" s="42"/>
      <c r="N56" s="40"/>
      <c r="O56" s="41" t="s">
        <v>395</v>
      </c>
      <c r="P56" s="41"/>
      <c r="Q56" s="42"/>
      <c r="R56" s="40" t="s">
        <v>94</v>
      </c>
      <c r="S56" s="58"/>
      <c r="T56" s="41"/>
      <c r="U56" s="43">
        <v>22.605650000000001</v>
      </c>
      <c r="V56" s="44">
        <v>2.742718</v>
      </c>
    </row>
    <row r="57" spans="1:22" ht="19.5" customHeight="1" x14ac:dyDescent="0.15">
      <c r="A57" s="127">
        <v>9</v>
      </c>
      <c r="B57" s="69" t="s">
        <v>169</v>
      </c>
      <c r="C57" s="196" t="s">
        <v>216</v>
      </c>
      <c r="D57" s="201"/>
      <c r="E57" s="201"/>
      <c r="F57" s="201"/>
      <c r="G57" s="200" t="s">
        <v>217</v>
      </c>
      <c r="H57" s="199"/>
      <c r="I57" s="68">
        <v>4</v>
      </c>
      <c r="J57" s="40" t="s">
        <v>94</v>
      </c>
      <c r="K57" s="41"/>
      <c r="L57" s="45"/>
      <c r="M57" s="42"/>
      <c r="N57" s="40"/>
      <c r="O57" s="41"/>
      <c r="P57" s="41" t="s">
        <v>395</v>
      </c>
      <c r="Q57" s="42"/>
      <c r="R57" s="40"/>
      <c r="S57" s="58" t="s">
        <v>94</v>
      </c>
      <c r="T57" s="41"/>
      <c r="U57" s="43">
        <v>79.064819999999997</v>
      </c>
      <c r="V57" s="44">
        <v>4.5545400000000003</v>
      </c>
    </row>
    <row r="58" spans="1:22" ht="35.1" customHeight="1" x14ac:dyDescent="0.15">
      <c r="A58" s="127"/>
      <c r="B58" s="69" t="s">
        <v>75</v>
      </c>
      <c r="C58" s="200" t="s">
        <v>218</v>
      </c>
      <c r="D58" s="201"/>
      <c r="E58" s="201"/>
      <c r="F58" s="201"/>
      <c r="G58" s="200" t="s">
        <v>219</v>
      </c>
      <c r="H58" s="199"/>
      <c r="I58" s="68">
        <v>4</v>
      </c>
      <c r="J58" s="40" t="s">
        <v>94</v>
      </c>
      <c r="K58" s="41"/>
      <c r="L58" s="45"/>
      <c r="M58" s="42"/>
      <c r="N58" s="40"/>
      <c r="O58" s="41"/>
      <c r="P58" s="41" t="s">
        <v>395</v>
      </c>
      <c r="Q58" s="42"/>
      <c r="R58" s="40"/>
      <c r="S58" s="58" t="s">
        <v>94</v>
      </c>
      <c r="T58" s="41"/>
      <c r="U58" s="43">
        <v>48.739289999999997</v>
      </c>
      <c r="V58" s="44">
        <v>8.5750989999999998</v>
      </c>
    </row>
    <row r="59" spans="1:22" ht="26.1" customHeight="1" x14ac:dyDescent="0.15">
      <c r="A59" s="127"/>
      <c r="B59" s="69" t="s">
        <v>76</v>
      </c>
      <c r="C59" s="196" t="s">
        <v>220</v>
      </c>
      <c r="D59" s="201"/>
      <c r="E59" s="201"/>
      <c r="F59" s="201"/>
      <c r="G59" s="200" t="s">
        <v>221</v>
      </c>
      <c r="H59" s="199"/>
      <c r="I59" s="68">
        <v>5</v>
      </c>
      <c r="J59" s="40" t="s">
        <v>94</v>
      </c>
      <c r="K59" s="41"/>
      <c r="L59" s="45"/>
      <c r="M59" s="42"/>
      <c r="N59" s="40"/>
      <c r="O59" s="41" t="s">
        <v>395</v>
      </c>
      <c r="P59" s="41"/>
      <c r="Q59" s="42"/>
      <c r="R59" s="40"/>
      <c r="S59" s="58"/>
      <c r="T59" s="41" t="s">
        <v>94</v>
      </c>
      <c r="U59" s="43">
        <v>46.529119999999999</v>
      </c>
      <c r="V59" s="44">
        <v>26.196449999999999</v>
      </c>
    </row>
  </sheetData>
  <dataConsolidate/>
  <mergeCells count="116">
    <mergeCell ref="A57:A59"/>
    <mergeCell ref="C57:F57"/>
    <mergeCell ref="G57:H57"/>
    <mergeCell ref="C58:F58"/>
    <mergeCell ref="G58:H58"/>
    <mergeCell ref="C59:F59"/>
    <mergeCell ref="G59:H59"/>
    <mergeCell ref="A54:A56"/>
    <mergeCell ref="C54:F54"/>
    <mergeCell ref="G54:H54"/>
    <mergeCell ref="C55:F55"/>
    <mergeCell ref="G55:H55"/>
    <mergeCell ref="C56:F56"/>
    <mergeCell ref="G56:H56"/>
    <mergeCell ref="A51:A53"/>
    <mergeCell ref="C51:F51"/>
    <mergeCell ref="G51:H51"/>
    <mergeCell ref="C52:F52"/>
    <mergeCell ref="G52:H52"/>
    <mergeCell ref="C53:F53"/>
    <mergeCell ref="G53:H53"/>
    <mergeCell ref="A44:A46"/>
    <mergeCell ref="A47:A50"/>
    <mergeCell ref="C48:F48"/>
    <mergeCell ref="G48:H48"/>
    <mergeCell ref="C49:F49"/>
    <mergeCell ref="G49:H49"/>
    <mergeCell ref="C50:F50"/>
    <mergeCell ref="G50:H50"/>
    <mergeCell ref="G46:H46"/>
    <mergeCell ref="G47:H47"/>
    <mergeCell ref="C45:F45"/>
    <mergeCell ref="C46:F46"/>
    <mergeCell ref="C47:F47"/>
    <mergeCell ref="C44:F44"/>
    <mergeCell ref="G44:H44"/>
    <mergeCell ref="G45:H45"/>
    <mergeCell ref="U28:V28"/>
    <mergeCell ref="I28:I29"/>
    <mergeCell ref="J28:M28"/>
    <mergeCell ref="G28:H29"/>
    <mergeCell ref="R28:T28"/>
    <mergeCell ref="N28:Q28"/>
    <mergeCell ref="M22:R22"/>
    <mergeCell ref="J23:L23"/>
    <mergeCell ref="M23:R23"/>
    <mergeCell ref="M24:R24"/>
    <mergeCell ref="M10:R11"/>
    <mergeCell ref="H10:H11"/>
    <mergeCell ref="A17:D20"/>
    <mergeCell ref="I10:I11"/>
    <mergeCell ref="A28:B29"/>
    <mergeCell ref="J12:L12"/>
    <mergeCell ref="M12:R12"/>
    <mergeCell ref="J13:L13"/>
    <mergeCell ref="M13:R13"/>
    <mergeCell ref="J14:L14"/>
    <mergeCell ref="M14:R14"/>
    <mergeCell ref="C28:F29"/>
    <mergeCell ref="M18:R18"/>
    <mergeCell ref="J19:L19"/>
    <mergeCell ref="M19:R19"/>
    <mergeCell ref="M15:R15"/>
    <mergeCell ref="J15:L15"/>
    <mergeCell ref="J16:L16"/>
    <mergeCell ref="J17:L17"/>
    <mergeCell ref="M17:R17"/>
    <mergeCell ref="M25:R25"/>
    <mergeCell ref="J20:L20"/>
    <mergeCell ref="M20:R20"/>
    <mergeCell ref="J21:L21"/>
    <mergeCell ref="A6:E6"/>
    <mergeCell ref="A7:E7"/>
    <mergeCell ref="E10:G11"/>
    <mergeCell ref="A25:G25"/>
    <mergeCell ref="J10:L11"/>
    <mergeCell ref="J18:L18"/>
    <mergeCell ref="A10:D11"/>
    <mergeCell ref="J24:L24"/>
    <mergeCell ref="J25:L25"/>
    <mergeCell ref="A22:D24"/>
    <mergeCell ref="A12:D15"/>
    <mergeCell ref="E20:G20"/>
    <mergeCell ref="J22:L22"/>
    <mergeCell ref="A30:A33"/>
    <mergeCell ref="C30:F30"/>
    <mergeCell ref="G30:H30"/>
    <mergeCell ref="C31:F31"/>
    <mergeCell ref="G31:H31"/>
    <mergeCell ref="C32:F32"/>
    <mergeCell ref="G32:H32"/>
    <mergeCell ref="C33:F33"/>
    <mergeCell ref="G33:H33"/>
    <mergeCell ref="A34:A36"/>
    <mergeCell ref="C34:F34"/>
    <mergeCell ref="G34:H34"/>
    <mergeCell ref="C35:F35"/>
    <mergeCell ref="G35:H35"/>
    <mergeCell ref="C36:F36"/>
    <mergeCell ref="G36:H36"/>
    <mergeCell ref="A37:A39"/>
    <mergeCell ref="C37:F37"/>
    <mergeCell ref="G37:H37"/>
    <mergeCell ref="C38:F38"/>
    <mergeCell ref="G38:H38"/>
    <mergeCell ref="C39:F39"/>
    <mergeCell ref="G39:H39"/>
    <mergeCell ref="A40:A43"/>
    <mergeCell ref="C40:F40"/>
    <mergeCell ref="G40:H40"/>
    <mergeCell ref="C41:F41"/>
    <mergeCell ref="G41:H41"/>
    <mergeCell ref="C42:F42"/>
    <mergeCell ref="G42:H42"/>
    <mergeCell ref="C43:F43"/>
    <mergeCell ref="G43:H43"/>
  </mergeCells>
  <phoneticPr fontId="1"/>
  <printOptions horizontalCentered="1"/>
  <pageMargins left="0.70866141732283472" right="0.70866141732283472" top="0.74803149606299213" bottom="0.74803149606299213" header="0.31496062992125984" footer="0.31496062992125984"/>
  <pageSetup paperSize="12" orientation="portrait" horizontalDpi="300" verticalDpi="300" r:id="rId1"/>
  <headerFooter alignWithMargins="0"/>
  <rowBreaks count="1" manualBreakCount="1">
    <brk id="46" max="2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59"/>
  <sheetViews>
    <sheetView view="pageBreakPreview" zoomScale="140" zoomScaleNormal="150" zoomScaleSheetLayoutView="140" workbookViewId="0"/>
  </sheetViews>
  <sheetFormatPr defaultColWidth="9" defaultRowHeight="13.5" x14ac:dyDescent="0.15"/>
  <cols>
    <col min="1" max="1" width="3.25" style="5" customWidth="1"/>
    <col min="2" max="2" width="4.125" style="5" customWidth="1"/>
    <col min="3" max="3" width="3.625" style="5" customWidth="1"/>
    <col min="4" max="4" width="2.375" style="5" customWidth="1"/>
    <col min="5" max="5" width="4.625" style="5" customWidth="1"/>
    <col min="6" max="6" width="10.5" style="5" customWidth="1"/>
    <col min="7" max="7" width="8.5" style="5" customWidth="1"/>
    <col min="8" max="8" width="9.625" style="5" customWidth="1"/>
    <col min="9" max="9" width="3.5" style="5" customWidth="1"/>
    <col min="10" max="10" width="2.75" style="5" customWidth="1"/>
    <col min="11" max="20" width="2.375" style="5" customWidth="1"/>
    <col min="21" max="24" width="3.625" style="5" customWidth="1"/>
    <col min="25" max="25" width="3.25" style="5" customWidth="1"/>
    <col min="26" max="26" width="0.875" style="5" customWidth="1"/>
    <col min="27" max="28" width="4.25" style="5" customWidth="1"/>
    <col min="29" max="29" width="13.5" style="5" bestFit="1" customWidth="1"/>
    <col min="30" max="16384" width="9" style="5"/>
  </cols>
  <sheetData>
    <row r="1" spans="1:28" ht="17.100000000000001" customHeight="1" x14ac:dyDescent="0.15">
      <c r="A1" s="101" t="s">
        <v>90</v>
      </c>
      <c r="B1" s="102"/>
      <c r="C1" s="6"/>
      <c r="D1" s="6"/>
      <c r="E1" s="6"/>
      <c r="F1" s="6"/>
      <c r="G1" s="6"/>
      <c r="H1" s="7"/>
      <c r="I1" s="7"/>
      <c r="J1" s="7"/>
      <c r="K1" s="7"/>
      <c r="L1" s="7"/>
      <c r="M1" s="7"/>
      <c r="N1" s="7"/>
      <c r="O1" s="7"/>
      <c r="P1" s="7"/>
      <c r="Q1" s="7"/>
      <c r="R1" s="7"/>
      <c r="S1" s="7"/>
      <c r="T1" s="7"/>
      <c r="U1" s="7"/>
      <c r="V1" s="7"/>
      <c r="W1" s="7"/>
      <c r="X1" s="13"/>
      <c r="Y1" s="13"/>
      <c r="Z1" s="7"/>
      <c r="AA1" s="14"/>
      <c r="AB1" s="14"/>
    </row>
    <row r="2" spans="1:28" s="19" customFormat="1" ht="21" x14ac:dyDescent="0.15">
      <c r="A2" s="103" t="s">
        <v>84</v>
      </c>
      <c r="B2" s="104"/>
      <c r="C2" s="104"/>
      <c r="D2" s="104"/>
      <c r="E2" s="105"/>
      <c r="F2" s="105"/>
      <c r="G2" s="6"/>
      <c r="H2" s="17"/>
      <c r="I2" s="17"/>
      <c r="J2" s="17"/>
      <c r="K2" s="17"/>
      <c r="L2" s="17"/>
      <c r="M2" s="17"/>
      <c r="N2" s="17"/>
      <c r="O2" s="17"/>
      <c r="P2" s="17"/>
      <c r="Q2" s="17"/>
      <c r="R2" s="17"/>
      <c r="S2" s="17"/>
      <c r="T2" s="17"/>
      <c r="U2" s="17"/>
      <c r="V2" s="17"/>
      <c r="W2" s="17"/>
      <c r="X2" s="17"/>
      <c r="Y2" s="17"/>
      <c r="Z2" s="17"/>
      <c r="AA2" s="18"/>
      <c r="AB2" s="18"/>
    </row>
    <row r="3" spans="1:28" s="11" customFormat="1" ht="18.95" customHeight="1" x14ac:dyDescent="0.15">
      <c r="A3" s="106" t="s">
        <v>78</v>
      </c>
      <c r="B3" s="107"/>
      <c r="C3" s="8"/>
      <c r="D3" s="8"/>
      <c r="E3" s="8"/>
      <c r="F3" s="8"/>
      <c r="G3" s="8"/>
      <c r="H3" s="21"/>
      <c r="I3" s="21"/>
      <c r="J3" s="21"/>
      <c r="K3" s="21"/>
      <c r="L3" s="21"/>
      <c r="M3" s="21"/>
      <c r="N3" s="21"/>
      <c r="O3" s="21"/>
      <c r="P3" s="21"/>
      <c r="Q3" s="21"/>
      <c r="R3" s="21"/>
      <c r="S3" s="21"/>
      <c r="T3" s="21"/>
      <c r="U3" s="21"/>
      <c r="V3" s="21"/>
      <c r="W3" s="21"/>
      <c r="X3" s="21"/>
      <c r="Y3" s="21"/>
      <c r="Z3" s="21"/>
      <c r="AA3" s="22"/>
      <c r="AB3" s="22"/>
    </row>
    <row r="4" spans="1:28" s="23" customFormat="1" ht="6.6" customHeight="1" x14ac:dyDescent="0.15">
      <c r="A4" s="86"/>
    </row>
    <row r="5" spans="1:28" s="9" customFormat="1" ht="11.25" x14ac:dyDescent="0.15">
      <c r="A5" s="29" t="s">
        <v>0</v>
      </c>
      <c r="C5" s="29"/>
      <c r="D5" s="29"/>
      <c r="E5" s="29"/>
      <c r="F5" s="29"/>
      <c r="G5" s="29"/>
      <c r="H5" s="29"/>
      <c r="I5" s="29"/>
      <c r="J5" s="29"/>
      <c r="K5" s="29"/>
      <c r="L5" s="29"/>
      <c r="M5" s="29"/>
      <c r="N5" s="29"/>
      <c r="O5" s="29"/>
      <c r="P5" s="29"/>
    </row>
    <row r="6" spans="1:28" ht="9" customHeight="1" x14ac:dyDescent="0.15">
      <c r="A6" s="207"/>
      <c r="B6" s="207"/>
      <c r="C6" s="207"/>
      <c r="D6" s="207"/>
      <c r="E6" s="207"/>
      <c r="F6" s="35" t="s">
        <v>1</v>
      </c>
      <c r="G6" s="12" t="s">
        <v>2</v>
      </c>
      <c r="H6" s="12" t="s">
        <v>79</v>
      </c>
      <c r="I6" s="31"/>
      <c r="J6" s="3"/>
      <c r="K6" s="3"/>
      <c r="L6" s="3"/>
      <c r="M6" s="3"/>
      <c r="N6" s="4"/>
      <c r="O6" s="29"/>
      <c r="P6" s="29"/>
      <c r="Q6" s="1"/>
      <c r="R6" s="1"/>
      <c r="S6" s="1"/>
      <c r="T6" s="1"/>
      <c r="U6" s="1"/>
      <c r="V6" s="1"/>
      <c r="W6" s="1"/>
      <c r="X6" s="1"/>
      <c r="Y6" s="1"/>
    </row>
    <row r="7" spans="1:28" ht="9" customHeight="1" x14ac:dyDescent="0.15">
      <c r="A7" s="133" t="s">
        <v>28</v>
      </c>
      <c r="B7" s="133"/>
      <c r="C7" s="133"/>
      <c r="D7" s="133"/>
      <c r="E7" s="133"/>
      <c r="F7" s="36">
        <v>40640</v>
      </c>
      <c r="G7" s="24">
        <v>273</v>
      </c>
      <c r="H7" s="25">
        <v>46.493769999999998</v>
      </c>
      <c r="I7" s="31"/>
      <c r="J7" s="26"/>
      <c r="K7" s="26"/>
      <c r="L7" s="26"/>
      <c r="M7" s="26"/>
      <c r="N7" s="10"/>
      <c r="O7" s="32"/>
      <c r="P7" s="32"/>
      <c r="Q7" s="2"/>
      <c r="R7" s="2"/>
      <c r="S7" s="2"/>
      <c r="T7" s="2"/>
      <c r="U7" s="2"/>
      <c r="V7" s="2"/>
      <c r="W7" s="2"/>
      <c r="X7" s="2"/>
      <c r="Y7" s="2"/>
    </row>
    <row r="8" spans="1:28" ht="9.9499999999999993" customHeight="1" x14ac:dyDescent="0.15">
      <c r="B8" s="31"/>
      <c r="C8" s="31"/>
      <c r="D8" s="31"/>
      <c r="E8" s="31"/>
      <c r="F8" s="31"/>
      <c r="G8" s="31"/>
      <c r="H8" s="31"/>
      <c r="I8" s="27"/>
      <c r="J8" s="31"/>
      <c r="K8" s="31"/>
      <c r="L8" s="31"/>
      <c r="M8" s="31"/>
      <c r="N8" s="31"/>
      <c r="O8" s="31"/>
      <c r="P8" s="31"/>
    </row>
    <row r="9" spans="1:28" s="9" customFormat="1" ht="11.25" x14ac:dyDescent="0.15">
      <c r="A9" s="28" t="s">
        <v>3</v>
      </c>
      <c r="C9" s="28"/>
      <c r="D9" s="28"/>
      <c r="E9" s="29"/>
      <c r="F9" s="29"/>
      <c r="G9" s="29"/>
      <c r="H9" s="29"/>
      <c r="I9" s="29"/>
      <c r="J9" s="29"/>
      <c r="K9" s="29"/>
      <c r="L9" s="29"/>
      <c r="M9" s="29"/>
      <c r="N9" s="29"/>
      <c r="O9" s="29"/>
      <c r="P9" s="29"/>
    </row>
    <row r="10" spans="1:28" s="11" customFormat="1" ht="9" x14ac:dyDescent="0.15">
      <c r="A10" s="187" t="s">
        <v>4</v>
      </c>
      <c r="B10" s="187"/>
      <c r="C10" s="187"/>
      <c r="D10" s="187"/>
      <c r="E10" s="133" t="s">
        <v>7</v>
      </c>
      <c r="F10" s="133"/>
      <c r="G10" s="133"/>
      <c r="H10" s="156" t="s">
        <v>19</v>
      </c>
      <c r="I10" s="156" t="s">
        <v>50</v>
      </c>
      <c r="J10" s="143" t="s">
        <v>79</v>
      </c>
      <c r="K10" s="144"/>
      <c r="L10" s="145"/>
      <c r="M10" s="143" t="s">
        <v>80</v>
      </c>
      <c r="N10" s="144"/>
      <c r="O10" s="144"/>
      <c r="P10" s="144"/>
      <c r="Q10" s="144"/>
      <c r="R10" s="144"/>
      <c r="S10" s="145"/>
    </row>
    <row r="11" spans="1:28" s="11" customFormat="1" ht="4.5" customHeight="1" x14ac:dyDescent="0.15">
      <c r="A11" s="187"/>
      <c r="B11" s="187"/>
      <c r="C11" s="187"/>
      <c r="D11" s="187"/>
      <c r="E11" s="133"/>
      <c r="F11" s="133"/>
      <c r="G11" s="133"/>
      <c r="H11" s="157"/>
      <c r="I11" s="157"/>
      <c r="J11" s="146"/>
      <c r="K11" s="147"/>
      <c r="L11" s="148"/>
      <c r="M11" s="146"/>
      <c r="N11" s="147"/>
      <c r="O11" s="147"/>
      <c r="P11" s="147"/>
      <c r="Q11" s="147"/>
      <c r="R11" s="147"/>
      <c r="S11" s="148"/>
    </row>
    <row r="12" spans="1:28" s="11" customFormat="1" ht="9" customHeight="1" x14ac:dyDescent="0.15">
      <c r="A12" s="208" t="s">
        <v>67</v>
      </c>
      <c r="B12" s="209"/>
      <c r="C12" s="209"/>
      <c r="D12" s="210"/>
      <c r="E12" s="120" t="s">
        <v>41</v>
      </c>
      <c r="F12" s="120"/>
      <c r="G12" s="114"/>
      <c r="H12" s="53">
        <v>5</v>
      </c>
      <c r="I12" s="53">
        <f>SUM(I55:I59)</f>
        <v>16</v>
      </c>
      <c r="J12" s="161">
        <v>6.7925680000000002</v>
      </c>
      <c r="K12" s="161"/>
      <c r="L12" s="162"/>
      <c r="M12" s="160">
        <v>42.45355</v>
      </c>
      <c r="N12" s="161"/>
      <c r="O12" s="161"/>
      <c r="P12" s="161"/>
      <c r="Q12" s="161"/>
      <c r="R12" s="161"/>
      <c r="S12" s="162"/>
    </row>
    <row r="13" spans="1:28" s="11" customFormat="1" ht="9" customHeight="1" x14ac:dyDescent="0.15">
      <c r="A13" s="211"/>
      <c r="B13" s="212"/>
      <c r="C13" s="212"/>
      <c r="D13" s="213"/>
      <c r="E13" s="30" t="s">
        <v>42</v>
      </c>
      <c r="F13" s="30"/>
      <c r="G13" s="114"/>
      <c r="H13" s="53">
        <v>13</v>
      </c>
      <c r="I13" s="53">
        <f>SUM(I42:I54)</f>
        <v>42</v>
      </c>
      <c r="J13" s="161">
        <v>16.076640000000001</v>
      </c>
      <c r="K13" s="161"/>
      <c r="L13" s="162"/>
      <c r="M13" s="160">
        <v>38.277729999999998</v>
      </c>
      <c r="N13" s="161"/>
      <c r="O13" s="161"/>
      <c r="P13" s="161"/>
      <c r="Q13" s="161"/>
      <c r="R13" s="161"/>
      <c r="S13" s="162"/>
    </row>
    <row r="14" spans="1:28" s="11" customFormat="1" ht="9" customHeight="1" x14ac:dyDescent="0.15">
      <c r="A14" s="211"/>
      <c r="B14" s="212"/>
      <c r="C14" s="212"/>
      <c r="D14" s="213"/>
      <c r="E14" s="30" t="s">
        <v>43</v>
      </c>
      <c r="F14" s="30"/>
      <c r="G14" s="114"/>
      <c r="H14" s="53">
        <v>12</v>
      </c>
      <c r="I14" s="53">
        <f>SUM(I30:I41)</f>
        <v>42</v>
      </c>
      <c r="J14" s="161">
        <v>23.624549999999999</v>
      </c>
      <c r="K14" s="161"/>
      <c r="L14" s="162"/>
      <c r="M14" s="160">
        <v>56.248939999999997</v>
      </c>
      <c r="N14" s="161"/>
      <c r="O14" s="161"/>
      <c r="P14" s="161"/>
      <c r="Q14" s="161"/>
      <c r="R14" s="161"/>
      <c r="S14" s="162"/>
    </row>
    <row r="15" spans="1:28" s="11" customFormat="1" ht="9" customHeight="1" x14ac:dyDescent="0.15">
      <c r="A15" s="214"/>
      <c r="B15" s="215"/>
      <c r="C15" s="215"/>
      <c r="D15" s="216"/>
      <c r="E15" s="30" t="s">
        <v>44</v>
      </c>
      <c r="F15" s="30"/>
      <c r="G15" s="114"/>
      <c r="H15" s="53" t="s">
        <v>310</v>
      </c>
      <c r="I15" s="53" t="s">
        <v>310</v>
      </c>
      <c r="J15" s="161" t="s">
        <v>51</v>
      </c>
      <c r="K15" s="161"/>
      <c r="L15" s="162"/>
      <c r="M15" s="160" t="s">
        <v>51</v>
      </c>
      <c r="N15" s="161"/>
      <c r="O15" s="161"/>
      <c r="P15" s="161"/>
      <c r="Q15" s="161"/>
      <c r="R15" s="161"/>
      <c r="S15" s="162"/>
    </row>
    <row r="16" spans="1:28" s="11" customFormat="1" ht="9" hidden="1" customHeight="1" x14ac:dyDescent="0.15">
      <c r="A16" s="12"/>
      <c r="B16" s="12"/>
      <c r="C16" s="12"/>
      <c r="D16" s="12"/>
      <c r="E16" s="30"/>
      <c r="F16" s="30"/>
      <c r="G16" s="114"/>
      <c r="H16" s="53"/>
      <c r="I16" s="53" t="s">
        <v>223</v>
      </c>
      <c r="J16" s="55"/>
      <c r="K16" s="55"/>
      <c r="L16" s="56"/>
      <c r="M16" s="149"/>
      <c r="N16" s="150"/>
      <c r="O16" s="150"/>
      <c r="P16" s="151"/>
      <c r="Q16" s="160" t="e">
        <f>J16/I16*100</f>
        <v>#VALUE!</v>
      </c>
      <c r="R16" s="161"/>
      <c r="S16" s="162"/>
    </row>
    <row r="17" spans="1:22" s="11" customFormat="1" ht="9" customHeight="1" x14ac:dyDescent="0.15">
      <c r="A17" s="133" t="s">
        <v>5</v>
      </c>
      <c r="B17" s="133"/>
      <c r="C17" s="133"/>
      <c r="D17" s="133"/>
      <c r="E17" s="30" t="s">
        <v>87</v>
      </c>
      <c r="F17" s="30"/>
      <c r="G17" s="114"/>
      <c r="H17" s="53" t="s">
        <v>310</v>
      </c>
      <c r="I17" s="53" t="s">
        <v>310</v>
      </c>
      <c r="J17" s="161" t="s">
        <v>51</v>
      </c>
      <c r="K17" s="161"/>
      <c r="L17" s="162"/>
      <c r="M17" s="160" t="s">
        <v>51</v>
      </c>
      <c r="N17" s="161"/>
      <c r="O17" s="161"/>
      <c r="P17" s="161"/>
      <c r="Q17" s="161"/>
      <c r="R17" s="161"/>
      <c r="S17" s="162"/>
    </row>
    <row r="18" spans="1:22" s="11" customFormat="1" ht="9" customHeight="1" x14ac:dyDescent="0.15">
      <c r="A18" s="133"/>
      <c r="B18" s="133"/>
      <c r="C18" s="133"/>
      <c r="D18" s="133"/>
      <c r="E18" s="30" t="s">
        <v>45</v>
      </c>
      <c r="F18" s="30"/>
      <c r="G18" s="114"/>
      <c r="H18" s="53">
        <v>10</v>
      </c>
      <c r="I18" s="53">
        <f>SUM(I32,I35,I39,I41,I46,I47,I48,I53,I54,I59)</f>
        <v>36</v>
      </c>
      <c r="J18" s="161">
        <v>14.096500000000001</v>
      </c>
      <c r="K18" s="161"/>
      <c r="L18" s="162"/>
      <c r="M18" s="160">
        <v>39.156959999999998</v>
      </c>
      <c r="N18" s="161"/>
      <c r="O18" s="161"/>
      <c r="P18" s="161"/>
      <c r="Q18" s="161"/>
      <c r="R18" s="161"/>
      <c r="S18" s="162"/>
    </row>
    <row r="19" spans="1:22" s="11" customFormat="1" ht="9" customHeight="1" x14ac:dyDescent="0.15">
      <c r="A19" s="133"/>
      <c r="B19" s="133"/>
      <c r="C19" s="133"/>
      <c r="D19" s="133"/>
      <c r="E19" s="30" t="s">
        <v>46</v>
      </c>
      <c r="F19" s="30"/>
      <c r="G19" s="114"/>
      <c r="H19" s="53">
        <v>5</v>
      </c>
      <c r="I19" s="53">
        <f>SUM(I30,I42,I43,I50,I55)</f>
        <v>13</v>
      </c>
      <c r="J19" s="161">
        <v>7.8691680000000002</v>
      </c>
      <c r="K19" s="161"/>
      <c r="L19" s="162"/>
      <c r="M19" s="160">
        <v>60.532060000000001</v>
      </c>
      <c r="N19" s="161"/>
      <c r="O19" s="161"/>
      <c r="P19" s="161"/>
      <c r="Q19" s="161"/>
      <c r="R19" s="161"/>
      <c r="S19" s="162"/>
    </row>
    <row r="20" spans="1:22" s="11" customFormat="1" ht="9" customHeight="1" x14ac:dyDescent="0.15">
      <c r="A20" s="133"/>
      <c r="B20" s="133"/>
      <c r="C20" s="133"/>
      <c r="D20" s="133"/>
      <c r="E20" s="30" t="s">
        <v>91</v>
      </c>
      <c r="F20" s="30"/>
      <c r="G20" s="114"/>
      <c r="H20" s="53">
        <v>15</v>
      </c>
      <c r="I20" s="53">
        <f>SUM(I31,I33:I34,I36:I38,I40,I44:I45,I49,I51:I52,I56:I58)</f>
        <v>51</v>
      </c>
      <c r="J20" s="161">
        <v>24.528099999999998</v>
      </c>
      <c r="K20" s="161"/>
      <c r="L20" s="162"/>
      <c r="M20" s="160">
        <v>48.09431</v>
      </c>
      <c r="N20" s="161"/>
      <c r="O20" s="161"/>
      <c r="P20" s="161"/>
      <c r="Q20" s="161"/>
      <c r="R20" s="161"/>
      <c r="S20" s="162"/>
    </row>
    <row r="21" spans="1:22" s="11" customFormat="1" ht="9" hidden="1" customHeight="1" x14ac:dyDescent="0.15">
      <c r="A21" s="12"/>
      <c r="B21" s="12"/>
      <c r="C21" s="12"/>
      <c r="D21" s="12"/>
      <c r="E21" s="30"/>
      <c r="F21" s="30"/>
      <c r="G21" s="114"/>
      <c r="H21" s="53"/>
      <c r="I21" s="53">
        <v>16</v>
      </c>
      <c r="J21" s="55"/>
      <c r="K21" s="55"/>
      <c r="L21" s="56"/>
      <c r="M21" s="149"/>
      <c r="N21" s="150"/>
      <c r="O21" s="150"/>
      <c r="P21" s="151"/>
      <c r="Q21" s="160">
        <f>J21/I21*100</f>
        <v>0</v>
      </c>
      <c r="R21" s="161"/>
      <c r="S21" s="162"/>
    </row>
    <row r="22" spans="1:22" s="11" customFormat="1" ht="9" customHeight="1" x14ac:dyDescent="0.15">
      <c r="A22" s="133" t="s">
        <v>6</v>
      </c>
      <c r="B22" s="133"/>
      <c r="C22" s="133"/>
      <c r="D22" s="133"/>
      <c r="E22" s="30" t="s">
        <v>16</v>
      </c>
      <c r="F22" s="30"/>
      <c r="G22" s="114"/>
      <c r="H22" s="53">
        <v>17</v>
      </c>
      <c r="I22" s="53">
        <f>SUM(I30,I32,I34,I36,I39:I40,I42:I44,I46,I48,I50:I51,I53,I55,I57,I59)</f>
        <v>49</v>
      </c>
      <c r="J22" s="161">
        <v>26.154769999999999</v>
      </c>
      <c r="K22" s="161"/>
      <c r="L22" s="162"/>
      <c r="M22" s="160">
        <v>53.377079999999999</v>
      </c>
      <c r="N22" s="161"/>
      <c r="O22" s="161"/>
      <c r="P22" s="161"/>
      <c r="Q22" s="161"/>
      <c r="R22" s="161"/>
      <c r="S22" s="162"/>
    </row>
    <row r="23" spans="1:22" s="11" customFormat="1" ht="9" customHeight="1" x14ac:dyDescent="0.15">
      <c r="A23" s="133"/>
      <c r="B23" s="133"/>
      <c r="C23" s="133"/>
      <c r="D23" s="133"/>
      <c r="E23" s="30" t="s">
        <v>17</v>
      </c>
      <c r="F23" s="30"/>
      <c r="G23" s="114"/>
      <c r="H23" s="53">
        <v>11</v>
      </c>
      <c r="I23" s="53">
        <f>SUM(I31,I33,I37:I38,I45,I47,I49,I52,I54,I56,I58)</f>
        <v>41</v>
      </c>
      <c r="J23" s="161">
        <v>16.001270000000002</v>
      </c>
      <c r="K23" s="161"/>
      <c r="L23" s="162"/>
      <c r="M23" s="160">
        <v>39.027509999999999</v>
      </c>
      <c r="N23" s="161"/>
      <c r="O23" s="161"/>
      <c r="P23" s="161"/>
      <c r="Q23" s="161"/>
      <c r="R23" s="161"/>
      <c r="S23" s="162"/>
    </row>
    <row r="24" spans="1:22" s="11" customFormat="1" ht="9" customHeight="1" x14ac:dyDescent="0.15">
      <c r="A24" s="133"/>
      <c r="B24" s="133"/>
      <c r="C24" s="133"/>
      <c r="D24" s="133"/>
      <c r="E24" s="30" t="s">
        <v>18</v>
      </c>
      <c r="F24" s="30"/>
      <c r="G24" s="114"/>
      <c r="H24" s="53">
        <v>2</v>
      </c>
      <c r="I24" s="53">
        <f>SUM(I35,I41)</f>
        <v>10</v>
      </c>
      <c r="J24" s="161">
        <v>4.3377210000000002</v>
      </c>
      <c r="K24" s="161"/>
      <c r="L24" s="162"/>
      <c r="M24" s="160">
        <v>43.377209999999998</v>
      </c>
      <c r="N24" s="161"/>
      <c r="O24" s="161"/>
      <c r="P24" s="161"/>
      <c r="Q24" s="161"/>
      <c r="R24" s="161"/>
      <c r="S24" s="162"/>
      <c r="T24" s="20"/>
    </row>
    <row r="25" spans="1:22" s="87" customFormat="1" ht="9" customHeight="1" x14ac:dyDescent="0.15">
      <c r="A25" s="133" t="s">
        <v>65</v>
      </c>
      <c r="B25" s="133"/>
      <c r="C25" s="133"/>
      <c r="D25" s="133"/>
      <c r="E25" s="133"/>
      <c r="F25" s="133"/>
      <c r="G25" s="133"/>
      <c r="H25" s="53">
        <v>30</v>
      </c>
      <c r="I25" s="53">
        <v>100</v>
      </c>
      <c r="J25" s="188">
        <v>46.493769999999998</v>
      </c>
      <c r="K25" s="188"/>
      <c r="L25" s="188"/>
      <c r="M25" s="160" t="s">
        <v>74</v>
      </c>
      <c r="N25" s="161"/>
      <c r="O25" s="161"/>
      <c r="P25" s="161"/>
      <c r="Q25" s="161"/>
      <c r="R25" s="161"/>
      <c r="S25" s="162"/>
    </row>
    <row r="26" spans="1:22" s="87" customFormat="1" ht="9.9499999999999993" customHeight="1" x14ac:dyDescent="0.15">
      <c r="A26" s="16"/>
      <c r="B26" s="16"/>
      <c r="C26" s="16"/>
      <c r="D26" s="16"/>
      <c r="E26" s="16"/>
      <c r="F26" s="16"/>
      <c r="G26" s="16"/>
      <c r="H26" s="111"/>
      <c r="I26" s="111"/>
      <c r="J26" s="112"/>
      <c r="K26" s="112"/>
      <c r="L26" s="112"/>
      <c r="M26" s="112"/>
      <c r="N26" s="112"/>
      <c r="O26" s="112"/>
      <c r="P26" s="112"/>
      <c r="Q26" s="112"/>
      <c r="R26" s="112"/>
      <c r="S26" s="112"/>
    </row>
    <row r="27" spans="1:22" s="9" customFormat="1" ht="15" customHeight="1" x14ac:dyDescent="0.15">
      <c r="A27" s="9" t="s">
        <v>20</v>
      </c>
    </row>
    <row r="28" spans="1:22" ht="18" customHeight="1" x14ac:dyDescent="0.15">
      <c r="A28" s="143" t="s">
        <v>63</v>
      </c>
      <c r="B28" s="145"/>
      <c r="C28" s="143" t="s">
        <v>64</v>
      </c>
      <c r="D28" s="144"/>
      <c r="E28" s="144"/>
      <c r="F28" s="145"/>
      <c r="G28" s="143" t="s">
        <v>23</v>
      </c>
      <c r="H28" s="144"/>
      <c r="I28" s="156" t="s">
        <v>50</v>
      </c>
      <c r="J28" s="168" t="s">
        <v>68</v>
      </c>
      <c r="K28" s="169"/>
      <c r="L28" s="169"/>
      <c r="M28" s="170"/>
      <c r="N28" s="133" t="s">
        <v>5</v>
      </c>
      <c r="O28" s="133"/>
      <c r="P28" s="133"/>
      <c r="Q28" s="133"/>
      <c r="R28" s="133" t="s">
        <v>6</v>
      </c>
      <c r="S28" s="133"/>
      <c r="T28" s="133"/>
      <c r="U28" s="132" t="s">
        <v>28</v>
      </c>
      <c r="V28" s="132"/>
    </row>
    <row r="29" spans="1:22" ht="127.5" x14ac:dyDescent="0.15">
      <c r="A29" s="146"/>
      <c r="B29" s="148"/>
      <c r="C29" s="146"/>
      <c r="D29" s="147"/>
      <c r="E29" s="147"/>
      <c r="F29" s="148"/>
      <c r="G29" s="146"/>
      <c r="H29" s="147"/>
      <c r="I29" s="157"/>
      <c r="J29" s="37" t="s">
        <v>47</v>
      </c>
      <c r="K29" s="38" t="s">
        <v>42</v>
      </c>
      <c r="L29" s="54" t="s">
        <v>43</v>
      </c>
      <c r="M29" s="39" t="s">
        <v>44</v>
      </c>
      <c r="N29" s="93" t="s">
        <v>89</v>
      </c>
      <c r="O29" s="94" t="s">
        <v>48</v>
      </c>
      <c r="P29" s="94" t="s">
        <v>49</v>
      </c>
      <c r="Q29" s="92" t="s">
        <v>88</v>
      </c>
      <c r="R29" s="37" t="s">
        <v>16</v>
      </c>
      <c r="S29" s="38" t="s">
        <v>17</v>
      </c>
      <c r="T29" s="39" t="s">
        <v>18</v>
      </c>
      <c r="U29" s="37" t="s">
        <v>21</v>
      </c>
      <c r="V29" s="39" t="s">
        <v>22</v>
      </c>
    </row>
    <row r="30" spans="1:22" ht="20.100000000000001" customHeight="1" x14ac:dyDescent="0.15">
      <c r="A30" s="193">
        <v>1</v>
      </c>
      <c r="B30" s="69" t="s">
        <v>396</v>
      </c>
      <c r="C30" s="224" t="s">
        <v>397</v>
      </c>
      <c r="D30" s="225"/>
      <c r="E30" s="225"/>
      <c r="F30" s="225"/>
      <c r="G30" s="226" t="s">
        <v>398</v>
      </c>
      <c r="H30" s="225"/>
      <c r="I30" s="100">
        <v>2</v>
      </c>
      <c r="J30" s="58"/>
      <c r="K30" s="41"/>
      <c r="L30" s="45" t="s">
        <v>94</v>
      </c>
      <c r="M30" s="42"/>
      <c r="N30" s="40"/>
      <c r="O30" s="41"/>
      <c r="P30" s="41" t="s">
        <v>94</v>
      </c>
      <c r="Q30" s="42"/>
      <c r="R30" s="40" t="s">
        <v>94</v>
      </c>
      <c r="S30" s="41"/>
      <c r="T30" s="42"/>
      <c r="U30" s="43">
        <v>83.102850000000004</v>
      </c>
      <c r="V30" s="44">
        <v>0.12057</v>
      </c>
    </row>
    <row r="31" spans="1:22" ht="27.95" customHeight="1" x14ac:dyDescent="0.15">
      <c r="A31" s="194"/>
      <c r="B31" s="69" t="s">
        <v>75</v>
      </c>
      <c r="C31" s="224" t="s">
        <v>399</v>
      </c>
      <c r="D31" s="225"/>
      <c r="E31" s="225"/>
      <c r="F31" s="225"/>
      <c r="G31" s="224" t="s">
        <v>612</v>
      </c>
      <c r="H31" s="227"/>
      <c r="I31" s="100">
        <v>3</v>
      </c>
      <c r="J31" s="58"/>
      <c r="K31" s="41"/>
      <c r="L31" s="45" t="s">
        <v>94</v>
      </c>
      <c r="M31" s="42"/>
      <c r="N31" s="40"/>
      <c r="O31" s="41"/>
      <c r="P31" s="41"/>
      <c r="Q31" s="42" t="s">
        <v>94</v>
      </c>
      <c r="R31" s="40"/>
      <c r="S31" s="41" t="s">
        <v>94</v>
      </c>
      <c r="T31" s="42"/>
      <c r="U31" s="43">
        <v>22.369579999999999</v>
      </c>
      <c r="V31" s="44">
        <v>16.08267</v>
      </c>
    </row>
    <row r="32" spans="1:22" ht="33" customHeight="1" x14ac:dyDescent="0.15">
      <c r="A32" s="194"/>
      <c r="B32" s="69" t="s">
        <v>76</v>
      </c>
      <c r="C32" s="224" t="s">
        <v>400</v>
      </c>
      <c r="D32" s="225"/>
      <c r="E32" s="225"/>
      <c r="F32" s="225"/>
      <c r="G32" s="224" t="s">
        <v>401</v>
      </c>
      <c r="H32" s="227"/>
      <c r="I32" s="100">
        <v>3</v>
      </c>
      <c r="J32" s="58"/>
      <c r="K32" s="41"/>
      <c r="L32" s="45" t="s">
        <v>94</v>
      </c>
      <c r="M32" s="42"/>
      <c r="N32" s="40"/>
      <c r="O32" s="41" t="s">
        <v>94</v>
      </c>
      <c r="P32" s="41"/>
      <c r="Q32" s="42"/>
      <c r="R32" s="40" t="s">
        <v>94</v>
      </c>
      <c r="S32" s="41"/>
      <c r="T32" s="42"/>
      <c r="U32" s="43">
        <v>81.951269999999994</v>
      </c>
      <c r="V32" s="44">
        <v>0.25836599999999998</v>
      </c>
    </row>
    <row r="33" spans="1:22" ht="19.5" customHeight="1" x14ac:dyDescent="0.15">
      <c r="A33" s="194"/>
      <c r="B33" s="69" t="s">
        <v>95</v>
      </c>
      <c r="C33" s="220" t="s">
        <v>402</v>
      </c>
      <c r="D33" s="221"/>
      <c r="E33" s="221"/>
      <c r="F33" s="222"/>
      <c r="G33" s="223" t="s">
        <v>403</v>
      </c>
      <c r="H33" s="221"/>
      <c r="I33" s="68">
        <v>4</v>
      </c>
      <c r="J33" s="40"/>
      <c r="K33" s="41"/>
      <c r="L33" s="45" t="s">
        <v>94</v>
      </c>
      <c r="M33" s="42"/>
      <c r="N33" s="40"/>
      <c r="O33" s="41"/>
      <c r="P33" s="41"/>
      <c r="Q33" s="42" t="s">
        <v>94</v>
      </c>
      <c r="R33" s="40"/>
      <c r="S33" s="41" t="s">
        <v>94</v>
      </c>
      <c r="T33" s="42"/>
      <c r="U33" s="43">
        <v>46.884839999999997</v>
      </c>
      <c r="V33" s="44">
        <v>19.6432</v>
      </c>
    </row>
    <row r="34" spans="1:22" ht="20.100000000000001" customHeight="1" x14ac:dyDescent="0.15">
      <c r="A34" s="194"/>
      <c r="B34" s="69" t="s">
        <v>96</v>
      </c>
      <c r="C34" s="220" t="s">
        <v>404</v>
      </c>
      <c r="D34" s="221"/>
      <c r="E34" s="221"/>
      <c r="F34" s="222"/>
      <c r="G34" s="223" t="s">
        <v>405</v>
      </c>
      <c r="H34" s="221"/>
      <c r="I34" s="68">
        <v>3</v>
      </c>
      <c r="J34" s="40"/>
      <c r="K34" s="41"/>
      <c r="L34" s="45" t="s">
        <v>94</v>
      </c>
      <c r="M34" s="42"/>
      <c r="N34" s="40"/>
      <c r="O34" s="41"/>
      <c r="P34" s="41"/>
      <c r="Q34" s="42" t="s">
        <v>94</v>
      </c>
      <c r="R34" s="40" t="s">
        <v>94</v>
      </c>
      <c r="S34" s="41"/>
      <c r="T34" s="42"/>
      <c r="U34" s="43">
        <v>45.238680000000002</v>
      </c>
      <c r="V34" s="44">
        <v>0.27312900000000001</v>
      </c>
    </row>
    <row r="35" spans="1:22" ht="30" customHeight="1" x14ac:dyDescent="0.15">
      <c r="A35" s="195"/>
      <c r="B35" s="69" t="s">
        <v>97</v>
      </c>
      <c r="C35" s="220" t="s">
        <v>406</v>
      </c>
      <c r="D35" s="221"/>
      <c r="E35" s="221"/>
      <c r="F35" s="222"/>
      <c r="G35" s="223" t="s">
        <v>407</v>
      </c>
      <c r="H35" s="221"/>
      <c r="I35" s="68">
        <v>5</v>
      </c>
      <c r="J35" s="40"/>
      <c r="K35" s="41"/>
      <c r="L35" s="45" t="s">
        <v>94</v>
      </c>
      <c r="M35" s="42"/>
      <c r="N35" s="40"/>
      <c r="O35" s="41" t="s">
        <v>94</v>
      </c>
      <c r="P35" s="41"/>
      <c r="Q35" s="42"/>
      <c r="R35" s="40"/>
      <c r="S35" s="41"/>
      <c r="T35" s="42" t="s">
        <v>94</v>
      </c>
      <c r="U35" s="43">
        <v>34.741630000000001</v>
      </c>
      <c r="V35" s="44">
        <v>24.493110000000001</v>
      </c>
    </row>
    <row r="36" spans="1:22" ht="22.5" customHeight="1" x14ac:dyDescent="0.15">
      <c r="A36" s="193">
        <v>2</v>
      </c>
      <c r="B36" s="69" t="s">
        <v>408</v>
      </c>
      <c r="C36" s="220" t="s">
        <v>409</v>
      </c>
      <c r="D36" s="221"/>
      <c r="E36" s="221"/>
      <c r="F36" s="222"/>
      <c r="G36" s="223" t="s">
        <v>410</v>
      </c>
      <c r="H36" s="221"/>
      <c r="I36" s="68">
        <v>3</v>
      </c>
      <c r="J36" s="40"/>
      <c r="K36" s="41"/>
      <c r="L36" s="45" t="s">
        <v>94</v>
      </c>
      <c r="M36" s="42"/>
      <c r="N36" s="40"/>
      <c r="O36" s="41"/>
      <c r="P36" s="41"/>
      <c r="Q36" s="42" t="s">
        <v>94</v>
      </c>
      <c r="R36" s="40" t="s">
        <v>94</v>
      </c>
      <c r="S36" s="41"/>
      <c r="T36" s="42"/>
      <c r="U36" s="43">
        <v>66.126959999999997</v>
      </c>
      <c r="V36" s="44">
        <v>0.14271600000000001</v>
      </c>
    </row>
    <row r="37" spans="1:22" ht="19.5" customHeight="1" x14ac:dyDescent="0.15">
      <c r="A37" s="194"/>
      <c r="B37" s="69" t="s">
        <v>75</v>
      </c>
      <c r="C37" s="220" t="s">
        <v>411</v>
      </c>
      <c r="D37" s="221"/>
      <c r="E37" s="221"/>
      <c r="F37" s="222"/>
      <c r="G37" s="223" t="s">
        <v>412</v>
      </c>
      <c r="H37" s="221"/>
      <c r="I37" s="68">
        <v>4</v>
      </c>
      <c r="J37" s="40"/>
      <c r="K37" s="41"/>
      <c r="L37" s="45" t="s">
        <v>94</v>
      </c>
      <c r="M37" s="42"/>
      <c r="N37" s="40"/>
      <c r="O37" s="41"/>
      <c r="P37" s="41"/>
      <c r="Q37" s="42" t="s">
        <v>94</v>
      </c>
      <c r="R37" s="40"/>
      <c r="S37" s="41" t="s">
        <v>94</v>
      </c>
      <c r="T37" s="42"/>
      <c r="U37" s="43">
        <v>73.695859999999996</v>
      </c>
      <c r="V37" s="44">
        <v>4.7244089999999996</v>
      </c>
    </row>
    <row r="38" spans="1:22" ht="26.1" customHeight="1" x14ac:dyDescent="0.15">
      <c r="A38" s="194"/>
      <c r="B38" s="69" t="s">
        <v>76</v>
      </c>
      <c r="C38" s="220" t="s">
        <v>413</v>
      </c>
      <c r="D38" s="221"/>
      <c r="E38" s="221"/>
      <c r="F38" s="222"/>
      <c r="G38" s="223" t="s">
        <v>414</v>
      </c>
      <c r="H38" s="221"/>
      <c r="I38" s="68">
        <v>4</v>
      </c>
      <c r="J38" s="40"/>
      <c r="K38" s="41"/>
      <c r="L38" s="45" t="s">
        <v>94</v>
      </c>
      <c r="M38" s="42"/>
      <c r="N38" s="40"/>
      <c r="O38" s="41"/>
      <c r="P38" s="41"/>
      <c r="Q38" s="42" t="s">
        <v>94</v>
      </c>
      <c r="R38" s="40"/>
      <c r="S38" s="41" t="s">
        <v>94</v>
      </c>
      <c r="T38" s="42"/>
      <c r="U38" s="43">
        <v>60.275590000000001</v>
      </c>
      <c r="V38" s="44">
        <v>12.59596</v>
      </c>
    </row>
    <row r="39" spans="1:22" ht="26.45" customHeight="1" x14ac:dyDescent="0.15">
      <c r="A39" s="194"/>
      <c r="B39" s="69" t="s">
        <v>95</v>
      </c>
      <c r="C39" s="220" t="s">
        <v>415</v>
      </c>
      <c r="D39" s="221"/>
      <c r="E39" s="221"/>
      <c r="F39" s="222"/>
      <c r="G39" s="223" t="s">
        <v>416</v>
      </c>
      <c r="H39" s="221"/>
      <c r="I39" s="68">
        <v>3</v>
      </c>
      <c r="J39" s="40"/>
      <c r="K39" s="41"/>
      <c r="L39" s="45" t="s">
        <v>94</v>
      </c>
      <c r="M39" s="42"/>
      <c r="N39" s="40"/>
      <c r="O39" s="41" t="s">
        <v>94</v>
      </c>
      <c r="P39" s="41"/>
      <c r="Q39" s="42"/>
      <c r="R39" s="40" t="s">
        <v>94</v>
      </c>
      <c r="S39" s="41"/>
      <c r="T39" s="42"/>
      <c r="U39" s="43">
        <v>45.15748</v>
      </c>
      <c r="V39" s="44">
        <v>0.167322</v>
      </c>
    </row>
    <row r="40" spans="1:22" ht="26.1" customHeight="1" x14ac:dyDescent="0.15">
      <c r="A40" s="194"/>
      <c r="B40" s="69" t="s">
        <v>96</v>
      </c>
      <c r="C40" s="220" t="s">
        <v>417</v>
      </c>
      <c r="D40" s="221"/>
      <c r="E40" s="221"/>
      <c r="F40" s="222"/>
      <c r="G40" s="223" t="s">
        <v>418</v>
      </c>
      <c r="H40" s="221"/>
      <c r="I40" s="68">
        <v>3</v>
      </c>
      <c r="J40" s="40"/>
      <c r="K40" s="41"/>
      <c r="L40" s="45" t="s">
        <v>94</v>
      </c>
      <c r="M40" s="42"/>
      <c r="N40" s="40"/>
      <c r="O40" s="41"/>
      <c r="P40" s="41"/>
      <c r="Q40" s="42" t="s">
        <v>94</v>
      </c>
      <c r="R40" s="40" t="s">
        <v>94</v>
      </c>
      <c r="S40" s="41"/>
      <c r="T40" s="42"/>
      <c r="U40" s="43">
        <v>85.506879999999995</v>
      </c>
      <c r="V40" s="44">
        <v>0.19685</v>
      </c>
    </row>
    <row r="41" spans="1:22" ht="37.5" customHeight="1" x14ac:dyDescent="0.15">
      <c r="A41" s="195"/>
      <c r="B41" s="69" t="s">
        <v>97</v>
      </c>
      <c r="C41" s="220" t="s">
        <v>419</v>
      </c>
      <c r="D41" s="221"/>
      <c r="E41" s="221"/>
      <c r="F41" s="222"/>
      <c r="G41" s="223" t="s">
        <v>420</v>
      </c>
      <c r="H41" s="221"/>
      <c r="I41" s="68">
        <v>5</v>
      </c>
      <c r="J41" s="40"/>
      <c r="K41" s="41"/>
      <c r="L41" s="45" t="s">
        <v>94</v>
      </c>
      <c r="M41" s="42"/>
      <c r="N41" s="40"/>
      <c r="O41" s="41" t="s">
        <v>94</v>
      </c>
      <c r="P41" s="41"/>
      <c r="Q41" s="42"/>
      <c r="R41" s="40"/>
      <c r="S41" s="41"/>
      <c r="T41" s="42" t="s">
        <v>94</v>
      </c>
      <c r="U41" s="43">
        <v>52.012790000000003</v>
      </c>
      <c r="V41" s="44">
        <v>1.0728340000000001</v>
      </c>
    </row>
    <row r="42" spans="1:22" ht="27.95" customHeight="1" x14ac:dyDescent="0.15">
      <c r="A42" s="193">
        <v>3</v>
      </c>
      <c r="B42" s="69" t="s">
        <v>421</v>
      </c>
      <c r="C42" s="220" t="s">
        <v>422</v>
      </c>
      <c r="D42" s="221"/>
      <c r="E42" s="221"/>
      <c r="F42" s="222"/>
      <c r="G42" s="223" t="s">
        <v>423</v>
      </c>
      <c r="H42" s="221"/>
      <c r="I42" s="68">
        <v>2</v>
      </c>
      <c r="J42" s="40"/>
      <c r="K42" s="41" t="s">
        <v>94</v>
      </c>
      <c r="L42" s="45"/>
      <c r="M42" s="42"/>
      <c r="N42" s="40"/>
      <c r="O42" s="41"/>
      <c r="P42" s="41" t="s">
        <v>94</v>
      </c>
      <c r="Q42" s="42"/>
      <c r="R42" s="40" t="s">
        <v>94</v>
      </c>
      <c r="S42" s="41"/>
      <c r="T42" s="42"/>
      <c r="U42" s="43">
        <v>60.829230000000003</v>
      </c>
      <c r="V42" s="44">
        <v>0.238681</v>
      </c>
    </row>
    <row r="43" spans="1:22" ht="29.1" customHeight="1" x14ac:dyDescent="0.15">
      <c r="A43" s="194"/>
      <c r="B43" s="69" t="s">
        <v>75</v>
      </c>
      <c r="C43" s="220" t="s">
        <v>424</v>
      </c>
      <c r="D43" s="221"/>
      <c r="E43" s="221"/>
      <c r="F43" s="222"/>
      <c r="G43" s="223" t="s">
        <v>425</v>
      </c>
      <c r="H43" s="221"/>
      <c r="I43" s="68">
        <v>3</v>
      </c>
      <c r="J43" s="40"/>
      <c r="K43" s="41" t="s">
        <v>94</v>
      </c>
      <c r="L43" s="45"/>
      <c r="M43" s="42"/>
      <c r="N43" s="40"/>
      <c r="O43" s="41"/>
      <c r="P43" s="41" t="s">
        <v>94</v>
      </c>
      <c r="Q43" s="42"/>
      <c r="R43" s="40" t="s">
        <v>94</v>
      </c>
      <c r="S43" s="41"/>
      <c r="T43" s="42"/>
      <c r="U43" s="43">
        <v>52.108750000000001</v>
      </c>
      <c r="V43" s="44">
        <v>0.30757800000000002</v>
      </c>
    </row>
    <row r="44" spans="1:22" ht="24.6" customHeight="1" x14ac:dyDescent="0.15">
      <c r="A44" s="194"/>
      <c r="B44" s="69" t="s">
        <v>76</v>
      </c>
      <c r="C44" s="220" t="s">
        <v>426</v>
      </c>
      <c r="D44" s="221"/>
      <c r="E44" s="221"/>
      <c r="F44" s="222"/>
      <c r="G44" s="223" t="s">
        <v>427</v>
      </c>
      <c r="H44" s="221"/>
      <c r="I44" s="68">
        <v>3</v>
      </c>
      <c r="J44" s="40"/>
      <c r="K44" s="41" t="s">
        <v>94</v>
      </c>
      <c r="L44" s="45"/>
      <c r="M44" s="42"/>
      <c r="N44" s="40"/>
      <c r="O44" s="41"/>
      <c r="P44" s="41"/>
      <c r="Q44" s="42" t="s">
        <v>94</v>
      </c>
      <c r="R44" s="40" t="s">
        <v>94</v>
      </c>
      <c r="S44" s="41"/>
      <c r="T44" s="42"/>
      <c r="U44" s="43">
        <v>70.223910000000004</v>
      </c>
      <c r="V44" s="44">
        <v>0.36663299999999999</v>
      </c>
    </row>
    <row r="45" spans="1:22" ht="29.45" customHeight="1" x14ac:dyDescent="0.15">
      <c r="A45" s="194"/>
      <c r="B45" s="69" t="s">
        <v>95</v>
      </c>
      <c r="C45" s="220" t="s">
        <v>428</v>
      </c>
      <c r="D45" s="221"/>
      <c r="E45" s="221"/>
      <c r="F45" s="222"/>
      <c r="G45" s="223" t="s">
        <v>429</v>
      </c>
      <c r="H45" s="221"/>
      <c r="I45" s="68">
        <v>4</v>
      </c>
      <c r="J45" s="40"/>
      <c r="K45" s="41" t="s">
        <v>94</v>
      </c>
      <c r="L45" s="45"/>
      <c r="M45" s="42"/>
      <c r="N45" s="40"/>
      <c r="O45" s="41"/>
      <c r="P45" s="41"/>
      <c r="Q45" s="42" t="s">
        <v>94</v>
      </c>
      <c r="R45" s="40"/>
      <c r="S45" s="41" t="s">
        <v>94</v>
      </c>
      <c r="T45" s="42"/>
      <c r="U45" s="43">
        <v>50.287889999999997</v>
      </c>
      <c r="V45" s="44">
        <v>12.017709999999999</v>
      </c>
    </row>
    <row r="46" spans="1:22" ht="27.6" customHeight="1" x14ac:dyDescent="0.15">
      <c r="A46" s="194"/>
      <c r="B46" s="69" t="s">
        <v>96</v>
      </c>
      <c r="C46" s="220" t="s">
        <v>430</v>
      </c>
      <c r="D46" s="221"/>
      <c r="E46" s="221"/>
      <c r="F46" s="222"/>
      <c r="G46" s="223" t="s">
        <v>431</v>
      </c>
      <c r="H46" s="221"/>
      <c r="I46" s="68">
        <v>3</v>
      </c>
      <c r="J46" s="40"/>
      <c r="K46" s="41" t="s">
        <v>94</v>
      </c>
      <c r="L46" s="45"/>
      <c r="M46" s="42"/>
      <c r="N46" s="40"/>
      <c r="O46" s="41" t="s">
        <v>94</v>
      </c>
      <c r="P46" s="41"/>
      <c r="Q46" s="42"/>
      <c r="R46" s="40" t="s">
        <v>94</v>
      </c>
      <c r="S46" s="41"/>
      <c r="T46" s="42"/>
      <c r="U46" s="43">
        <v>28.50639</v>
      </c>
      <c r="V46" s="44">
        <v>0.39369999999999999</v>
      </c>
    </row>
    <row r="47" spans="1:22" ht="30" customHeight="1" x14ac:dyDescent="0.15">
      <c r="A47" s="194"/>
      <c r="B47" s="69" t="s">
        <v>97</v>
      </c>
      <c r="C47" s="220" t="s">
        <v>432</v>
      </c>
      <c r="D47" s="221"/>
      <c r="E47" s="221"/>
      <c r="F47" s="222"/>
      <c r="G47" s="223" t="s">
        <v>433</v>
      </c>
      <c r="H47" s="221"/>
      <c r="I47" s="68">
        <v>4</v>
      </c>
      <c r="J47" s="40"/>
      <c r="K47" s="41" t="s">
        <v>94</v>
      </c>
      <c r="L47" s="45"/>
      <c r="M47" s="42"/>
      <c r="N47" s="40"/>
      <c r="O47" s="41" t="s">
        <v>434</v>
      </c>
      <c r="P47" s="41"/>
      <c r="Q47" s="42"/>
      <c r="R47" s="40"/>
      <c r="S47" s="41" t="s">
        <v>94</v>
      </c>
      <c r="T47" s="42"/>
      <c r="U47" s="43">
        <v>14.817909999999999</v>
      </c>
      <c r="V47" s="44">
        <v>16.144189999999998</v>
      </c>
    </row>
    <row r="48" spans="1:22" ht="33" customHeight="1" x14ac:dyDescent="0.15">
      <c r="A48" s="195"/>
      <c r="B48" s="69" t="s">
        <v>98</v>
      </c>
      <c r="C48" s="220" t="s">
        <v>435</v>
      </c>
      <c r="D48" s="221"/>
      <c r="E48" s="221"/>
      <c r="F48" s="222"/>
      <c r="G48" s="223" t="s">
        <v>436</v>
      </c>
      <c r="H48" s="221"/>
      <c r="I48" s="68">
        <v>3</v>
      </c>
      <c r="J48" s="40"/>
      <c r="K48" s="41" t="s">
        <v>94</v>
      </c>
      <c r="L48" s="45"/>
      <c r="M48" s="42"/>
      <c r="N48" s="40"/>
      <c r="O48" s="41" t="s">
        <v>94</v>
      </c>
      <c r="P48" s="41"/>
      <c r="Q48" s="42"/>
      <c r="R48" s="40" t="s">
        <v>94</v>
      </c>
      <c r="S48" s="41"/>
      <c r="T48" s="42"/>
      <c r="U48" s="43">
        <v>42.293300000000002</v>
      </c>
      <c r="V48" s="44">
        <v>0.46013700000000002</v>
      </c>
    </row>
    <row r="49" spans="1:22" ht="27.95" customHeight="1" x14ac:dyDescent="0.15">
      <c r="A49" s="193">
        <v>4</v>
      </c>
      <c r="B49" s="69" t="s">
        <v>421</v>
      </c>
      <c r="C49" s="220" t="s">
        <v>437</v>
      </c>
      <c r="D49" s="221"/>
      <c r="E49" s="221"/>
      <c r="F49" s="222"/>
      <c r="G49" s="223" t="s">
        <v>438</v>
      </c>
      <c r="H49" s="221"/>
      <c r="I49" s="68">
        <v>3</v>
      </c>
      <c r="J49" s="40"/>
      <c r="K49" s="41" t="s">
        <v>94</v>
      </c>
      <c r="L49" s="45"/>
      <c r="M49" s="42"/>
      <c r="N49" s="40"/>
      <c r="O49" s="41"/>
      <c r="P49" s="41"/>
      <c r="Q49" s="42" t="s">
        <v>94</v>
      </c>
      <c r="R49" s="40"/>
      <c r="S49" s="41" t="s">
        <v>94</v>
      </c>
      <c r="T49" s="42"/>
      <c r="U49" s="43">
        <v>37.531979999999997</v>
      </c>
      <c r="V49" s="44">
        <v>25.743110000000001</v>
      </c>
    </row>
    <row r="50" spans="1:22" ht="29.1" customHeight="1" x14ac:dyDescent="0.15">
      <c r="A50" s="194"/>
      <c r="B50" s="69" t="s">
        <v>75</v>
      </c>
      <c r="C50" s="220" t="s">
        <v>439</v>
      </c>
      <c r="D50" s="221"/>
      <c r="E50" s="221"/>
      <c r="F50" s="222"/>
      <c r="G50" s="223" t="s">
        <v>440</v>
      </c>
      <c r="H50" s="221"/>
      <c r="I50" s="68">
        <v>3</v>
      </c>
      <c r="J50" s="40"/>
      <c r="K50" s="41" t="s">
        <v>94</v>
      </c>
      <c r="L50" s="45"/>
      <c r="M50" s="42"/>
      <c r="N50" s="40"/>
      <c r="O50" s="41"/>
      <c r="P50" s="41" t="s">
        <v>94</v>
      </c>
      <c r="Q50" s="42"/>
      <c r="R50" s="40" t="s">
        <v>94</v>
      </c>
      <c r="S50" s="41"/>
      <c r="T50" s="42"/>
      <c r="U50" s="43">
        <v>48.033949999999997</v>
      </c>
      <c r="V50" s="44">
        <v>0.39616099999999999</v>
      </c>
    </row>
    <row r="51" spans="1:22" ht="27.6" customHeight="1" x14ac:dyDescent="0.15">
      <c r="A51" s="194"/>
      <c r="B51" s="69" t="s">
        <v>76</v>
      </c>
      <c r="C51" s="220" t="s">
        <v>441</v>
      </c>
      <c r="D51" s="221"/>
      <c r="E51" s="221"/>
      <c r="F51" s="222"/>
      <c r="G51" s="223" t="s">
        <v>442</v>
      </c>
      <c r="H51" s="221"/>
      <c r="I51" s="68">
        <v>3</v>
      </c>
      <c r="J51" s="40"/>
      <c r="K51" s="41" t="s">
        <v>94</v>
      </c>
      <c r="L51" s="45"/>
      <c r="M51" s="42"/>
      <c r="N51" s="40"/>
      <c r="O51" s="41"/>
      <c r="P51" s="41"/>
      <c r="Q51" s="42" t="s">
        <v>94</v>
      </c>
      <c r="R51" s="40" t="s">
        <v>94</v>
      </c>
      <c r="S51" s="41"/>
      <c r="T51" s="42"/>
      <c r="U51" s="43">
        <v>45.339559999999999</v>
      </c>
      <c r="V51" s="44">
        <v>0.63238099999999997</v>
      </c>
    </row>
    <row r="52" spans="1:22" ht="26.45" customHeight="1" x14ac:dyDescent="0.15">
      <c r="A52" s="194"/>
      <c r="B52" s="69" t="s">
        <v>95</v>
      </c>
      <c r="C52" s="220" t="s">
        <v>443</v>
      </c>
      <c r="D52" s="221"/>
      <c r="E52" s="221"/>
      <c r="F52" s="222"/>
      <c r="G52" s="223" t="s">
        <v>444</v>
      </c>
      <c r="H52" s="221"/>
      <c r="I52" s="68">
        <v>4</v>
      </c>
      <c r="J52" s="40"/>
      <c r="K52" s="41" t="s">
        <v>94</v>
      </c>
      <c r="L52" s="45"/>
      <c r="M52" s="42"/>
      <c r="N52" s="40"/>
      <c r="O52" s="41"/>
      <c r="P52" s="41"/>
      <c r="Q52" s="42" t="s">
        <v>94</v>
      </c>
      <c r="R52" s="40"/>
      <c r="S52" s="41" t="s">
        <v>94</v>
      </c>
      <c r="T52" s="42"/>
      <c r="U52" s="43">
        <v>7.6771649999999996</v>
      </c>
      <c r="V52" s="44">
        <v>12.079230000000001</v>
      </c>
    </row>
    <row r="53" spans="1:22" ht="38.1" customHeight="1" x14ac:dyDescent="0.15">
      <c r="A53" s="194"/>
      <c r="B53" s="69" t="s">
        <v>96</v>
      </c>
      <c r="C53" s="220" t="s">
        <v>445</v>
      </c>
      <c r="D53" s="221"/>
      <c r="E53" s="221"/>
      <c r="F53" s="222"/>
      <c r="G53" s="223" t="s">
        <v>446</v>
      </c>
      <c r="H53" s="221"/>
      <c r="I53" s="68">
        <v>3</v>
      </c>
      <c r="J53" s="40"/>
      <c r="K53" s="41" t="s">
        <v>94</v>
      </c>
      <c r="L53" s="45"/>
      <c r="M53" s="42"/>
      <c r="N53" s="40"/>
      <c r="O53" s="41" t="s">
        <v>94</v>
      </c>
      <c r="P53" s="41"/>
      <c r="Q53" s="42"/>
      <c r="R53" s="40" t="s">
        <v>94</v>
      </c>
      <c r="S53" s="41"/>
      <c r="T53" s="42"/>
      <c r="U53" s="43">
        <v>34.375</v>
      </c>
      <c r="V53" s="44">
        <v>1.333661</v>
      </c>
    </row>
    <row r="54" spans="1:22" ht="36" customHeight="1" x14ac:dyDescent="0.15">
      <c r="A54" s="195"/>
      <c r="B54" s="69" t="s">
        <v>97</v>
      </c>
      <c r="C54" s="220" t="s">
        <v>447</v>
      </c>
      <c r="D54" s="221"/>
      <c r="E54" s="221"/>
      <c r="F54" s="222"/>
      <c r="G54" s="223" t="s">
        <v>448</v>
      </c>
      <c r="H54" s="221"/>
      <c r="I54" s="68">
        <v>4</v>
      </c>
      <c r="J54" s="40"/>
      <c r="K54" s="41" t="s">
        <v>94</v>
      </c>
      <c r="L54" s="45"/>
      <c r="M54" s="42"/>
      <c r="N54" s="40"/>
      <c r="O54" s="41" t="s">
        <v>94</v>
      </c>
      <c r="P54" s="41"/>
      <c r="Q54" s="42"/>
      <c r="R54" s="40"/>
      <c r="S54" s="41" t="s">
        <v>94</v>
      </c>
      <c r="T54" s="42"/>
      <c r="U54" s="43">
        <v>29.908950000000001</v>
      </c>
      <c r="V54" s="44">
        <v>24.27411</v>
      </c>
    </row>
    <row r="55" spans="1:22" ht="24" customHeight="1" x14ac:dyDescent="0.15">
      <c r="A55" s="127">
        <v>5</v>
      </c>
      <c r="B55" s="69" t="s">
        <v>421</v>
      </c>
      <c r="C55" s="220" t="s">
        <v>449</v>
      </c>
      <c r="D55" s="221"/>
      <c r="E55" s="221"/>
      <c r="F55" s="222"/>
      <c r="G55" s="223" t="s">
        <v>450</v>
      </c>
      <c r="H55" s="221"/>
      <c r="I55" s="68">
        <v>3</v>
      </c>
      <c r="J55" s="40" t="s">
        <v>94</v>
      </c>
      <c r="K55" s="41"/>
      <c r="L55" s="45"/>
      <c r="M55" s="42"/>
      <c r="N55" s="40"/>
      <c r="O55" s="41"/>
      <c r="P55" s="41" t="s">
        <v>94</v>
      </c>
      <c r="Q55" s="42"/>
      <c r="R55" s="40" t="s">
        <v>94</v>
      </c>
      <c r="S55" s="41"/>
      <c r="T55" s="42"/>
      <c r="U55" s="43">
        <v>66.208160000000007</v>
      </c>
      <c r="V55" s="44">
        <v>0.428149</v>
      </c>
    </row>
    <row r="56" spans="1:22" ht="20.45" customHeight="1" x14ac:dyDescent="0.15">
      <c r="A56" s="127"/>
      <c r="B56" s="69" t="s">
        <v>75</v>
      </c>
      <c r="C56" s="220" t="s">
        <v>451</v>
      </c>
      <c r="D56" s="221"/>
      <c r="E56" s="221"/>
      <c r="F56" s="222"/>
      <c r="G56" s="223" t="s">
        <v>452</v>
      </c>
      <c r="H56" s="221"/>
      <c r="I56" s="68">
        <v>3</v>
      </c>
      <c r="J56" s="40" t="s">
        <v>94</v>
      </c>
      <c r="K56" s="41"/>
      <c r="L56" s="45"/>
      <c r="M56" s="42"/>
      <c r="N56" s="40"/>
      <c r="O56" s="41"/>
      <c r="P56" s="41"/>
      <c r="Q56" s="42" t="s">
        <v>94</v>
      </c>
      <c r="R56" s="40"/>
      <c r="S56" s="41" t="s">
        <v>94</v>
      </c>
      <c r="T56" s="42"/>
      <c r="U56" s="43">
        <v>51.850389999999997</v>
      </c>
      <c r="V56" s="44">
        <v>10.88828</v>
      </c>
    </row>
    <row r="57" spans="1:22" ht="20.45" customHeight="1" x14ac:dyDescent="0.15">
      <c r="A57" s="127"/>
      <c r="B57" s="69" t="s">
        <v>76</v>
      </c>
      <c r="C57" s="220" t="s">
        <v>613</v>
      </c>
      <c r="D57" s="221"/>
      <c r="E57" s="221"/>
      <c r="F57" s="222"/>
      <c r="G57" s="223" t="s">
        <v>453</v>
      </c>
      <c r="H57" s="221"/>
      <c r="I57" s="68">
        <v>3</v>
      </c>
      <c r="J57" s="40" t="s">
        <v>94</v>
      </c>
      <c r="K57" s="41"/>
      <c r="L57" s="45"/>
      <c r="M57" s="42"/>
      <c r="N57" s="40"/>
      <c r="O57" s="41"/>
      <c r="P57" s="41"/>
      <c r="Q57" s="42" t="s">
        <v>94</v>
      </c>
      <c r="R57" s="40" t="s">
        <v>94</v>
      </c>
      <c r="S57" s="41"/>
      <c r="T57" s="42"/>
      <c r="U57" s="43">
        <v>31.427160000000001</v>
      </c>
      <c r="V57" s="44">
        <v>1.1884840000000001</v>
      </c>
    </row>
    <row r="58" spans="1:22" ht="28.5" customHeight="1" x14ac:dyDescent="0.15">
      <c r="A58" s="127"/>
      <c r="B58" s="69" t="s">
        <v>95</v>
      </c>
      <c r="C58" s="220" t="s">
        <v>454</v>
      </c>
      <c r="D58" s="221"/>
      <c r="E58" s="221"/>
      <c r="F58" s="222"/>
      <c r="G58" s="223" t="s">
        <v>455</v>
      </c>
      <c r="H58" s="221"/>
      <c r="I58" s="68">
        <v>4</v>
      </c>
      <c r="J58" s="40" t="s">
        <v>94</v>
      </c>
      <c r="K58" s="41"/>
      <c r="L58" s="45"/>
      <c r="M58" s="42"/>
      <c r="N58" s="40"/>
      <c r="O58" s="41"/>
      <c r="P58" s="41"/>
      <c r="Q58" s="42" t="s">
        <v>94</v>
      </c>
      <c r="R58" s="40"/>
      <c r="S58" s="41" t="s">
        <v>94</v>
      </c>
      <c r="T58" s="42"/>
      <c r="U58" s="43">
        <v>32.669780000000003</v>
      </c>
      <c r="V58" s="44">
        <v>18.21358</v>
      </c>
    </row>
    <row r="59" spans="1:22" ht="30" customHeight="1" x14ac:dyDescent="0.15">
      <c r="A59" s="127"/>
      <c r="B59" s="69" t="s">
        <v>96</v>
      </c>
      <c r="C59" s="220" t="s">
        <v>456</v>
      </c>
      <c r="D59" s="221"/>
      <c r="E59" s="221"/>
      <c r="F59" s="222"/>
      <c r="G59" s="223" t="s">
        <v>457</v>
      </c>
      <c r="H59" s="221"/>
      <c r="I59" s="68">
        <v>3</v>
      </c>
      <c r="J59" s="40" t="s">
        <v>94</v>
      </c>
      <c r="K59" s="41"/>
      <c r="L59" s="45"/>
      <c r="M59" s="42"/>
      <c r="N59" s="40"/>
      <c r="O59" s="41" t="s">
        <v>94</v>
      </c>
      <c r="P59" s="41"/>
      <c r="Q59" s="42"/>
      <c r="R59" s="40" t="s">
        <v>94</v>
      </c>
      <c r="S59" s="41"/>
      <c r="T59" s="42"/>
      <c r="U59" s="43">
        <v>33.373519999999999</v>
      </c>
      <c r="V59" s="44">
        <v>0.77509799999999995</v>
      </c>
    </row>
  </sheetData>
  <dataConsolidate/>
  <mergeCells count="113">
    <mergeCell ref="A49:A54"/>
    <mergeCell ref="C49:F49"/>
    <mergeCell ref="G49:H49"/>
    <mergeCell ref="C50:F50"/>
    <mergeCell ref="G50:H50"/>
    <mergeCell ref="C51:F51"/>
    <mergeCell ref="G51:H51"/>
    <mergeCell ref="C52:F52"/>
    <mergeCell ref="G52:H52"/>
    <mergeCell ref="C54:F54"/>
    <mergeCell ref="G54:H54"/>
    <mergeCell ref="A55:A59"/>
    <mergeCell ref="C55:F55"/>
    <mergeCell ref="G55:H55"/>
    <mergeCell ref="C56:F56"/>
    <mergeCell ref="G56:H56"/>
    <mergeCell ref="C57:F57"/>
    <mergeCell ref="G57:H57"/>
    <mergeCell ref="C58:F58"/>
    <mergeCell ref="G58:H58"/>
    <mergeCell ref="C59:F59"/>
    <mergeCell ref="G59:H59"/>
    <mergeCell ref="G36:H36"/>
    <mergeCell ref="C37:F37"/>
    <mergeCell ref="G38:H38"/>
    <mergeCell ref="G39:H39"/>
    <mergeCell ref="G40:H40"/>
    <mergeCell ref="C53:F53"/>
    <mergeCell ref="G53:H53"/>
    <mergeCell ref="C42:F42"/>
    <mergeCell ref="G42:H42"/>
    <mergeCell ref="C46:F46"/>
    <mergeCell ref="G46:H46"/>
    <mergeCell ref="C47:F47"/>
    <mergeCell ref="G47:H47"/>
    <mergeCell ref="C48:F48"/>
    <mergeCell ref="G48:H48"/>
    <mergeCell ref="C44:F44"/>
    <mergeCell ref="G44:H44"/>
    <mergeCell ref="C45:F45"/>
    <mergeCell ref="G45:H45"/>
    <mergeCell ref="A42:A48"/>
    <mergeCell ref="C43:F43"/>
    <mergeCell ref="G43:H43"/>
    <mergeCell ref="A30:A35"/>
    <mergeCell ref="C30:F30"/>
    <mergeCell ref="G30:H30"/>
    <mergeCell ref="C31:F31"/>
    <mergeCell ref="G31:H31"/>
    <mergeCell ref="C32:F32"/>
    <mergeCell ref="G32:H32"/>
    <mergeCell ref="C33:F33"/>
    <mergeCell ref="G33:H33"/>
    <mergeCell ref="C34:F34"/>
    <mergeCell ref="G34:H34"/>
    <mergeCell ref="C35:F35"/>
    <mergeCell ref="G35:H35"/>
    <mergeCell ref="A36:A41"/>
    <mergeCell ref="G37:H37"/>
    <mergeCell ref="C38:F38"/>
    <mergeCell ref="C39:F39"/>
    <mergeCell ref="C40:F40"/>
    <mergeCell ref="C41:F41"/>
    <mergeCell ref="G41:H41"/>
    <mergeCell ref="C36:F36"/>
    <mergeCell ref="A6:E6"/>
    <mergeCell ref="A7:E7"/>
    <mergeCell ref="E10:G11"/>
    <mergeCell ref="A25:G25"/>
    <mergeCell ref="M25:S25"/>
    <mergeCell ref="Q16:S16"/>
    <mergeCell ref="M17:S17"/>
    <mergeCell ref="M18:S18"/>
    <mergeCell ref="M19:S19"/>
    <mergeCell ref="M20:S20"/>
    <mergeCell ref="M21:P21"/>
    <mergeCell ref="M16:P16"/>
    <mergeCell ref="Q21:S21"/>
    <mergeCell ref="M24:S24"/>
    <mergeCell ref="J10:L11"/>
    <mergeCell ref="J25:L25"/>
    <mergeCell ref="H10:H11"/>
    <mergeCell ref="I10:I11"/>
    <mergeCell ref="A10:D11"/>
    <mergeCell ref="J17:L17"/>
    <mergeCell ref="J19:L19"/>
    <mergeCell ref="A22:D24"/>
    <mergeCell ref="M10:S11"/>
    <mergeCell ref="M12:S12"/>
    <mergeCell ref="M13:S13"/>
    <mergeCell ref="M14:S14"/>
    <mergeCell ref="M15:S15"/>
    <mergeCell ref="U28:V28"/>
    <mergeCell ref="R28:T28"/>
    <mergeCell ref="J28:M28"/>
    <mergeCell ref="A12:D15"/>
    <mergeCell ref="G28:H29"/>
    <mergeCell ref="A17:D20"/>
    <mergeCell ref="J14:L14"/>
    <mergeCell ref="J22:L22"/>
    <mergeCell ref="N28:Q28"/>
    <mergeCell ref="J23:L23"/>
    <mergeCell ref="J24:L24"/>
    <mergeCell ref="M23:S23"/>
    <mergeCell ref="J12:L12"/>
    <mergeCell ref="J13:L13"/>
    <mergeCell ref="M22:S22"/>
    <mergeCell ref="J15:L15"/>
    <mergeCell ref="C28:F29"/>
    <mergeCell ref="A28:B29"/>
    <mergeCell ref="J18:L18"/>
    <mergeCell ref="J20:L20"/>
    <mergeCell ref="I28:I29"/>
  </mergeCells>
  <phoneticPr fontId="1"/>
  <printOptions horizontalCentered="1"/>
  <pageMargins left="0.70866141732283472" right="0.70866141732283472" top="0.74803149606299213" bottom="0.74803149606299213" header="0.31496062992125984" footer="0.31496062992125984"/>
  <pageSetup paperSize="12" orientation="portrait" horizontalDpi="300" verticalDpi="300" r:id="rId1"/>
  <headerFooter alignWithMargins="0"/>
  <rowBreaks count="1" manualBreakCount="1">
    <brk id="48" max="2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B59"/>
  <sheetViews>
    <sheetView view="pageBreakPreview" zoomScale="140" zoomScaleNormal="150" zoomScaleSheetLayoutView="140" workbookViewId="0"/>
  </sheetViews>
  <sheetFormatPr defaultColWidth="9" defaultRowHeight="13.5" x14ac:dyDescent="0.15"/>
  <cols>
    <col min="1" max="1" width="3.25" style="5" customWidth="1"/>
    <col min="2" max="2" width="4.125" style="5" customWidth="1"/>
    <col min="3" max="3" width="3.625" style="5" customWidth="1"/>
    <col min="4" max="4" width="2.375" style="5" customWidth="1"/>
    <col min="5" max="5" width="4.625" style="5" customWidth="1"/>
    <col min="6" max="6" width="10.5" style="5" customWidth="1"/>
    <col min="7" max="7" width="8.5" style="5" customWidth="1"/>
    <col min="8" max="8" width="9.625" style="5" customWidth="1"/>
    <col min="9" max="9" width="3.5" style="5" customWidth="1"/>
    <col min="10" max="10" width="2.75" style="5" customWidth="1"/>
    <col min="11" max="20" width="2.375" style="5" customWidth="1"/>
    <col min="21" max="24" width="3.625" style="5" customWidth="1"/>
    <col min="25" max="25" width="3.25" style="5" customWidth="1"/>
    <col min="26" max="26" width="0.875" style="5" customWidth="1"/>
    <col min="27" max="28" width="4.25" style="5" customWidth="1"/>
    <col min="29" max="29" width="13.5" style="5" bestFit="1" customWidth="1"/>
    <col min="30" max="16384" width="9" style="5"/>
  </cols>
  <sheetData>
    <row r="1" spans="1:28" ht="17.100000000000001" customHeight="1" x14ac:dyDescent="0.15">
      <c r="A1" s="101" t="s">
        <v>90</v>
      </c>
      <c r="B1" s="102"/>
      <c r="C1" s="6"/>
      <c r="D1" s="6"/>
      <c r="E1" s="6"/>
      <c r="F1" s="6"/>
      <c r="G1" s="6"/>
      <c r="H1" s="7"/>
      <c r="I1" s="7"/>
      <c r="J1" s="7"/>
      <c r="K1" s="7"/>
      <c r="L1" s="7"/>
      <c r="M1" s="7"/>
      <c r="N1" s="7"/>
      <c r="O1" s="7"/>
      <c r="P1" s="7"/>
      <c r="Q1" s="7"/>
      <c r="R1" s="7"/>
      <c r="S1" s="7"/>
      <c r="T1" s="7"/>
      <c r="U1" s="7"/>
      <c r="V1" s="7"/>
      <c r="W1" s="7"/>
      <c r="X1" s="13"/>
      <c r="Y1" s="13"/>
      <c r="Z1" s="7"/>
      <c r="AA1" s="14"/>
      <c r="AB1" s="14"/>
    </row>
    <row r="2" spans="1:28" s="19" customFormat="1" ht="21" x14ac:dyDescent="0.15">
      <c r="A2" s="103" t="s">
        <v>85</v>
      </c>
      <c r="B2" s="104"/>
      <c r="C2" s="104"/>
      <c r="D2" s="104"/>
      <c r="E2" s="105"/>
      <c r="F2" s="105"/>
      <c r="G2" s="6"/>
      <c r="H2" s="17"/>
      <c r="I2" s="17"/>
      <c r="J2" s="17"/>
      <c r="K2" s="17"/>
      <c r="L2" s="17"/>
      <c r="M2" s="17"/>
      <c r="N2" s="17"/>
      <c r="O2" s="17"/>
      <c r="P2" s="17"/>
      <c r="Q2" s="17"/>
      <c r="R2" s="17"/>
      <c r="S2" s="17"/>
      <c r="T2" s="17"/>
      <c r="U2" s="17"/>
      <c r="V2" s="17"/>
      <c r="W2" s="17"/>
      <c r="X2" s="17"/>
      <c r="Y2" s="17"/>
      <c r="Z2" s="17"/>
      <c r="AA2" s="18"/>
      <c r="AB2" s="18"/>
    </row>
    <row r="3" spans="1:28" s="11" customFormat="1" ht="18.95" customHeight="1" x14ac:dyDescent="0.15">
      <c r="A3" s="106" t="s">
        <v>78</v>
      </c>
      <c r="B3" s="107"/>
      <c r="C3" s="8"/>
      <c r="D3" s="8"/>
      <c r="E3" s="8"/>
      <c r="F3" s="8"/>
      <c r="G3" s="8"/>
      <c r="H3" s="21"/>
      <c r="I3" s="21"/>
      <c r="J3" s="21"/>
      <c r="K3" s="21"/>
      <c r="L3" s="21"/>
      <c r="M3" s="21"/>
      <c r="N3" s="21"/>
      <c r="O3" s="21"/>
      <c r="P3" s="21"/>
      <c r="Q3" s="21"/>
      <c r="R3" s="21"/>
      <c r="S3" s="21"/>
      <c r="T3" s="21"/>
      <c r="U3" s="21"/>
      <c r="V3" s="21"/>
      <c r="W3" s="21"/>
      <c r="X3" s="21"/>
      <c r="Y3" s="21"/>
      <c r="Z3" s="21"/>
      <c r="AA3" s="22"/>
      <c r="AB3" s="22"/>
    </row>
    <row r="4" spans="1:28" s="23" customFormat="1" ht="6.6" customHeight="1" x14ac:dyDescent="0.15">
      <c r="A4" s="86"/>
    </row>
    <row r="5" spans="1:28" s="9" customFormat="1" ht="11.25" x14ac:dyDescent="0.15">
      <c r="A5" s="29" t="s">
        <v>0</v>
      </c>
      <c r="C5" s="29"/>
      <c r="D5" s="29"/>
      <c r="E5" s="29"/>
      <c r="F5" s="29"/>
      <c r="G5" s="29"/>
      <c r="H5" s="29"/>
      <c r="I5" s="29"/>
      <c r="J5" s="29"/>
      <c r="K5" s="29"/>
      <c r="L5" s="29"/>
      <c r="M5" s="29"/>
      <c r="N5" s="29"/>
      <c r="O5" s="29"/>
      <c r="P5" s="29"/>
    </row>
    <row r="6" spans="1:28" ht="9" customHeight="1" x14ac:dyDescent="0.15">
      <c r="A6" s="207"/>
      <c r="B6" s="207"/>
      <c r="C6" s="207"/>
      <c r="D6" s="207"/>
      <c r="E6" s="207"/>
      <c r="F6" s="96" t="s">
        <v>1</v>
      </c>
      <c r="G6" s="95" t="s">
        <v>2</v>
      </c>
      <c r="H6" s="95" t="s">
        <v>79</v>
      </c>
      <c r="I6" s="31"/>
      <c r="J6" s="3"/>
      <c r="K6" s="3"/>
      <c r="L6" s="3"/>
      <c r="M6" s="3"/>
      <c r="N6" s="4"/>
      <c r="O6" s="29"/>
      <c r="P6" s="29"/>
      <c r="Q6" s="1"/>
      <c r="R6" s="1"/>
      <c r="S6" s="1"/>
      <c r="T6" s="1"/>
      <c r="U6" s="1"/>
      <c r="V6" s="1"/>
      <c r="W6" s="1"/>
      <c r="X6" s="1"/>
      <c r="Y6" s="1"/>
    </row>
    <row r="7" spans="1:28" ht="9" customHeight="1" x14ac:dyDescent="0.15">
      <c r="A7" s="133" t="s">
        <v>28</v>
      </c>
      <c r="B7" s="133"/>
      <c r="C7" s="133"/>
      <c r="D7" s="133"/>
      <c r="E7" s="133"/>
      <c r="F7" s="36">
        <v>29582</v>
      </c>
      <c r="G7" s="24">
        <v>201</v>
      </c>
      <c r="H7" s="25">
        <v>47.571150000000003</v>
      </c>
      <c r="I7" s="31"/>
      <c r="J7" s="26"/>
      <c r="K7" s="26"/>
      <c r="L7" s="26"/>
      <c r="M7" s="26"/>
      <c r="N7" s="10"/>
      <c r="O7" s="32"/>
      <c r="P7" s="32"/>
      <c r="Q7" s="2"/>
      <c r="R7" s="2"/>
      <c r="S7" s="2"/>
      <c r="T7" s="2"/>
      <c r="U7" s="2"/>
      <c r="V7" s="2"/>
      <c r="W7" s="2"/>
      <c r="X7" s="2"/>
      <c r="Y7" s="2"/>
    </row>
    <row r="8" spans="1:28" ht="9.9499999999999993" customHeight="1" x14ac:dyDescent="0.15">
      <c r="B8" s="31"/>
      <c r="C8" s="31"/>
      <c r="D8" s="31"/>
      <c r="E8" s="31"/>
      <c r="F8" s="31"/>
      <c r="G8" s="31"/>
      <c r="H8" s="31"/>
      <c r="I8" s="27"/>
      <c r="J8" s="31"/>
      <c r="K8" s="31"/>
      <c r="L8" s="31"/>
      <c r="M8" s="31"/>
      <c r="N8" s="31"/>
      <c r="O8" s="31"/>
      <c r="P8" s="31"/>
    </row>
    <row r="9" spans="1:28" s="9" customFormat="1" ht="11.25" x14ac:dyDescent="0.15">
      <c r="A9" s="28" t="s">
        <v>3</v>
      </c>
      <c r="C9" s="28"/>
      <c r="D9" s="28"/>
      <c r="E9" s="29"/>
      <c r="F9" s="29"/>
      <c r="G9" s="29"/>
      <c r="H9" s="29"/>
      <c r="I9" s="29"/>
      <c r="J9" s="29"/>
      <c r="K9" s="29"/>
      <c r="L9" s="29"/>
      <c r="M9" s="29"/>
      <c r="N9" s="29"/>
      <c r="O9" s="29"/>
      <c r="P9" s="29"/>
    </row>
    <row r="10" spans="1:28" s="11" customFormat="1" ht="9" x14ac:dyDescent="0.15">
      <c r="A10" s="187" t="s">
        <v>4</v>
      </c>
      <c r="B10" s="187"/>
      <c r="C10" s="187"/>
      <c r="D10" s="187"/>
      <c r="E10" s="133" t="s">
        <v>7</v>
      </c>
      <c r="F10" s="133"/>
      <c r="G10" s="133"/>
      <c r="H10" s="156" t="s">
        <v>19</v>
      </c>
      <c r="I10" s="156" t="s">
        <v>50</v>
      </c>
      <c r="J10" s="143" t="s">
        <v>79</v>
      </c>
      <c r="K10" s="144"/>
      <c r="L10" s="145"/>
      <c r="M10" s="143" t="s">
        <v>80</v>
      </c>
      <c r="N10" s="144"/>
      <c r="O10" s="144"/>
      <c r="P10" s="144"/>
      <c r="Q10" s="144"/>
      <c r="R10" s="144"/>
      <c r="S10" s="145"/>
    </row>
    <row r="11" spans="1:28" s="11" customFormat="1" ht="4.5" customHeight="1" x14ac:dyDescent="0.15">
      <c r="A11" s="187"/>
      <c r="B11" s="187"/>
      <c r="C11" s="187"/>
      <c r="D11" s="187"/>
      <c r="E11" s="133"/>
      <c r="F11" s="133"/>
      <c r="G11" s="133"/>
      <c r="H11" s="157"/>
      <c r="I11" s="157"/>
      <c r="J11" s="146"/>
      <c r="K11" s="147"/>
      <c r="L11" s="148"/>
      <c r="M11" s="146"/>
      <c r="N11" s="147"/>
      <c r="O11" s="147"/>
      <c r="P11" s="147"/>
      <c r="Q11" s="147"/>
      <c r="R11" s="147"/>
      <c r="S11" s="148"/>
    </row>
    <row r="12" spans="1:28" s="11" customFormat="1" ht="9" customHeight="1" x14ac:dyDescent="0.15">
      <c r="A12" s="208" t="s">
        <v>67</v>
      </c>
      <c r="B12" s="209"/>
      <c r="C12" s="209"/>
      <c r="D12" s="210"/>
      <c r="E12" s="120" t="s">
        <v>41</v>
      </c>
      <c r="F12" s="120"/>
      <c r="G12" s="114"/>
      <c r="H12" s="53" t="s">
        <v>519</v>
      </c>
      <c r="I12" s="53" t="s">
        <v>519</v>
      </c>
      <c r="J12" s="161" t="s">
        <v>51</v>
      </c>
      <c r="K12" s="161"/>
      <c r="L12" s="162"/>
      <c r="M12" s="160" t="s">
        <v>51</v>
      </c>
      <c r="N12" s="161"/>
      <c r="O12" s="161"/>
      <c r="P12" s="161"/>
      <c r="Q12" s="161"/>
      <c r="R12" s="161"/>
      <c r="S12" s="162"/>
    </row>
    <row r="13" spans="1:28" s="11" customFormat="1" ht="9" customHeight="1" x14ac:dyDescent="0.15">
      <c r="A13" s="211"/>
      <c r="B13" s="212"/>
      <c r="C13" s="212"/>
      <c r="D13" s="213"/>
      <c r="E13" s="30" t="s">
        <v>42</v>
      </c>
      <c r="F13" s="30"/>
      <c r="G13" s="114"/>
      <c r="H13" s="53">
        <v>13</v>
      </c>
      <c r="I13" s="53">
        <f>SUM(I42:I54)</f>
        <v>42</v>
      </c>
      <c r="J13" s="161">
        <v>15.94516</v>
      </c>
      <c r="K13" s="161"/>
      <c r="L13" s="162"/>
      <c r="M13" s="160">
        <v>37.964680000000001</v>
      </c>
      <c r="N13" s="161"/>
      <c r="O13" s="161"/>
      <c r="P13" s="161"/>
      <c r="Q13" s="161"/>
      <c r="R13" s="161"/>
      <c r="S13" s="162"/>
    </row>
    <row r="14" spans="1:28" s="11" customFormat="1" ht="9" customHeight="1" x14ac:dyDescent="0.15">
      <c r="A14" s="211"/>
      <c r="B14" s="212"/>
      <c r="C14" s="212"/>
      <c r="D14" s="213"/>
      <c r="E14" s="30" t="s">
        <v>43</v>
      </c>
      <c r="F14" s="30"/>
      <c r="G14" s="114"/>
      <c r="H14" s="53">
        <v>12</v>
      </c>
      <c r="I14" s="53">
        <f>SUM(I30:I41)</f>
        <v>42</v>
      </c>
      <c r="J14" s="161">
        <v>23.38026</v>
      </c>
      <c r="K14" s="161"/>
      <c r="L14" s="162"/>
      <c r="M14" s="160">
        <v>55.667290000000001</v>
      </c>
      <c r="N14" s="161"/>
      <c r="O14" s="161"/>
      <c r="P14" s="161"/>
      <c r="Q14" s="161"/>
      <c r="R14" s="161"/>
      <c r="S14" s="162"/>
    </row>
    <row r="15" spans="1:28" s="11" customFormat="1" ht="9" customHeight="1" x14ac:dyDescent="0.15">
      <c r="A15" s="214"/>
      <c r="B15" s="215"/>
      <c r="C15" s="215"/>
      <c r="D15" s="216"/>
      <c r="E15" s="30" t="s">
        <v>44</v>
      </c>
      <c r="F15" s="30"/>
      <c r="G15" s="114"/>
      <c r="H15" s="53">
        <v>5</v>
      </c>
      <c r="I15" s="53">
        <f>SUM(I55:I59)</f>
        <v>16</v>
      </c>
      <c r="J15" s="161">
        <v>8.2457229999999999</v>
      </c>
      <c r="K15" s="161"/>
      <c r="L15" s="162"/>
      <c r="M15" s="160">
        <v>51.535769999999999</v>
      </c>
      <c r="N15" s="161"/>
      <c r="O15" s="161"/>
      <c r="P15" s="161"/>
      <c r="Q15" s="161"/>
      <c r="R15" s="161"/>
      <c r="S15" s="162"/>
    </row>
    <row r="16" spans="1:28" s="11" customFormat="1" ht="9" hidden="1" customHeight="1" x14ac:dyDescent="0.15">
      <c r="A16" s="95"/>
      <c r="B16" s="95"/>
      <c r="C16" s="95"/>
      <c r="D16" s="95"/>
      <c r="E16" s="30"/>
      <c r="F16" s="30"/>
      <c r="G16" s="114"/>
      <c r="H16" s="53"/>
      <c r="I16" s="53" t="s">
        <v>520</v>
      </c>
      <c r="J16" s="97"/>
      <c r="K16" s="97"/>
      <c r="L16" s="98"/>
      <c r="M16" s="149"/>
      <c r="N16" s="150"/>
      <c r="O16" s="150"/>
      <c r="P16" s="151"/>
      <c r="Q16" s="160" t="e">
        <f>J16/I16*100</f>
        <v>#VALUE!</v>
      </c>
      <c r="R16" s="161"/>
      <c r="S16" s="162"/>
    </row>
    <row r="17" spans="1:22" s="11" customFormat="1" ht="9" customHeight="1" x14ac:dyDescent="0.15">
      <c r="A17" s="133" t="s">
        <v>5</v>
      </c>
      <c r="B17" s="133"/>
      <c r="C17" s="133"/>
      <c r="D17" s="133"/>
      <c r="E17" s="30" t="s">
        <v>87</v>
      </c>
      <c r="F17" s="30"/>
      <c r="G17" s="114"/>
      <c r="H17" s="53" t="s">
        <v>519</v>
      </c>
      <c r="I17" s="53" t="s">
        <v>519</v>
      </c>
      <c r="J17" s="161" t="s">
        <v>51</v>
      </c>
      <c r="K17" s="161"/>
      <c r="L17" s="162"/>
      <c r="M17" s="160" t="s">
        <v>51</v>
      </c>
      <c r="N17" s="161"/>
      <c r="O17" s="161"/>
      <c r="P17" s="161"/>
      <c r="Q17" s="161"/>
      <c r="R17" s="161"/>
      <c r="S17" s="162"/>
    </row>
    <row r="18" spans="1:22" s="11" customFormat="1" ht="9" customHeight="1" x14ac:dyDescent="0.15">
      <c r="A18" s="133"/>
      <c r="B18" s="133"/>
      <c r="C18" s="133"/>
      <c r="D18" s="133"/>
      <c r="E18" s="30" t="s">
        <v>45</v>
      </c>
      <c r="F18" s="30"/>
      <c r="G18" s="114"/>
      <c r="H18" s="53">
        <v>10</v>
      </c>
      <c r="I18" s="53">
        <f>SUM(I32,I35,I39,I41,I46:I48,I53:I54,I59)</f>
        <v>36</v>
      </c>
      <c r="J18" s="161">
        <v>15.082649999999999</v>
      </c>
      <c r="K18" s="161"/>
      <c r="L18" s="162"/>
      <c r="M18" s="160">
        <v>41.896250000000002</v>
      </c>
      <c r="N18" s="161"/>
      <c r="O18" s="161"/>
      <c r="P18" s="161"/>
      <c r="Q18" s="161"/>
      <c r="R18" s="161"/>
      <c r="S18" s="162"/>
    </row>
    <row r="19" spans="1:22" s="11" customFormat="1" ht="9" customHeight="1" x14ac:dyDescent="0.15">
      <c r="A19" s="133"/>
      <c r="B19" s="133"/>
      <c r="C19" s="133"/>
      <c r="D19" s="133"/>
      <c r="E19" s="30" t="s">
        <v>46</v>
      </c>
      <c r="F19" s="30"/>
      <c r="G19" s="114"/>
      <c r="H19" s="53">
        <v>5</v>
      </c>
      <c r="I19" s="53">
        <f>SUM(I30,I42:I43,I50,I55)</f>
        <v>13</v>
      </c>
      <c r="J19" s="161">
        <v>7.4582509999999997</v>
      </c>
      <c r="K19" s="161"/>
      <c r="L19" s="162"/>
      <c r="M19" s="160">
        <v>57.371160000000003</v>
      </c>
      <c r="N19" s="161"/>
      <c r="O19" s="161"/>
      <c r="P19" s="161"/>
      <c r="Q19" s="161"/>
      <c r="R19" s="161"/>
      <c r="S19" s="162"/>
    </row>
    <row r="20" spans="1:22" s="11" customFormat="1" ht="9" customHeight="1" x14ac:dyDescent="0.15">
      <c r="A20" s="133"/>
      <c r="B20" s="133"/>
      <c r="C20" s="133"/>
      <c r="D20" s="133"/>
      <c r="E20" s="30" t="s">
        <v>91</v>
      </c>
      <c r="F20" s="30"/>
      <c r="G20" s="114"/>
      <c r="H20" s="53">
        <v>15</v>
      </c>
      <c r="I20" s="53">
        <f>SUM(I31,I33:I34,I36:I38,I40,I44:I45,I49,I51:I52,I56:I58)</f>
        <v>51</v>
      </c>
      <c r="J20" s="161">
        <v>25.030249999999999</v>
      </c>
      <c r="K20" s="161"/>
      <c r="L20" s="162"/>
      <c r="M20" s="160">
        <v>49.07893</v>
      </c>
      <c r="N20" s="161"/>
      <c r="O20" s="161"/>
      <c r="P20" s="161"/>
      <c r="Q20" s="161"/>
      <c r="R20" s="161"/>
      <c r="S20" s="162"/>
    </row>
    <row r="21" spans="1:22" s="11" customFormat="1" ht="9" hidden="1" customHeight="1" x14ac:dyDescent="0.15">
      <c r="A21" s="95"/>
      <c r="B21" s="95"/>
      <c r="C21" s="95"/>
      <c r="D21" s="95"/>
      <c r="E21" s="30"/>
      <c r="F21" s="30"/>
      <c r="G21" s="114"/>
      <c r="H21" s="53"/>
      <c r="I21" s="53">
        <v>16</v>
      </c>
      <c r="J21" s="97"/>
      <c r="K21" s="97"/>
      <c r="L21" s="98"/>
      <c r="M21" s="149"/>
      <c r="N21" s="150"/>
      <c r="O21" s="150"/>
      <c r="P21" s="151"/>
      <c r="Q21" s="160">
        <f>J21/I21*100</f>
        <v>0</v>
      </c>
      <c r="R21" s="161"/>
      <c r="S21" s="162"/>
    </row>
    <row r="22" spans="1:22" s="11" customFormat="1" ht="9" customHeight="1" x14ac:dyDescent="0.15">
      <c r="A22" s="133" t="s">
        <v>6</v>
      </c>
      <c r="B22" s="133"/>
      <c r="C22" s="133"/>
      <c r="D22" s="133"/>
      <c r="E22" s="30" t="s">
        <v>16</v>
      </c>
      <c r="F22" s="30"/>
      <c r="G22" s="114"/>
      <c r="H22" s="53">
        <v>17</v>
      </c>
      <c r="I22" s="53">
        <f>SUM(I30,I32,I34,I36,I39:I40,I42:I44,I46,I48,I50:I51,I53,I56:I57,I59)</f>
        <v>49</v>
      </c>
      <c r="J22" s="161">
        <v>27.617529999999999</v>
      </c>
      <c r="K22" s="161"/>
      <c r="L22" s="162"/>
      <c r="M22" s="160">
        <v>56.362319999999997</v>
      </c>
      <c r="N22" s="161"/>
      <c r="O22" s="161"/>
      <c r="P22" s="161"/>
      <c r="Q22" s="161"/>
      <c r="R22" s="161"/>
      <c r="S22" s="162"/>
    </row>
    <row r="23" spans="1:22" s="11" customFormat="1" ht="9" customHeight="1" x14ac:dyDescent="0.15">
      <c r="A23" s="133"/>
      <c r="B23" s="133"/>
      <c r="C23" s="133"/>
      <c r="D23" s="133"/>
      <c r="E23" s="30" t="s">
        <v>17</v>
      </c>
      <c r="F23" s="30"/>
      <c r="G23" s="114"/>
      <c r="H23" s="53">
        <v>11</v>
      </c>
      <c r="I23" s="53">
        <f>SUM(I31,I33,I37:I38,I45,I47,I49,I52,I54:I55,I58)</f>
        <v>41</v>
      </c>
      <c r="J23" s="161">
        <v>15.692069999999999</v>
      </c>
      <c r="K23" s="161"/>
      <c r="L23" s="162"/>
      <c r="M23" s="160">
        <v>38.273350000000001</v>
      </c>
      <c r="N23" s="161"/>
      <c r="O23" s="161"/>
      <c r="P23" s="161"/>
      <c r="Q23" s="161"/>
      <c r="R23" s="161"/>
      <c r="S23" s="162"/>
    </row>
    <row r="24" spans="1:22" s="11" customFormat="1" ht="9" customHeight="1" x14ac:dyDescent="0.15">
      <c r="A24" s="133"/>
      <c r="B24" s="133"/>
      <c r="C24" s="133"/>
      <c r="D24" s="133"/>
      <c r="E24" s="30" t="s">
        <v>18</v>
      </c>
      <c r="F24" s="30"/>
      <c r="G24" s="114"/>
      <c r="H24" s="53">
        <v>2</v>
      </c>
      <c r="I24" s="53">
        <f>SUM(I35,I41)</f>
        <v>10</v>
      </c>
      <c r="J24" s="161">
        <v>4.2615439999999998</v>
      </c>
      <c r="K24" s="161"/>
      <c r="L24" s="162"/>
      <c r="M24" s="160">
        <v>42.61544</v>
      </c>
      <c r="N24" s="161"/>
      <c r="O24" s="161"/>
      <c r="P24" s="161"/>
      <c r="Q24" s="161"/>
      <c r="R24" s="161"/>
      <c r="S24" s="162"/>
      <c r="T24" s="20"/>
    </row>
    <row r="25" spans="1:22" s="87" customFormat="1" ht="9" customHeight="1" x14ac:dyDescent="0.15">
      <c r="A25" s="133" t="s">
        <v>65</v>
      </c>
      <c r="B25" s="133"/>
      <c r="C25" s="133"/>
      <c r="D25" s="133"/>
      <c r="E25" s="133"/>
      <c r="F25" s="133"/>
      <c r="G25" s="133"/>
      <c r="H25" s="53">
        <v>30</v>
      </c>
      <c r="I25" s="53">
        <v>100</v>
      </c>
      <c r="J25" s="188">
        <v>47.571150000000003</v>
      </c>
      <c r="K25" s="188"/>
      <c r="L25" s="188"/>
      <c r="M25" s="160" t="s">
        <v>60</v>
      </c>
      <c r="N25" s="161"/>
      <c r="O25" s="161"/>
      <c r="P25" s="161"/>
      <c r="Q25" s="161"/>
      <c r="R25" s="161"/>
      <c r="S25" s="162"/>
    </row>
    <row r="26" spans="1:22" s="87" customFormat="1" ht="9.9499999999999993" customHeight="1" x14ac:dyDescent="0.15">
      <c r="A26" s="16"/>
      <c r="B26" s="16"/>
      <c r="C26" s="16"/>
      <c r="D26" s="16"/>
      <c r="E26" s="16"/>
      <c r="F26" s="16"/>
      <c r="G26" s="16"/>
      <c r="H26" s="111"/>
      <c r="I26" s="111"/>
      <c r="J26" s="112"/>
      <c r="K26" s="112"/>
      <c r="L26" s="112"/>
      <c r="M26" s="112"/>
      <c r="N26" s="112"/>
      <c r="O26" s="112"/>
      <c r="P26" s="112"/>
      <c r="Q26" s="112"/>
      <c r="R26" s="112"/>
      <c r="S26" s="112"/>
    </row>
    <row r="27" spans="1:22" s="9" customFormat="1" ht="15" customHeight="1" x14ac:dyDescent="0.15">
      <c r="A27" s="9" t="s">
        <v>20</v>
      </c>
    </row>
    <row r="28" spans="1:22" ht="18" customHeight="1" x14ac:dyDescent="0.15">
      <c r="A28" s="143" t="s">
        <v>63</v>
      </c>
      <c r="B28" s="145"/>
      <c r="C28" s="143" t="s">
        <v>64</v>
      </c>
      <c r="D28" s="144"/>
      <c r="E28" s="144"/>
      <c r="F28" s="145"/>
      <c r="G28" s="143" t="s">
        <v>23</v>
      </c>
      <c r="H28" s="144"/>
      <c r="I28" s="156" t="s">
        <v>50</v>
      </c>
      <c r="J28" s="168" t="s">
        <v>68</v>
      </c>
      <c r="K28" s="169"/>
      <c r="L28" s="169"/>
      <c r="M28" s="170"/>
      <c r="N28" s="133" t="s">
        <v>5</v>
      </c>
      <c r="O28" s="133"/>
      <c r="P28" s="133"/>
      <c r="Q28" s="133"/>
      <c r="R28" s="133" t="s">
        <v>6</v>
      </c>
      <c r="S28" s="133"/>
      <c r="T28" s="133"/>
      <c r="U28" s="132" t="s">
        <v>28</v>
      </c>
      <c r="V28" s="132"/>
    </row>
    <row r="29" spans="1:22" ht="127.5" x14ac:dyDescent="0.15">
      <c r="A29" s="146"/>
      <c r="B29" s="148"/>
      <c r="C29" s="146"/>
      <c r="D29" s="147"/>
      <c r="E29" s="147"/>
      <c r="F29" s="148"/>
      <c r="G29" s="146"/>
      <c r="H29" s="147"/>
      <c r="I29" s="157"/>
      <c r="J29" s="37" t="s">
        <v>47</v>
      </c>
      <c r="K29" s="38" t="s">
        <v>42</v>
      </c>
      <c r="L29" s="54" t="s">
        <v>43</v>
      </c>
      <c r="M29" s="39" t="s">
        <v>44</v>
      </c>
      <c r="N29" s="93" t="s">
        <v>92</v>
      </c>
      <c r="O29" s="94" t="s">
        <v>48</v>
      </c>
      <c r="P29" s="94" t="s">
        <v>49</v>
      </c>
      <c r="Q29" s="92" t="s">
        <v>93</v>
      </c>
      <c r="R29" s="37" t="s">
        <v>16</v>
      </c>
      <c r="S29" s="38" t="s">
        <v>17</v>
      </c>
      <c r="T29" s="39" t="s">
        <v>18</v>
      </c>
      <c r="U29" s="37" t="s">
        <v>21</v>
      </c>
      <c r="V29" s="39" t="s">
        <v>22</v>
      </c>
    </row>
    <row r="30" spans="1:22" ht="20.100000000000001" customHeight="1" x14ac:dyDescent="0.15">
      <c r="A30" s="193">
        <v>1</v>
      </c>
      <c r="B30" s="69" t="s">
        <v>458</v>
      </c>
      <c r="C30" s="224" t="s">
        <v>459</v>
      </c>
      <c r="D30" s="225"/>
      <c r="E30" s="225"/>
      <c r="F30" s="225"/>
      <c r="G30" s="226" t="s">
        <v>460</v>
      </c>
      <c r="H30" s="225"/>
      <c r="I30" s="100">
        <v>2</v>
      </c>
      <c r="J30" s="58"/>
      <c r="K30" s="41"/>
      <c r="L30" s="45" t="s">
        <v>94</v>
      </c>
      <c r="M30" s="42"/>
      <c r="N30" s="40"/>
      <c r="O30" s="41"/>
      <c r="P30" s="41" t="s">
        <v>94</v>
      </c>
      <c r="Q30" s="42"/>
      <c r="R30" s="40" t="s">
        <v>94</v>
      </c>
      <c r="S30" s="41"/>
      <c r="T30" s="42"/>
      <c r="U30" s="43">
        <v>82.695549999999997</v>
      </c>
      <c r="V30" s="44">
        <v>0.14535799999999999</v>
      </c>
    </row>
    <row r="31" spans="1:22" ht="27.95" customHeight="1" x14ac:dyDescent="0.15">
      <c r="A31" s="194"/>
      <c r="B31" s="69" t="s">
        <v>75</v>
      </c>
      <c r="C31" s="224" t="s">
        <v>461</v>
      </c>
      <c r="D31" s="225"/>
      <c r="E31" s="225"/>
      <c r="F31" s="225"/>
      <c r="G31" s="224" t="s">
        <v>612</v>
      </c>
      <c r="H31" s="227"/>
      <c r="I31" s="100">
        <v>3</v>
      </c>
      <c r="J31" s="58"/>
      <c r="K31" s="41"/>
      <c r="L31" s="45" t="s">
        <v>94</v>
      </c>
      <c r="M31" s="42"/>
      <c r="N31" s="40"/>
      <c r="O31" s="41"/>
      <c r="P31" s="41"/>
      <c r="Q31" s="42" t="s">
        <v>94</v>
      </c>
      <c r="R31" s="40"/>
      <c r="S31" s="41" t="s">
        <v>94</v>
      </c>
      <c r="T31" s="42"/>
      <c r="U31" s="43">
        <v>21.63815</v>
      </c>
      <c r="V31" s="44">
        <v>15.74944</v>
      </c>
    </row>
    <row r="32" spans="1:22" ht="33" customHeight="1" x14ac:dyDescent="0.15">
      <c r="A32" s="194"/>
      <c r="B32" s="69" t="s">
        <v>76</v>
      </c>
      <c r="C32" s="224" t="s">
        <v>462</v>
      </c>
      <c r="D32" s="225"/>
      <c r="E32" s="225"/>
      <c r="F32" s="225"/>
      <c r="G32" s="224" t="s">
        <v>463</v>
      </c>
      <c r="H32" s="227"/>
      <c r="I32" s="100">
        <v>3</v>
      </c>
      <c r="J32" s="58"/>
      <c r="K32" s="41"/>
      <c r="L32" s="45" t="s">
        <v>94</v>
      </c>
      <c r="M32" s="42"/>
      <c r="N32" s="40"/>
      <c r="O32" s="41" t="s">
        <v>94</v>
      </c>
      <c r="P32" s="41"/>
      <c r="Q32" s="42"/>
      <c r="R32" s="40" t="s">
        <v>94</v>
      </c>
      <c r="S32" s="41"/>
      <c r="T32" s="42"/>
      <c r="U32" s="43">
        <v>81.563109999999995</v>
      </c>
      <c r="V32" s="44">
        <v>0.35494500000000001</v>
      </c>
    </row>
    <row r="33" spans="1:22" ht="19.5" customHeight="1" x14ac:dyDescent="0.15">
      <c r="A33" s="194"/>
      <c r="B33" s="69" t="s">
        <v>95</v>
      </c>
      <c r="C33" s="220" t="s">
        <v>464</v>
      </c>
      <c r="D33" s="221"/>
      <c r="E33" s="221"/>
      <c r="F33" s="222"/>
      <c r="G33" s="223" t="s">
        <v>465</v>
      </c>
      <c r="H33" s="221"/>
      <c r="I33" s="68">
        <v>4</v>
      </c>
      <c r="J33" s="40"/>
      <c r="K33" s="41"/>
      <c r="L33" s="45" t="s">
        <v>94</v>
      </c>
      <c r="M33" s="42"/>
      <c r="N33" s="40"/>
      <c r="O33" s="41"/>
      <c r="P33" s="41"/>
      <c r="Q33" s="42" t="s">
        <v>94</v>
      </c>
      <c r="R33" s="40"/>
      <c r="S33" s="41" t="s">
        <v>94</v>
      </c>
      <c r="T33" s="42"/>
      <c r="U33" s="43">
        <v>47.978499999999997</v>
      </c>
      <c r="V33" s="44">
        <v>19.944559999999999</v>
      </c>
    </row>
    <row r="34" spans="1:22" ht="20.100000000000001" customHeight="1" x14ac:dyDescent="0.15">
      <c r="A34" s="194"/>
      <c r="B34" s="69" t="s">
        <v>96</v>
      </c>
      <c r="C34" s="220" t="s">
        <v>466</v>
      </c>
      <c r="D34" s="221"/>
      <c r="E34" s="221"/>
      <c r="F34" s="222"/>
      <c r="G34" s="223" t="s">
        <v>467</v>
      </c>
      <c r="H34" s="221"/>
      <c r="I34" s="68">
        <v>3</v>
      </c>
      <c r="J34" s="40"/>
      <c r="K34" s="41"/>
      <c r="L34" s="45" t="s">
        <v>94</v>
      </c>
      <c r="M34" s="42"/>
      <c r="N34" s="40"/>
      <c r="O34" s="41"/>
      <c r="P34" s="41"/>
      <c r="Q34" s="42" t="s">
        <v>94</v>
      </c>
      <c r="R34" s="40" t="s">
        <v>94</v>
      </c>
      <c r="S34" s="41"/>
      <c r="T34" s="42"/>
      <c r="U34" s="43">
        <v>45.646000000000001</v>
      </c>
      <c r="V34" s="44">
        <v>0.33804299999999998</v>
      </c>
    </row>
    <row r="35" spans="1:22" ht="30" customHeight="1" x14ac:dyDescent="0.15">
      <c r="A35" s="195"/>
      <c r="B35" s="69" t="s">
        <v>97</v>
      </c>
      <c r="C35" s="220" t="s">
        <v>468</v>
      </c>
      <c r="D35" s="221"/>
      <c r="E35" s="221"/>
      <c r="F35" s="222"/>
      <c r="G35" s="223" t="s">
        <v>469</v>
      </c>
      <c r="H35" s="221"/>
      <c r="I35" s="68">
        <v>5</v>
      </c>
      <c r="J35" s="40"/>
      <c r="K35" s="41"/>
      <c r="L35" s="45" t="s">
        <v>94</v>
      </c>
      <c r="M35" s="42"/>
      <c r="N35" s="40"/>
      <c r="O35" s="41" t="s">
        <v>94</v>
      </c>
      <c r="P35" s="41"/>
      <c r="Q35" s="42"/>
      <c r="R35" s="40"/>
      <c r="S35" s="41"/>
      <c r="T35" s="42" t="s">
        <v>94</v>
      </c>
      <c r="U35" s="43">
        <v>33.706299999999999</v>
      </c>
      <c r="V35" s="44">
        <v>25.126760000000001</v>
      </c>
    </row>
    <row r="36" spans="1:22" ht="22.5" customHeight="1" x14ac:dyDescent="0.15">
      <c r="A36" s="193">
        <v>2</v>
      </c>
      <c r="B36" s="69" t="s">
        <v>458</v>
      </c>
      <c r="C36" s="220" t="s">
        <v>470</v>
      </c>
      <c r="D36" s="221"/>
      <c r="E36" s="221"/>
      <c r="F36" s="222"/>
      <c r="G36" s="223" t="s">
        <v>471</v>
      </c>
      <c r="H36" s="221"/>
      <c r="I36" s="68">
        <v>3</v>
      </c>
      <c r="J36" s="40"/>
      <c r="K36" s="41"/>
      <c r="L36" s="45" t="s">
        <v>94</v>
      </c>
      <c r="M36" s="42"/>
      <c r="N36" s="40"/>
      <c r="O36" s="41"/>
      <c r="P36" s="41"/>
      <c r="Q36" s="42" t="s">
        <v>94</v>
      </c>
      <c r="R36" s="40" t="s">
        <v>94</v>
      </c>
      <c r="S36" s="41"/>
      <c r="T36" s="42"/>
      <c r="U36" s="43">
        <v>66.094239999999999</v>
      </c>
      <c r="V36" s="44">
        <v>0.17916299999999999</v>
      </c>
    </row>
    <row r="37" spans="1:22" ht="19.5" customHeight="1" x14ac:dyDescent="0.15">
      <c r="A37" s="194"/>
      <c r="B37" s="69" t="s">
        <v>75</v>
      </c>
      <c r="C37" s="220" t="s">
        <v>472</v>
      </c>
      <c r="D37" s="221"/>
      <c r="E37" s="221"/>
      <c r="F37" s="222"/>
      <c r="G37" s="223" t="s">
        <v>473</v>
      </c>
      <c r="H37" s="221"/>
      <c r="I37" s="68">
        <v>4</v>
      </c>
      <c r="J37" s="40"/>
      <c r="K37" s="41"/>
      <c r="L37" s="45" t="s">
        <v>94</v>
      </c>
      <c r="M37" s="42"/>
      <c r="N37" s="40"/>
      <c r="O37" s="41"/>
      <c r="P37" s="41"/>
      <c r="Q37" s="42" t="s">
        <v>94</v>
      </c>
      <c r="R37" s="40"/>
      <c r="S37" s="41" t="s">
        <v>94</v>
      </c>
      <c r="T37" s="42"/>
      <c r="U37" s="43">
        <v>70.187950000000001</v>
      </c>
      <c r="V37" s="44">
        <v>4.6616179999999998</v>
      </c>
    </row>
    <row r="38" spans="1:22" ht="26.1" customHeight="1" x14ac:dyDescent="0.15">
      <c r="A38" s="194"/>
      <c r="B38" s="69" t="s">
        <v>76</v>
      </c>
      <c r="C38" s="220" t="s">
        <v>474</v>
      </c>
      <c r="D38" s="221"/>
      <c r="E38" s="221"/>
      <c r="F38" s="222"/>
      <c r="G38" s="223" t="s">
        <v>475</v>
      </c>
      <c r="H38" s="221"/>
      <c r="I38" s="68">
        <v>4</v>
      </c>
      <c r="J38" s="40"/>
      <c r="K38" s="41"/>
      <c r="L38" s="45" t="s">
        <v>94</v>
      </c>
      <c r="M38" s="42"/>
      <c r="N38" s="40"/>
      <c r="O38" s="41"/>
      <c r="P38" s="41"/>
      <c r="Q38" s="42" t="s">
        <v>94</v>
      </c>
      <c r="R38" s="40"/>
      <c r="S38" s="41" t="s">
        <v>94</v>
      </c>
      <c r="T38" s="42"/>
      <c r="U38" s="43">
        <v>59.495629999999998</v>
      </c>
      <c r="V38" s="44">
        <v>12.98762</v>
      </c>
    </row>
    <row r="39" spans="1:22" ht="26.45" customHeight="1" x14ac:dyDescent="0.15">
      <c r="A39" s="194"/>
      <c r="B39" s="69" t="s">
        <v>95</v>
      </c>
      <c r="C39" s="220" t="s">
        <v>476</v>
      </c>
      <c r="D39" s="221"/>
      <c r="E39" s="221"/>
      <c r="F39" s="222"/>
      <c r="G39" s="223" t="s">
        <v>477</v>
      </c>
      <c r="H39" s="221"/>
      <c r="I39" s="68">
        <v>3</v>
      </c>
      <c r="J39" s="40"/>
      <c r="K39" s="41"/>
      <c r="L39" s="45" t="s">
        <v>94</v>
      </c>
      <c r="M39" s="42"/>
      <c r="N39" s="40"/>
      <c r="O39" s="41" t="s">
        <v>94</v>
      </c>
      <c r="P39" s="41"/>
      <c r="Q39" s="42"/>
      <c r="R39" s="40" t="s">
        <v>94</v>
      </c>
      <c r="S39" s="41"/>
      <c r="T39" s="42"/>
      <c r="U39" s="43">
        <v>45.473590000000002</v>
      </c>
      <c r="V39" s="44">
        <v>0.20282600000000001</v>
      </c>
    </row>
    <row r="40" spans="1:22" ht="26.1" customHeight="1" x14ac:dyDescent="0.15">
      <c r="A40" s="194"/>
      <c r="B40" s="69" t="s">
        <v>96</v>
      </c>
      <c r="C40" s="220" t="s">
        <v>478</v>
      </c>
      <c r="D40" s="221"/>
      <c r="E40" s="221"/>
      <c r="F40" s="222"/>
      <c r="G40" s="223" t="s">
        <v>479</v>
      </c>
      <c r="H40" s="221"/>
      <c r="I40" s="68">
        <v>3</v>
      </c>
      <c r="J40" s="40"/>
      <c r="K40" s="41"/>
      <c r="L40" s="45" t="s">
        <v>94</v>
      </c>
      <c r="M40" s="42"/>
      <c r="N40" s="40"/>
      <c r="O40" s="41"/>
      <c r="P40" s="41"/>
      <c r="Q40" s="42" t="s">
        <v>94</v>
      </c>
      <c r="R40" s="40" t="s">
        <v>94</v>
      </c>
      <c r="S40" s="41"/>
      <c r="T40" s="42"/>
      <c r="U40" s="43">
        <v>84.862409999999997</v>
      </c>
      <c r="V40" s="44">
        <v>0.260293</v>
      </c>
    </row>
    <row r="41" spans="1:22" ht="37.5" customHeight="1" x14ac:dyDescent="0.15">
      <c r="A41" s="195"/>
      <c r="B41" s="69" t="s">
        <v>97</v>
      </c>
      <c r="C41" s="220" t="s">
        <v>480</v>
      </c>
      <c r="D41" s="221"/>
      <c r="E41" s="221"/>
      <c r="F41" s="222"/>
      <c r="G41" s="223" t="s">
        <v>481</v>
      </c>
      <c r="H41" s="221"/>
      <c r="I41" s="68">
        <v>5</v>
      </c>
      <c r="J41" s="40"/>
      <c r="K41" s="41"/>
      <c r="L41" s="45" t="s">
        <v>94</v>
      </c>
      <c r="M41" s="42"/>
      <c r="N41" s="40"/>
      <c r="O41" s="41" t="s">
        <v>94</v>
      </c>
      <c r="P41" s="41"/>
      <c r="Q41" s="42"/>
      <c r="R41" s="40"/>
      <c r="S41" s="41"/>
      <c r="T41" s="42" t="s">
        <v>94</v>
      </c>
      <c r="U41" s="43">
        <v>51.524569999999997</v>
      </c>
      <c r="V41" s="44">
        <v>1.0580750000000001</v>
      </c>
    </row>
    <row r="42" spans="1:22" ht="27.95" customHeight="1" x14ac:dyDescent="0.15">
      <c r="A42" s="193">
        <v>3</v>
      </c>
      <c r="B42" s="69" t="s">
        <v>458</v>
      </c>
      <c r="C42" s="220" t="s">
        <v>482</v>
      </c>
      <c r="D42" s="221"/>
      <c r="E42" s="221"/>
      <c r="F42" s="222"/>
      <c r="G42" s="223" t="s">
        <v>483</v>
      </c>
      <c r="H42" s="221"/>
      <c r="I42" s="68">
        <v>2</v>
      </c>
      <c r="J42" s="40"/>
      <c r="K42" s="41" t="s">
        <v>94</v>
      </c>
      <c r="L42" s="45"/>
      <c r="M42" s="42"/>
      <c r="N42" s="40"/>
      <c r="O42" s="41"/>
      <c r="P42" s="41" t="s">
        <v>94</v>
      </c>
      <c r="Q42" s="42"/>
      <c r="R42" s="40" t="s">
        <v>94</v>
      </c>
      <c r="S42" s="41"/>
      <c r="T42" s="42"/>
      <c r="U42" s="43">
        <v>59.624090000000002</v>
      </c>
      <c r="V42" s="44">
        <v>0.28395599999999999</v>
      </c>
    </row>
    <row r="43" spans="1:22" ht="29.1" customHeight="1" x14ac:dyDescent="0.15">
      <c r="A43" s="194"/>
      <c r="B43" s="69" t="s">
        <v>75</v>
      </c>
      <c r="C43" s="220" t="s">
        <v>484</v>
      </c>
      <c r="D43" s="221"/>
      <c r="E43" s="221"/>
      <c r="F43" s="222"/>
      <c r="G43" s="223" t="s">
        <v>485</v>
      </c>
      <c r="H43" s="221"/>
      <c r="I43" s="68">
        <v>3</v>
      </c>
      <c r="J43" s="40"/>
      <c r="K43" s="41" t="s">
        <v>94</v>
      </c>
      <c r="L43" s="45"/>
      <c r="M43" s="42"/>
      <c r="N43" s="40"/>
      <c r="O43" s="41"/>
      <c r="P43" s="41" t="s">
        <v>94</v>
      </c>
      <c r="Q43" s="42"/>
      <c r="R43" s="40" t="s">
        <v>94</v>
      </c>
      <c r="S43" s="41"/>
      <c r="T43" s="42"/>
      <c r="U43" s="43">
        <v>51.514429999999997</v>
      </c>
      <c r="V43" s="44">
        <v>0.344804</v>
      </c>
    </row>
    <row r="44" spans="1:22" ht="24.6" customHeight="1" x14ac:dyDescent="0.15">
      <c r="A44" s="194"/>
      <c r="B44" s="69" t="s">
        <v>76</v>
      </c>
      <c r="C44" s="220" t="s">
        <v>486</v>
      </c>
      <c r="D44" s="221"/>
      <c r="E44" s="221"/>
      <c r="F44" s="222"/>
      <c r="G44" s="223" t="s">
        <v>487</v>
      </c>
      <c r="H44" s="221"/>
      <c r="I44" s="68">
        <v>3</v>
      </c>
      <c r="J44" s="40"/>
      <c r="K44" s="41" t="s">
        <v>94</v>
      </c>
      <c r="L44" s="45"/>
      <c r="M44" s="42"/>
      <c r="N44" s="40"/>
      <c r="O44" s="41"/>
      <c r="P44" s="41"/>
      <c r="Q44" s="42" t="s">
        <v>94</v>
      </c>
      <c r="R44" s="40" t="s">
        <v>94</v>
      </c>
      <c r="S44" s="41"/>
      <c r="T44" s="42"/>
      <c r="U44" s="43">
        <v>68.879720000000006</v>
      </c>
      <c r="V44" s="44">
        <v>0.429315</v>
      </c>
    </row>
    <row r="45" spans="1:22" ht="29.45" customHeight="1" x14ac:dyDescent="0.15">
      <c r="A45" s="194"/>
      <c r="B45" s="69" t="s">
        <v>95</v>
      </c>
      <c r="C45" s="220" t="s">
        <v>488</v>
      </c>
      <c r="D45" s="221"/>
      <c r="E45" s="221"/>
      <c r="F45" s="222"/>
      <c r="G45" s="223" t="s">
        <v>489</v>
      </c>
      <c r="H45" s="221"/>
      <c r="I45" s="68">
        <v>4</v>
      </c>
      <c r="J45" s="40"/>
      <c r="K45" s="41" t="s">
        <v>94</v>
      </c>
      <c r="L45" s="45"/>
      <c r="M45" s="42"/>
      <c r="N45" s="40"/>
      <c r="O45" s="41"/>
      <c r="P45" s="41"/>
      <c r="Q45" s="42" t="s">
        <v>94</v>
      </c>
      <c r="R45" s="40"/>
      <c r="S45" s="41" t="s">
        <v>94</v>
      </c>
      <c r="T45" s="42"/>
      <c r="U45" s="43">
        <v>49.364469999999997</v>
      </c>
      <c r="V45" s="44">
        <v>12.33858</v>
      </c>
    </row>
    <row r="46" spans="1:22" ht="27.6" customHeight="1" x14ac:dyDescent="0.15">
      <c r="A46" s="194"/>
      <c r="B46" s="69" t="s">
        <v>96</v>
      </c>
      <c r="C46" s="220" t="s">
        <v>490</v>
      </c>
      <c r="D46" s="221"/>
      <c r="E46" s="221"/>
      <c r="F46" s="222"/>
      <c r="G46" s="223" t="s">
        <v>491</v>
      </c>
      <c r="H46" s="221"/>
      <c r="I46" s="68">
        <v>3</v>
      </c>
      <c r="J46" s="40"/>
      <c r="K46" s="41" t="s">
        <v>94</v>
      </c>
      <c r="L46" s="45"/>
      <c r="M46" s="42"/>
      <c r="N46" s="40"/>
      <c r="O46" s="41" t="s">
        <v>94</v>
      </c>
      <c r="P46" s="41"/>
      <c r="Q46" s="42"/>
      <c r="R46" s="40" t="s">
        <v>94</v>
      </c>
      <c r="S46" s="41"/>
      <c r="T46" s="42"/>
      <c r="U46" s="43">
        <v>29.78838</v>
      </c>
      <c r="V46" s="44">
        <v>0.36846699999999999</v>
      </c>
    </row>
    <row r="47" spans="1:22" ht="30" customHeight="1" x14ac:dyDescent="0.15">
      <c r="A47" s="194"/>
      <c r="B47" s="69" t="s">
        <v>97</v>
      </c>
      <c r="C47" s="220" t="s">
        <v>492</v>
      </c>
      <c r="D47" s="221"/>
      <c r="E47" s="221"/>
      <c r="F47" s="222"/>
      <c r="G47" s="223" t="s">
        <v>493</v>
      </c>
      <c r="H47" s="221"/>
      <c r="I47" s="68">
        <v>4</v>
      </c>
      <c r="J47" s="40"/>
      <c r="K47" s="41" t="s">
        <v>94</v>
      </c>
      <c r="L47" s="45"/>
      <c r="M47" s="42"/>
      <c r="N47" s="40"/>
      <c r="O47" s="41" t="s">
        <v>494</v>
      </c>
      <c r="P47" s="41"/>
      <c r="Q47" s="42"/>
      <c r="R47" s="40"/>
      <c r="S47" s="41" t="s">
        <v>94</v>
      </c>
      <c r="T47" s="42"/>
      <c r="U47" s="43">
        <v>14.04232</v>
      </c>
      <c r="V47" s="44">
        <v>16.486370000000001</v>
      </c>
    </row>
    <row r="48" spans="1:22" ht="33" customHeight="1" x14ac:dyDescent="0.15">
      <c r="A48" s="195"/>
      <c r="B48" s="69" t="s">
        <v>98</v>
      </c>
      <c r="C48" s="220" t="s">
        <v>495</v>
      </c>
      <c r="D48" s="221"/>
      <c r="E48" s="221"/>
      <c r="F48" s="222"/>
      <c r="G48" s="223" t="s">
        <v>496</v>
      </c>
      <c r="H48" s="221"/>
      <c r="I48" s="68">
        <v>3</v>
      </c>
      <c r="J48" s="40"/>
      <c r="K48" s="41" t="s">
        <v>94</v>
      </c>
      <c r="L48" s="45"/>
      <c r="M48" s="42"/>
      <c r="N48" s="40"/>
      <c r="O48" s="41" t="s">
        <v>94</v>
      </c>
      <c r="P48" s="41"/>
      <c r="Q48" s="42"/>
      <c r="R48" s="40" t="s">
        <v>94</v>
      </c>
      <c r="S48" s="41"/>
      <c r="T48" s="42"/>
      <c r="U48" s="43">
        <v>42.164149999999999</v>
      </c>
      <c r="V48" s="44">
        <v>0.44283600000000001</v>
      </c>
    </row>
    <row r="49" spans="1:22" ht="27.95" customHeight="1" x14ac:dyDescent="0.15">
      <c r="A49" s="193">
        <v>4</v>
      </c>
      <c r="B49" s="69" t="s">
        <v>458</v>
      </c>
      <c r="C49" s="220" t="s">
        <v>497</v>
      </c>
      <c r="D49" s="221"/>
      <c r="E49" s="221"/>
      <c r="F49" s="222"/>
      <c r="G49" s="223" t="s">
        <v>498</v>
      </c>
      <c r="H49" s="221"/>
      <c r="I49" s="68">
        <v>3</v>
      </c>
      <c r="J49" s="40"/>
      <c r="K49" s="41" t="s">
        <v>94</v>
      </c>
      <c r="L49" s="45"/>
      <c r="M49" s="42"/>
      <c r="N49" s="40"/>
      <c r="O49" s="41"/>
      <c r="P49" s="41"/>
      <c r="Q49" s="42" t="s">
        <v>94</v>
      </c>
      <c r="R49" s="40"/>
      <c r="S49" s="41" t="s">
        <v>94</v>
      </c>
      <c r="T49" s="42"/>
      <c r="U49" s="43">
        <v>36.917720000000003</v>
      </c>
      <c r="V49" s="44">
        <v>25.525649999999999</v>
      </c>
    </row>
    <row r="50" spans="1:22" ht="29.1" customHeight="1" x14ac:dyDescent="0.15">
      <c r="A50" s="194"/>
      <c r="B50" s="69" t="s">
        <v>75</v>
      </c>
      <c r="C50" s="220" t="s">
        <v>499</v>
      </c>
      <c r="D50" s="221"/>
      <c r="E50" s="221"/>
      <c r="F50" s="222"/>
      <c r="G50" s="223" t="s">
        <v>500</v>
      </c>
      <c r="H50" s="221"/>
      <c r="I50" s="68">
        <v>3</v>
      </c>
      <c r="J50" s="40"/>
      <c r="K50" s="41" t="s">
        <v>94</v>
      </c>
      <c r="L50" s="45"/>
      <c r="M50" s="42"/>
      <c r="N50" s="40"/>
      <c r="O50" s="41"/>
      <c r="P50" s="41" t="s">
        <v>94</v>
      </c>
      <c r="Q50" s="42"/>
      <c r="R50" s="40" t="s">
        <v>94</v>
      </c>
      <c r="S50" s="41"/>
      <c r="T50" s="42"/>
      <c r="U50" s="43">
        <v>47.995399999999997</v>
      </c>
      <c r="V50" s="44">
        <v>0.43945600000000001</v>
      </c>
    </row>
    <row r="51" spans="1:22" ht="27.6" customHeight="1" x14ac:dyDescent="0.15">
      <c r="A51" s="194"/>
      <c r="B51" s="69" t="s">
        <v>76</v>
      </c>
      <c r="C51" s="220" t="s">
        <v>501</v>
      </c>
      <c r="D51" s="221"/>
      <c r="E51" s="221"/>
      <c r="F51" s="222"/>
      <c r="G51" s="223" t="s">
        <v>502</v>
      </c>
      <c r="H51" s="221"/>
      <c r="I51" s="68">
        <v>3</v>
      </c>
      <c r="J51" s="40"/>
      <c r="K51" s="41" t="s">
        <v>94</v>
      </c>
      <c r="L51" s="45"/>
      <c r="M51" s="42"/>
      <c r="N51" s="40"/>
      <c r="O51" s="41"/>
      <c r="P51" s="41"/>
      <c r="Q51" s="42" t="s">
        <v>94</v>
      </c>
      <c r="R51" s="40" t="s">
        <v>94</v>
      </c>
      <c r="S51" s="41"/>
      <c r="T51" s="42"/>
      <c r="U51" s="43">
        <v>45.165970000000002</v>
      </c>
      <c r="V51" s="44">
        <v>0.66594500000000001</v>
      </c>
    </row>
    <row r="52" spans="1:22" ht="26.45" customHeight="1" x14ac:dyDescent="0.15">
      <c r="A52" s="194"/>
      <c r="B52" s="69" t="s">
        <v>95</v>
      </c>
      <c r="C52" s="220" t="s">
        <v>503</v>
      </c>
      <c r="D52" s="221"/>
      <c r="E52" s="221"/>
      <c r="F52" s="222"/>
      <c r="G52" s="223" t="s">
        <v>504</v>
      </c>
      <c r="H52" s="221"/>
      <c r="I52" s="68">
        <v>4</v>
      </c>
      <c r="J52" s="40"/>
      <c r="K52" s="41" t="s">
        <v>94</v>
      </c>
      <c r="L52" s="45"/>
      <c r="M52" s="42"/>
      <c r="N52" s="40"/>
      <c r="O52" s="41"/>
      <c r="P52" s="41"/>
      <c r="Q52" s="42" t="s">
        <v>94</v>
      </c>
      <c r="R52" s="40"/>
      <c r="S52" s="41" t="s">
        <v>94</v>
      </c>
      <c r="T52" s="42"/>
      <c r="U52" s="43">
        <v>7.903454</v>
      </c>
      <c r="V52" s="44">
        <v>12.396050000000001</v>
      </c>
    </row>
    <row r="53" spans="1:22" ht="38.1" customHeight="1" x14ac:dyDescent="0.15">
      <c r="A53" s="194"/>
      <c r="B53" s="69" t="s">
        <v>96</v>
      </c>
      <c r="C53" s="220" t="s">
        <v>505</v>
      </c>
      <c r="D53" s="221"/>
      <c r="E53" s="221"/>
      <c r="F53" s="222"/>
      <c r="G53" s="223" t="s">
        <v>506</v>
      </c>
      <c r="H53" s="221"/>
      <c r="I53" s="68">
        <v>3</v>
      </c>
      <c r="J53" s="40"/>
      <c r="K53" s="41" t="s">
        <v>94</v>
      </c>
      <c r="L53" s="45"/>
      <c r="M53" s="42"/>
      <c r="N53" s="40"/>
      <c r="O53" s="41" t="s">
        <v>94</v>
      </c>
      <c r="P53" s="41"/>
      <c r="Q53" s="42"/>
      <c r="R53" s="40" t="s">
        <v>94</v>
      </c>
      <c r="S53" s="41"/>
      <c r="T53" s="42"/>
      <c r="U53" s="43">
        <v>35.095660000000002</v>
      </c>
      <c r="V53" s="44">
        <v>1.3116080000000001</v>
      </c>
    </row>
    <row r="54" spans="1:22" ht="36" customHeight="1" x14ac:dyDescent="0.15">
      <c r="A54" s="195"/>
      <c r="B54" s="69" t="s">
        <v>97</v>
      </c>
      <c r="C54" s="220" t="s">
        <v>507</v>
      </c>
      <c r="D54" s="221"/>
      <c r="E54" s="221"/>
      <c r="F54" s="222"/>
      <c r="G54" s="223" t="s">
        <v>508</v>
      </c>
      <c r="H54" s="221"/>
      <c r="I54" s="68">
        <v>4</v>
      </c>
      <c r="J54" s="40"/>
      <c r="K54" s="41" t="s">
        <v>94</v>
      </c>
      <c r="L54" s="45"/>
      <c r="M54" s="42"/>
      <c r="N54" s="40"/>
      <c r="O54" s="41" t="s">
        <v>94</v>
      </c>
      <c r="P54" s="41"/>
      <c r="Q54" s="42"/>
      <c r="R54" s="40"/>
      <c r="S54" s="41" t="s">
        <v>94</v>
      </c>
      <c r="T54" s="42"/>
      <c r="U54" s="43">
        <v>29.365829999999999</v>
      </c>
      <c r="V54" s="44">
        <v>24.927320000000002</v>
      </c>
    </row>
    <row r="55" spans="1:22" ht="28.5" customHeight="1" x14ac:dyDescent="0.15">
      <c r="A55" s="127">
        <v>5</v>
      </c>
      <c r="B55" s="69" t="s">
        <v>458</v>
      </c>
      <c r="C55" s="220" t="s">
        <v>509</v>
      </c>
      <c r="D55" s="221"/>
      <c r="E55" s="221"/>
      <c r="F55" s="222"/>
      <c r="G55" s="223" t="s">
        <v>510</v>
      </c>
      <c r="H55" s="221"/>
      <c r="I55" s="68">
        <v>3</v>
      </c>
      <c r="J55" s="40"/>
      <c r="K55" s="41"/>
      <c r="L55" s="45"/>
      <c r="M55" s="42" t="s">
        <v>94</v>
      </c>
      <c r="N55" s="40"/>
      <c r="O55" s="41"/>
      <c r="P55" s="41" t="s">
        <v>94</v>
      </c>
      <c r="Q55" s="42"/>
      <c r="R55" s="40"/>
      <c r="S55" s="41" t="s">
        <v>94</v>
      </c>
      <c r="T55" s="42"/>
      <c r="U55" s="43">
        <v>54.218780000000002</v>
      </c>
      <c r="V55" s="44">
        <v>8.9412479999999999</v>
      </c>
    </row>
    <row r="56" spans="1:22" ht="30.95" customHeight="1" x14ac:dyDescent="0.15">
      <c r="A56" s="127"/>
      <c r="B56" s="69" t="s">
        <v>75</v>
      </c>
      <c r="C56" s="220" t="s">
        <v>511</v>
      </c>
      <c r="D56" s="221"/>
      <c r="E56" s="221"/>
      <c r="F56" s="222"/>
      <c r="G56" s="223" t="s">
        <v>512</v>
      </c>
      <c r="H56" s="221"/>
      <c r="I56" s="68">
        <v>3</v>
      </c>
      <c r="J56" s="40"/>
      <c r="K56" s="41"/>
      <c r="L56" s="45"/>
      <c r="M56" s="42" t="s">
        <v>94</v>
      </c>
      <c r="N56" s="40"/>
      <c r="O56" s="41"/>
      <c r="P56" s="41"/>
      <c r="Q56" s="42" t="s">
        <v>94</v>
      </c>
      <c r="R56" s="40" t="s">
        <v>94</v>
      </c>
      <c r="S56" s="41"/>
      <c r="T56" s="42"/>
      <c r="U56" s="43">
        <v>57.913589999999999</v>
      </c>
      <c r="V56" s="44">
        <v>0.83834699999999995</v>
      </c>
    </row>
    <row r="57" spans="1:22" ht="20.45" customHeight="1" x14ac:dyDescent="0.15">
      <c r="A57" s="127"/>
      <c r="B57" s="69" t="s">
        <v>76</v>
      </c>
      <c r="C57" s="220" t="s">
        <v>513</v>
      </c>
      <c r="D57" s="221"/>
      <c r="E57" s="221"/>
      <c r="F57" s="222"/>
      <c r="G57" s="223" t="s">
        <v>514</v>
      </c>
      <c r="H57" s="221"/>
      <c r="I57" s="68">
        <v>3</v>
      </c>
      <c r="J57" s="40"/>
      <c r="K57" s="41"/>
      <c r="L57" s="45"/>
      <c r="M57" s="42" t="s">
        <v>94</v>
      </c>
      <c r="N57" s="40"/>
      <c r="O57" s="41"/>
      <c r="P57" s="41"/>
      <c r="Q57" s="42" t="s">
        <v>94</v>
      </c>
      <c r="R57" s="40" t="s">
        <v>94</v>
      </c>
      <c r="S57" s="41"/>
      <c r="T57" s="42"/>
      <c r="U57" s="43">
        <v>54.80697</v>
      </c>
      <c r="V57" s="44">
        <v>2.3629229999999999</v>
      </c>
    </row>
    <row r="58" spans="1:22" ht="33.6" customHeight="1" x14ac:dyDescent="0.15">
      <c r="A58" s="127"/>
      <c r="B58" s="69" t="s">
        <v>95</v>
      </c>
      <c r="C58" s="220" t="s">
        <v>515</v>
      </c>
      <c r="D58" s="221"/>
      <c r="E58" s="221"/>
      <c r="F58" s="222"/>
      <c r="G58" s="223" t="s">
        <v>516</v>
      </c>
      <c r="H58" s="221"/>
      <c r="I58" s="68">
        <v>4</v>
      </c>
      <c r="J58" s="40"/>
      <c r="K58" s="41"/>
      <c r="L58" s="45"/>
      <c r="M58" s="42" t="s">
        <v>94</v>
      </c>
      <c r="N58" s="40"/>
      <c r="O58" s="41"/>
      <c r="P58" s="41"/>
      <c r="Q58" s="42" t="s">
        <v>94</v>
      </c>
      <c r="R58" s="40"/>
      <c r="S58" s="41" t="s">
        <v>94</v>
      </c>
      <c r="T58" s="42"/>
      <c r="U58" s="43">
        <v>29.382729999999999</v>
      </c>
      <c r="V58" s="44">
        <v>26.364000000000001</v>
      </c>
    </row>
    <row r="59" spans="1:22" ht="30" customHeight="1" x14ac:dyDescent="0.15">
      <c r="A59" s="127"/>
      <c r="B59" s="69" t="s">
        <v>96</v>
      </c>
      <c r="C59" s="220" t="s">
        <v>517</v>
      </c>
      <c r="D59" s="221"/>
      <c r="E59" s="221"/>
      <c r="F59" s="222"/>
      <c r="G59" s="223" t="s">
        <v>518</v>
      </c>
      <c r="H59" s="221"/>
      <c r="I59" s="68">
        <v>3</v>
      </c>
      <c r="J59" s="40"/>
      <c r="K59" s="41"/>
      <c r="L59" s="45"/>
      <c r="M59" s="42" t="s">
        <v>94</v>
      </c>
      <c r="N59" s="40"/>
      <c r="O59" s="41" t="s">
        <v>94</v>
      </c>
      <c r="P59" s="41"/>
      <c r="Q59" s="42"/>
      <c r="R59" s="40" t="s">
        <v>94</v>
      </c>
      <c r="S59" s="41"/>
      <c r="T59" s="42"/>
      <c r="U59" s="43">
        <v>68.741119999999995</v>
      </c>
      <c r="V59" s="44">
        <v>0.92623800000000001</v>
      </c>
    </row>
  </sheetData>
  <dataConsolidate/>
  <mergeCells count="113">
    <mergeCell ref="G54:H54"/>
    <mergeCell ref="A55:A59"/>
    <mergeCell ref="C55:F55"/>
    <mergeCell ref="G55:H55"/>
    <mergeCell ref="C56:F56"/>
    <mergeCell ref="G56:H56"/>
    <mergeCell ref="C57:F57"/>
    <mergeCell ref="G57:H57"/>
    <mergeCell ref="C58:F58"/>
    <mergeCell ref="G58:H58"/>
    <mergeCell ref="C59:F59"/>
    <mergeCell ref="G59:H59"/>
    <mergeCell ref="A36:A41"/>
    <mergeCell ref="A42:A48"/>
    <mergeCell ref="C48:F48"/>
    <mergeCell ref="G48:H48"/>
    <mergeCell ref="A49:A54"/>
    <mergeCell ref="C49:F49"/>
    <mergeCell ref="G49:H49"/>
    <mergeCell ref="C50:F50"/>
    <mergeCell ref="G50:H50"/>
    <mergeCell ref="C51:F51"/>
    <mergeCell ref="G51:H51"/>
    <mergeCell ref="C52:F52"/>
    <mergeCell ref="G52:H52"/>
    <mergeCell ref="C53:F53"/>
    <mergeCell ref="G53:H53"/>
    <mergeCell ref="C54:F54"/>
    <mergeCell ref="C38:F38"/>
    <mergeCell ref="G38:H38"/>
    <mergeCell ref="C39:F39"/>
    <mergeCell ref="G39:H39"/>
    <mergeCell ref="C40:F40"/>
    <mergeCell ref="G40:H40"/>
    <mergeCell ref="C36:F36"/>
    <mergeCell ref="C46:F46"/>
    <mergeCell ref="A30:A35"/>
    <mergeCell ref="C30:F30"/>
    <mergeCell ref="G30:H30"/>
    <mergeCell ref="C31:F31"/>
    <mergeCell ref="G31:H31"/>
    <mergeCell ref="C32:F32"/>
    <mergeCell ref="G32:H32"/>
    <mergeCell ref="C34:F34"/>
    <mergeCell ref="G34:H34"/>
    <mergeCell ref="C33:F33"/>
    <mergeCell ref="G33:H33"/>
    <mergeCell ref="C35:F35"/>
    <mergeCell ref="G35:H35"/>
    <mergeCell ref="C28:F29"/>
    <mergeCell ref="G28:H29"/>
    <mergeCell ref="I28:I29"/>
    <mergeCell ref="J28:M28"/>
    <mergeCell ref="N28:Q28"/>
    <mergeCell ref="Q16:S16"/>
    <mergeCell ref="M20:S20"/>
    <mergeCell ref="M17:S17"/>
    <mergeCell ref="M18:S18"/>
    <mergeCell ref="J19:L19"/>
    <mergeCell ref="M19:S19"/>
    <mergeCell ref="A25:G25"/>
    <mergeCell ref="A28:B29"/>
    <mergeCell ref="R28:T28"/>
    <mergeCell ref="A17:D20"/>
    <mergeCell ref="J17:L17"/>
    <mergeCell ref="J20:L20"/>
    <mergeCell ref="J18:L18"/>
    <mergeCell ref="Q21:S21"/>
    <mergeCell ref="A22:D24"/>
    <mergeCell ref="J22:L22"/>
    <mergeCell ref="M22:S22"/>
    <mergeCell ref="J23:L23"/>
    <mergeCell ref="M23:S23"/>
    <mergeCell ref="A6:E6"/>
    <mergeCell ref="A7:E7"/>
    <mergeCell ref="E10:G11"/>
    <mergeCell ref="A10:D11"/>
    <mergeCell ref="H10:H11"/>
    <mergeCell ref="J10:L11"/>
    <mergeCell ref="I10:I11"/>
    <mergeCell ref="M10:S11"/>
    <mergeCell ref="A12:D15"/>
    <mergeCell ref="J12:L12"/>
    <mergeCell ref="M12:S12"/>
    <mergeCell ref="J24:L24"/>
    <mergeCell ref="M24:S24"/>
    <mergeCell ref="J25:L25"/>
    <mergeCell ref="M25:S25"/>
    <mergeCell ref="U28:V28"/>
    <mergeCell ref="M13:S13"/>
    <mergeCell ref="J14:L14"/>
    <mergeCell ref="M14:S14"/>
    <mergeCell ref="J15:L15"/>
    <mergeCell ref="M15:S15"/>
    <mergeCell ref="J13:L13"/>
    <mergeCell ref="M16:P16"/>
    <mergeCell ref="M21:P21"/>
    <mergeCell ref="G36:H36"/>
    <mergeCell ref="C37:F37"/>
    <mergeCell ref="G37:H37"/>
    <mergeCell ref="G46:H46"/>
    <mergeCell ref="C47:F47"/>
    <mergeCell ref="G47:H47"/>
    <mergeCell ref="C41:F41"/>
    <mergeCell ref="G41:H41"/>
    <mergeCell ref="C42:F42"/>
    <mergeCell ref="G42:H42"/>
    <mergeCell ref="C45:F45"/>
    <mergeCell ref="G45:H45"/>
    <mergeCell ref="C43:F43"/>
    <mergeCell ref="G43:H43"/>
    <mergeCell ref="C44:F44"/>
    <mergeCell ref="G44:H44"/>
  </mergeCells>
  <phoneticPr fontId="1"/>
  <printOptions horizontalCentered="1"/>
  <pageMargins left="0.70866141732283472" right="0.70866141732283472" top="0.74803149606299213" bottom="0.74803149606299213" header="0.31496062992125984" footer="0.31496062992125984"/>
  <pageSetup paperSize="12" orientation="portrait" horizontalDpi="300" verticalDpi="300" r:id="rId1"/>
  <headerFooter alignWithMargins="0"/>
  <rowBreaks count="1" manualBreakCount="1">
    <brk id="48" max="2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B63"/>
  <sheetViews>
    <sheetView view="pageBreakPreview" zoomScale="140" zoomScaleNormal="150" zoomScaleSheetLayoutView="140" workbookViewId="0"/>
  </sheetViews>
  <sheetFormatPr defaultColWidth="9" defaultRowHeight="13.5" x14ac:dyDescent="0.15"/>
  <cols>
    <col min="1" max="1" width="3.25" style="5" customWidth="1"/>
    <col min="2" max="2" width="4.125" style="5" customWidth="1"/>
    <col min="3" max="3" width="3.625" style="5" customWidth="1"/>
    <col min="4" max="4" width="2.375" style="5" customWidth="1"/>
    <col min="5" max="5" width="4.625" style="5" customWidth="1"/>
    <col min="6" max="6" width="10.5" style="5" customWidth="1"/>
    <col min="7" max="7" width="8.5" style="5" customWidth="1"/>
    <col min="8" max="8" width="9.625" style="5" customWidth="1"/>
    <col min="9" max="9" width="3.5" style="5" customWidth="1"/>
    <col min="10" max="10" width="2.75" style="5" customWidth="1"/>
    <col min="11" max="20" width="2.375" style="5" customWidth="1"/>
    <col min="21" max="24" width="3.5" style="5" customWidth="1"/>
    <col min="25" max="25" width="3.25" style="5" customWidth="1"/>
    <col min="26" max="26" width="0.875" style="5" customWidth="1"/>
    <col min="27" max="28" width="4.25" style="5" customWidth="1"/>
    <col min="29" max="29" width="13.5" style="5" bestFit="1" customWidth="1"/>
    <col min="30" max="16384" width="9" style="5"/>
  </cols>
  <sheetData>
    <row r="1" spans="1:28" ht="17.100000000000001" customHeight="1" x14ac:dyDescent="0.15">
      <c r="A1" s="101" t="s">
        <v>90</v>
      </c>
      <c r="B1" s="102"/>
      <c r="C1" s="6"/>
      <c r="D1" s="6"/>
      <c r="E1" s="6"/>
      <c r="F1" s="6"/>
      <c r="G1" s="6"/>
      <c r="H1" s="7"/>
      <c r="I1" s="7"/>
      <c r="J1" s="7"/>
      <c r="K1" s="7"/>
      <c r="L1" s="7"/>
      <c r="M1" s="7"/>
      <c r="N1" s="7"/>
      <c r="O1" s="7"/>
      <c r="P1" s="7"/>
      <c r="Q1" s="7"/>
      <c r="R1" s="7"/>
      <c r="S1" s="7"/>
      <c r="T1" s="7"/>
      <c r="U1" s="7"/>
      <c r="V1" s="7"/>
      <c r="W1" s="7"/>
      <c r="X1" s="13"/>
      <c r="Y1" s="13"/>
      <c r="Z1" s="7"/>
      <c r="AA1" s="14"/>
      <c r="AB1" s="14"/>
    </row>
    <row r="2" spans="1:28" s="19" customFormat="1" ht="21" x14ac:dyDescent="0.15">
      <c r="A2" s="103" t="s">
        <v>86</v>
      </c>
      <c r="B2" s="104"/>
      <c r="C2" s="104"/>
      <c r="D2" s="104"/>
      <c r="E2" s="105"/>
      <c r="F2" s="105"/>
      <c r="G2" s="6"/>
      <c r="H2" s="17"/>
      <c r="I2" s="17"/>
      <c r="J2" s="17"/>
      <c r="K2" s="17"/>
      <c r="L2" s="17"/>
      <c r="M2" s="17"/>
      <c r="N2" s="17"/>
      <c r="O2" s="17"/>
      <c r="P2" s="17"/>
      <c r="Q2" s="17"/>
      <c r="R2" s="17"/>
      <c r="S2" s="17"/>
      <c r="T2" s="17"/>
      <c r="U2" s="17"/>
      <c r="V2" s="17"/>
      <c r="W2" s="17"/>
      <c r="X2" s="17"/>
      <c r="Y2" s="17"/>
      <c r="Z2" s="17"/>
      <c r="AA2" s="18"/>
      <c r="AB2" s="18"/>
    </row>
    <row r="3" spans="1:28" s="11" customFormat="1" ht="18.95" customHeight="1" x14ac:dyDescent="0.15">
      <c r="A3" s="106" t="s">
        <v>78</v>
      </c>
      <c r="B3" s="107"/>
      <c r="C3" s="8"/>
      <c r="D3" s="8"/>
      <c r="E3" s="8"/>
      <c r="F3" s="8"/>
      <c r="G3" s="8"/>
      <c r="H3" s="21"/>
      <c r="I3" s="21"/>
      <c r="J3" s="21"/>
      <c r="K3" s="21"/>
      <c r="L3" s="21"/>
      <c r="M3" s="21"/>
      <c r="N3" s="21"/>
      <c r="O3" s="21"/>
      <c r="P3" s="21"/>
      <c r="Q3" s="21"/>
      <c r="R3" s="21"/>
      <c r="S3" s="21"/>
      <c r="T3" s="21"/>
      <c r="U3" s="21"/>
      <c r="V3" s="21"/>
      <c r="W3" s="21"/>
      <c r="X3" s="21"/>
      <c r="Y3" s="21"/>
      <c r="Z3" s="21"/>
      <c r="AA3" s="22"/>
      <c r="AB3" s="22"/>
    </row>
    <row r="4" spans="1:28" ht="6.6" customHeight="1" x14ac:dyDescent="0.15">
      <c r="A4" s="86"/>
      <c r="I4" s="23"/>
    </row>
    <row r="5" spans="1:28" s="9" customFormat="1" ht="11.25" x14ac:dyDescent="0.15">
      <c r="A5" s="29" t="s">
        <v>0</v>
      </c>
      <c r="C5" s="29"/>
      <c r="D5" s="29"/>
      <c r="E5" s="29"/>
      <c r="F5" s="29"/>
      <c r="G5" s="29"/>
      <c r="H5" s="29"/>
      <c r="I5" s="26"/>
      <c r="J5" s="4" t="s">
        <v>522</v>
      </c>
      <c r="K5" s="29"/>
      <c r="L5" s="29"/>
      <c r="M5" s="29"/>
      <c r="N5" s="29"/>
      <c r="O5" s="29"/>
      <c r="P5" s="29"/>
    </row>
    <row r="6" spans="1:28" s="11" customFormat="1" ht="9" customHeight="1" x14ac:dyDescent="0.15">
      <c r="A6" s="186"/>
      <c r="B6" s="186"/>
      <c r="C6" s="186"/>
      <c r="D6" s="186"/>
      <c r="E6" s="186"/>
      <c r="F6" s="35" t="s">
        <v>1</v>
      </c>
      <c r="G6" s="12" t="s">
        <v>2</v>
      </c>
      <c r="H6" s="12" t="s">
        <v>79</v>
      </c>
      <c r="I6" s="26"/>
      <c r="J6" s="10" t="s">
        <v>523</v>
      </c>
      <c r="K6" s="3"/>
      <c r="L6" s="3"/>
      <c r="M6" s="3"/>
      <c r="N6" s="4"/>
      <c r="O6" s="3"/>
      <c r="P6" s="3"/>
      <c r="Q6" s="4"/>
      <c r="R6" s="4"/>
      <c r="S6" s="4"/>
      <c r="T6" s="4"/>
      <c r="U6" s="4"/>
      <c r="V6" s="4"/>
      <c r="W6" s="4"/>
      <c r="X6" s="4"/>
    </row>
    <row r="7" spans="1:28" s="11" customFormat="1" ht="9" customHeight="1" x14ac:dyDescent="0.15">
      <c r="A7" s="133" t="s">
        <v>28</v>
      </c>
      <c r="B7" s="133"/>
      <c r="C7" s="133"/>
      <c r="D7" s="133"/>
      <c r="E7" s="133"/>
      <c r="F7" s="36">
        <v>70103</v>
      </c>
      <c r="G7" s="24">
        <v>472</v>
      </c>
      <c r="H7" s="25">
        <v>54.838949999999997</v>
      </c>
      <c r="I7" s="29"/>
      <c r="J7" s="10" t="s">
        <v>524</v>
      </c>
      <c r="K7" s="26"/>
      <c r="L7" s="26"/>
      <c r="M7" s="26"/>
      <c r="N7" s="10"/>
      <c r="O7" s="26"/>
      <c r="P7" s="26"/>
      <c r="Q7" s="10"/>
      <c r="R7" s="10"/>
      <c r="S7" s="10"/>
      <c r="T7" s="10"/>
      <c r="U7" s="10"/>
      <c r="V7" s="10"/>
      <c r="W7" s="10"/>
      <c r="X7" s="10"/>
    </row>
    <row r="8" spans="1:28" ht="9.9499999999999993" customHeight="1" x14ac:dyDescent="0.15">
      <c r="B8" s="31"/>
      <c r="C8" s="31"/>
      <c r="D8" s="31"/>
      <c r="E8" s="31"/>
      <c r="F8" s="31"/>
      <c r="G8" s="31"/>
      <c r="H8" s="31"/>
      <c r="I8" s="29"/>
      <c r="J8" s="31"/>
      <c r="K8" s="31"/>
      <c r="L8" s="31"/>
      <c r="M8" s="31"/>
      <c r="N8" s="31"/>
      <c r="O8" s="31"/>
      <c r="P8" s="31"/>
    </row>
    <row r="9" spans="1:28" s="9" customFormat="1" ht="11.25" x14ac:dyDescent="0.15">
      <c r="A9" s="28" t="s">
        <v>3</v>
      </c>
      <c r="C9" s="28"/>
      <c r="D9" s="28"/>
      <c r="E9" s="29"/>
      <c r="F9" s="29"/>
      <c r="G9" s="29"/>
      <c r="H9" s="29"/>
      <c r="I9" s="29"/>
      <c r="J9" s="29"/>
      <c r="K9" s="29"/>
      <c r="L9" s="29"/>
      <c r="M9" s="29"/>
      <c r="N9" s="29"/>
      <c r="O9" s="29"/>
      <c r="P9" s="29"/>
    </row>
    <row r="10" spans="1:28" s="11" customFormat="1" ht="9" customHeight="1" x14ac:dyDescent="0.15">
      <c r="A10" s="187" t="s">
        <v>4</v>
      </c>
      <c r="B10" s="187"/>
      <c r="C10" s="187"/>
      <c r="D10" s="187"/>
      <c r="E10" s="133" t="s">
        <v>7</v>
      </c>
      <c r="F10" s="133"/>
      <c r="G10" s="133"/>
      <c r="H10" s="163" t="s">
        <v>19</v>
      </c>
      <c r="I10" s="156" t="s">
        <v>50</v>
      </c>
      <c r="J10" s="143" t="s">
        <v>79</v>
      </c>
      <c r="K10" s="144"/>
      <c r="L10" s="145"/>
      <c r="M10" s="143" t="s">
        <v>80</v>
      </c>
      <c r="N10" s="144"/>
      <c r="O10" s="144"/>
      <c r="P10" s="144"/>
      <c r="Q10" s="144"/>
      <c r="R10" s="145"/>
      <c r="S10" s="3"/>
    </row>
    <row r="11" spans="1:28" s="11" customFormat="1" ht="4.5" customHeight="1" x14ac:dyDescent="0.15">
      <c r="A11" s="187"/>
      <c r="B11" s="187"/>
      <c r="C11" s="187"/>
      <c r="D11" s="187"/>
      <c r="E11" s="133"/>
      <c r="F11" s="133"/>
      <c r="G11" s="133"/>
      <c r="H11" s="163"/>
      <c r="I11" s="157"/>
      <c r="J11" s="146"/>
      <c r="K11" s="147"/>
      <c r="L11" s="148"/>
      <c r="M11" s="146"/>
      <c r="N11" s="147"/>
      <c r="O11" s="147"/>
      <c r="P11" s="147"/>
      <c r="Q11" s="147"/>
      <c r="R11" s="148"/>
      <c r="S11" s="3"/>
    </row>
    <row r="12" spans="1:28" s="11" customFormat="1" ht="9" customHeight="1" x14ac:dyDescent="0.15">
      <c r="A12" s="208" t="s">
        <v>67</v>
      </c>
      <c r="B12" s="209"/>
      <c r="C12" s="209"/>
      <c r="D12" s="210"/>
      <c r="E12" s="120" t="s">
        <v>30</v>
      </c>
      <c r="F12" s="120"/>
      <c r="G12" s="114"/>
      <c r="H12" s="34">
        <v>11</v>
      </c>
      <c r="I12" s="53">
        <f>SUM(I28:I38)</f>
        <v>28</v>
      </c>
      <c r="J12" s="160">
        <v>16.586089999999999</v>
      </c>
      <c r="K12" s="161"/>
      <c r="L12" s="162"/>
      <c r="M12" s="160">
        <v>59.236049999999999</v>
      </c>
      <c r="N12" s="161"/>
      <c r="O12" s="161"/>
      <c r="P12" s="161"/>
      <c r="Q12" s="161"/>
      <c r="R12" s="162"/>
      <c r="S12" s="4"/>
    </row>
    <row r="13" spans="1:28" s="11" customFormat="1" ht="9" customHeight="1" x14ac:dyDescent="0.15">
      <c r="A13" s="211"/>
      <c r="B13" s="212"/>
      <c r="C13" s="212"/>
      <c r="D13" s="213"/>
      <c r="E13" s="30" t="s">
        <v>31</v>
      </c>
      <c r="F13" s="30"/>
      <c r="G13" s="114"/>
      <c r="H13" s="34" t="s">
        <v>158</v>
      </c>
      <c r="I13" s="53" t="s">
        <v>158</v>
      </c>
      <c r="J13" s="160" t="s">
        <v>69</v>
      </c>
      <c r="K13" s="161"/>
      <c r="L13" s="162"/>
      <c r="M13" s="160" t="s">
        <v>69</v>
      </c>
      <c r="N13" s="161"/>
      <c r="O13" s="161"/>
      <c r="P13" s="161"/>
      <c r="Q13" s="161"/>
      <c r="R13" s="162"/>
      <c r="S13" s="4"/>
    </row>
    <row r="14" spans="1:28" s="11" customFormat="1" ht="9" customHeight="1" x14ac:dyDescent="0.15">
      <c r="A14" s="211"/>
      <c r="B14" s="212"/>
      <c r="C14" s="212"/>
      <c r="D14" s="213"/>
      <c r="E14" s="30" t="s">
        <v>10</v>
      </c>
      <c r="F14" s="30"/>
      <c r="G14" s="114"/>
      <c r="H14" s="34">
        <v>26</v>
      </c>
      <c r="I14" s="53">
        <f>SUM(I37:I57,I59:I62,I36)</f>
        <v>73</v>
      </c>
      <c r="J14" s="160">
        <v>41.530430000000003</v>
      </c>
      <c r="K14" s="161"/>
      <c r="L14" s="162"/>
      <c r="M14" s="160">
        <v>56.890999999999998</v>
      </c>
      <c r="N14" s="161"/>
      <c r="O14" s="161"/>
      <c r="P14" s="161"/>
      <c r="Q14" s="161"/>
      <c r="R14" s="162"/>
      <c r="S14" s="4"/>
    </row>
    <row r="15" spans="1:28" s="11" customFormat="1" ht="9" customHeight="1" x14ac:dyDescent="0.15">
      <c r="A15" s="214"/>
      <c r="B15" s="215"/>
      <c r="C15" s="215"/>
      <c r="D15" s="216"/>
      <c r="E15" s="30" t="s">
        <v>9</v>
      </c>
      <c r="F15" s="30"/>
      <c r="G15" s="114"/>
      <c r="H15" s="34">
        <v>2</v>
      </c>
      <c r="I15" s="53">
        <f>SUM(I58,I63)</f>
        <v>8</v>
      </c>
      <c r="J15" s="160">
        <v>2.0566300000000002</v>
      </c>
      <c r="K15" s="161"/>
      <c r="L15" s="162"/>
      <c r="M15" s="160">
        <v>25.707879999999999</v>
      </c>
      <c r="N15" s="161"/>
      <c r="O15" s="161"/>
      <c r="P15" s="161"/>
      <c r="Q15" s="161"/>
      <c r="R15" s="162"/>
      <c r="S15" s="4"/>
    </row>
    <row r="16" spans="1:28" s="11" customFormat="1" ht="9" customHeight="1" x14ac:dyDescent="0.15">
      <c r="A16" s="133" t="s">
        <v>5</v>
      </c>
      <c r="B16" s="133"/>
      <c r="C16" s="133"/>
      <c r="D16" s="133"/>
      <c r="E16" s="30" t="s">
        <v>33</v>
      </c>
      <c r="F16" s="30"/>
      <c r="G16" s="114"/>
      <c r="H16" s="34" t="s">
        <v>158</v>
      </c>
      <c r="I16" s="53" t="s">
        <v>159</v>
      </c>
      <c r="J16" s="160" t="s">
        <v>69</v>
      </c>
      <c r="K16" s="161"/>
      <c r="L16" s="162"/>
      <c r="M16" s="160" t="s">
        <v>70</v>
      </c>
      <c r="N16" s="161"/>
      <c r="O16" s="161"/>
      <c r="P16" s="161"/>
      <c r="Q16" s="161"/>
      <c r="R16" s="162"/>
      <c r="S16" s="4"/>
    </row>
    <row r="17" spans="1:22" s="11" customFormat="1" ht="9" customHeight="1" x14ac:dyDescent="0.15">
      <c r="A17" s="133"/>
      <c r="B17" s="133"/>
      <c r="C17" s="133"/>
      <c r="D17" s="133"/>
      <c r="E17" s="30" t="s">
        <v>34</v>
      </c>
      <c r="F17" s="30"/>
      <c r="G17" s="114"/>
      <c r="H17" s="34">
        <v>2</v>
      </c>
      <c r="I17" s="53">
        <f>SUM(I58,I63)</f>
        <v>8</v>
      </c>
      <c r="J17" s="160">
        <v>2.0566300000000002</v>
      </c>
      <c r="K17" s="161"/>
      <c r="L17" s="162"/>
      <c r="M17" s="160">
        <v>25.707879999999999</v>
      </c>
      <c r="N17" s="161"/>
      <c r="O17" s="161"/>
      <c r="P17" s="161"/>
      <c r="Q17" s="161"/>
      <c r="R17" s="162"/>
      <c r="S17" s="4"/>
    </row>
    <row r="18" spans="1:22" s="11" customFormat="1" ht="9" customHeight="1" x14ac:dyDescent="0.15">
      <c r="A18" s="133"/>
      <c r="B18" s="133"/>
      <c r="C18" s="133"/>
      <c r="D18" s="133"/>
      <c r="E18" s="30" t="s">
        <v>35</v>
      </c>
      <c r="F18" s="30"/>
      <c r="G18" s="114"/>
      <c r="H18" s="34">
        <v>29</v>
      </c>
      <c r="I18" s="53">
        <f>SUM(I28:I38,I44:I57,I59:I62)</f>
        <v>82</v>
      </c>
      <c r="J18" s="160">
        <v>46.880940000000002</v>
      </c>
      <c r="K18" s="161"/>
      <c r="L18" s="162"/>
      <c r="M18" s="160">
        <v>57.171880000000002</v>
      </c>
      <c r="N18" s="161"/>
      <c r="O18" s="161"/>
      <c r="P18" s="161"/>
      <c r="Q18" s="161"/>
      <c r="R18" s="162"/>
      <c r="S18" s="4"/>
    </row>
    <row r="19" spans="1:22" s="11" customFormat="1" ht="9" customHeight="1" x14ac:dyDescent="0.15">
      <c r="A19" s="133"/>
      <c r="B19" s="133"/>
      <c r="C19" s="133"/>
      <c r="D19" s="133"/>
      <c r="E19" s="30" t="s">
        <v>36</v>
      </c>
      <c r="F19" s="30"/>
      <c r="G19" s="114"/>
      <c r="H19" s="34">
        <v>5</v>
      </c>
      <c r="I19" s="53">
        <f>SUM(I39:I43)</f>
        <v>10</v>
      </c>
      <c r="J19" s="160">
        <v>5.9013730000000004</v>
      </c>
      <c r="K19" s="161"/>
      <c r="L19" s="162"/>
      <c r="M19" s="160">
        <v>59.013730000000002</v>
      </c>
      <c r="N19" s="161"/>
      <c r="O19" s="161"/>
      <c r="P19" s="161"/>
      <c r="Q19" s="161"/>
      <c r="R19" s="162"/>
      <c r="S19" s="4"/>
    </row>
    <row r="20" spans="1:22" s="11" customFormat="1" ht="9" customHeight="1" x14ac:dyDescent="0.15">
      <c r="A20" s="133" t="s">
        <v>6</v>
      </c>
      <c r="B20" s="133"/>
      <c r="C20" s="133"/>
      <c r="D20" s="133"/>
      <c r="E20" s="30" t="s">
        <v>16</v>
      </c>
      <c r="F20" s="30"/>
      <c r="G20" s="114"/>
      <c r="H20" s="34">
        <v>30</v>
      </c>
      <c r="I20" s="53">
        <f>SUM(I28:I47,I51:I56,I59:I62)</f>
        <v>80</v>
      </c>
      <c r="J20" s="160">
        <v>49.049759999999999</v>
      </c>
      <c r="K20" s="161"/>
      <c r="L20" s="162"/>
      <c r="M20" s="160">
        <v>61.31221</v>
      </c>
      <c r="N20" s="161"/>
      <c r="O20" s="161"/>
      <c r="P20" s="161"/>
      <c r="Q20" s="161"/>
      <c r="R20" s="162"/>
      <c r="S20" s="4"/>
    </row>
    <row r="21" spans="1:22" s="11" customFormat="1" ht="9" customHeight="1" x14ac:dyDescent="0.15">
      <c r="A21" s="133"/>
      <c r="B21" s="133"/>
      <c r="C21" s="133"/>
      <c r="D21" s="133"/>
      <c r="E21" s="30" t="s">
        <v>17</v>
      </c>
      <c r="F21" s="30"/>
      <c r="G21" s="114"/>
      <c r="H21" s="34">
        <v>4</v>
      </c>
      <c r="I21" s="53">
        <f>SUM(I48:I50,I57)</f>
        <v>12</v>
      </c>
      <c r="J21" s="160">
        <v>3.7325499999999998</v>
      </c>
      <c r="K21" s="161"/>
      <c r="L21" s="162"/>
      <c r="M21" s="160">
        <v>31.104579999999999</v>
      </c>
      <c r="N21" s="161"/>
      <c r="O21" s="161"/>
      <c r="P21" s="161"/>
      <c r="Q21" s="161"/>
      <c r="R21" s="162"/>
      <c r="S21" s="4"/>
    </row>
    <row r="22" spans="1:22" s="11" customFormat="1" ht="9" customHeight="1" x14ac:dyDescent="0.15">
      <c r="A22" s="133"/>
      <c r="B22" s="133"/>
      <c r="C22" s="133"/>
      <c r="D22" s="133"/>
      <c r="E22" s="30" t="s">
        <v>18</v>
      </c>
      <c r="F22" s="30"/>
      <c r="G22" s="114"/>
      <c r="H22" s="34">
        <v>2</v>
      </c>
      <c r="I22" s="53">
        <f>SUM(I58,I63)</f>
        <v>8</v>
      </c>
      <c r="J22" s="160">
        <v>2.0566300000000002</v>
      </c>
      <c r="K22" s="161"/>
      <c r="L22" s="162"/>
      <c r="M22" s="160">
        <v>25.707879999999999</v>
      </c>
      <c r="N22" s="161"/>
      <c r="O22" s="161"/>
      <c r="P22" s="161"/>
      <c r="Q22" s="161"/>
      <c r="R22" s="162"/>
      <c r="S22" s="4"/>
    </row>
    <row r="23" spans="1:22" s="87" customFormat="1" ht="9" customHeight="1" x14ac:dyDescent="0.15">
      <c r="A23" s="133" t="s">
        <v>65</v>
      </c>
      <c r="B23" s="133"/>
      <c r="C23" s="133"/>
      <c r="D23" s="133"/>
      <c r="E23" s="133"/>
      <c r="F23" s="133"/>
      <c r="G23" s="133"/>
      <c r="H23" s="53">
        <v>36</v>
      </c>
      <c r="I23" s="53">
        <v>100</v>
      </c>
      <c r="J23" s="188">
        <v>54.838949999999997</v>
      </c>
      <c r="K23" s="188"/>
      <c r="L23" s="188"/>
      <c r="M23" s="160" t="s">
        <v>74</v>
      </c>
      <c r="N23" s="161"/>
      <c r="O23" s="161"/>
      <c r="P23" s="161"/>
      <c r="Q23" s="161"/>
      <c r="R23" s="162"/>
    </row>
    <row r="24" spans="1:22" s="87" customFormat="1" ht="9.9499999999999993" customHeight="1" x14ac:dyDescent="0.15">
      <c r="A24" s="16"/>
      <c r="B24" s="16"/>
      <c r="C24" s="16"/>
      <c r="D24" s="16"/>
      <c r="E24" s="16"/>
      <c r="F24" s="16"/>
      <c r="G24" s="16"/>
      <c r="H24" s="111"/>
      <c r="I24" s="111"/>
      <c r="J24" s="112"/>
      <c r="K24" s="112"/>
      <c r="L24" s="112"/>
      <c r="M24" s="112"/>
      <c r="N24" s="112"/>
      <c r="O24" s="112"/>
      <c r="P24" s="112"/>
      <c r="Q24" s="112"/>
      <c r="R24" s="112"/>
    </row>
    <row r="25" spans="1:22" s="9" customFormat="1" ht="15" customHeight="1" x14ac:dyDescent="0.15">
      <c r="A25" s="9" t="s">
        <v>20</v>
      </c>
    </row>
    <row r="26" spans="1:22" s="11" customFormat="1" ht="18" customHeight="1" x14ac:dyDescent="0.15">
      <c r="A26" s="143" t="s">
        <v>63</v>
      </c>
      <c r="B26" s="145"/>
      <c r="C26" s="143" t="s">
        <v>64</v>
      </c>
      <c r="D26" s="144"/>
      <c r="E26" s="144"/>
      <c r="F26" s="145"/>
      <c r="G26" s="143" t="s">
        <v>23</v>
      </c>
      <c r="H26" s="145"/>
      <c r="I26" s="156" t="s">
        <v>50</v>
      </c>
      <c r="J26" s="168" t="s">
        <v>68</v>
      </c>
      <c r="K26" s="169"/>
      <c r="L26" s="169"/>
      <c r="M26" s="170"/>
      <c r="N26" s="133" t="s">
        <v>5</v>
      </c>
      <c r="O26" s="133"/>
      <c r="P26" s="133"/>
      <c r="Q26" s="133"/>
      <c r="R26" s="133" t="s">
        <v>6</v>
      </c>
      <c r="S26" s="133"/>
      <c r="T26" s="133"/>
      <c r="U26" s="132" t="s">
        <v>28</v>
      </c>
      <c r="V26" s="132"/>
    </row>
    <row r="27" spans="1:22" s="11" customFormat="1" ht="172.5" x14ac:dyDescent="0.15">
      <c r="A27" s="146"/>
      <c r="B27" s="148"/>
      <c r="C27" s="146"/>
      <c r="D27" s="147"/>
      <c r="E27" s="147"/>
      <c r="F27" s="148"/>
      <c r="G27" s="146"/>
      <c r="H27" s="148"/>
      <c r="I27" s="157"/>
      <c r="J27" s="37" t="s">
        <v>30</v>
      </c>
      <c r="K27" s="38" t="s">
        <v>31</v>
      </c>
      <c r="L27" s="38" t="s">
        <v>10</v>
      </c>
      <c r="M27" s="39" t="s">
        <v>9</v>
      </c>
      <c r="N27" s="93" t="s">
        <v>32</v>
      </c>
      <c r="O27" s="94" t="s">
        <v>34</v>
      </c>
      <c r="P27" s="94" t="s">
        <v>35</v>
      </c>
      <c r="Q27" s="94" t="s">
        <v>36</v>
      </c>
      <c r="R27" s="37" t="s">
        <v>16</v>
      </c>
      <c r="S27" s="38" t="s">
        <v>17</v>
      </c>
      <c r="T27" s="39" t="s">
        <v>18</v>
      </c>
      <c r="U27" s="37" t="s">
        <v>21</v>
      </c>
      <c r="V27" s="39" t="s">
        <v>22</v>
      </c>
    </row>
    <row r="28" spans="1:22" s="11" customFormat="1" ht="19.5" customHeight="1" x14ac:dyDescent="0.15">
      <c r="A28" s="127">
        <v>1</v>
      </c>
      <c r="B28" s="69" t="s">
        <v>109</v>
      </c>
      <c r="C28" s="234" t="s">
        <v>110</v>
      </c>
      <c r="D28" s="235"/>
      <c r="E28" s="235"/>
      <c r="F28" s="236"/>
      <c r="G28" s="237" t="s">
        <v>111</v>
      </c>
      <c r="H28" s="135"/>
      <c r="I28" s="99">
        <v>2</v>
      </c>
      <c r="J28" s="58" t="s">
        <v>94</v>
      </c>
      <c r="K28" s="41"/>
      <c r="L28" s="41"/>
      <c r="M28" s="42"/>
      <c r="N28" s="40"/>
      <c r="O28" s="41"/>
      <c r="P28" s="41" t="s">
        <v>94</v>
      </c>
      <c r="Q28" s="41"/>
      <c r="R28" s="40" t="s">
        <v>94</v>
      </c>
      <c r="S28" s="41"/>
      <c r="T28" s="42"/>
      <c r="U28" s="43">
        <v>37.199539999999999</v>
      </c>
      <c r="V28" s="44">
        <v>0.15691099999999999</v>
      </c>
    </row>
    <row r="29" spans="1:22" s="11" customFormat="1" ht="19.5" customHeight="1" x14ac:dyDescent="0.15">
      <c r="A29" s="127"/>
      <c r="B29" s="69" t="s">
        <v>75</v>
      </c>
      <c r="C29" s="234" t="s">
        <v>112</v>
      </c>
      <c r="D29" s="235"/>
      <c r="E29" s="235"/>
      <c r="F29" s="236"/>
      <c r="G29" s="135"/>
      <c r="H29" s="135"/>
      <c r="I29" s="99">
        <v>2</v>
      </c>
      <c r="J29" s="58" t="s">
        <v>94</v>
      </c>
      <c r="K29" s="41"/>
      <c r="L29" s="41"/>
      <c r="M29" s="42"/>
      <c r="N29" s="40"/>
      <c r="O29" s="41"/>
      <c r="P29" s="41" t="s">
        <v>94</v>
      </c>
      <c r="Q29" s="41"/>
      <c r="R29" s="40" t="s">
        <v>94</v>
      </c>
      <c r="S29" s="41"/>
      <c r="T29" s="42"/>
      <c r="U29" s="43">
        <v>55.49691</v>
      </c>
      <c r="V29" s="44">
        <v>0.58770599999999995</v>
      </c>
    </row>
    <row r="30" spans="1:22" s="11" customFormat="1" ht="19.5" customHeight="1" x14ac:dyDescent="0.15">
      <c r="A30" s="127"/>
      <c r="B30" s="69" t="s">
        <v>76</v>
      </c>
      <c r="C30" s="234" t="s">
        <v>113</v>
      </c>
      <c r="D30" s="235"/>
      <c r="E30" s="235"/>
      <c r="F30" s="236"/>
      <c r="G30" s="135"/>
      <c r="H30" s="135"/>
      <c r="I30" s="99">
        <v>2</v>
      </c>
      <c r="J30" s="58" t="s">
        <v>94</v>
      </c>
      <c r="K30" s="41"/>
      <c r="L30" s="41"/>
      <c r="M30" s="42"/>
      <c r="N30" s="40"/>
      <c r="O30" s="41"/>
      <c r="P30" s="41" t="s">
        <v>94</v>
      </c>
      <c r="Q30" s="41"/>
      <c r="R30" s="40" t="s">
        <v>94</v>
      </c>
      <c r="S30" s="41"/>
      <c r="T30" s="42"/>
      <c r="U30" s="43">
        <v>69.345100000000002</v>
      </c>
      <c r="V30" s="44">
        <v>0.27530900000000003</v>
      </c>
    </row>
    <row r="31" spans="1:22" s="11" customFormat="1" ht="19.5" customHeight="1" x14ac:dyDescent="0.15">
      <c r="A31" s="127"/>
      <c r="B31" s="69" t="s">
        <v>95</v>
      </c>
      <c r="C31" s="189" t="s">
        <v>114</v>
      </c>
      <c r="D31" s="142"/>
      <c r="E31" s="142"/>
      <c r="F31" s="191"/>
      <c r="G31" s="135"/>
      <c r="H31" s="135"/>
      <c r="I31" s="68">
        <v>2</v>
      </c>
      <c r="J31" s="40" t="s">
        <v>94</v>
      </c>
      <c r="K31" s="41"/>
      <c r="L31" s="41"/>
      <c r="M31" s="42"/>
      <c r="N31" s="40"/>
      <c r="O31" s="41"/>
      <c r="P31" s="41" t="s">
        <v>94</v>
      </c>
      <c r="Q31" s="41"/>
      <c r="R31" s="40" t="s">
        <v>94</v>
      </c>
      <c r="S31" s="41"/>
      <c r="T31" s="42"/>
      <c r="U31" s="43">
        <v>60.93177</v>
      </c>
      <c r="V31" s="44">
        <v>0.29527900000000001</v>
      </c>
    </row>
    <row r="32" spans="1:22" s="11" customFormat="1" ht="19.5" customHeight="1" x14ac:dyDescent="0.15">
      <c r="A32" s="127"/>
      <c r="B32" s="69" t="s">
        <v>96</v>
      </c>
      <c r="C32" s="189" t="s">
        <v>115</v>
      </c>
      <c r="D32" s="142"/>
      <c r="E32" s="142"/>
      <c r="F32" s="191"/>
      <c r="G32" s="135"/>
      <c r="H32" s="135"/>
      <c r="I32" s="68">
        <v>2</v>
      </c>
      <c r="J32" s="40" t="s">
        <v>94</v>
      </c>
      <c r="K32" s="41"/>
      <c r="L32" s="41"/>
      <c r="M32" s="42"/>
      <c r="N32" s="40"/>
      <c r="O32" s="41"/>
      <c r="P32" s="41" t="s">
        <v>94</v>
      </c>
      <c r="Q32" s="41"/>
      <c r="R32" s="40" t="s">
        <v>94</v>
      </c>
      <c r="S32" s="41"/>
      <c r="T32" s="42"/>
      <c r="U32" s="43">
        <v>59.334119999999999</v>
      </c>
      <c r="V32" s="44">
        <v>0.25676500000000002</v>
      </c>
    </row>
    <row r="33" spans="1:22" s="11" customFormat="1" ht="19.5" customHeight="1" x14ac:dyDescent="0.15">
      <c r="A33" s="127">
        <v>2</v>
      </c>
      <c r="B33" s="69" t="s">
        <v>109</v>
      </c>
      <c r="C33" s="189" t="s">
        <v>116</v>
      </c>
      <c r="D33" s="142"/>
      <c r="E33" s="142"/>
      <c r="F33" s="191"/>
      <c r="G33" s="228" t="s">
        <v>117</v>
      </c>
      <c r="H33" s="229"/>
      <c r="I33" s="68">
        <v>3</v>
      </c>
      <c r="J33" s="40" t="s">
        <v>94</v>
      </c>
      <c r="K33" s="41"/>
      <c r="L33" s="41"/>
      <c r="M33" s="42"/>
      <c r="N33" s="40"/>
      <c r="O33" s="41"/>
      <c r="P33" s="41" t="s">
        <v>94</v>
      </c>
      <c r="Q33" s="41"/>
      <c r="R33" s="40" t="s">
        <v>94</v>
      </c>
      <c r="S33" s="41"/>
      <c r="T33" s="42"/>
      <c r="U33" s="43">
        <v>69.794439999999994</v>
      </c>
      <c r="V33" s="44">
        <v>0.19257299999999999</v>
      </c>
    </row>
    <row r="34" spans="1:22" s="11" customFormat="1" ht="19.5" customHeight="1" x14ac:dyDescent="0.15">
      <c r="A34" s="127"/>
      <c r="B34" s="69" t="s">
        <v>75</v>
      </c>
      <c r="C34" s="189" t="s">
        <v>118</v>
      </c>
      <c r="D34" s="142"/>
      <c r="E34" s="142"/>
      <c r="F34" s="191"/>
      <c r="G34" s="230"/>
      <c r="H34" s="231"/>
      <c r="I34" s="68">
        <v>3</v>
      </c>
      <c r="J34" s="40" t="s">
        <v>94</v>
      </c>
      <c r="K34" s="41"/>
      <c r="L34" s="41"/>
      <c r="M34" s="42"/>
      <c r="N34" s="40"/>
      <c r="O34" s="41"/>
      <c r="P34" s="41" t="s">
        <v>94</v>
      </c>
      <c r="Q34" s="41"/>
      <c r="R34" s="40" t="s">
        <v>94</v>
      </c>
      <c r="S34" s="41"/>
      <c r="T34" s="42"/>
      <c r="U34" s="43">
        <v>75.172240000000002</v>
      </c>
      <c r="V34" s="44">
        <v>0.17688200000000001</v>
      </c>
    </row>
    <row r="35" spans="1:22" s="11" customFormat="1" ht="19.5" customHeight="1" x14ac:dyDescent="0.15">
      <c r="A35" s="127"/>
      <c r="B35" s="69" t="s">
        <v>76</v>
      </c>
      <c r="C35" s="189" t="s">
        <v>119</v>
      </c>
      <c r="D35" s="142"/>
      <c r="E35" s="142"/>
      <c r="F35" s="191"/>
      <c r="G35" s="232"/>
      <c r="H35" s="233"/>
      <c r="I35" s="68">
        <v>3</v>
      </c>
      <c r="J35" s="40" t="s">
        <v>94</v>
      </c>
      <c r="K35" s="41"/>
      <c r="L35" s="41"/>
      <c r="M35" s="42"/>
      <c r="N35" s="40"/>
      <c r="O35" s="41"/>
      <c r="P35" s="41" t="s">
        <v>94</v>
      </c>
      <c r="Q35" s="41"/>
      <c r="R35" s="40" t="s">
        <v>94</v>
      </c>
      <c r="S35" s="41"/>
      <c r="T35" s="42"/>
      <c r="U35" s="43">
        <v>41.891210000000001</v>
      </c>
      <c r="V35" s="44">
        <v>0.346632</v>
      </c>
    </row>
    <row r="36" spans="1:22" s="11" customFormat="1" ht="27" customHeight="1" x14ac:dyDescent="0.15">
      <c r="A36" s="127">
        <v>3</v>
      </c>
      <c r="B36" s="69" t="s">
        <v>109</v>
      </c>
      <c r="C36" s="189" t="s">
        <v>120</v>
      </c>
      <c r="D36" s="142"/>
      <c r="E36" s="142"/>
      <c r="F36" s="191"/>
      <c r="G36" s="228" t="s">
        <v>121</v>
      </c>
      <c r="H36" s="229"/>
      <c r="I36" s="68">
        <v>3</v>
      </c>
      <c r="J36" s="40" t="s">
        <v>94</v>
      </c>
      <c r="K36" s="41"/>
      <c r="L36" s="41" t="s">
        <v>94</v>
      </c>
      <c r="M36" s="42"/>
      <c r="N36" s="40"/>
      <c r="O36" s="41"/>
      <c r="P36" s="41" t="s">
        <v>94</v>
      </c>
      <c r="Q36" s="41"/>
      <c r="R36" s="40" t="s">
        <v>94</v>
      </c>
      <c r="S36" s="41"/>
      <c r="T36" s="42"/>
      <c r="U36" s="43">
        <v>67.783109999999994</v>
      </c>
      <c r="V36" s="44">
        <v>0.28957300000000002</v>
      </c>
    </row>
    <row r="37" spans="1:22" ht="18.95" customHeight="1" x14ac:dyDescent="0.15">
      <c r="A37" s="127"/>
      <c r="B37" s="69" t="s">
        <v>75</v>
      </c>
      <c r="C37" s="189" t="s">
        <v>122</v>
      </c>
      <c r="D37" s="142"/>
      <c r="E37" s="142"/>
      <c r="F37" s="191"/>
      <c r="G37" s="230"/>
      <c r="H37" s="231"/>
      <c r="I37" s="68">
        <v>3</v>
      </c>
      <c r="J37" s="40" t="s">
        <v>94</v>
      </c>
      <c r="K37" s="41"/>
      <c r="L37" s="41" t="s">
        <v>94</v>
      </c>
      <c r="M37" s="42"/>
      <c r="N37" s="40"/>
      <c r="O37" s="41"/>
      <c r="P37" s="41" t="s">
        <v>94</v>
      </c>
      <c r="Q37" s="41"/>
      <c r="R37" s="40" t="s">
        <v>94</v>
      </c>
      <c r="S37" s="41"/>
      <c r="T37" s="42"/>
      <c r="U37" s="43">
        <v>41.735729999999997</v>
      </c>
      <c r="V37" s="44">
        <v>0.37088199999999999</v>
      </c>
    </row>
    <row r="38" spans="1:22" ht="26.1" customHeight="1" x14ac:dyDescent="0.15">
      <c r="A38" s="127"/>
      <c r="B38" s="69" t="s">
        <v>76</v>
      </c>
      <c r="C38" s="189" t="s">
        <v>123</v>
      </c>
      <c r="D38" s="142"/>
      <c r="E38" s="142"/>
      <c r="F38" s="191"/>
      <c r="G38" s="232"/>
      <c r="H38" s="233"/>
      <c r="I38" s="68">
        <v>3</v>
      </c>
      <c r="J38" s="40" t="s">
        <v>94</v>
      </c>
      <c r="K38" s="41"/>
      <c r="L38" s="41" t="s">
        <v>94</v>
      </c>
      <c r="M38" s="42"/>
      <c r="N38" s="40"/>
      <c r="O38" s="41"/>
      <c r="P38" s="41" t="s">
        <v>94</v>
      </c>
      <c r="Q38" s="41"/>
      <c r="R38" s="40" t="s">
        <v>94</v>
      </c>
      <c r="S38" s="41"/>
      <c r="T38" s="42"/>
      <c r="U38" s="43">
        <v>68.288089999999997</v>
      </c>
      <c r="V38" s="44">
        <v>0.25961699999999999</v>
      </c>
    </row>
    <row r="39" spans="1:22" ht="20.100000000000001" customHeight="1" x14ac:dyDescent="0.15">
      <c r="A39" s="127">
        <v>4</v>
      </c>
      <c r="B39" s="69" t="s">
        <v>109</v>
      </c>
      <c r="C39" s="189" t="s">
        <v>124</v>
      </c>
      <c r="D39" s="142"/>
      <c r="E39" s="142"/>
      <c r="F39" s="191"/>
      <c r="G39" s="228" t="s">
        <v>125</v>
      </c>
      <c r="H39" s="229"/>
      <c r="I39" s="68">
        <v>2</v>
      </c>
      <c r="J39" s="40"/>
      <c r="K39" s="41"/>
      <c r="L39" s="41" t="s">
        <v>94</v>
      </c>
      <c r="M39" s="42"/>
      <c r="N39" s="40"/>
      <c r="O39" s="41"/>
      <c r="P39" s="41"/>
      <c r="Q39" s="41" t="s">
        <v>94</v>
      </c>
      <c r="R39" s="40" t="s">
        <v>94</v>
      </c>
      <c r="S39" s="41"/>
      <c r="T39" s="42"/>
      <c r="U39" s="43">
        <v>56.60528</v>
      </c>
      <c r="V39" s="44">
        <v>0.11554399999999999</v>
      </c>
    </row>
    <row r="40" spans="1:22" ht="20.100000000000001" customHeight="1" x14ac:dyDescent="0.15">
      <c r="A40" s="127"/>
      <c r="B40" s="69" t="s">
        <v>75</v>
      </c>
      <c r="C40" s="189" t="s">
        <v>126</v>
      </c>
      <c r="D40" s="142"/>
      <c r="E40" s="142"/>
      <c r="F40" s="191"/>
      <c r="G40" s="230"/>
      <c r="H40" s="231"/>
      <c r="I40" s="68">
        <v>2</v>
      </c>
      <c r="J40" s="40"/>
      <c r="K40" s="41"/>
      <c r="L40" s="41" t="s">
        <v>94</v>
      </c>
      <c r="M40" s="42"/>
      <c r="N40" s="40"/>
      <c r="O40" s="41"/>
      <c r="P40" s="41"/>
      <c r="Q40" s="41" t="s">
        <v>94</v>
      </c>
      <c r="R40" s="40" t="s">
        <v>94</v>
      </c>
      <c r="S40" s="41"/>
      <c r="T40" s="42"/>
      <c r="U40" s="43">
        <v>70.958439999999996</v>
      </c>
      <c r="V40" s="44">
        <v>0.17117599999999999</v>
      </c>
    </row>
    <row r="41" spans="1:22" ht="20.100000000000001" customHeight="1" x14ac:dyDescent="0.15">
      <c r="A41" s="127"/>
      <c r="B41" s="69" t="s">
        <v>76</v>
      </c>
      <c r="C41" s="189" t="s">
        <v>127</v>
      </c>
      <c r="D41" s="142"/>
      <c r="E41" s="142"/>
      <c r="F41" s="191"/>
      <c r="G41" s="230"/>
      <c r="H41" s="231"/>
      <c r="I41" s="68">
        <v>2</v>
      </c>
      <c r="J41" s="40"/>
      <c r="K41" s="41"/>
      <c r="L41" s="41" t="s">
        <v>94</v>
      </c>
      <c r="M41" s="42"/>
      <c r="N41" s="40"/>
      <c r="O41" s="41"/>
      <c r="P41" s="41"/>
      <c r="Q41" s="41" t="s">
        <v>94</v>
      </c>
      <c r="R41" s="40" t="s">
        <v>94</v>
      </c>
      <c r="S41" s="41"/>
      <c r="T41" s="42"/>
      <c r="U41" s="43">
        <v>75.038150000000002</v>
      </c>
      <c r="V41" s="44">
        <v>0.26817600000000003</v>
      </c>
    </row>
    <row r="42" spans="1:22" ht="20.100000000000001" customHeight="1" x14ac:dyDescent="0.15">
      <c r="A42" s="127"/>
      <c r="B42" s="69" t="s">
        <v>95</v>
      </c>
      <c r="C42" s="189" t="s">
        <v>128</v>
      </c>
      <c r="D42" s="142"/>
      <c r="E42" s="142"/>
      <c r="F42" s="191"/>
      <c r="G42" s="230"/>
      <c r="H42" s="231"/>
      <c r="I42" s="68">
        <v>2</v>
      </c>
      <c r="J42" s="40"/>
      <c r="K42" s="41"/>
      <c r="L42" s="41" t="s">
        <v>94</v>
      </c>
      <c r="M42" s="42"/>
      <c r="N42" s="40"/>
      <c r="O42" s="41"/>
      <c r="P42" s="41"/>
      <c r="Q42" s="41" t="s">
        <v>94</v>
      </c>
      <c r="R42" s="40" t="s">
        <v>94</v>
      </c>
      <c r="S42" s="41"/>
      <c r="T42" s="42"/>
      <c r="U42" s="43">
        <v>26.274190000000001</v>
      </c>
      <c r="V42" s="44">
        <v>0.36089700000000002</v>
      </c>
    </row>
    <row r="43" spans="1:22" ht="20.100000000000001" customHeight="1" x14ac:dyDescent="0.15">
      <c r="A43" s="127"/>
      <c r="B43" s="69" t="s">
        <v>96</v>
      </c>
      <c r="C43" s="189" t="s">
        <v>129</v>
      </c>
      <c r="D43" s="142"/>
      <c r="E43" s="142"/>
      <c r="F43" s="191"/>
      <c r="G43" s="232"/>
      <c r="H43" s="233"/>
      <c r="I43" s="68">
        <v>2</v>
      </c>
      <c r="J43" s="40"/>
      <c r="K43" s="41"/>
      <c r="L43" s="41" t="s">
        <v>94</v>
      </c>
      <c r="M43" s="42"/>
      <c r="N43" s="40"/>
      <c r="O43" s="41"/>
      <c r="P43" s="41"/>
      <c r="Q43" s="41" t="s">
        <v>94</v>
      </c>
      <c r="R43" s="40" t="s">
        <v>94</v>
      </c>
      <c r="S43" s="41"/>
      <c r="T43" s="42"/>
      <c r="U43" s="43">
        <v>66.192599999999999</v>
      </c>
      <c r="V43" s="44">
        <v>0.49641200000000002</v>
      </c>
    </row>
    <row r="44" spans="1:22" ht="18.95" customHeight="1" x14ac:dyDescent="0.15">
      <c r="A44" s="127">
        <v>5</v>
      </c>
      <c r="B44" s="69" t="s">
        <v>130</v>
      </c>
      <c r="C44" s="189" t="s">
        <v>131</v>
      </c>
      <c r="D44" s="142"/>
      <c r="E44" s="142"/>
      <c r="F44" s="191"/>
      <c r="G44" s="228" t="s">
        <v>132</v>
      </c>
      <c r="H44" s="229"/>
      <c r="I44" s="68">
        <v>3</v>
      </c>
      <c r="J44" s="40"/>
      <c r="K44" s="41"/>
      <c r="L44" s="41" t="s">
        <v>94</v>
      </c>
      <c r="M44" s="42"/>
      <c r="N44" s="40"/>
      <c r="O44" s="41"/>
      <c r="P44" s="41" t="s">
        <v>94</v>
      </c>
      <c r="Q44" s="41"/>
      <c r="R44" s="40" t="s">
        <v>94</v>
      </c>
      <c r="S44" s="41"/>
      <c r="T44" s="42"/>
      <c r="U44" s="43">
        <v>85.398619999999994</v>
      </c>
      <c r="V44" s="44">
        <v>0.258191</v>
      </c>
    </row>
    <row r="45" spans="1:22" ht="18.95" customHeight="1" x14ac:dyDescent="0.15">
      <c r="A45" s="127"/>
      <c r="B45" s="69" t="s">
        <v>133</v>
      </c>
      <c r="C45" s="189" t="s">
        <v>134</v>
      </c>
      <c r="D45" s="142"/>
      <c r="E45" s="142"/>
      <c r="F45" s="191"/>
      <c r="G45" s="230"/>
      <c r="H45" s="231"/>
      <c r="I45" s="68">
        <v>3</v>
      </c>
      <c r="J45" s="40"/>
      <c r="K45" s="41"/>
      <c r="L45" s="41" t="s">
        <v>94</v>
      </c>
      <c r="M45" s="42"/>
      <c r="N45" s="40"/>
      <c r="O45" s="41"/>
      <c r="P45" s="41" t="s">
        <v>94</v>
      </c>
      <c r="Q45" s="41"/>
      <c r="R45" s="40" t="s">
        <v>94</v>
      </c>
      <c r="S45" s="41"/>
      <c r="T45" s="42"/>
      <c r="U45" s="43">
        <v>85.552679999999995</v>
      </c>
      <c r="V45" s="44">
        <v>0.25248500000000001</v>
      </c>
    </row>
    <row r="46" spans="1:22" ht="18.95" customHeight="1" x14ac:dyDescent="0.15">
      <c r="A46" s="127"/>
      <c r="B46" s="69" t="s">
        <v>135</v>
      </c>
      <c r="C46" s="189" t="s">
        <v>136</v>
      </c>
      <c r="D46" s="142"/>
      <c r="E46" s="142"/>
      <c r="F46" s="191"/>
      <c r="G46" s="230"/>
      <c r="H46" s="231"/>
      <c r="I46" s="68">
        <v>3</v>
      </c>
      <c r="J46" s="40"/>
      <c r="K46" s="41"/>
      <c r="L46" s="41" t="s">
        <v>94</v>
      </c>
      <c r="M46" s="42"/>
      <c r="N46" s="40"/>
      <c r="O46" s="41"/>
      <c r="P46" s="41" t="s">
        <v>94</v>
      </c>
      <c r="Q46" s="41"/>
      <c r="R46" s="40" t="s">
        <v>94</v>
      </c>
      <c r="S46" s="41"/>
      <c r="T46" s="42"/>
      <c r="U46" s="43">
        <v>74.876959999999997</v>
      </c>
      <c r="V46" s="44">
        <v>0.80025100000000005</v>
      </c>
    </row>
    <row r="47" spans="1:22" ht="18.95" customHeight="1" x14ac:dyDescent="0.15">
      <c r="A47" s="127"/>
      <c r="B47" s="69" t="s">
        <v>75</v>
      </c>
      <c r="C47" s="189" t="s">
        <v>137</v>
      </c>
      <c r="D47" s="142"/>
      <c r="E47" s="142"/>
      <c r="F47" s="191"/>
      <c r="G47" s="232"/>
      <c r="H47" s="233"/>
      <c r="I47" s="68">
        <v>3</v>
      </c>
      <c r="J47" s="40"/>
      <c r="K47" s="41"/>
      <c r="L47" s="41" t="s">
        <v>94</v>
      </c>
      <c r="M47" s="42"/>
      <c r="N47" s="40"/>
      <c r="O47" s="41"/>
      <c r="P47" s="41" t="s">
        <v>94</v>
      </c>
      <c r="Q47" s="41"/>
      <c r="R47" s="40" t="s">
        <v>94</v>
      </c>
      <c r="S47" s="41"/>
      <c r="T47" s="42"/>
      <c r="U47" s="43">
        <v>41.128050000000002</v>
      </c>
      <c r="V47" s="44">
        <v>0.64904399999999995</v>
      </c>
    </row>
    <row r="48" spans="1:22" ht="18.95" customHeight="1" x14ac:dyDescent="0.15">
      <c r="A48" s="127">
        <v>6</v>
      </c>
      <c r="B48" s="69" t="s">
        <v>130</v>
      </c>
      <c r="C48" s="189" t="s">
        <v>138</v>
      </c>
      <c r="D48" s="142"/>
      <c r="E48" s="142"/>
      <c r="F48" s="191"/>
      <c r="G48" s="228" t="s">
        <v>139</v>
      </c>
      <c r="H48" s="229"/>
      <c r="I48" s="68">
        <v>3</v>
      </c>
      <c r="J48" s="40"/>
      <c r="K48" s="41"/>
      <c r="L48" s="41" t="s">
        <v>94</v>
      </c>
      <c r="M48" s="42"/>
      <c r="N48" s="40"/>
      <c r="O48" s="41"/>
      <c r="P48" s="41" t="s">
        <v>94</v>
      </c>
      <c r="Q48" s="41"/>
      <c r="R48" s="40"/>
      <c r="S48" s="41" t="s">
        <v>94</v>
      </c>
      <c r="T48" s="42"/>
      <c r="U48" s="43">
        <v>53.00629</v>
      </c>
      <c r="V48" s="44">
        <v>13.84676</v>
      </c>
    </row>
    <row r="49" spans="1:22" ht="18.95" customHeight="1" x14ac:dyDescent="0.15">
      <c r="A49" s="127"/>
      <c r="B49" s="69" t="s">
        <v>133</v>
      </c>
      <c r="C49" s="189" t="s">
        <v>140</v>
      </c>
      <c r="D49" s="142"/>
      <c r="E49" s="142"/>
      <c r="F49" s="191"/>
      <c r="G49" s="230"/>
      <c r="H49" s="231"/>
      <c r="I49" s="68">
        <v>3</v>
      </c>
      <c r="J49" s="40"/>
      <c r="K49" s="41"/>
      <c r="L49" s="41" t="s">
        <v>94</v>
      </c>
      <c r="M49" s="42"/>
      <c r="N49" s="40"/>
      <c r="O49" s="41"/>
      <c r="P49" s="41" t="s">
        <v>94</v>
      </c>
      <c r="Q49" s="41"/>
      <c r="R49" s="40"/>
      <c r="S49" s="41" t="s">
        <v>94</v>
      </c>
      <c r="T49" s="42"/>
      <c r="U49" s="43">
        <v>33.708970000000001</v>
      </c>
      <c r="V49" s="44">
        <v>20.15748</v>
      </c>
    </row>
    <row r="50" spans="1:22" ht="18.95" customHeight="1" x14ac:dyDescent="0.15">
      <c r="A50" s="127"/>
      <c r="B50" s="69" t="s">
        <v>135</v>
      </c>
      <c r="C50" s="189" t="s">
        <v>141</v>
      </c>
      <c r="D50" s="142"/>
      <c r="E50" s="142"/>
      <c r="F50" s="191"/>
      <c r="G50" s="230"/>
      <c r="H50" s="231"/>
      <c r="I50" s="68">
        <v>3</v>
      </c>
      <c r="J50" s="40"/>
      <c r="K50" s="41"/>
      <c r="L50" s="41" t="s">
        <v>94</v>
      </c>
      <c r="M50" s="42"/>
      <c r="N50" s="40"/>
      <c r="O50" s="41"/>
      <c r="P50" s="41" t="s">
        <v>94</v>
      </c>
      <c r="Q50" s="41"/>
      <c r="R50" s="40"/>
      <c r="S50" s="41" t="s">
        <v>94</v>
      </c>
      <c r="T50" s="42"/>
      <c r="U50" s="43">
        <v>10.083729999999999</v>
      </c>
      <c r="V50" s="44">
        <v>30.348199999999999</v>
      </c>
    </row>
    <row r="51" spans="1:22" ht="18.95" customHeight="1" x14ac:dyDescent="0.15">
      <c r="A51" s="127"/>
      <c r="B51" s="69" t="s">
        <v>75</v>
      </c>
      <c r="C51" s="189" t="s">
        <v>142</v>
      </c>
      <c r="D51" s="142"/>
      <c r="E51" s="142"/>
      <c r="F51" s="191"/>
      <c r="G51" s="232"/>
      <c r="H51" s="233"/>
      <c r="I51" s="68">
        <v>3</v>
      </c>
      <c r="J51" s="40"/>
      <c r="K51" s="41"/>
      <c r="L51" s="41" t="s">
        <v>94</v>
      </c>
      <c r="M51" s="42"/>
      <c r="N51" s="40"/>
      <c r="O51" s="41"/>
      <c r="P51" s="41" t="s">
        <v>94</v>
      </c>
      <c r="Q51" s="41"/>
      <c r="R51" s="40" t="s">
        <v>94</v>
      </c>
      <c r="S51" s="41"/>
      <c r="T51" s="42"/>
      <c r="U51" s="43">
        <v>53.197429999999997</v>
      </c>
      <c r="V51" s="44">
        <v>0.55347100000000005</v>
      </c>
    </row>
    <row r="52" spans="1:22" ht="20.100000000000001" customHeight="1" x14ac:dyDescent="0.15">
      <c r="A52" s="127">
        <v>7</v>
      </c>
      <c r="B52" s="65" t="s">
        <v>109</v>
      </c>
      <c r="C52" s="189" t="s">
        <v>143</v>
      </c>
      <c r="D52" s="142"/>
      <c r="E52" s="142"/>
      <c r="F52" s="191"/>
      <c r="G52" s="228" t="s">
        <v>144</v>
      </c>
      <c r="H52" s="229"/>
      <c r="I52" s="68">
        <v>3</v>
      </c>
      <c r="J52" s="40"/>
      <c r="K52" s="41"/>
      <c r="L52" s="41" t="s">
        <v>94</v>
      </c>
      <c r="M52" s="42"/>
      <c r="N52" s="40"/>
      <c r="O52" s="41"/>
      <c r="P52" s="41" t="s">
        <v>94</v>
      </c>
      <c r="Q52" s="41"/>
      <c r="R52" s="40" t="s">
        <v>94</v>
      </c>
      <c r="S52" s="41"/>
      <c r="T52" s="42"/>
      <c r="U52" s="43">
        <v>80.862440000000007</v>
      </c>
      <c r="V52" s="44">
        <v>0.29670600000000003</v>
      </c>
    </row>
    <row r="53" spans="1:22" ht="19.5" customHeight="1" x14ac:dyDescent="0.15">
      <c r="A53" s="127"/>
      <c r="B53" s="65" t="s">
        <v>75</v>
      </c>
      <c r="C53" s="189" t="s">
        <v>145</v>
      </c>
      <c r="D53" s="142"/>
      <c r="E53" s="142"/>
      <c r="F53" s="191"/>
      <c r="G53" s="230"/>
      <c r="H53" s="231"/>
      <c r="I53" s="68">
        <v>3</v>
      </c>
      <c r="J53" s="40"/>
      <c r="K53" s="41"/>
      <c r="L53" s="41" t="s">
        <v>94</v>
      </c>
      <c r="M53" s="42"/>
      <c r="N53" s="40"/>
      <c r="O53" s="41"/>
      <c r="P53" s="41" t="s">
        <v>94</v>
      </c>
      <c r="Q53" s="41"/>
      <c r="R53" s="40" t="s">
        <v>94</v>
      </c>
      <c r="S53" s="41"/>
      <c r="T53" s="42"/>
      <c r="U53" s="43">
        <v>75.163679999999999</v>
      </c>
      <c r="V53" s="44">
        <v>0.29813200000000001</v>
      </c>
    </row>
    <row r="54" spans="1:22" ht="19.5" customHeight="1" x14ac:dyDescent="0.15">
      <c r="A54" s="127"/>
      <c r="B54" s="65" t="s">
        <v>76</v>
      </c>
      <c r="C54" s="189" t="s">
        <v>146</v>
      </c>
      <c r="D54" s="142"/>
      <c r="E54" s="142"/>
      <c r="F54" s="191"/>
      <c r="G54" s="232"/>
      <c r="H54" s="233"/>
      <c r="I54" s="68">
        <v>3</v>
      </c>
      <c r="J54" s="40"/>
      <c r="K54" s="41"/>
      <c r="L54" s="41" t="s">
        <v>94</v>
      </c>
      <c r="M54" s="42"/>
      <c r="N54" s="40"/>
      <c r="O54" s="41"/>
      <c r="P54" s="41" t="s">
        <v>94</v>
      </c>
      <c r="Q54" s="41"/>
      <c r="R54" s="40" t="s">
        <v>94</v>
      </c>
      <c r="S54" s="41"/>
      <c r="T54" s="42"/>
      <c r="U54" s="43">
        <v>60.774850000000001</v>
      </c>
      <c r="V54" s="44">
        <v>0.47358800000000001</v>
      </c>
    </row>
    <row r="55" spans="1:22" ht="20.100000000000001" customHeight="1" x14ac:dyDescent="0.15">
      <c r="A55" s="127">
        <v>8</v>
      </c>
      <c r="B55" s="65" t="s">
        <v>130</v>
      </c>
      <c r="C55" s="189" t="s">
        <v>147</v>
      </c>
      <c r="D55" s="142"/>
      <c r="E55" s="142"/>
      <c r="F55" s="191"/>
      <c r="G55" s="228" t="s">
        <v>148</v>
      </c>
      <c r="H55" s="229"/>
      <c r="I55" s="68">
        <v>3</v>
      </c>
      <c r="J55" s="40"/>
      <c r="K55" s="41"/>
      <c r="L55" s="41" t="s">
        <v>94</v>
      </c>
      <c r="M55" s="42"/>
      <c r="N55" s="40"/>
      <c r="O55" s="41"/>
      <c r="P55" s="41" t="s">
        <v>94</v>
      </c>
      <c r="Q55" s="41"/>
      <c r="R55" s="40" t="s">
        <v>94</v>
      </c>
      <c r="S55" s="41"/>
      <c r="T55" s="42"/>
      <c r="U55" s="43">
        <v>56.531100000000002</v>
      </c>
      <c r="V55" s="44">
        <v>0.55204399999999998</v>
      </c>
    </row>
    <row r="56" spans="1:22" ht="19.5" customHeight="1" x14ac:dyDescent="0.15">
      <c r="A56" s="127"/>
      <c r="B56" s="65" t="s">
        <v>133</v>
      </c>
      <c r="C56" s="189" t="s">
        <v>149</v>
      </c>
      <c r="D56" s="142"/>
      <c r="E56" s="142"/>
      <c r="F56" s="191"/>
      <c r="G56" s="230"/>
      <c r="H56" s="231"/>
      <c r="I56" s="68">
        <v>3</v>
      </c>
      <c r="J56" s="40"/>
      <c r="K56" s="41"/>
      <c r="L56" s="41" t="s">
        <v>94</v>
      </c>
      <c r="M56" s="42"/>
      <c r="N56" s="40"/>
      <c r="O56" s="41"/>
      <c r="P56" s="41" t="s">
        <v>94</v>
      </c>
      <c r="Q56" s="41"/>
      <c r="R56" s="40" t="s">
        <v>94</v>
      </c>
      <c r="S56" s="41"/>
      <c r="T56" s="42"/>
      <c r="U56" s="43">
        <v>74.023929999999993</v>
      </c>
      <c r="V56" s="44">
        <v>1.025633</v>
      </c>
    </row>
    <row r="57" spans="1:22" ht="20.100000000000001" customHeight="1" x14ac:dyDescent="0.15">
      <c r="A57" s="127"/>
      <c r="B57" s="65" t="s">
        <v>75</v>
      </c>
      <c r="C57" s="189" t="s">
        <v>150</v>
      </c>
      <c r="D57" s="142"/>
      <c r="E57" s="142"/>
      <c r="F57" s="191"/>
      <c r="G57" s="232"/>
      <c r="H57" s="233"/>
      <c r="I57" s="68">
        <v>3</v>
      </c>
      <c r="J57" s="40"/>
      <c r="K57" s="41"/>
      <c r="L57" s="41" t="s">
        <v>94</v>
      </c>
      <c r="M57" s="42"/>
      <c r="N57" s="40"/>
      <c r="O57" s="41"/>
      <c r="P57" s="41" t="s">
        <v>94</v>
      </c>
      <c r="Q57" s="41"/>
      <c r="R57" s="40"/>
      <c r="S57" s="41" t="s">
        <v>94</v>
      </c>
      <c r="T57" s="42"/>
      <c r="U57" s="43">
        <v>27.61936</v>
      </c>
      <c r="V57" s="44">
        <v>12.84253</v>
      </c>
    </row>
    <row r="58" spans="1:22" ht="26.1" customHeight="1" x14ac:dyDescent="0.15">
      <c r="A58" s="127"/>
      <c r="B58" s="65" t="s">
        <v>76</v>
      </c>
      <c r="C58" s="189" t="s">
        <v>151</v>
      </c>
      <c r="D58" s="142"/>
      <c r="E58" s="142"/>
      <c r="F58" s="191"/>
      <c r="G58" s="189" t="s">
        <v>152</v>
      </c>
      <c r="H58" s="191"/>
      <c r="I58" s="68">
        <v>4</v>
      </c>
      <c r="J58" s="40"/>
      <c r="K58" s="41"/>
      <c r="L58" s="41"/>
      <c r="M58" s="42" t="s">
        <v>94</v>
      </c>
      <c r="N58" s="40"/>
      <c r="O58" s="41" t="s">
        <v>94</v>
      </c>
      <c r="P58" s="41"/>
      <c r="Q58" s="41"/>
      <c r="R58" s="40"/>
      <c r="S58" s="41"/>
      <c r="T58" s="42" t="s">
        <v>94</v>
      </c>
      <c r="U58" s="43">
        <v>14.32748</v>
      </c>
      <c r="V58" s="44">
        <v>28.868939999999998</v>
      </c>
    </row>
    <row r="59" spans="1:22" ht="20.100000000000001" customHeight="1" x14ac:dyDescent="0.15">
      <c r="A59" s="127">
        <v>9</v>
      </c>
      <c r="B59" s="65" t="s">
        <v>130</v>
      </c>
      <c r="C59" s="189" t="s">
        <v>153</v>
      </c>
      <c r="D59" s="142"/>
      <c r="E59" s="142"/>
      <c r="F59" s="191"/>
      <c r="G59" s="228" t="s">
        <v>154</v>
      </c>
      <c r="H59" s="229"/>
      <c r="I59" s="68">
        <v>3</v>
      </c>
      <c r="J59" s="40"/>
      <c r="K59" s="41"/>
      <c r="L59" s="41" t="s">
        <v>94</v>
      </c>
      <c r="M59" s="42"/>
      <c r="N59" s="40"/>
      <c r="O59" s="41"/>
      <c r="P59" s="41" t="s">
        <v>94</v>
      </c>
      <c r="Q59" s="41"/>
      <c r="R59" s="40" t="s">
        <v>94</v>
      </c>
      <c r="S59" s="41"/>
      <c r="T59" s="42"/>
      <c r="U59" s="43">
        <v>48.047870000000003</v>
      </c>
      <c r="V59" s="44">
        <v>1.0242070000000001</v>
      </c>
    </row>
    <row r="60" spans="1:22" ht="20.100000000000001" customHeight="1" x14ac:dyDescent="0.15">
      <c r="A60" s="127"/>
      <c r="B60" s="65" t="s">
        <v>133</v>
      </c>
      <c r="C60" s="189" t="s">
        <v>153</v>
      </c>
      <c r="D60" s="142"/>
      <c r="E60" s="142"/>
      <c r="F60" s="191"/>
      <c r="G60" s="230"/>
      <c r="H60" s="231"/>
      <c r="I60" s="68">
        <v>3</v>
      </c>
      <c r="J60" s="40"/>
      <c r="K60" s="41"/>
      <c r="L60" s="41" t="s">
        <v>94</v>
      </c>
      <c r="M60" s="42"/>
      <c r="N60" s="40"/>
      <c r="O60" s="41"/>
      <c r="P60" s="41" t="s">
        <v>94</v>
      </c>
      <c r="Q60" s="41"/>
      <c r="R60" s="40" t="s">
        <v>94</v>
      </c>
      <c r="S60" s="41"/>
      <c r="T60" s="42"/>
      <c r="U60" s="43">
        <v>50.576999999999998</v>
      </c>
      <c r="V60" s="44">
        <v>1.41934</v>
      </c>
    </row>
    <row r="61" spans="1:22" ht="20.100000000000001" customHeight="1" x14ac:dyDescent="0.15">
      <c r="A61" s="127"/>
      <c r="B61" s="65" t="s">
        <v>135</v>
      </c>
      <c r="C61" s="189" t="s">
        <v>153</v>
      </c>
      <c r="D61" s="142"/>
      <c r="E61" s="142"/>
      <c r="F61" s="191"/>
      <c r="G61" s="230"/>
      <c r="H61" s="231"/>
      <c r="I61" s="68">
        <v>3</v>
      </c>
      <c r="J61" s="40"/>
      <c r="K61" s="41"/>
      <c r="L61" s="41" t="s">
        <v>94</v>
      </c>
      <c r="M61" s="42"/>
      <c r="N61" s="40"/>
      <c r="O61" s="41"/>
      <c r="P61" s="41" t="s">
        <v>94</v>
      </c>
      <c r="Q61" s="41"/>
      <c r="R61" s="40" t="s">
        <v>94</v>
      </c>
      <c r="S61" s="41"/>
      <c r="T61" s="42"/>
      <c r="U61" s="43">
        <v>57.729340000000001</v>
      </c>
      <c r="V61" s="44">
        <v>1.34659</v>
      </c>
    </row>
    <row r="62" spans="1:22" ht="20.100000000000001" customHeight="1" x14ac:dyDescent="0.15">
      <c r="A62" s="127"/>
      <c r="B62" s="65" t="s">
        <v>155</v>
      </c>
      <c r="C62" s="189" t="s">
        <v>153</v>
      </c>
      <c r="D62" s="142"/>
      <c r="E62" s="142"/>
      <c r="F62" s="191"/>
      <c r="G62" s="232"/>
      <c r="H62" s="233"/>
      <c r="I62" s="68">
        <v>3</v>
      </c>
      <c r="J62" s="40"/>
      <c r="K62" s="41"/>
      <c r="L62" s="41" t="s">
        <v>94</v>
      </c>
      <c r="M62" s="42"/>
      <c r="N62" s="40"/>
      <c r="O62" s="41"/>
      <c r="P62" s="41" t="s">
        <v>94</v>
      </c>
      <c r="Q62" s="41"/>
      <c r="R62" s="40" t="s">
        <v>94</v>
      </c>
      <c r="S62" s="41"/>
      <c r="T62" s="42"/>
      <c r="U62" s="43">
        <v>41.546010000000003</v>
      </c>
      <c r="V62" s="44">
        <v>1.7246049999999999</v>
      </c>
    </row>
    <row r="63" spans="1:22" ht="19.5" customHeight="1" x14ac:dyDescent="0.15">
      <c r="A63" s="127"/>
      <c r="B63" s="65" t="s">
        <v>75</v>
      </c>
      <c r="C63" s="189" t="s">
        <v>156</v>
      </c>
      <c r="D63" s="142"/>
      <c r="E63" s="142"/>
      <c r="F63" s="191"/>
      <c r="G63" s="189" t="s">
        <v>157</v>
      </c>
      <c r="H63" s="191"/>
      <c r="I63" s="68">
        <v>4</v>
      </c>
      <c r="J63" s="40"/>
      <c r="K63" s="41"/>
      <c r="L63" s="41"/>
      <c r="M63" s="42" t="s">
        <v>94</v>
      </c>
      <c r="N63" s="40"/>
      <c r="O63" s="41" t="s">
        <v>94</v>
      </c>
      <c r="P63" s="41"/>
      <c r="Q63" s="41"/>
      <c r="R63" s="40"/>
      <c r="S63" s="41"/>
      <c r="T63" s="42" t="s">
        <v>94</v>
      </c>
      <c r="U63" s="43">
        <v>37.088279999999997</v>
      </c>
      <c r="V63" s="44">
        <v>26.914680000000001</v>
      </c>
    </row>
  </sheetData>
  <dataConsolidate/>
  <mergeCells count="100">
    <mergeCell ref="A59:A63"/>
    <mergeCell ref="C59:F59"/>
    <mergeCell ref="G59:H62"/>
    <mergeCell ref="C60:F60"/>
    <mergeCell ref="C61:F61"/>
    <mergeCell ref="C62:F62"/>
    <mergeCell ref="C63:F63"/>
    <mergeCell ref="G63:H63"/>
    <mergeCell ref="A55:A58"/>
    <mergeCell ref="C55:F55"/>
    <mergeCell ref="G55:H57"/>
    <mergeCell ref="C56:F56"/>
    <mergeCell ref="C57:F57"/>
    <mergeCell ref="C58:F58"/>
    <mergeCell ref="G58:H58"/>
    <mergeCell ref="G48:H51"/>
    <mergeCell ref="A52:A54"/>
    <mergeCell ref="C52:F52"/>
    <mergeCell ref="G52:H54"/>
    <mergeCell ref="C53:F53"/>
    <mergeCell ref="C54:F54"/>
    <mergeCell ref="C49:F49"/>
    <mergeCell ref="C50:F50"/>
    <mergeCell ref="C51:F51"/>
    <mergeCell ref="A28:A32"/>
    <mergeCell ref="C28:F28"/>
    <mergeCell ref="G28:H32"/>
    <mergeCell ref="C29:F29"/>
    <mergeCell ref="C30:F30"/>
    <mergeCell ref="A33:A35"/>
    <mergeCell ref="G33:H35"/>
    <mergeCell ref="A36:A38"/>
    <mergeCell ref="G36:H38"/>
    <mergeCell ref="A39:A43"/>
    <mergeCell ref="G39:H43"/>
    <mergeCell ref="C33:F33"/>
    <mergeCell ref="C35:F35"/>
    <mergeCell ref="C36:F36"/>
    <mergeCell ref="C37:F37"/>
    <mergeCell ref="A44:A47"/>
    <mergeCell ref="H10:H11"/>
    <mergeCell ref="G44:H47"/>
    <mergeCell ref="M12:R12"/>
    <mergeCell ref="J13:L13"/>
    <mergeCell ref="M13:R13"/>
    <mergeCell ref="I10:I11"/>
    <mergeCell ref="I26:I27"/>
    <mergeCell ref="E10:G11"/>
    <mergeCell ref="A23:G23"/>
    <mergeCell ref="J10:L11"/>
    <mergeCell ref="J12:L12"/>
    <mergeCell ref="C31:F31"/>
    <mergeCell ref="C32:F32"/>
    <mergeCell ref="C34:F34"/>
    <mergeCell ref="A12:D15"/>
    <mergeCell ref="C44:F44"/>
    <mergeCell ref="C45:F45"/>
    <mergeCell ref="C46:F46"/>
    <mergeCell ref="C38:F38"/>
    <mergeCell ref="C39:F39"/>
    <mergeCell ref="C40:F40"/>
    <mergeCell ref="C41:F41"/>
    <mergeCell ref="C42:F42"/>
    <mergeCell ref="C43:F43"/>
    <mergeCell ref="M22:R22"/>
    <mergeCell ref="A26:B27"/>
    <mergeCell ref="R26:T26"/>
    <mergeCell ref="J26:M26"/>
    <mergeCell ref="N26:Q26"/>
    <mergeCell ref="J22:L22"/>
    <mergeCell ref="J23:L23"/>
    <mergeCell ref="M23:R23"/>
    <mergeCell ref="G26:H27"/>
    <mergeCell ref="C26:F27"/>
    <mergeCell ref="A20:D22"/>
    <mergeCell ref="J20:L20"/>
    <mergeCell ref="M20:R20"/>
    <mergeCell ref="J21:L21"/>
    <mergeCell ref="A6:E6"/>
    <mergeCell ref="A7:E7"/>
    <mergeCell ref="M21:R21"/>
    <mergeCell ref="M10:R11"/>
    <mergeCell ref="A10:D11"/>
    <mergeCell ref="A16:D19"/>
    <mergeCell ref="C47:F47"/>
    <mergeCell ref="C48:F48"/>
    <mergeCell ref="A48:A51"/>
    <mergeCell ref="U26:V26"/>
    <mergeCell ref="J14:L14"/>
    <mergeCell ref="M14:R14"/>
    <mergeCell ref="J15:L15"/>
    <mergeCell ref="M15:R15"/>
    <mergeCell ref="J16:L16"/>
    <mergeCell ref="M16:R16"/>
    <mergeCell ref="J17:L17"/>
    <mergeCell ref="M17:R17"/>
    <mergeCell ref="J18:L18"/>
    <mergeCell ref="M18:R18"/>
    <mergeCell ref="J19:L19"/>
    <mergeCell ref="M19:R19"/>
  </mergeCells>
  <phoneticPr fontId="1"/>
  <printOptions horizontalCentered="1"/>
  <pageMargins left="0.70866141732283472" right="0.70866141732283472" top="0.74803149606299213" bottom="0.74803149606299213" header="0.31496062992125984" footer="0.31496062992125984"/>
  <pageSetup paperSize="12" orientation="portrait" horizontalDpi="300" verticalDpi="300" r:id="rId1"/>
  <headerFooter alignWithMargins="0"/>
  <rowBreaks count="1" manualBreakCount="1">
    <brk id="51" max="2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14</vt:i4>
      </vt:variant>
    </vt:vector>
  </HeadingPairs>
  <TitlesOfParts>
    <vt:vector size="21" baseType="lpstr">
      <vt:lpstr>国語</vt:lpstr>
      <vt:lpstr>社会Ａ</vt:lpstr>
      <vt:lpstr>社会Ｂ</vt:lpstr>
      <vt:lpstr>数学</vt:lpstr>
      <vt:lpstr>理科Ａ</vt:lpstr>
      <vt:lpstr>理科Ｂ</vt:lpstr>
      <vt:lpstr>英語</vt:lpstr>
      <vt:lpstr>英語!Print_Area</vt:lpstr>
      <vt:lpstr>国語!Print_Area</vt:lpstr>
      <vt:lpstr>社会Ａ!Print_Area</vt:lpstr>
      <vt:lpstr>社会Ｂ!Print_Area</vt:lpstr>
      <vt:lpstr>数学!Print_Area</vt:lpstr>
      <vt:lpstr>理科Ａ!Print_Area</vt:lpstr>
      <vt:lpstr>理科Ｂ!Print_Area</vt:lpstr>
      <vt:lpstr>英語!Print_Titles</vt:lpstr>
      <vt:lpstr>国語!Print_Titles</vt:lpstr>
      <vt:lpstr>社会Ａ!Print_Titles</vt:lpstr>
      <vt:lpstr>社会Ｂ!Print_Titles</vt:lpstr>
      <vt:lpstr>数学!Print_Titles</vt:lpstr>
      <vt:lpstr>理科Ａ!Print_Titles</vt:lpstr>
      <vt:lpstr>理科Ｂ!Print_Titles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YangYi-01</cp:lastModifiedBy>
  <cp:lastPrinted>2015-10-13T06:46:29Z</cp:lastPrinted>
  <dcterms:created xsi:type="dcterms:W3CDTF">1997-01-08T22:48:59Z</dcterms:created>
  <dcterms:modified xsi:type="dcterms:W3CDTF">2016-03-04T03:40:10Z</dcterms:modified>
</cp:coreProperties>
</file>