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embeddings/oleObject3.bin" ContentType="application/vnd.openxmlformats-officedocument.oleObject"/>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0155" yWindow="180" windowWidth="10200" windowHeight="8655" activeTab="7"/>
  </bookViews>
  <sheets>
    <sheet name="国語" sheetId="1" r:id="rId1"/>
    <sheet name="社会Ａ" sheetId="15" r:id="rId2"/>
    <sheet name="社会Ｂ" sheetId="16" r:id="rId3"/>
    <sheet name="社会Ｃ" sheetId="17" r:id="rId4"/>
    <sheet name="数学" sheetId="12" r:id="rId5"/>
    <sheet name="理科Ａ" sheetId="13" r:id="rId6"/>
    <sheet name="理科Ｂ" sheetId="14" r:id="rId7"/>
    <sheet name="英語" sheetId="9" r:id="rId8"/>
  </sheets>
  <definedNames>
    <definedName name="_xlnm.Print_Area" localSheetId="7">英語!$A$1:$W$63</definedName>
    <definedName name="_xlnm.Print_Area" localSheetId="0">国語!$A$1:$X$62</definedName>
    <definedName name="_xlnm.Print_Area" localSheetId="1">社会Ａ!$A$1:$U$61</definedName>
    <definedName name="_xlnm.Print_Area" localSheetId="2">社会Ｂ!$A$1:$U$61</definedName>
    <definedName name="_xlnm.Print_Area" localSheetId="3">社会Ｃ!$A$1:$U$61</definedName>
    <definedName name="_xlnm.Print_Area" localSheetId="4">数学!$A$1:$W$60</definedName>
    <definedName name="_xlnm.Print_Area" localSheetId="5">理科Ａ!$A$1:$W$64</definedName>
    <definedName name="_xlnm.Print_Area" localSheetId="6">理科Ｂ!$A$1:$W$64</definedName>
    <definedName name="_xlnm.Print_Titles" localSheetId="7">英語!$1:$28</definedName>
    <definedName name="_xlnm.Print_Titles" localSheetId="0">国語!$1:$29</definedName>
    <definedName name="_xlnm.Print_Titles" localSheetId="1">社会Ａ!$1:$26</definedName>
    <definedName name="_xlnm.Print_Titles" localSheetId="2">社会Ｂ!$1:$26</definedName>
    <definedName name="_xlnm.Print_Titles" localSheetId="3">社会Ｃ!$1:$26</definedName>
    <definedName name="_xlnm.Print_Titles" localSheetId="4">数学!$1:$30</definedName>
    <definedName name="_xlnm.Print_Titles" localSheetId="5">理科Ａ!$1:$30</definedName>
    <definedName name="_xlnm.Print_Titles" localSheetId="6">理科Ｂ!$1:$30</definedName>
  </definedNames>
  <calcPr calcId="145621" calcMode="manual"/>
</workbook>
</file>

<file path=xl/calcChain.xml><?xml version="1.0" encoding="utf-8"?>
<calcChain xmlns="http://schemas.openxmlformats.org/spreadsheetml/2006/main">
  <c r="N15" i="16" l="1"/>
  <c r="J24" i="9" l="1"/>
  <c r="N24" i="9" s="1"/>
  <c r="J23" i="9"/>
  <c r="J22" i="9"/>
  <c r="N22" i="9"/>
  <c r="J21" i="9"/>
  <c r="N21" i="9"/>
  <c r="J20" i="9"/>
  <c r="N20" i="9"/>
  <c r="J19" i="9"/>
  <c r="N19" i="9"/>
  <c r="J17" i="9"/>
  <c r="N17" i="9"/>
  <c r="J16" i="9"/>
  <c r="J14" i="9"/>
  <c r="N14" i="9"/>
  <c r="N23" i="9"/>
  <c r="N16" i="9"/>
  <c r="N16" i="14"/>
  <c r="J26" i="14"/>
  <c r="N26" i="14" s="1"/>
  <c r="J25" i="14"/>
  <c r="J24" i="14"/>
  <c r="N24" i="14" s="1"/>
  <c r="J22" i="14"/>
  <c r="N22" i="14" s="1"/>
  <c r="J21" i="14"/>
  <c r="J20" i="14"/>
  <c r="J17" i="14"/>
  <c r="N17" i="14" s="1"/>
  <c r="J16" i="14"/>
  <c r="J15" i="14"/>
  <c r="N15" i="14"/>
  <c r="N25" i="14"/>
  <c r="R23" i="14"/>
  <c r="N21" i="14"/>
  <c r="N20" i="14"/>
  <c r="R18" i="14"/>
  <c r="J26" i="13"/>
  <c r="N26" i="13"/>
  <c r="J25" i="13"/>
  <c r="J24" i="13"/>
  <c r="N24" i="13"/>
  <c r="J22" i="13"/>
  <c r="N22" i="13" s="1"/>
  <c r="J21" i="13"/>
  <c r="N21" i="13" s="1"/>
  <c r="J20" i="13"/>
  <c r="J16" i="13"/>
  <c r="N16" i="13"/>
  <c r="J15" i="13"/>
  <c r="N15" i="13" s="1"/>
  <c r="J14" i="13"/>
  <c r="N14" i="13"/>
  <c r="N25" i="13"/>
  <c r="R23" i="13"/>
  <c r="N20" i="13"/>
  <c r="R18" i="13"/>
  <c r="J26" i="12"/>
  <c r="N26" i="12"/>
  <c r="J25" i="12"/>
  <c r="N25" i="12" s="1"/>
  <c r="J24" i="12"/>
  <c r="N24" i="12"/>
  <c r="J22" i="12"/>
  <c r="N22" i="12" s="1"/>
  <c r="J21" i="12"/>
  <c r="N21" i="12"/>
  <c r="J20" i="12"/>
  <c r="N20" i="12" s="1"/>
  <c r="J16" i="12"/>
  <c r="N16" i="12"/>
  <c r="J15" i="12"/>
  <c r="N15" i="12" s="1"/>
  <c r="J14" i="12"/>
  <c r="N14" i="12"/>
  <c r="R23" i="12"/>
  <c r="J22" i="17"/>
  <c r="N22" i="17"/>
  <c r="J21" i="17"/>
  <c r="N21" i="17" s="1"/>
  <c r="J20" i="17"/>
  <c r="J19" i="17"/>
  <c r="N19" i="17"/>
  <c r="J18" i="17"/>
  <c r="N18" i="17" s="1"/>
  <c r="J17" i="17"/>
  <c r="J15" i="17"/>
  <c r="N15" i="17" s="1"/>
  <c r="J14" i="17"/>
  <c r="N20" i="17"/>
  <c r="N17" i="17"/>
  <c r="N14" i="17"/>
  <c r="J22" i="16"/>
  <c r="J21" i="16"/>
  <c r="J20" i="16"/>
  <c r="N20" i="16"/>
  <c r="J19" i="16"/>
  <c r="J18" i="16"/>
  <c r="N18" i="16" s="1"/>
  <c r="J17" i="16"/>
  <c r="N17" i="16" s="1"/>
  <c r="J15" i="16"/>
  <c r="J14" i="16"/>
  <c r="N22" i="16"/>
  <c r="N21" i="16"/>
  <c r="N19" i="16"/>
  <c r="N14" i="16"/>
  <c r="J19" i="15"/>
  <c r="N19" i="15" s="1"/>
  <c r="J18" i="15"/>
  <c r="N18" i="15"/>
  <c r="J22" i="15"/>
  <c r="N22" i="15" s="1"/>
  <c r="J21" i="15"/>
  <c r="N21" i="15"/>
  <c r="J20" i="15"/>
  <c r="N20" i="15" s="1"/>
  <c r="J17" i="15"/>
  <c r="N17" i="15"/>
  <c r="J15" i="15"/>
  <c r="N15" i="15" s="1"/>
  <c r="J14" i="15"/>
  <c r="N14" i="15"/>
  <c r="J25" i="1"/>
  <c r="N25" i="1" s="1"/>
  <c r="J24" i="1"/>
  <c r="J23" i="1"/>
  <c r="N23" i="1"/>
  <c r="J22" i="1"/>
  <c r="N22" i="1" s="1"/>
  <c r="J21" i="1"/>
  <c r="N21" i="1" s="1"/>
  <c r="J20" i="1"/>
  <c r="N20" i="1"/>
  <c r="J19" i="1"/>
  <c r="J17" i="1"/>
  <c r="N17" i="1"/>
  <c r="J16" i="1"/>
  <c r="J15" i="1"/>
  <c r="J14" i="1"/>
  <c r="N14" i="1" s="1"/>
  <c r="N24" i="1"/>
  <c r="N19" i="1"/>
  <c r="N15" i="1"/>
  <c r="N16" i="1"/>
</calcChain>
</file>

<file path=xl/sharedStrings.xml><?xml version="1.0" encoding="utf-8"?>
<sst xmlns="http://schemas.openxmlformats.org/spreadsheetml/2006/main" count="2110" uniqueCount="613">
  <si>
    <t>設問別調査結果</t>
    <rPh sb="0" eb="2">
      <t>セツモン</t>
    </rPh>
    <rPh sb="2" eb="3">
      <t>ベツ</t>
    </rPh>
    <rPh sb="3" eb="5">
      <t>チョウサ</t>
    </rPh>
    <rPh sb="5" eb="7">
      <t>ケッカ</t>
    </rPh>
    <phoneticPr fontId="1"/>
  </si>
  <si>
    <t>集計結果</t>
    <rPh sb="0" eb="2">
      <t>シュウケイ</t>
    </rPh>
    <rPh sb="2" eb="4">
      <t>ケッカ</t>
    </rPh>
    <phoneticPr fontId="1"/>
  </si>
  <si>
    <t>生徒数</t>
    <rPh sb="0" eb="3">
      <t>セイトスウ</t>
    </rPh>
    <phoneticPr fontId="1"/>
  </si>
  <si>
    <t>学校数</t>
    <rPh sb="0" eb="2">
      <t>ガッコウ</t>
    </rPh>
    <rPh sb="2" eb="3">
      <t>スウ</t>
    </rPh>
    <phoneticPr fontId="1"/>
  </si>
  <si>
    <t>分類・区分別集計結果</t>
    <rPh sb="0" eb="2">
      <t>ブンルイ</t>
    </rPh>
    <rPh sb="3" eb="5">
      <t>クブン</t>
    </rPh>
    <rPh sb="5" eb="6">
      <t>ベツ</t>
    </rPh>
    <rPh sb="6" eb="8">
      <t>シュウケイ</t>
    </rPh>
    <rPh sb="8" eb="10">
      <t>ケッカ</t>
    </rPh>
    <phoneticPr fontId="1"/>
  </si>
  <si>
    <t>分類</t>
    <rPh sb="0" eb="2">
      <t>ブンルイ</t>
    </rPh>
    <phoneticPr fontId="1"/>
  </si>
  <si>
    <t>評価の観点</t>
    <rPh sb="0" eb="2">
      <t>ヒョウカ</t>
    </rPh>
    <rPh sb="3" eb="5">
      <t>カンテン</t>
    </rPh>
    <phoneticPr fontId="1"/>
  </si>
  <si>
    <t>問題形式</t>
    <rPh sb="0" eb="2">
      <t>モンダイ</t>
    </rPh>
    <rPh sb="2" eb="4">
      <t>ケイシキ</t>
    </rPh>
    <phoneticPr fontId="1"/>
  </si>
  <si>
    <t>区分</t>
    <rPh sb="0" eb="2">
      <t>クブン</t>
    </rPh>
    <phoneticPr fontId="1"/>
  </si>
  <si>
    <t>話すこと・聞くこと</t>
    <rPh sb="0" eb="1">
      <t>ハナ</t>
    </rPh>
    <rPh sb="5" eb="6">
      <t>キ</t>
    </rPh>
    <phoneticPr fontId="1"/>
  </si>
  <si>
    <t>書くこと</t>
    <rPh sb="0" eb="1">
      <t>カ</t>
    </rPh>
    <phoneticPr fontId="1"/>
  </si>
  <si>
    <t>読むこと</t>
    <rPh sb="0" eb="1">
      <t>ヨ</t>
    </rPh>
    <phoneticPr fontId="1"/>
  </si>
  <si>
    <t>国語への関心・意欲・態度</t>
    <rPh sb="0" eb="2">
      <t>コクゴ</t>
    </rPh>
    <rPh sb="4" eb="6">
      <t>カンシン</t>
    </rPh>
    <rPh sb="7" eb="9">
      <t>イヨク</t>
    </rPh>
    <rPh sb="10" eb="12">
      <t>タイド</t>
    </rPh>
    <phoneticPr fontId="1"/>
  </si>
  <si>
    <t>話す・聞く能力</t>
    <rPh sb="0" eb="1">
      <t>ハナ</t>
    </rPh>
    <rPh sb="3" eb="4">
      <t>キ</t>
    </rPh>
    <rPh sb="5" eb="7">
      <t>ノウリョク</t>
    </rPh>
    <phoneticPr fontId="1"/>
  </si>
  <si>
    <t>書く能力</t>
    <rPh sb="0" eb="1">
      <t>カ</t>
    </rPh>
    <rPh sb="2" eb="4">
      <t>ノウリョク</t>
    </rPh>
    <phoneticPr fontId="1"/>
  </si>
  <si>
    <t>読む能力</t>
    <rPh sb="0" eb="1">
      <t>ヨ</t>
    </rPh>
    <rPh sb="2" eb="4">
      <t>ノウリョク</t>
    </rPh>
    <phoneticPr fontId="1"/>
  </si>
  <si>
    <t>言語についての知識・理解・技能</t>
    <rPh sb="0" eb="2">
      <t>ゲンゴ</t>
    </rPh>
    <rPh sb="7" eb="9">
      <t>チシキ</t>
    </rPh>
    <rPh sb="10" eb="12">
      <t>リカイ</t>
    </rPh>
    <rPh sb="13" eb="15">
      <t>ギノウ</t>
    </rPh>
    <phoneticPr fontId="1"/>
  </si>
  <si>
    <t>選択式</t>
    <rPh sb="0" eb="2">
      <t>センタク</t>
    </rPh>
    <rPh sb="2" eb="3">
      <t>シキ</t>
    </rPh>
    <phoneticPr fontId="1"/>
  </si>
  <si>
    <t>短答式</t>
    <rPh sb="0" eb="2">
      <t>タントウ</t>
    </rPh>
    <rPh sb="2" eb="3">
      <t>シキ</t>
    </rPh>
    <phoneticPr fontId="1"/>
  </si>
  <si>
    <t>記述式</t>
    <rPh sb="0" eb="2">
      <t>キジュツ</t>
    </rPh>
    <rPh sb="2" eb="3">
      <t>シキ</t>
    </rPh>
    <phoneticPr fontId="1"/>
  </si>
  <si>
    <t>対象設問数(問)</t>
    <rPh sb="0" eb="2">
      <t>タイショウ</t>
    </rPh>
    <rPh sb="2" eb="4">
      <t>セツモン</t>
    </rPh>
    <rPh sb="4" eb="5">
      <t>スウ</t>
    </rPh>
    <rPh sb="6" eb="7">
      <t>モン</t>
    </rPh>
    <phoneticPr fontId="1"/>
  </si>
  <si>
    <t>設問別集計結果</t>
    <rPh sb="0" eb="2">
      <t>セツモン</t>
    </rPh>
    <rPh sb="2" eb="3">
      <t>ベツ</t>
    </rPh>
    <rPh sb="3" eb="5">
      <t>シュウケイ</t>
    </rPh>
    <rPh sb="5" eb="7">
      <t>ケッカ</t>
    </rPh>
    <phoneticPr fontId="1"/>
  </si>
  <si>
    <t>正答率(%)</t>
    <rPh sb="0" eb="2">
      <t>セイトウ</t>
    </rPh>
    <rPh sb="2" eb="3">
      <t>リツ</t>
    </rPh>
    <phoneticPr fontId="1"/>
  </si>
  <si>
    <t>無解答率(%)</t>
    <rPh sb="0" eb="1">
      <t>ム</t>
    </rPh>
    <rPh sb="1" eb="3">
      <t>カイトウ</t>
    </rPh>
    <rPh sb="3" eb="4">
      <t>リツ</t>
    </rPh>
    <phoneticPr fontId="1"/>
  </si>
  <si>
    <t>出題の趣旨</t>
    <rPh sb="0" eb="2">
      <t>シュツダイ</t>
    </rPh>
    <rPh sb="3" eb="5">
      <t>シュシ</t>
    </rPh>
    <phoneticPr fontId="1"/>
  </si>
  <si>
    <t>数と式</t>
    <rPh sb="0" eb="1">
      <t>カズ</t>
    </rPh>
    <rPh sb="2" eb="3">
      <t>シキ</t>
    </rPh>
    <phoneticPr fontId="1"/>
  </si>
  <si>
    <t>図形</t>
    <rPh sb="0" eb="2">
      <t>ズケイ</t>
    </rPh>
    <phoneticPr fontId="1"/>
  </si>
  <si>
    <t>数学への関心・意欲・態度</t>
    <rPh sb="0" eb="2">
      <t>スウガク</t>
    </rPh>
    <rPh sb="4" eb="6">
      <t>カンシン</t>
    </rPh>
    <rPh sb="7" eb="9">
      <t>イヨク</t>
    </rPh>
    <rPh sb="10" eb="12">
      <t>タイド</t>
    </rPh>
    <phoneticPr fontId="1"/>
  </si>
  <si>
    <t>数学的な見方や考え方</t>
    <rPh sb="0" eb="3">
      <t>スウガクテキ</t>
    </rPh>
    <rPh sb="4" eb="6">
      <t>ミカタ</t>
    </rPh>
    <rPh sb="7" eb="8">
      <t>カンガ</t>
    </rPh>
    <rPh sb="9" eb="10">
      <t>カタ</t>
    </rPh>
    <phoneticPr fontId="1"/>
  </si>
  <si>
    <t>○</t>
  </si>
  <si>
    <t>[国語]</t>
    <rPh sb="1" eb="3">
      <t>コクゴ</t>
    </rPh>
    <phoneticPr fontId="1"/>
  </si>
  <si>
    <t>大阪府</t>
    <rPh sb="0" eb="3">
      <t>オオサカフ</t>
    </rPh>
    <phoneticPr fontId="1"/>
  </si>
  <si>
    <t>伝統的な言語文化と国語の特質に関する事項</t>
    <rPh sb="0" eb="3">
      <t>デントウテキ</t>
    </rPh>
    <rPh sb="4" eb="6">
      <t>ゲンゴ</t>
    </rPh>
    <rPh sb="6" eb="8">
      <t>ブンカ</t>
    </rPh>
    <rPh sb="9" eb="11">
      <t>コクゴ</t>
    </rPh>
    <rPh sb="12" eb="14">
      <t>トクシツ</t>
    </rPh>
    <rPh sb="15" eb="16">
      <t>カン</t>
    </rPh>
    <rPh sb="18" eb="20">
      <t>ジコウ</t>
    </rPh>
    <phoneticPr fontId="1"/>
  </si>
  <si>
    <t>[英語]</t>
    <rPh sb="1" eb="3">
      <t>エイゴ</t>
    </rPh>
    <phoneticPr fontId="1"/>
  </si>
  <si>
    <t>[数学]</t>
    <phoneticPr fontId="1"/>
  </si>
  <si>
    <t>[理科Ａ]</t>
    <rPh sb="1" eb="3">
      <t>リカ</t>
    </rPh>
    <phoneticPr fontId="1"/>
  </si>
  <si>
    <t>[社会Ａ]</t>
    <rPh sb="1" eb="3">
      <t>シャカイ</t>
    </rPh>
    <phoneticPr fontId="1"/>
  </si>
  <si>
    <t>聞くこと</t>
    <rPh sb="0" eb="1">
      <t>キ</t>
    </rPh>
    <phoneticPr fontId="1"/>
  </si>
  <si>
    <t>話すこと</t>
    <rPh sb="0" eb="1">
      <t>ハナ</t>
    </rPh>
    <phoneticPr fontId="1"/>
  </si>
  <si>
    <t>コミュニケーションへの関心・意欲・態度</t>
  </si>
  <si>
    <t>コミュニケーションへの関心・意欲・態度</t>
    <rPh sb="11" eb="13">
      <t>カンシン</t>
    </rPh>
    <rPh sb="14" eb="16">
      <t>イヨク</t>
    </rPh>
    <rPh sb="17" eb="19">
      <t>タイド</t>
    </rPh>
    <phoneticPr fontId="1"/>
  </si>
  <si>
    <t>外国語表現の能力</t>
    <rPh sb="0" eb="3">
      <t>ガイコクゴ</t>
    </rPh>
    <rPh sb="3" eb="5">
      <t>ヒョウゲン</t>
    </rPh>
    <rPh sb="6" eb="8">
      <t>ノウリョク</t>
    </rPh>
    <phoneticPr fontId="1"/>
  </si>
  <si>
    <t>外国語理解の能力</t>
    <rPh sb="0" eb="3">
      <t>ガイコクゴ</t>
    </rPh>
    <rPh sb="3" eb="5">
      <t>リカイ</t>
    </rPh>
    <rPh sb="6" eb="8">
      <t>ノウリョク</t>
    </rPh>
    <phoneticPr fontId="1"/>
  </si>
  <si>
    <t>言語や文化についての知識・理解</t>
    <rPh sb="0" eb="2">
      <t>ゲンゴ</t>
    </rPh>
    <rPh sb="3" eb="5">
      <t>ブンカ</t>
    </rPh>
    <rPh sb="10" eb="12">
      <t>チシキ</t>
    </rPh>
    <rPh sb="13" eb="15">
      <t>リカイ</t>
    </rPh>
    <phoneticPr fontId="1"/>
  </si>
  <si>
    <t>帰宅時間を聞かれた時の応答として適切な文を選ぶ</t>
    <rPh sb="0" eb="3">
      <t>キタクジカン</t>
    </rPh>
    <rPh sb="4" eb="5">
      <t>キ</t>
    </rPh>
    <rPh sb="8" eb="9">
      <t>トキ</t>
    </rPh>
    <phoneticPr fontId="1"/>
  </si>
  <si>
    <t>お店でどちらの商品が欲しいか聞かれた時の応答として適切な文を選ぶ</t>
    <rPh sb="1" eb="2">
      <t>ミセ</t>
    </rPh>
    <rPh sb="7" eb="9">
      <t>ショウヒン</t>
    </rPh>
    <rPh sb="10" eb="11">
      <t>ホ</t>
    </rPh>
    <rPh sb="14" eb="15">
      <t>キ</t>
    </rPh>
    <rPh sb="18" eb="19">
      <t>トキ</t>
    </rPh>
    <phoneticPr fontId="1"/>
  </si>
  <si>
    <t>適切な動詞の活用形（using）を選ぶ</t>
    <rPh sb="0" eb="2">
      <t>テキセツ</t>
    </rPh>
    <rPh sb="3" eb="5">
      <t>ドウシ</t>
    </rPh>
    <rPh sb="6" eb="8">
      <t>カツヨウ</t>
    </rPh>
    <rPh sb="8" eb="9">
      <t>カタチ</t>
    </rPh>
    <rPh sb="17" eb="18">
      <t>エラ</t>
    </rPh>
    <phoneticPr fontId="1"/>
  </si>
  <si>
    <t>適切な助動詞（Will）を選ぶ</t>
    <rPh sb="0" eb="2">
      <t>テキセツ</t>
    </rPh>
    <rPh sb="3" eb="6">
      <t>ジョドウシ</t>
    </rPh>
    <rPh sb="13" eb="14">
      <t>エラ</t>
    </rPh>
    <phoneticPr fontId="1"/>
  </si>
  <si>
    <t>関数</t>
    <rPh sb="0" eb="2">
      <t>カンスウ</t>
    </rPh>
    <phoneticPr fontId="1"/>
  </si>
  <si>
    <t>資料の活用</t>
    <rPh sb="0" eb="2">
      <t>シリョウ</t>
    </rPh>
    <rPh sb="3" eb="5">
      <t>カツヨウ</t>
    </rPh>
    <phoneticPr fontId="1"/>
  </si>
  <si>
    <t>数学的な技能</t>
    <rPh sb="0" eb="3">
      <t>スウガクテキ</t>
    </rPh>
    <rPh sb="4" eb="6">
      <t>ギノウ</t>
    </rPh>
    <phoneticPr fontId="1"/>
  </si>
  <si>
    <t>数量や図形などについての知識・理解</t>
    <rPh sb="0" eb="2">
      <t>スウリョウ</t>
    </rPh>
    <rPh sb="3" eb="5">
      <t>ズケイ</t>
    </rPh>
    <rPh sb="12" eb="14">
      <t>チシキ</t>
    </rPh>
    <rPh sb="15" eb="17">
      <t>リカイ</t>
    </rPh>
    <phoneticPr fontId="1"/>
  </si>
  <si>
    <t>　</t>
  </si>
  <si>
    <t>物理的領域</t>
    <rPh sb="0" eb="2">
      <t>ブツリ</t>
    </rPh>
    <rPh sb="2" eb="3">
      <t>テキ</t>
    </rPh>
    <rPh sb="3" eb="5">
      <t>リョウイキ</t>
    </rPh>
    <phoneticPr fontId="1"/>
  </si>
  <si>
    <t>化学的領域</t>
    <rPh sb="0" eb="3">
      <t>カガクテキ</t>
    </rPh>
    <rPh sb="3" eb="5">
      <t>リョウイキ</t>
    </rPh>
    <phoneticPr fontId="1"/>
  </si>
  <si>
    <t>生物的領域</t>
    <rPh sb="0" eb="3">
      <t>セイブツテキ</t>
    </rPh>
    <rPh sb="3" eb="5">
      <t>リョウイキ</t>
    </rPh>
    <phoneticPr fontId="1"/>
  </si>
  <si>
    <t>地学的領域</t>
    <rPh sb="0" eb="3">
      <t>チガクテキ</t>
    </rPh>
    <rPh sb="3" eb="5">
      <t>リョウイキ</t>
    </rPh>
    <phoneticPr fontId="1"/>
  </si>
  <si>
    <t>自然現象への関心・意欲・態度</t>
    <rPh sb="0" eb="2">
      <t>シゼン</t>
    </rPh>
    <rPh sb="2" eb="4">
      <t>ゲンショウ</t>
    </rPh>
    <rPh sb="6" eb="8">
      <t>カンシン</t>
    </rPh>
    <rPh sb="9" eb="11">
      <t>イヨク</t>
    </rPh>
    <rPh sb="12" eb="14">
      <t>タイド</t>
    </rPh>
    <phoneticPr fontId="2"/>
  </si>
  <si>
    <t>科学的な思考・表現</t>
    <rPh sb="0" eb="3">
      <t>カガクテキ</t>
    </rPh>
    <rPh sb="4" eb="6">
      <t>シコウ</t>
    </rPh>
    <rPh sb="7" eb="9">
      <t>ヒョウゲン</t>
    </rPh>
    <phoneticPr fontId="2"/>
  </si>
  <si>
    <t>観察・実験の技能</t>
    <rPh sb="0" eb="2">
      <t>カンサツ</t>
    </rPh>
    <rPh sb="3" eb="5">
      <t>ジッケン</t>
    </rPh>
    <rPh sb="6" eb="8">
      <t>ギノウ</t>
    </rPh>
    <phoneticPr fontId="2"/>
  </si>
  <si>
    <t>自然現象についての知識・理解</t>
    <rPh sb="0" eb="2">
      <t>シゼン</t>
    </rPh>
    <rPh sb="2" eb="4">
      <t>ゲンショウ</t>
    </rPh>
    <rPh sb="9" eb="11">
      <t>チシキ</t>
    </rPh>
    <rPh sb="12" eb="14">
      <t>リカイ</t>
    </rPh>
    <phoneticPr fontId="2"/>
  </si>
  <si>
    <t>物理的領域</t>
    <rPh sb="0" eb="3">
      <t>ブツリテキ</t>
    </rPh>
    <rPh sb="3" eb="5">
      <t>リョウイキ</t>
    </rPh>
    <phoneticPr fontId="1"/>
  </si>
  <si>
    <t>自然現象への関心・意欲・態度</t>
  </si>
  <si>
    <t>科学的な思考・表現</t>
  </si>
  <si>
    <t>観察・実験の技能</t>
  </si>
  <si>
    <t>自然現象についての知識・理解</t>
  </si>
  <si>
    <t>　　</t>
  </si>
  <si>
    <t xml:space="preserve"> </t>
  </si>
  <si>
    <t>平成26年度大阪府中学生チャレンジテスト（２年生）</t>
    <rPh sb="0" eb="2">
      <t>ヘイセイ</t>
    </rPh>
    <rPh sb="4" eb="6">
      <t>ネンド</t>
    </rPh>
    <rPh sb="6" eb="9">
      <t>オオサカフ</t>
    </rPh>
    <rPh sb="9" eb="12">
      <t>チュウガクセイ</t>
    </rPh>
    <rPh sb="22" eb="24">
      <t>ネンセイ</t>
    </rPh>
    <phoneticPr fontId="1"/>
  </si>
  <si>
    <t>平均得点</t>
    <rPh sb="0" eb="2">
      <t>ヘイキン</t>
    </rPh>
    <rPh sb="2" eb="4">
      <t>トクテン</t>
    </rPh>
    <phoneticPr fontId="1"/>
  </si>
  <si>
    <t>得点率(平均得点/配点)</t>
    <rPh sb="0" eb="2">
      <t>とくてん</t>
    </rPh>
    <rPh sb="2" eb="3">
      <t>りつ</t>
    </rPh>
    <rPh sb="4" eb="6">
      <t>へいきん</t>
    </rPh>
    <rPh sb="6" eb="8">
      <t>とくてん</t>
    </rPh>
    <rPh sb="9" eb="11">
      <t>はいてん</t>
    </rPh>
    <phoneticPr fontId="5" type="Hiragana" alignment="center"/>
  </si>
  <si>
    <t>配点</t>
    <rPh sb="0" eb="2">
      <t>はいてん</t>
    </rPh>
    <phoneticPr fontId="5" type="Hiragana" alignment="center"/>
  </si>
  <si>
    <t>-</t>
    <phoneticPr fontId="1"/>
  </si>
  <si>
    <t>○</t>
    <phoneticPr fontId="1"/>
  </si>
  <si>
    <t>[理科B]</t>
    <rPh sb="1" eb="3">
      <t>リカ</t>
    </rPh>
    <phoneticPr fontId="1"/>
  </si>
  <si>
    <t>地理的分野</t>
    <rPh sb="0" eb="3">
      <t>チリテキ</t>
    </rPh>
    <rPh sb="3" eb="5">
      <t>ブンヤ</t>
    </rPh>
    <phoneticPr fontId="1"/>
  </si>
  <si>
    <t>歴史的分野</t>
    <rPh sb="0" eb="3">
      <t>レキシテキ</t>
    </rPh>
    <rPh sb="3" eb="5">
      <t>ブンヤ</t>
    </rPh>
    <phoneticPr fontId="1"/>
  </si>
  <si>
    <t>社会的事象への関心・意欲・態度</t>
  </si>
  <si>
    <t>社会的な思考･判断･表現</t>
  </si>
  <si>
    <t>資料活用の技能</t>
  </si>
  <si>
    <t>社会的事象についての知識・理解</t>
    <phoneticPr fontId="1"/>
  </si>
  <si>
    <t>歴史的分野</t>
    <rPh sb="0" eb="2">
      <t>レキシ</t>
    </rPh>
    <rPh sb="2" eb="3">
      <t>テキ</t>
    </rPh>
    <rPh sb="3" eb="5">
      <t>ブンヤ</t>
    </rPh>
    <phoneticPr fontId="1"/>
  </si>
  <si>
    <t>社会的事象への関心・意欲・態度</t>
    <phoneticPr fontId="1"/>
  </si>
  <si>
    <t>社会的な思考･判断･表現</t>
    <phoneticPr fontId="1"/>
  </si>
  <si>
    <t>資料活用の技能</t>
    <phoneticPr fontId="1"/>
  </si>
  <si>
    <t>社会的事象についての知識・理解</t>
    <phoneticPr fontId="1"/>
  </si>
  <si>
    <t>[社会Ｂ]</t>
    <rPh sb="1" eb="3">
      <t>シャカイ</t>
    </rPh>
    <phoneticPr fontId="1"/>
  </si>
  <si>
    <t>グラフをもとに１８時の湿度を選ぶ</t>
    <phoneticPr fontId="1"/>
  </si>
  <si>
    <t>[社会Ｃ]</t>
    <rPh sb="1" eb="3">
      <t>シャカイ</t>
    </rPh>
    <phoneticPr fontId="1"/>
  </si>
  <si>
    <t>-</t>
    <phoneticPr fontId="5" type="Hiragana" alignment="center"/>
  </si>
  <si>
    <t>○</t>
    <phoneticPr fontId="5" type="Hiragana" alignment="center"/>
  </si>
  <si>
    <t>「海の哲学」第一連の表現について述べた「鑑賞文」の空欄に当てはまる言葉を詩から抜き出す</t>
    <rPh sb="1" eb="2">
      <t>ウミ</t>
    </rPh>
    <rPh sb="3" eb="5">
      <t>テツガク</t>
    </rPh>
    <rPh sb="6" eb="8">
      <t>ダイイチ</t>
    </rPh>
    <rPh sb="8" eb="9">
      <t>レン</t>
    </rPh>
    <rPh sb="10" eb="12">
      <t>ヒョウゲン</t>
    </rPh>
    <rPh sb="16" eb="17">
      <t>ノ</t>
    </rPh>
    <rPh sb="20" eb="22">
      <t>カンショウ</t>
    </rPh>
    <rPh sb="22" eb="23">
      <t>ブン</t>
    </rPh>
    <rPh sb="25" eb="27">
      <t>クウラン</t>
    </rPh>
    <rPh sb="28" eb="29">
      <t>ア</t>
    </rPh>
    <rPh sb="33" eb="35">
      <t>コトバ</t>
    </rPh>
    <rPh sb="36" eb="37">
      <t>シ</t>
    </rPh>
    <rPh sb="39" eb="40">
      <t>ヌ</t>
    </rPh>
    <rPh sb="41" eb="42">
      <t>ダ</t>
    </rPh>
    <phoneticPr fontId="1"/>
  </si>
  <si>
    <t>「海の哲学」第二連の表現について述べた「鑑賞文」の空欄に当てはまる言葉を詩から抜き出す</t>
    <rPh sb="1" eb="2">
      <t>ウミ</t>
    </rPh>
    <rPh sb="3" eb="5">
      <t>テツガク</t>
    </rPh>
    <rPh sb="6" eb="8">
      <t>ダイニ</t>
    </rPh>
    <rPh sb="8" eb="9">
      <t>レン</t>
    </rPh>
    <rPh sb="10" eb="12">
      <t>ヒョウゲン</t>
    </rPh>
    <rPh sb="16" eb="17">
      <t>ノ</t>
    </rPh>
    <rPh sb="20" eb="22">
      <t>カンショウ</t>
    </rPh>
    <rPh sb="22" eb="23">
      <t>ブン</t>
    </rPh>
    <rPh sb="25" eb="27">
      <t>クウラン</t>
    </rPh>
    <rPh sb="28" eb="29">
      <t>ア</t>
    </rPh>
    <rPh sb="33" eb="35">
      <t>コトバ</t>
    </rPh>
    <rPh sb="36" eb="37">
      <t>シ</t>
    </rPh>
    <rPh sb="39" eb="40">
      <t>ヌ</t>
    </rPh>
    <rPh sb="41" eb="42">
      <t>ダ</t>
    </rPh>
    <phoneticPr fontId="1"/>
  </si>
  <si>
    <t>「海の哲学」の第一連と第三連の表現の関係を述べた「鑑賞文」の空欄にあてはまる言葉を詩から抜き出す</t>
    <rPh sb="1" eb="2">
      <t>ウミ</t>
    </rPh>
    <rPh sb="3" eb="5">
      <t>テツガク</t>
    </rPh>
    <rPh sb="7" eb="9">
      <t>ダイイチ</t>
    </rPh>
    <rPh sb="9" eb="10">
      <t>レン</t>
    </rPh>
    <rPh sb="11" eb="12">
      <t>ダイ</t>
    </rPh>
    <rPh sb="12" eb="14">
      <t>サンレン</t>
    </rPh>
    <rPh sb="15" eb="17">
      <t>ヒョウゲン</t>
    </rPh>
    <rPh sb="18" eb="20">
      <t>カンケイ</t>
    </rPh>
    <rPh sb="21" eb="22">
      <t>ノ</t>
    </rPh>
    <rPh sb="25" eb="27">
      <t>カンショウ</t>
    </rPh>
    <rPh sb="27" eb="28">
      <t>ブン</t>
    </rPh>
    <rPh sb="30" eb="32">
      <t>クウラン</t>
    </rPh>
    <rPh sb="38" eb="40">
      <t>コトバ</t>
    </rPh>
    <rPh sb="41" eb="42">
      <t>シ</t>
    </rPh>
    <rPh sb="44" eb="45">
      <t>ヌ</t>
    </rPh>
    <rPh sb="46" eb="47">
      <t>ダ</t>
    </rPh>
    <phoneticPr fontId="1"/>
  </si>
  <si>
    <t>書き加えた「鑑賞文」の空欄に当てはまる「海」の詩の表現を書く</t>
    <rPh sb="0" eb="1">
      <t>カ</t>
    </rPh>
    <rPh sb="2" eb="3">
      <t>クワ</t>
    </rPh>
    <rPh sb="6" eb="8">
      <t>カンショウ</t>
    </rPh>
    <rPh sb="8" eb="9">
      <t>ブン</t>
    </rPh>
    <rPh sb="11" eb="13">
      <t>クウラン</t>
    </rPh>
    <rPh sb="14" eb="15">
      <t>ア</t>
    </rPh>
    <rPh sb="20" eb="21">
      <t>ウミ</t>
    </rPh>
    <rPh sb="23" eb="24">
      <t>シ</t>
    </rPh>
    <rPh sb="25" eb="27">
      <t>ヒョウゲン</t>
    </rPh>
    <rPh sb="28" eb="29">
      <t>カ</t>
    </rPh>
    <phoneticPr fontId="1"/>
  </si>
  <si>
    <t>詩の表現技法を理解する</t>
    <rPh sb="0" eb="1">
      <t>シ</t>
    </rPh>
    <rPh sb="2" eb="4">
      <t>ヒョウゲン</t>
    </rPh>
    <rPh sb="4" eb="6">
      <t>ギホウ</t>
    </rPh>
    <rPh sb="7" eb="9">
      <t>リカイ</t>
    </rPh>
    <phoneticPr fontId="1"/>
  </si>
  <si>
    <t>詩の表現の仕方について根拠を明確にして自分の考えをまとめる</t>
    <rPh sb="0" eb="1">
      <t>シ</t>
    </rPh>
    <rPh sb="2" eb="4">
      <t>ヒョウゲン</t>
    </rPh>
    <rPh sb="5" eb="7">
      <t>シカタ</t>
    </rPh>
    <rPh sb="11" eb="13">
      <t>コンキョ</t>
    </rPh>
    <rPh sb="14" eb="16">
      <t>メイカク</t>
    </rPh>
    <rPh sb="19" eb="21">
      <t>ジブン</t>
    </rPh>
    <rPh sb="22" eb="23">
      <t>カンガ</t>
    </rPh>
    <phoneticPr fontId="1"/>
  </si>
  <si>
    <t>分かりやすく説明するために資料を効果的に活用して話す</t>
    <rPh sb="0" eb="1">
      <t>ワ</t>
    </rPh>
    <rPh sb="6" eb="8">
      <t>セツメイ</t>
    </rPh>
    <rPh sb="13" eb="15">
      <t>シリョウ</t>
    </rPh>
    <rPh sb="16" eb="19">
      <t>コウカテキ</t>
    </rPh>
    <rPh sb="20" eb="22">
      <t>カツヨウ</t>
    </rPh>
    <rPh sb="24" eb="25">
      <t>ハナ</t>
    </rPh>
    <phoneticPr fontId="1"/>
  </si>
  <si>
    <t>分かりやすく説明するために資料を効果的に活用する</t>
    <rPh sb="0" eb="1">
      <t>ワ</t>
    </rPh>
    <rPh sb="6" eb="8">
      <t>セツメイ</t>
    </rPh>
    <rPh sb="13" eb="15">
      <t>シリョウ</t>
    </rPh>
    <rPh sb="16" eb="19">
      <t>コウカテキ</t>
    </rPh>
    <rPh sb="20" eb="22">
      <t>カツヨウ</t>
    </rPh>
    <phoneticPr fontId="1"/>
  </si>
  <si>
    <t>文脈の中における指示語について理解する</t>
    <rPh sb="0" eb="2">
      <t>ブンミャク</t>
    </rPh>
    <rPh sb="3" eb="4">
      <t>ナカ</t>
    </rPh>
    <rPh sb="8" eb="11">
      <t>シジゴ</t>
    </rPh>
    <rPh sb="15" eb="17">
      <t>リカイ</t>
    </rPh>
    <phoneticPr fontId="1"/>
  </si>
  <si>
    <t>文脈の中における語句の意味を理解する</t>
    <rPh sb="0" eb="2">
      <t>ブンミャク</t>
    </rPh>
    <rPh sb="3" eb="4">
      <t>ナカ</t>
    </rPh>
    <rPh sb="8" eb="10">
      <t>ゴク</t>
    </rPh>
    <rPh sb="11" eb="13">
      <t>イミ</t>
    </rPh>
    <rPh sb="14" eb="16">
      <t>リカイ</t>
    </rPh>
    <phoneticPr fontId="1"/>
  </si>
  <si>
    <t>単語の類別について理解する</t>
    <rPh sb="0" eb="2">
      <t>タンゴ</t>
    </rPh>
    <rPh sb="3" eb="5">
      <t>ルイベツ</t>
    </rPh>
    <rPh sb="9" eb="11">
      <t>リカイ</t>
    </rPh>
    <phoneticPr fontId="1"/>
  </si>
  <si>
    <t>文脈の中における語句の意味を的確にとらえ理解する</t>
    <rPh sb="0" eb="2">
      <t>ブンミャク</t>
    </rPh>
    <rPh sb="3" eb="4">
      <t>ナカ</t>
    </rPh>
    <rPh sb="8" eb="10">
      <t>ゴク</t>
    </rPh>
    <rPh sb="11" eb="13">
      <t>イミ</t>
    </rPh>
    <rPh sb="14" eb="16">
      <t>テキカク</t>
    </rPh>
    <rPh sb="20" eb="22">
      <t>リカイ</t>
    </rPh>
    <phoneticPr fontId="1"/>
  </si>
  <si>
    <t>グラフをもとに１５時の風向を選ぶ</t>
  </si>
  <si>
    <t>湿度のグラフを読みとることができる</t>
    <rPh sb="0" eb="2">
      <t>シツド</t>
    </rPh>
    <rPh sb="7" eb="8">
      <t>ヨ</t>
    </rPh>
    <phoneticPr fontId="3"/>
  </si>
  <si>
    <t>全天図から天気がわかる</t>
    <rPh sb="0" eb="2">
      <t>ゼンテン</t>
    </rPh>
    <rPh sb="2" eb="3">
      <t>ズ</t>
    </rPh>
    <rPh sb="5" eb="7">
      <t>テンキ</t>
    </rPh>
    <phoneticPr fontId="3"/>
  </si>
  <si>
    <t>乾湿計の示度と湿度表から湿度について求めることができる</t>
    <rPh sb="0" eb="2">
      <t>カンシツ</t>
    </rPh>
    <rPh sb="2" eb="3">
      <t>ケイ</t>
    </rPh>
    <rPh sb="4" eb="6">
      <t>シド</t>
    </rPh>
    <rPh sb="7" eb="9">
      <t>シツド</t>
    </rPh>
    <rPh sb="9" eb="10">
      <t>ヒョウ</t>
    </rPh>
    <rPh sb="12" eb="14">
      <t>シツド</t>
    </rPh>
    <rPh sb="18" eb="19">
      <t>モト</t>
    </rPh>
    <phoneticPr fontId="3"/>
  </si>
  <si>
    <t>乾湿計における湿球のしくみについて考えることができる</t>
    <rPh sb="0" eb="2">
      <t>カンシツ</t>
    </rPh>
    <rPh sb="2" eb="3">
      <t>ケイ</t>
    </rPh>
    <rPh sb="7" eb="8">
      <t>シツ</t>
    </rPh>
    <rPh sb="8" eb="9">
      <t>キュウ</t>
    </rPh>
    <rPh sb="17" eb="18">
      <t>カンガ</t>
    </rPh>
    <phoneticPr fontId="3"/>
  </si>
  <si>
    <t>友だちに手伝って欲しいと言われた時の応答として適切な文を選ぶ</t>
  </si>
  <si>
    <t>適切なbe動詞（was）を選ぶ</t>
    <rPh sb="0" eb="2">
      <t>テキセツ</t>
    </rPh>
    <rPh sb="5" eb="7">
      <t>ドウシ</t>
    </rPh>
    <rPh sb="13" eb="14">
      <t>エラ</t>
    </rPh>
    <phoneticPr fontId="1"/>
  </si>
  <si>
    <t>江戸時代に発明された農具の名前を書く</t>
    <phoneticPr fontId="1"/>
  </si>
  <si>
    <t>　　  の地図記号が表しているものを書く</t>
    <phoneticPr fontId="1"/>
  </si>
  <si>
    <t>「新日本製鉄八幡製鉄所」は「とばた」駅からみてどの方角にあるかを選ぶ</t>
    <phoneticPr fontId="1"/>
  </si>
  <si>
    <t>漢字を書く（ナラ（んで））</t>
    <phoneticPr fontId="5" type="Hiragana" alignment="center"/>
  </si>
  <si>
    <t>漢字を書く（ソンザイ）</t>
    <phoneticPr fontId="5" type="Hiragana" alignment="center"/>
  </si>
  <si>
    <t>漢字を書く（コウセイ）</t>
    <phoneticPr fontId="5" type="Hiragana" alignment="center"/>
  </si>
  <si>
    <t>漢字を読む（模様）</t>
    <phoneticPr fontId="5" type="Hiragana" alignment="center"/>
  </si>
  <si>
    <t>漢字を読む（家屋）</t>
    <phoneticPr fontId="5" type="Hiragana" alignment="center"/>
  </si>
  <si>
    <t>漢字を読む（設（ける））</t>
    <phoneticPr fontId="5" type="Hiragana" alignment="center"/>
  </si>
  <si>
    <t>「思ふやう」を現代仮名遣いに直す</t>
    <phoneticPr fontId="5" type="Hiragana" alignment="center"/>
  </si>
  <si>
    <t>文脈に即して漢字を正しく書く</t>
    <phoneticPr fontId="5" type="Hiragana" alignment="center"/>
  </si>
  <si>
    <t>文脈に即して漢字を正しく読む</t>
    <phoneticPr fontId="5" type="Hiragana" alignment="center"/>
  </si>
  <si>
    <t>参勤交代についてまとめた資料を読み，武家諸法度や参勤交代の制度が定められたねらいを説明する</t>
    <phoneticPr fontId="1"/>
  </si>
  <si>
    <t>武家諸法度や参勤交代の制度の目的から，江戸幕府の政治の特色を考察し，適切に表現することができる</t>
    <phoneticPr fontId="1"/>
  </si>
  <si>
    <t>資料から，江戸時代の日本の外交の窓口を理解している</t>
    <phoneticPr fontId="1"/>
  </si>
  <si>
    <t>２つの資料から，江戸時代の主な航路を読み取ることができる</t>
    <phoneticPr fontId="1"/>
  </si>
  <si>
    <t>「千歯こき」について理解している</t>
    <phoneticPr fontId="1"/>
  </si>
  <si>
    <t>２枚の地形図から読み取れることの説明として適切でないものを選ぶ</t>
    <phoneticPr fontId="1"/>
  </si>
  <si>
    <t>２枚の地形図から「金毘羅山」から「とばた」駅にかけての地域の変化を説明する</t>
    <phoneticPr fontId="1"/>
  </si>
  <si>
    <t>４つの古代文明の地理的に共通する内容を選ぶ</t>
    <phoneticPr fontId="1"/>
  </si>
  <si>
    <t>４つの古代文明のうち牛骨や亀の甲などに刻まれた文字が使用された地域を地図中から選ぶ</t>
    <phoneticPr fontId="1"/>
  </si>
  <si>
    <t>略年表の空欄にあてはまる言葉を書く</t>
    <phoneticPr fontId="1"/>
  </si>
  <si>
    <t>高床倉庫の写真として適切なものを選ぶ</t>
    <phoneticPr fontId="1"/>
  </si>
  <si>
    <t>略年表の空欄にあてはまる言葉を選ぶ</t>
    <phoneticPr fontId="1"/>
  </si>
  <si>
    <t>冠位十二階の制度を定めた目的について述べた文として適切なものを選ぶ</t>
    <phoneticPr fontId="1"/>
  </si>
  <si>
    <t>聖徳太子が定めた役人の心構えを示したものを書く</t>
    <phoneticPr fontId="1"/>
  </si>
  <si>
    <t>飛鳥時代のできごとを，年代の古い順に正しく並べたものを選ぶ</t>
    <phoneticPr fontId="1"/>
  </si>
  <si>
    <t>古代と中世の社会について説明した資料を，年代の古い順に正しく並べたものを選ぶ</t>
    <phoneticPr fontId="1"/>
  </si>
  <si>
    <t>藤原氏が朝廷の高い地位を独占できた背景についてまとめた資料の空欄に，あてはまる言葉の組み合わせを選ぶ</t>
    <phoneticPr fontId="1"/>
  </si>
  <si>
    <t>平等院鳳凰堂が建てられた当時の社会や文化について説明した文として適切なものを選ぶ</t>
    <phoneticPr fontId="1"/>
  </si>
  <si>
    <t>白河天皇について説明したカードの空欄にあてはまる言葉を選ぶ</t>
    <phoneticPr fontId="1"/>
  </si>
  <si>
    <t>平清盛について説明したカードの空欄にあてはまる言葉を選ぶ</t>
    <phoneticPr fontId="1"/>
  </si>
  <si>
    <t>鎌倉時代の作品として適切なものを選ぶ</t>
    <phoneticPr fontId="1"/>
  </si>
  <si>
    <t>フビライ・ハンについて説明したカードの空欄にあてはまる言葉を書く</t>
    <phoneticPr fontId="1"/>
  </si>
  <si>
    <t>元寇以降に見られる政治や社会のようすについて説明した文として適切なものを２つ選ぶ</t>
    <phoneticPr fontId="1"/>
  </si>
  <si>
    <t>足利義満と足利義政について説明したカードの空欄に共通してあてはまる言葉を書く</t>
    <phoneticPr fontId="1"/>
  </si>
  <si>
    <t>明との貿易において正式な貿易船と倭寇の船とを区別するために用いられたものを選ぶ</t>
    <phoneticPr fontId="1"/>
  </si>
  <si>
    <t>応仁の乱の前後から日本の社会におきた変化として適切なものを選ぶ</t>
    <phoneticPr fontId="1"/>
  </si>
  <si>
    <t>南蛮貿易の相手国の名前を書く</t>
    <phoneticPr fontId="1"/>
  </si>
  <si>
    <t>織田信長の行ったことの説明として適切なものを選ぶ</t>
    <phoneticPr fontId="1"/>
  </si>
  <si>
    <t>千利休が芸術として大成したものに関係の深い資料を選ぶ</t>
    <phoneticPr fontId="1"/>
  </si>
  <si>
    <t>近世の日本社会の基礎がどのようにしてつくられたのかを説明したカードを，年代の古い順に正しく並べたものを選ぶ</t>
    <phoneticPr fontId="1"/>
  </si>
  <si>
    <t>江戸時代の政治改革についてまとめたカードを，年代の古い順に正しく並べかえる</t>
    <phoneticPr fontId="1"/>
  </si>
  <si>
    <t>工場の地図記号について理解している</t>
    <phoneticPr fontId="1"/>
  </si>
  <si>
    <t>地形図における方角を正しく読み取ることができる</t>
    <phoneticPr fontId="1"/>
  </si>
  <si>
    <t>地形図中のさまざな情報を正しく読み取ることができる</t>
    <phoneticPr fontId="1"/>
  </si>
  <si>
    <t>地図から，地理的に共通する内容を読み取ることができる</t>
    <phoneticPr fontId="1"/>
  </si>
  <si>
    <t>甲骨文字を使用していた文明について理解している</t>
    <phoneticPr fontId="1"/>
  </si>
  <si>
    <t>縄文時代の特徴について理解している</t>
    <phoneticPr fontId="1"/>
  </si>
  <si>
    <t>古代の建築物について理解している</t>
    <phoneticPr fontId="1"/>
  </si>
  <si>
    <t>古墳時代における渡来人の役割について理解している</t>
    <phoneticPr fontId="1"/>
  </si>
  <si>
    <t>冠位十二階の制度を定めた目的について理解している</t>
    <phoneticPr fontId="1"/>
  </si>
  <si>
    <t>十七条の憲法について理解している</t>
    <phoneticPr fontId="1"/>
  </si>
  <si>
    <t>飛鳥時代の政治の流れについて考察することができる</t>
    <phoneticPr fontId="1"/>
  </si>
  <si>
    <t>平安時代の資料から，藤原氏が高い地位を独占することができた理由を読み取ることができる</t>
    <phoneticPr fontId="1"/>
  </si>
  <si>
    <t>11世紀の日本の社会や文化について理解している</t>
    <phoneticPr fontId="1"/>
  </si>
  <si>
    <t>院政について理解している</t>
    <phoneticPr fontId="1"/>
  </si>
  <si>
    <t>平治の乱について理解している</t>
    <phoneticPr fontId="1"/>
  </si>
  <si>
    <t>鎌倉時代の文化について理解している</t>
    <phoneticPr fontId="1"/>
  </si>
  <si>
    <t>元寇による国内の政治や社会の変化について理解している</t>
    <phoneticPr fontId="1"/>
  </si>
  <si>
    <t>南北朝の騒乱の中で室町幕府が成立する過程について，考察している</t>
    <phoneticPr fontId="1"/>
  </si>
  <si>
    <t>室町幕府について理解している</t>
    <phoneticPr fontId="1"/>
  </si>
  <si>
    <t>日明貿易における勘合について理解している</t>
    <phoneticPr fontId="1"/>
  </si>
  <si>
    <t>応仁の乱前後の社会の変化について理解している</t>
    <phoneticPr fontId="1"/>
  </si>
  <si>
    <t>南蛮貿易の相手国について理解している</t>
    <phoneticPr fontId="1"/>
  </si>
  <si>
    <t>織田信長による経済政策について理解している</t>
    <phoneticPr fontId="1"/>
  </si>
  <si>
    <t>織田信長と豊臣秀吉のキリスト教に対する政策の違いについて理解している</t>
    <phoneticPr fontId="1"/>
  </si>
  <si>
    <t>千利休が大成した「茶の湯」について理解している</t>
    <phoneticPr fontId="1"/>
  </si>
  <si>
    <t>詩の表現の特徴を理解する</t>
    <phoneticPr fontId="5" type="Hiragana" alignment="center"/>
  </si>
  <si>
    <t>2012年７月時点の日本の人口に近いものを選ぶ</t>
    <phoneticPr fontId="1"/>
  </si>
  <si>
    <t>第三次産業に分類される業種を選ぶ</t>
    <phoneticPr fontId="1"/>
  </si>
  <si>
    <t>地図中に帯状に示された範囲の名称を書く</t>
    <phoneticPr fontId="1"/>
  </si>
  <si>
    <t>鉄道による移動距離及び鉄道と航空機の利用人数・利用割合を表した表から読み取れる説明として適切なものを選ぶ</t>
    <phoneticPr fontId="1"/>
  </si>
  <si>
    <t>鉄鉱石・石炭・原油それぞれの輸入額上位３か国の構成割合から該当する原料名を書く</t>
    <phoneticPr fontId="1"/>
  </si>
  <si>
    <t>1960年および2010年の日本の輸出入の総額と，総額に占める地域別の割合を表した資料から読み取れる説明として適切でないものを選ぶ</t>
    <phoneticPr fontId="1"/>
  </si>
  <si>
    <t>日本と世界の河川を比較したグラフの中から信濃川を選ぶ</t>
    <phoneticPr fontId="1"/>
  </si>
  <si>
    <t>明石市の経度を書く</t>
    <phoneticPr fontId="1"/>
  </si>
  <si>
    <t>各都市の雨温図のうち，金沢に該当するものを選ぶ</t>
    <phoneticPr fontId="1"/>
  </si>
  <si>
    <t>まとめた文の内容から木曽川の位置を選ぶ</t>
    <phoneticPr fontId="1"/>
  </si>
  <si>
    <t>九州地方について説明した文として適切なものを選ぶ</t>
    <phoneticPr fontId="1"/>
  </si>
  <si>
    <t>まとめた文の内容から，沖縄本島の位置を選ぶ</t>
    <phoneticPr fontId="1"/>
  </si>
  <si>
    <t>レタスの月別入荷量と産地の気温，レタス栽培マニュアルから，長野県の産地がどのようにしてレタスの商品価値を高めているかを説明する</t>
    <phoneticPr fontId="1"/>
  </si>
  <si>
    <t>本州四国連絡橋のルートと開通年を表した地図と四国地方と各地域の年間貨物流動量の表から読み取れることとして適切なものを２つ選ぶ</t>
    <phoneticPr fontId="1"/>
  </si>
  <si>
    <t>日本の主な工業地帯・地域の製造品の内訳を表すグラフと出荷額から阪神工業地帯を表すものを選ぶ</t>
    <phoneticPr fontId="1"/>
  </si>
  <si>
    <t>３つの都市の気温の月別平年値を表した表から，秋田市を表すものを選ぶ</t>
    <phoneticPr fontId="1"/>
  </si>
  <si>
    <t>三陸海岸の出入りの多い入り江をもつ海岸の名称を書く</t>
    <phoneticPr fontId="1"/>
  </si>
  <si>
    <t>まとめた文の内容から，あてはまる平野の位置を選ぶ</t>
    <phoneticPr fontId="1"/>
  </si>
  <si>
    <t>東京都の説明として適切でないものを選ぶ</t>
    <phoneticPr fontId="1"/>
  </si>
  <si>
    <t>日本の貿易額上位１０港とそれぞれの貿易額を表した表から読み取れることの説明として適切でないものを選ぶ</t>
    <phoneticPr fontId="1"/>
  </si>
  <si>
    <t>東北地方の太平洋側で夏に吹く冷たく湿った風の名前を書く</t>
    <phoneticPr fontId="1"/>
  </si>
  <si>
    <t>北海道の農業について地図に表した３つの地域とそれぞれの地域を説明した３枚のカードとの組み合わせとして適切なものを選ぶ</t>
    <phoneticPr fontId="1"/>
  </si>
  <si>
    <t>16世紀に滅んだ幕府の名前を書く</t>
    <phoneticPr fontId="1"/>
  </si>
  <si>
    <t>参勤交代の制度を定めた将軍を選ぶ</t>
    <phoneticPr fontId="1"/>
  </si>
  <si>
    <t>参勤交代についてまとめた資料を読み，武家諸法度や参勤交代の制度が定められたねらいを説明する</t>
    <phoneticPr fontId="1"/>
  </si>
  <si>
    <t>政治改革をまとめた文の空欄にあてはまる言葉を書く</t>
    <phoneticPr fontId="1"/>
  </si>
  <si>
    <t>江戸時代の政治改革についてまとめたカードを，年代の古い順に正しく並べたものを選ぶ</t>
    <phoneticPr fontId="1"/>
  </si>
  <si>
    <t>江戸時代に発明された農具の名前を書く</t>
    <phoneticPr fontId="1"/>
  </si>
  <si>
    <t>化政文化のころに活躍した人物について述べた文として適切なものを選ぶ</t>
    <phoneticPr fontId="1"/>
  </si>
  <si>
    <t>日本のおおよその人口について理解している</t>
    <phoneticPr fontId="1"/>
  </si>
  <si>
    <t>産業の分類について理解している</t>
    <phoneticPr fontId="1"/>
  </si>
  <si>
    <t>主な工業地帯・工業地域が集まる太平洋ベルトについて理解している</t>
    <phoneticPr fontId="1"/>
  </si>
  <si>
    <t>交通手段ごとの利用人数・割合に関する資料から，鉄道と航空機の利用の特徴を読み取ることができる</t>
    <phoneticPr fontId="1"/>
  </si>
  <si>
    <t>２つの資料から，日本の河川を選ぶことができる</t>
    <phoneticPr fontId="1"/>
  </si>
  <si>
    <t>日本の標準時子午線が明石市を通ることを理解している</t>
    <phoneticPr fontId="1"/>
  </si>
  <si>
    <t>木曽川の位置について理解している</t>
    <phoneticPr fontId="1"/>
  </si>
  <si>
    <t>九州地方の自然環境の特色について理解している</t>
    <phoneticPr fontId="1"/>
  </si>
  <si>
    <t>沖縄本島の自然環境の特色とその位置を理解している</t>
    <phoneticPr fontId="1"/>
  </si>
  <si>
    <t>資料から，長野県と岡山県のぶどうの生産量を読み取ることができる</t>
    <phoneticPr fontId="1"/>
  </si>
  <si>
    <t>２つの資料から，道路の整備と物流の関係を読み取ることができる</t>
    <phoneticPr fontId="1"/>
  </si>
  <si>
    <t>日本の主な工業地帯・地域の特色を理解している</t>
    <phoneticPr fontId="1"/>
  </si>
  <si>
    <t>資料から，東北地方の日本海側の気候の特色を読み取ることができる</t>
    <phoneticPr fontId="1"/>
  </si>
  <si>
    <t>リアス（式）海岸の特徴と位置について理解している</t>
    <phoneticPr fontId="1"/>
  </si>
  <si>
    <t>関東平野の位置について理解している</t>
    <phoneticPr fontId="1"/>
  </si>
  <si>
    <t>東京都の特色について理解している</t>
    <phoneticPr fontId="1"/>
  </si>
  <si>
    <t>資料から，日本の貿易額上位10港の特徴を読み取ることができる</t>
    <phoneticPr fontId="1"/>
  </si>
  <si>
    <t>東北地方の伝統産業の特色について理解している</t>
    <phoneticPr fontId="1"/>
  </si>
  <si>
    <t>東北地方の太平洋側の農業に影響を与える「やませ」について理解している</t>
    <phoneticPr fontId="1"/>
  </si>
  <si>
    <t>16世紀に室町幕府が滅びたことについて理解している</t>
    <phoneticPr fontId="1"/>
  </si>
  <si>
    <t>参勤交代の制度を定めた将軍について理解している</t>
    <phoneticPr fontId="1"/>
  </si>
  <si>
    <t>武家諸法度や参勤交代の制度の目的から，江戸幕府の政治の特色を考察し，適切に表現することができる</t>
    <phoneticPr fontId="1"/>
  </si>
  <si>
    <t>資料から，江戸時代の日本の外交の窓口を理解している</t>
    <phoneticPr fontId="1"/>
  </si>
  <si>
    <t>田沼意次の政治改革の特色について理解している</t>
    <phoneticPr fontId="1"/>
  </si>
  <si>
    <t>２つの資料から，江戸時代の主な航路を読み取ることができる</t>
    <phoneticPr fontId="1"/>
  </si>
  <si>
    <t>「千歯こき」について理解している</t>
    <phoneticPr fontId="1"/>
  </si>
  <si>
    <t>化政文化のころに活躍した人物について理解している</t>
    <phoneticPr fontId="1"/>
  </si>
  <si>
    <t>地図１中の点線の間に，領土を全く含まない国を選ぶ</t>
    <phoneticPr fontId="1"/>
  </si>
  <si>
    <t>地図２中に示した点線が表す適切なものを選ぶ</t>
    <phoneticPr fontId="1"/>
  </si>
  <si>
    <t>地図２中に表した４つの都市のうち，東京からの距離が２番目に近い都市を選ぶ</t>
    <phoneticPr fontId="1"/>
  </si>
  <si>
    <t>地図２から，東京からロンドンに最短距離で移動した場合，日本を出発したその次に通る国を選ぶ</t>
    <phoneticPr fontId="1"/>
  </si>
  <si>
    <t>排他的経済水域の面積と国土面積の関係を表したグラフから日本を表すものを選ぶ</t>
    <phoneticPr fontId="1"/>
  </si>
  <si>
    <t>町民や百姓の子どもたちに「読み・書き・そろばん」を教えた施設の名前を書く</t>
    <phoneticPr fontId="1"/>
  </si>
  <si>
    <t>三角貿易における貿易品の流れを表す矢印を選ぶ</t>
    <phoneticPr fontId="1"/>
  </si>
  <si>
    <t>黒船来航をきっかけに開かれた港の場所を地図中から選ぶ</t>
    <phoneticPr fontId="1"/>
  </si>
  <si>
    <t>黒船来航から大政奉還までの間におきたできごとを年代の古い順に正しく並べたものを選ぶ</t>
    <phoneticPr fontId="1"/>
  </si>
  <si>
    <t>明治政府が，大名に領地と領民を天皇に返上させた政策を書く</t>
    <phoneticPr fontId="1"/>
  </si>
  <si>
    <t>地券の内容を示した資料から読み取れることの説明として適切なものを選ぶ</t>
    <phoneticPr fontId="1"/>
  </si>
  <si>
    <t>世界地図における日本，インド，エジプト，イタリア，フィンランドの位置を理解している</t>
    <phoneticPr fontId="1"/>
  </si>
  <si>
    <t>赤道の位置について理解している</t>
    <phoneticPr fontId="1"/>
  </si>
  <si>
    <t>正距方位図法で表された世界地図の特徴から，東京からの距離を読み取ることができる</t>
    <phoneticPr fontId="1"/>
  </si>
  <si>
    <t>フランス革命について理解している</t>
    <phoneticPr fontId="1"/>
  </si>
  <si>
    <t>江戸時代に普及した庶民の教育施設について理解している</t>
    <phoneticPr fontId="1"/>
  </si>
  <si>
    <t>19世紀のヨーロッパとアジアの関係について理解している</t>
    <phoneticPr fontId="1"/>
  </si>
  <si>
    <t>函館とともに開かれた港について理解している</t>
    <phoneticPr fontId="1"/>
  </si>
  <si>
    <t>幕府の外交政策の転換と開国への流れについて考察することができる</t>
    <phoneticPr fontId="1"/>
  </si>
  <si>
    <t>版籍奉還について理解している</t>
    <phoneticPr fontId="1"/>
  </si>
  <si>
    <t>文字を用いた式の意味を理解している</t>
    <phoneticPr fontId="1"/>
  </si>
  <si>
    <t>数量を表す式を目的に応じて変形することができる</t>
    <phoneticPr fontId="1"/>
  </si>
  <si>
    <t>連立二元一次方程式の意味及びその解の意味を理解している</t>
    <phoneticPr fontId="1"/>
  </si>
  <si>
    <t>変化の割合の意味を理解している</t>
    <phoneticPr fontId="1"/>
  </si>
  <si>
    <t>心臓を流れる血液について，流れる順番を選ぶ</t>
    <phoneticPr fontId="1"/>
  </si>
  <si>
    <t>弁の特性をもとに，静脈にある弁の探し方を選ぶ</t>
    <phoneticPr fontId="1"/>
  </si>
  <si>
    <t>動脈と静脈の特徴の違いから，脈拍をはかるときに動脈が適している理由を選ぶ</t>
    <phoneticPr fontId="1"/>
  </si>
  <si>
    <t>アンモニアを尿素に変える働きをする臓器を選ぶ</t>
    <phoneticPr fontId="1"/>
  </si>
  <si>
    <t>じん臓の形を表した模式図を選ぶ</t>
    <phoneticPr fontId="1"/>
  </si>
  <si>
    <t>柔毛の毛細血管，リンパ管から吸収される栄養分を選ぶ</t>
    <phoneticPr fontId="1"/>
  </si>
  <si>
    <t>子孫の残し方という観点により分類された動物を選ぶ</t>
    <phoneticPr fontId="1"/>
  </si>
  <si>
    <t>水中で生活しているフナとクジラの特徴の違いを説明した文について，間違っているものをすべて選ぶ</t>
    <phoneticPr fontId="1"/>
  </si>
  <si>
    <t>ハチとカニの共通する特徴について，あてはまる言葉を書く</t>
    <phoneticPr fontId="1"/>
  </si>
  <si>
    <t>イカとアサリの共通する特徴を２つ選ぶ</t>
    <phoneticPr fontId="1"/>
  </si>
  <si>
    <t>内臓を傷つけないように工夫されている解剖ばさみの，適切な使い方を選ぶ</t>
    <phoneticPr fontId="1"/>
  </si>
  <si>
    <t>イカのえらにひだがあることは，酸素を取り入れる上でどのように都合がいいのかを説明する</t>
    <phoneticPr fontId="1"/>
  </si>
  <si>
    <t>試験管の口を底より少し下げる理由を選ぶ</t>
    <phoneticPr fontId="1"/>
  </si>
  <si>
    <t>石灰水を白くにごらせた気体の名称を書く</t>
    <phoneticPr fontId="1"/>
  </si>
  <si>
    <t>炭酸水素ナトリウムと炭酸ナトリウムの性質の違いを選ぶ</t>
    <phoneticPr fontId="1"/>
  </si>
  <si>
    <t>実験で発生した液体が水であることを確かめるために用いる試験紙を選ぶ</t>
    <phoneticPr fontId="1"/>
  </si>
  <si>
    <t>実験でおきた化学変化の化学反応式を書く</t>
    <phoneticPr fontId="1"/>
  </si>
  <si>
    <t>実験でガスバーナーの火を消す直前に行う操作を選ぶ</t>
    <phoneticPr fontId="1"/>
  </si>
  <si>
    <t>銅粉の加熱実験の正しい操作手順を選ぶ</t>
    <phoneticPr fontId="1"/>
  </si>
  <si>
    <t>実験でおきた化学変化の名称を選ぶ</t>
    <phoneticPr fontId="1"/>
  </si>
  <si>
    <t>物質から酸素がうばわれる化学変化の名称を選ぶ</t>
    <phoneticPr fontId="1"/>
  </si>
  <si>
    <t>鉄粉を用いた脱酸素剤がどのような反応でふくろの中の酸素を減らすのかを説明する</t>
    <phoneticPr fontId="1"/>
  </si>
  <si>
    <t>回路図が表す正しい実験装置を選ぶ</t>
    <phoneticPr fontId="1"/>
  </si>
  <si>
    <t>血液の流れる順序について理解している</t>
    <phoneticPr fontId="1"/>
  </si>
  <si>
    <t>静脈の特徴をもとに，静脈にある弁の場所を探すことができる</t>
    <phoneticPr fontId="1"/>
  </si>
  <si>
    <t>動脈と静脈の違いから，脈拍をはかるのに適した血管を判断することができる</t>
    <phoneticPr fontId="1"/>
  </si>
  <si>
    <t>不要な物質を排出する仕組みをもつ器官について理解している</t>
    <phoneticPr fontId="1"/>
  </si>
  <si>
    <t>器官の形について理解している</t>
    <phoneticPr fontId="1"/>
  </si>
  <si>
    <t>柔毛からの栄養分の吸収について理解している</t>
    <phoneticPr fontId="1"/>
  </si>
  <si>
    <t>赤血球に含まれているヘモグロビンについて，酸素以外の物質との結びつき方を，比較しながら考えることができる</t>
    <phoneticPr fontId="1"/>
  </si>
  <si>
    <t>卵生と胎生の分類について理解している</t>
    <phoneticPr fontId="1"/>
  </si>
  <si>
    <t>魚類と水中で生活する哺乳類の違いについて理解している</t>
    <phoneticPr fontId="1"/>
  </si>
  <si>
    <t>節足動物の特徴について理解している</t>
    <phoneticPr fontId="1"/>
  </si>
  <si>
    <t>軟体動物の特徴について理解している</t>
    <phoneticPr fontId="1"/>
  </si>
  <si>
    <t>解剖ばさみを正しく扱うことができる</t>
    <phoneticPr fontId="1"/>
  </si>
  <si>
    <t>酸素を効率的に取り入れるためのえらのしくみについて考えることができる</t>
    <phoneticPr fontId="1"/>
  </si>
  <si>
    <t>二酸化炭素の性質について理解している</t>
    <phoneticPr fontId="1"/>
  </si>
  <si>
    <t>反応前と反応後の物質の違いについて理解している</t>
    <phoneticPr fontId="1"/>
  </si>
  <si>
    <t>塩化コバルト紙の役割について理解している</t>
    <phoneticPr fontId="1"/>
  </si>
  <si>
    <t>酸化について理解している</t>
    <phoneticPr fontId="1"/>
  </si>
  <si>
    <t>還元について理解している</t>
    <phoneticPr fontId="1"/>
  </si>
  <si>
    <t>電流計の目盛りを読む技能を身につけている</t>
    <phoneticPr fontId="1"/>
  </si>
  <si>
    <t>オームの法則について理解している</t>
    <phoneticPr fontId="1"/>
  </si>
  <si>
    <t>並列回路の回路全体の抵抗の大きさについて理解している</t>
    <phoneticPr fontId="1"/>
  </si>
  <si>
    <t>電熱線の長さと抵抗値の関係について理解している</t>
    <phoneticPr fontId="1"/>
  </si>
  <si>
    <t>簡単な整式の加法・減法の計算ができる</t>
    <phoneticPr fontId="1"/>
  </si>
  <si>
    <t>一次関数①と②のグラフの関係として正しいものを選ぶ</t>
    <rPh sb="0" eb="2">
      <t>イチジ</t>
    </rPh>
    <rPh sb="2" eb="4">
      <t>カンスウ</t>
    </rPh>
    <rPh sb="12" eb="14">
      <t>カンケイ</t>
    </rPh>
    <rPh sb="17" eb="18">
      <t>タダ</t>
    </rPh>
    <rPh sb="23" eb="24">
      <t>エラ</t>
    </rPh>
    <phoneticPr fontId="1"/>
  </si>
  <si>
    <t>3つの三角形の中で，合同な三角形を記号≡を使って表す</t>
    <rPh sb="3" eb="6">
      <t>サンカクケイ</t>
    </rPh>
    <rPh sb="7" eb="8">
      <t>ナカ</t>
    </rPh>
    <rPh sb="10" eb="12">
      <t>ゴウドウ</t>
    </rPh>
    <rPh sb="13" eb="16">
      <t>サンカクケイ</t>
    </rPh>
    <rPh sb="17" eb="19">
      <t>キゴウ</t>
    </rPh>
    <rPh sb="21" eb="22">
      <t>ツカ</t>
    </rPh>
    <rPh sb="24" eb="25">
      <t>アラワ</t>
    </rPh>
    <phoneticPr fontId="1"/>
  </si>
  <si>
    <t>大人と子どもの料金の合計に着目して，方程式をつくる</t>
    <rPh sb="0" eb="2">
      <t>オトナ</t>
    </rPh>
    <rPh sb="3" eb="4">
      <t>コ</t>
    </rPh>
    <rPh sb="7" eb="9">
      <t>リョウキン</t>
    </rPh>
    <rPh sb="10" eb="12">
      <t>ゴウケイ</t>
    </rPh>
    <rPh sb="13" eb="15">
      <t>チャクモク</t>
    </rPh>
    <rPh sb="18" eb="21">
      <t>ホウテイシキ</t>
    </rPh>
    <phoneticPr fontId="1"/>
  </si>
  <si>
    <t>美咲さんの「分けた図」と「求める式」をそれぞれ選ぶ</t>
    <rPh sb="0" eb="2">
      <t>ミサキ</t>
    </rPh>
    <rPh sb="6" eb="7">
      <t>ワ</t>
    </rPh>
    <rPh sb="9" eb="10">
      <t>ズ</t>
    </rPh>
    <rPh sb="13" eb="14">
      <t>モト</t>
    </rPh>
    <rPh sb="16" eb="17">
      <t>シキ</t>
    </rPh>
    <rPh sb="23" eb="24">
      <t>エラ</t>
    </rPh>
    <phoneticPr fontId="1"/>
  </si>
  <si>
    <t>-</t>
    <phoneticPr fontId="1"/>
  </si>
  <si>
    <t>-</t>
    <phoneticPr fontId="5" type="Hiragana" alignment="center"/>
  </si>
  <si>
    <t>-</t>
    <phoneticPr fontId="5" type="Hiragana" alignment="center"/>
  </si>
  <si>
    <t>■以下の集計値は，１月14日に実施した調査の結果を集計したものである。</t>
    <rPh sb="1" eb="3">
      <t>いか</t>
    </rPh>
    <rPh sb="4" eb="6">
      <t>しゅうけい</t>
    </rPh>
    <rPh sb="6" eb="7">
      <t>ち</t>
    </rPh>
    <rPh sb="10" eb="11">
      <t>がつ</t>
    </rPh>
    <rPh sb="13" eb="14">
      <t>にち</t>
    </rPh>
    <rPh sb="15" eb="17">
      <t>じっし</t>
    </rPh>
    <rPh sb="19" eb="21">
      <t>ちょうさ</t>
    </rPh>
    <rPh sb="22" eb="24">
      <t>けっか</t>
    </rPh>
    <rPh sb="25" eb="27">
      <t>しゅうけい</t>
    </rPh>
    <phoneticPr fontId="5" type="Hiragana" alignment="center"/>
  </si>
  <si>
    <t>学習指導要領
との関連</t>
    <rPh sb="0" eb="2">
      <t>ガクシュウ</t>
    </rPh>
    <rPh sb="2" eb="4">
      <t>シドウ</t>
    </rPh>
    <rPh sb="4" eb="6">
      <t>ヨウリョウ</t>
    </rPh>
    <rPh sb="9" eb="11">
      <t>カンレン</t>
    </rPh>
    <phoneticPr fontId="1"/>
  </si>
  <si>
    <t>学習指導要領との関連</t>
    <rPh sb="0" eb="2">
      <t>ガクシュウ</t>
    </rPh>
    <rPh sb="2" eb="4">
      <t>シドウ</t>
    </rPh>
    <rPh sb="4" eb="6">
      <t>ヨウリョウ</t>
    </rPh>
    <rPh sb="8" eb="10">
      <t>カンレン</t>
    </rPh>
    <phoneticPr fontId="1"/>
  </si>
  <si>
    <t>問題番号</t>
    <rPh sb="0" eb="2">
      <t>モンダイ</t>
    </rPh>
    <rPh sb="2" eb="4">
      <t>バンゴウ</t>
    </rPh>
    <phoneticPr fontId="1"/>
  </si>
  <si>
    <t>問題の概要</t>
    <rPh sb="0" eb="2">
      <t>モンダイ</t>
    </rPh>
    <rPh sb="3" eb="5">
      <t>ガイヨウ</t>
    </rPh>
    <phoneticPr fontId="1"/>
  </si>
  <si>
    <t>「海の哲学」第一連について述べた「鑑賞文」の空欄に当てはまる内容として適切なものを選ぶ</t>
    <rPh sb="41" eb="42">
      <t>えら</t>
    </rPh>
    <phoneticPr fontId="5" type="Hiragana" alignment="center"/>
  </si>
  <si>
    <t>表現技法（倒置法）によって詩に生じる効果として適切なものを選ぶ</t>
    <rPh sb="0" eb="2">
      <t>ヒョウゲン</t>
    </rPh>
    <rPh sb="2" eb="4">
      <t>ギホウ</t>
    </rPh>
    <rPh sb="5" eb="7">
      <t>トウチ</t>
    </rPh>
    <rPh sb="7" eb="8">
      <t>ホウ</t>
    </rPh>
    <rPh sb="13" eb="14">
      <t>シ</t>
    </rPh>
    <rPh sb="15" eb="16">
      <t>ショウ</t>
    </rPh>
    <rPh sb="18" eb="20">
      <t>コウカ</t>
    </rPh>
    <rPh sb="23" eb="25">
      <t>テキセツ</t>
    </rPh>
    <rPh sb="29" eb="30">
      <t>エラ</t>
    </rPh>
    <phoneticPr fontId="1"/>
  </si>
  <si>
    <t>「海」の構成について述べた「鑑賞文」の空欄に当てはまる言葉として適切なものを選ぶ</t>
    <rPh sb="0" eb="1">
      <t>ウミ</t>
    </rPh>
    <rPh sb="3" eb="5">
      <t>コウセイ</t>
    </rPh>
    <rPh sb="9" eb="10">
      <t>ノ</t>
    </rPh>
    <rPh sb="13" eb="15">
      <t>カンショウ</t>
    </rPh>
    <rPh sb="15" eb="16">
      <t>ブン</t>
    </rPh>
    <rPh sb="19" eb="21">
      <t>クウラン</t>
    </rPh>
    <rPh sb="22" eb="23">
      <t>ア</t>
    </rPh>
    <rPh sb="26" eb="28">
      <t>コトバ</t>
    </rPh>
    <rPh sb="31" eb="33">
      <t>テキセツ</t>
    </rPh>
    <rPh sb="38" eb="39">
      <t>エラ</t>
    </rPh>
    <phoneticPr fontId="1"/>
  </si>
  <si>
    <t>「鑑賞文」の内容の説明として適切なものを選ぶ</t>
    <rPh sb="1" eb="3">
      <t>カンショウ</t>
    </rPh>
    <rPh sb="3" eb="4">
      <t>ブン</t>
    </rPh>
    <rPh sb="6" eb="8">
      <t>ナイヨウ</t>
    </rPh>
    <rPh sb="9" eb="11">
      <t>セツメイ</t>
    </rPh>
    <rPh sb="14" eb="16">
      <t>テキセツ</t>
    </rPh>
    <rPh sb="20" eb="21">
      <t>エラ</t>
    </rPh>
    <phoneticPr fontId="1"/>
  </si>
  <si>
    <t>「会話」の空欄に当てはまるグラフの読み取り内容として適切なものを選ぶ</t>
    <rPh sb="1" eb="3">
      <t>カイワ</t>
    </rPh>
    <rPh sb="5" eb="7">
      <t>クウラン</t>
    </rPh>
    <rPh sb="8" eb="9">
      <t>ア</t>
    </rPh>
    <rPh sb="17" eb="18">
      <t>ヨ</t>
    </rPh>
    <rPh sb="19" eb="20">
      <t>ト</t>
    </rPh>
    <rPh sb="21" eb="23">
      <t>ナイヨウ</t>
    </rPh>
    <rPh sb="26" eb="28">
      <t>テキセツ</t>
    </rPh>
    <rPh sb="32" eb="33">
      <t>エラ</t>
    </rPh>
    <phoneticPr fontId="1"/>
  </si>
  <si>
    <t>発言の根拠となる箇所として適切なものを「チラシ」の記述の中から選ぶ</t>
    <rPh sb="0" eb="2">
      <t>ハツゲン</t>
    </rPh>
    <rPh sb="3" eb="5">
      <t>コンキョ</t>
    </rPh>
    <rPh sb="8" eb="10">
      <t>カショ</t>
    </rPh>
    <rPh sb="13" eb="15">
      <t>テキセツ</t>
    </rPh>
    <rPh sb="25" eb="27">
      <t>キジュツ</t>
    </rPh>
    <rPh sb="28" eb="29">
      <t>ナカ</t>
    </rPh>
    <rPh sb="31" eb="32">
      <t>エラ</t>
    </rPh>
    <phoneticPr fontId="1"/>
  </si>
  <si>
    <t>「チラシ」の特徴を捉えた発言の理由として適切なものを選ぶ</t>
    <rPh sb="6" eb="8">
      <t>トクチョウ</t>
    </rPh>
    <rPh sb="9" eb="10">
      <t>トラ</t>
    </rPh>
    <rPh sb="12" eb="14">
      <t>ハツゲン</t>
    </rPh>
    <rPh sb="15" eb="17">
      <t>リユウ</t>
    </rPh>
    <rPh sb="20" eb="22">
      <t>テキセツ</t>
    </rPh>
    <rPh sb="26" eb="27">
      <t>エラ</t>
    </rPh>
    <phoneticPr fontId="1"/>
  </si>
  <si>
    <t>作成したチラシとして適切なものを選ぶ</t>
    <rPh sb="0" eb="2">
      <t>サクセイ</t>
    </rPh>
    <rPh sb="10" eb="12">
      <t>テキセツ</t>
    </rPh>
    <rPh sb="16" eb="17">
      <t>エラ</t>
    </rPh>
    <phoneticPr fontId="1"/>
  </si>
  <si>
    <t>「そこ」の指す内容として適切なものを選ぶ</t>
    <rPh sb="5" eb="6">
      <t>サ</t>
    </rPh>
    <rPh sb="7" eb="9">
      <t>ナイヨウ</t>
    </rPh>
    <rPh sb="12" eb="14">
      <t>テキセツ</t>
    </rPh>
    <rPh sb="18" eb="19">
      <t>エラ</t>
    </rPh>
    <phoneticPr fontId="1"/>
  </si>
  <si>
    <t>「いたれりつくせり」の意味として適切なものを選ぶ</t>
    <rPh sb="11" eb="13">
      <t>イミ</t>
    </rPh>
    <rPh sb="16" eb="18">
      <t>テキセツ</t>
    </rPh>
    <rPh sb="22" eb="23">
      <t>エラ</t>
    </rPh>
    <phoneticPr fontId="1"/>
  </si>
  <si>
    <t>「ほとんど」と品詞が異なるものを選ぶ</t>
    <phoneticPr fontId="5" type="Hiragana" alignment="center"/>
  </si>
  <si>
    <t>文章全体の中での第三段落の役割として適切なものを選ぶ</t>
    <rPh sb="0" eb="2">
      <t>ブンショウ</t>
    </rPh>
    <rPh sb="2" eb="4">
      <t>ゼンタイ</t>
    </rPh>
    <rPh sb="5" eb="6">
      <t>ナカ</t>
    </rPh>
    <rPh sb="8" eb="10">
      <t>ダイサン</t>
    </rPh>
    <rPh sb="10" eb="12">
      <t>ダンラク</t>
    </rPh>
    <rPh sb="13" eb="15">
      <t>ヤクワリ</t>
    </rPh>
    <rPh sb="18" eb="20">
      <t>テキセツ</t>
    </rPh>
    <rPh sb="24" eb="25">
      <t>エラ</t>
    </rPh>
    <phoneticPr fontId="1"/>
  </si>
  <si>
    <t>「線引き」の意味として適切なものを選ぶ</t>
    <phoneticPr fontId="5" type="Hiragana" alignment="center"/>
  </si>
  <si>
    <t>筆者の主張として適切なものを選ぶ</t>
    <phoneticPr fontId="5" type="Hiragana" alignment="center"/>
  </si>
  <si>
    <t>「助け侍りき」とは誰が誰を助けたのか，適切なものを選ぶ</t>
    <phoneticPr fontId="5" type="Hiragana" alignment="center"/>
  </si>
  <si>
    <t>「難儀におよびける」の意味として適切なものを選ぶ</t>
    <phoneticPr fontId="5" type="Hiragana" alignment="center"/>
  </si>
  <si>
    <t>ねずみのセリフの現代語訳として適切なものを選ぶ</t>
    <phoneticPr fontId="5" type="Hiragana" alignment="center"/>
  </si>
  <si>
    <t>「伊曾保物語」と「イソップの話」の違いとして適切なものを選ぶ</t>
    <phoneticPr fontId="5" type="Hiragana" alignment="center"/>
  </si>
  <si>
    <t>歴史的仮名遣いを現代仮名遣いに直して読む</t>
    <rPh sb="0" eb="3">
      <t>レキシテキ</t>
    </rPh>
    <rPh sb="3" eb="5">
      <t>カナ</t>
    </rPh>
    <rPh sb="5" eb="6">
      <t>ヅカ</t>
    </rPh>
    <rPh sb="8" eb="10">
      <t>ゲンダイ</t>
    </rPh>
    <rPh sb="10" eb="12">
      <t>カナ</t>
    </rPh>
    <rPh sb="12" eb="13">
      <t>ヅカ</t>
    </rPh>
    <rPh sb="15" eb="16">
      <t>ナオ</t>
    </rPh>
    <rPh sb="18" eb="19">
      <t>ヨ</t>
    </rPh>
    <phoneticPr fontId="1"/>
  </si>
  <si>
    <t>一ア</t>
    <phoneticPr fontId="5" type="Hiragana" alignment="center"/>
  </si>
  <si>
    <t>一イ</t>
    <rPh sb="0" eb="1">
      <t>いち</t>
    </rPh>
    <phoneticPr fontId="5" type="Hiragana" alignment="center"/>
  </si>
  <si>
    <t>一ウ</t>
    <rPh sb="0" eb="1">
      <t>イチ</t>
    </rPh>
    <phoneticPr fontId="1"/>
  </si>
  <si>
    <t>二</t>
    <rPh sb="0" eb="1">
      <t>ニ</t>
    </rPh>
    <phoneticPr fontId="1"/>
  </si>
  <si>
    <t>三Ｂ</t>
    <rPh sb="0" eb="1">
      <t>サン</t>
    </rPh>
    <phoneticPr fontId="1"/>
  </si>
  <si>
    <t>三Ｃ</t>
    <rPh sb="0" eb="1">
      <t>サン</t>
    </rPh>
    <phoneticPr fontId="1"/>
  </si>
  <si>
    <t>四</t>
    <rPh sb="0" eb="1">
      <t>ヨン</t>
    </rPh>
    <phoneticPr fontId="1"/>
  </si>
  <si>
    <t>五</t>
    <rPh sb="0" eb="1">
      <t>ゴ</t>
    </rPh>
    <phoneticPr fontId="1"/>
  </si>
  <si>
    <t>六</t>
    <rPh sb="0" eb="1">
      <t>ロク</t>
    </rPh>
    <phoneticPr fontId="1"/>
  </si>
  <si>
    <t>七</t>
    <rPh sb="0" eb="1">
      <t>ナナ</t>
    </rPh>
    <phoneticPr fontId="1"/>
  </si>
  <si>
    <t>八</t>
    <rPh sb="0" eb="1">
      <t>ハチ</t>
    </rPh>
    <phoneticPr fontId="1"/>
  </si>
  <si>
    <t>九</t>
    <rPh sb="0" eb="1">
      <t>キュウ</t>
    </rPh>
    <phoneticPr fontId="1"/>
  </si>
  <si>
    <t>十</t>
    <rPh sb="0" eb="1">
      <t>ジュウ</t>
    </rPh>
    <phoneticPr fontId="1"/>
  </si>
  <si>
    <t>一ア</t>
    <rPh sb="0" eb="1">
      <t>イチ</t>
    </rPh>
    <phoneticPr fontId="1"/>
  </si>
  <si>
    <t>一イ</t>
    <rPh sb="0" eb="1">
      <t>イチ</t>
    </rPh>
    <phoneticPr fontId="1"/>
  </si>
  <si>
    <t>三</t>
    <rPh sb="0" eb="1">
      <t>サン</t>
    </rPh>
    <phoneticPr fontId="1"/>
  </si>
  <si>
    <t>一</t>
    <rPh sb="0" eb="1">
      <t>イチ</t>
    </rPh>
    <phoneticPr fontId="1"/>
  </si>
  <si>
    <t>一</t>
    <rPh sb="0" eb="1">
      <t>いち</t>
    </rPh>
    <phoneticPr fontId="5" type="Hiragana" alignment="center"/>
  </si>
  <si>
    <t>二</t>
    <rPh sb="0" eb="1">
      <t>に</t>
    </rPh>
    <phoneticPr fontId="5" type="Hiragana" alignment="center"/>
  </si>
  <si>
    <t>三</t>
    <rPh sb="0" eb="1">
      <t>さん</t>
    </rPh>
    <phoneticPr fontId="5" type="Hiragana" alignment="center"/>
  </si>
  <si>
    <t>五</t>
    <rPh sb="0" eb="1">
      <t>ご</t>
    </rPh>
    <phoneticPr fontId="5" type="Hiragana" alignment="center"/>
  </si>
  <si>
    <t>詩の描写の効果に注意して読み，内容を理解する</t>
    <rPh sb="0" eb="1">
      <t>シ</t>
    </rPh>
    <rPh sb="2" eb="4">
      <t>ビョウシャ</t>
    </rPh>
    <rPh sb="5" eb="7">
      <t>コウカ</t>
    </rPh>
    <rPh sb="8" eb="10">
      <t>チュウイ</t>
    </rPh>
    <rPh sb="12" eb="13">
      <t>ヨ</t>
    </rPh>
    <rPh sb="15" eb="17">
      <t>ナイヨウ</t>
    </rPh>
    <rPh sb="18" eb="20">
      <t>リカイ</t>
    </rPh>
    <phoneticPr fontId="1"/>
  </si>
  <si>
    <t>詩の表現の特徴に注意して読み，内容を捉える</t>
    <rPh sb="0" eb="1">
      <t>シ</t>
    </rPh>
    <rPh sb="2" eb="4">
      <t>ヒョウゲン</t>
    </rPh>
    <rPh sb="5" eb="7">
      <t>トクチョウ</t>
    </rPh>
    <rPh sb="8" eb="10">
      <t>チュウイ</t>
    </rPh>
    <rPh sb="12" eb="13">
      <t>ヨ</t>
    </rPh>
    <rPh sb="15" eb="17">
      <t>ナイヨウ</t>
    </rPh>
    <rPh sb="18" eb="19">
      <t>トラ</t>
    </rPh>
    <phoneticPr fontId="1"/>
  </si>
  <si>
    <t>詩全体と部分の関係を捉え，内容を理解する</t>
    <rPh sb="0" eb="1">
      <t>シ</t>
    </rPh>
    <rPh sb="1" eb="3">
      <t>ゼンタイ</t>
    </rPh>
    <rPh sb="4" eb="6">
      <t>ブブン</t>
    </rPh>
    <rPh sb="7" eb="9">
      <t>カンケイ</t>
    </rPh>
    <rPh sb="10" eb="11">
      <t>トラ</t>
    </rPh>
    <rPh sb="13" eb="15">
      <t>ナイヨウ</t>
    </rPh>
    <rPh sb="16" eb="18">
      <t>リカイ</t>
    </rPh>
    <phoneticPr fontId="1"/>
  </si>
  <si>
    <t>「鑑賞文」で使われている表現技法として適切なものを選び，その技法が使われている箇所を詩から抜き出す</t>
    <rPh sb="1" eb="3">
      <t>カンショウ</t>
    </rPh>
    <rPh sb="3" eb="4">
      <t>ブン</t>
    </rPh>
    <rPh sb="6" eb="7">
      <t>ツカ</t>
    </rPh>
    <rPh sb="12" eb="14">
      <t>ヒョウゲン</t>
    </rPh>
    <rPh sb="14" eb="16">
      <t>ギホウ</t>
    </rPh>
    <rPh sb="19" eb="21">
      <t>テキセツ</t>
    </rPh>
    <rPh sb="25" eb="26">
      <t>エラ</t>
    </rPh>
    <rPh sb="30" eb="32">
      <t>ギホウ</t>
    </rPh>
    <rPh sb="33" eb="34">
      <t>ツカ</t>
    </rPh>
    <rPh sb="39" eb="41">
      <t>カショ</t>
    </rPh>
    <rPh sb="42" eb="43">
      <t>シ</t>
    </rPh>
    <rPh sb="45" eb="46">
      <t>ヌ</t>
    </rPh>
    <rPh sb="47" eb="48">
      <t>ダ</t>
    </rPh>
    <phoneticPr fontId="1"/>
  </si>
  <si>
    <t>文章の構成や展開，表現の特徴について自分の考えをもつ</t>
    <rPh sb="0" eb="2">
      <t>ブンショウ</t>
    </rPh>
    <rPh sb="3" eb="5">
      <t>コウセイ</t>
    </rPh>
    <rPh sb="6" eb="8">
      <t>テンカイ</t>
    </rPh>
    <rPh sb="9" eb="11">
      <t>ヒョウゲン</t>
    </rPh>
    <rPh sb="12" eb="14">
      <t>トクチョウ</t>
    </rPh>
    <rPh sb="18" eb="20">
      <t>ジブン</t>
    </rPh>
    <rPh sb="21" eb="22">
      <t>カンガ</t>
    </rPh>
    <phoneticPr fontId="1"/>
  </si>
  <si>
    <t>友だちに紹介するために詩の中から気に入った表現を選び，選んだ理由を書く</t>
    <rPh sb="0" eb="1">
      <t>トモ</t>
    </rPh>
    <rPh sb="4" eb="6">
      <t>ショウカイ</t>
    </rPh>
    <rPh sb="11" eb="12">
      <t>シ</t>
    </rPh>
    <rPh sb="13" eb="14">
      <t>ナカ</t>
    </rPh>
    <rPh sb="16" eb="17">
      <t>キ</t>
    </rPh>
    <rPh sb="18" eb="19">
      <t>イ</t>
    </rPh>
    <rPh sb="21" eb="23">
      <t>ヒョウゲン</t>
    </rPh>
    <rPh sb="24" eb="25">
      <t>エラ</t>
    </rPh>
    <rPh sb="27" eb="28">
      <t>エラ</t>
    </rPh>
    <rPh sb="30" eb="32">
      <t>リユウ</t>
    </rPh>
    <rPh sb="33" eb="34">
      <t>カ</t>
    </rPh>
    <phoneticPr fontId="1"/>
  </si>
  <si>
    <t>詩の表現について，自分の考えを具体的に書く</t>
    <rPh sb="0" eb="1">
      <t>シ</t>
    </rPh>
    <rPh sb="2" eb="4">
      <t>ヒョウゲン</t>
    </rPh>
    <rPh sb="9" eb="11">
      <t>ジブン</t>
    </rPh>
    <rPh sb="12" eb="13">
      <t>カンガ</t>
    </rPh>
    <rPh sb="15" eb="18">
      <t>グタイテキ</t>
    </rPh>
    <rPh sb="19" eb="20">
      <t>カ</t>
    </rPh>
    <phoneticPr fontId="1"/>
  </si>
  <si>
    <t>チラシの中心的な部分と付加的な部分を読み分け，要旨を捉える</t>
    <rPh sb="4" eb="7">
      <t>チュウシンテキ</t>
    </rPh>
    <rPh sb="8" eb="10">
      <t>ブブン</t>
    </rPh>
    <rPh sb="11" eb="13">
      <t>フカ</t>
    </rPh>
    <rPh sb="13" eb="14">
      <t>テキ</t>
    </rPh>
    <rPh sb="15" eb="17">
      <t>ブブン</t>
    </rPh>
    <rPh sb="18" eb="19">
      <t>ヨ</t>
    </rPh>
    <rPh sb="20" eb="21">
      <t>ワ</t>
    </rPh>
    <rPh sb="23" eb="25">
      <t>ヨウシ</t>
    </rPh>
    <rPh sb="26" eb="27">
      <t>トラ</t>
    </rPh>
    <phoneticPr fontId="1"/>
  </si>
  <si>
    <t>相手の話を注意して聞き，自分の考えをまとめる</t>
    <rPh sb="0" eb="2">
      <t>アイテ</t>
    </rPh>
    <rPh sb="3" eb="4">
      <t>ハナシ</t>
    </rPh>
    <rPh sb="5" eb="7">
      <t>チュウイ</t>
    </rPh>
    <rPh sb="9" eb="10">
      <t>キ</t>
    </rPh>
    <rPh sb="12" eb="14">
      <t>ジブン</t>
    </rPh>
    <rPh sb="15" eb="16">
      <t>カンガ</t>
    </rPh>
    <phoneticPr fontId="1"/>
  </si>
  <si>
    <t>文章全体と段落との関係を捉え，内容を理解する</t>
    <rPh sb="0" eb="2">
      <t>ブンショウ</t>
    </rPh>
    <rPh sb="2" eb="4">
      <t>ゼンタイ</t>
    </rPh>
    <rPh sb="5" eb="7">
      <t>ダンラク</t>
    </rPh>
    <rPh sb="9" eb="11">
      <t>カンケイ</t>
    </rPh>
    <rPh sb="12" eb="13">
      <t>トラ</t>
    </rPh>
    <rPh sb="15" eb="17">
      <t>ナイヨウ</t>
    </rPh>
    <rPh sb="18" eb="20">
      <t>リカイ</t>
    </rPh>
    <phoneticPr fontId="1"/>
  </si>
  <si>
    <t>文章における事実と意見を読み分け，要旨を捉える</t>
    <rPh sb="0" eb="2">
      <t>ブンショウ</t>
    </rPh>
    <rPh sb="6" eb="8">
      <t>ジジツ</t>
    </rPh>
    <rPh sb="9" eb="11">
      <t>イケン</t>
    </rPh>
    <rPh sb="12" eb="13">
      <t>ヨ</t>
    </rPh>
    <rPh sb="14" eb="15">
      <t>ワ</t>
    </rPh>
    <rPh sb="17" eb="19">
      <t>ヨウシ</t>
    </rPh>
    <rPh sb="20" eb="21">
      <t>トラ</t>
    </rPh>
    <phoneticPr fontId="1"/>
  </si>
  <si>
    <t>文章に合う小見出しを一つ選び，選んだ理由を書く</t>
  </si>
  <si>
    <t>文章の内容を捉え，自分の考えを具体的に書く</t>
    <rPh sb="0" eb="2">
      <t>ブンショウ</t>
    </rPh>
    <rPh sb="3" eb="5">
      <t>ナイヨウ</t>
    </rPh>
    <rPh sb="6" eb="7">
      <t>トラ</t>
    </rPh>
    <rPh sb="9" eb="11">
      <t>ジブン</t>
    </rPh>
    <rPh sb="12" eb="13">
      <t>カンガ</t>
    </rPh>
    <rPh sb="15" eb="18">
      <t>グタイテキ</t>
    </rPh>
    <rPh sb="19" eb="20">
      <t>カ</t>
    </rPh>
    <phoneticPr fontId="1"/>
  </si>
  <si>
    <t>登場人物の描写に注意して読み，内容を理解する</t>
    <rPh sb="0" eb="2">
      <t>トウジョウ</t>
    </rPh>
    <rPh sb="2" eb="4">
      <t>ジンブツ</t>
    </rPh>
    <rPh sb="5" eb="7">
      <t>ビョウシャ</t>
    </rPh>
    <rPh sb="8" eb="10">
      <t>チュウイ</t>
    </rPh>
    <rPh sb="12" eb="13">
      <t>ヨ</t>
    </rPh>
    <rPh sb="15" eb="17">
      <t>ナイヨウ</t>
    </rPh>
    <rPh sb="18" eb="20">
      <t>リカイ</t>
    </rPh>
    <phoneticPr fontId="1"/>
  </si>
  <si>
    <t>登場人物の言動の意味を考え，内容を理解する</t>
    <rPh sb="0" eb="2">
      <t>トウジョウ</t>
    </rPh>
    <rPh sb="2" eb="4">
      <t>ジンブツ</t>
    </rPh>
    <rPh sb="5" eb="7">
      <t>ゲンドウ</t>
    </rPh>
    <rPh sb="8" eb="10">
      <t>イミ</t>
    </rPh>
    <rPh sb="11" eb="12">
      <t>カンガ</t>
    </rPh>
    <rPh sb="14" eb="16">
      <t>ナイヨウ</t>
    </rPh>
    <rPh sb="17" eb="19">
      <t>リカイ</t>
    </rPh>
    <phoneticPr fontId="1"/>
  </si>
  <si>
    <t>複数の資料を比べて読み，文章の構成や展開について自分の意見を持つ</t>
    <rPh sb="0" eb="2">
      <t>フクスウ</t>
    </rPh>
    <rPh sb="3" eb="5">
      <t>シリョウ</t>
    </rPh>
    <rPh sb="6" eb="7">
      <t>クラ</t>
    </rPh>
    <rPh sb="9" eb="10">
      <t>ヨ</t>
    </rPh>
    <rPh sb="12" eb="14">
      <t>ブンショウ</t>
    </rPh>
    <rPh sb="15" eb="17">
      <t>コウセイ</t>
    </rPh>
    <rPh sb="18" eb="20">
      <t>テンカイ</t>
    </rPh>
    <rPh sb="24" eb="26">
      <t>ジブン</t>
    </rPh>
    <rPh sb="27" eb="29">
      <t>イケン</t>
    </rPh>
    <rPh sb="30" eb="31">
      <t>モ</t>
    </rPh>
    <phoneticPr fontId="1"/>
  </si>
  <si>
    <t>行書を理解し，読みやすく書く</t>
    <rPh sb="0" eb="2">
      <t>ギョウショ</t>
    </rPh>
    <rPh sb="3" eb="5">
      <t>リカイ</t>
    </rPh>
    <rPh sb="7" eb="8">
      <t>ヨ</t>
    </rPh>
    <rPh sb="12" eb="13">
      <t>カ</t>
    </rPh>
    <phoneticPr fontId="1"/>
  </si>
  <si>
    <t>（１）①</t>
    <phoneticPr fontId="1"/>
  </si>
  <si>
    <t>（１）②</t>
    <phoneticPr fontId="1"/>
  </si>
  <si>
    <t>（２）①</t>
    <phoneticPr fontId="1"/>
  </si>
  <si>
    <t>（２）②</t>
    <phoneticPr fontId="1"/>
  </si>
  <si>
    <t>（２）③</t>
    <phoneticPr fontId="1"/>
  </si>
  <si>
    <t>（２）④</t>
    <phoneticPr fontId="1"/>
  </si>
  <si>
    <t>（３）</t>
    <phoneticPr fontId="1"/>
  </si>
  <si>
    <t>（１）</t>
    <phoneticPr fontId="1"/>
  </si>
  <si>
    <t>（２）</t>
    <phoneticPr fontId="1"/>
  </si>
  <si>
    <t>（４）</t>
    <phoneticPr fontId="1"/>
  </si>
  <si>
    <t>（５）</t>
    <phoneticPr fontId="1"/>
  </si>
  <si>
    <t>（６）</t>
    <phoneticPr fontId="1"/>
  </si>
  <si>
    <t>（７）①１．</t>
    <phoneticPr fontId="1"/>
  </si>
  <si>
    <t>（７）①２．</t>
    <phoneticPr fontId="1"/>
  </si>
  <si>
    <t>（７）②</t>
    <phoneticPr fontId="1"/>
  </si>
  <si>
    <t>（８）</t>
    <phoneticPr fontId="1"/>
  </si>
  <si>
    <t>（１）③</t>
    <phoneticPr fontId="1"/>
  </si>
  <si>
    <t>（２）②</t>
    <phoneticPr fontId="1"/>
  </si>
  <si>
    <t>（３）①</t>
    <phoneticPr fontId="1"/>
  </si>
  <si>
    <t>（３）②</t>
    <phoneticPr fontId="1"/>
  </si>
  <si>
    <t>（５）①</t>
    <phoneticPr fontId="1"/>
  </si>
  <si>
    <t>（５）②</t>
    <phoneticPr fontId="1"/>
  </si>
  <si>
    <t>（７）</t>
    <phoneticPr fontId="1"/>
  </si>
  <si>
    <t>輸入相手国名とそれぞれの輸入額全体に占める割合の資料をもとに，輸入する原料名を判断することができる</t>
  </si>
  <si>
    <t>日本の輸出入総額と地域別割合の変化をもとに，日本の貿易の変化について考察することができる</t>
  </si>
  <si>
    <t>各都市の雨温図をもとに，豪雪地帯の気候の特色について考察することができる</t>
  </si>
  <si>
    <t>３つの地域の自然環境の説明をもとに，北海道の農業の特色について考察することができる</t>
  </si>
  <si>
    <t>15世紀後半から19世紀前半の歴史をもとに，ヨーロッパと日本の歴史の関連について考察することができる</t>
  </si>
  <si>
    <t>３つの政治改革をもとに，江戸時代の政治改革の流れを考察することができる</t>
  </si>
  <si>
    <t>３つの資料をもとに，中央高地の農業の特色を考察し，適切に表現することができる</t>
  </si>
  <si>
    <t>資料をもとに，各国の排他的経済水域や国土の面積の関連を考察することができる</t>
  </si>
  <si>
    <t>資料をもとに，大日本帝国憲法の特徴を考察し，適切に表現することができる</t>
  </si>
  <si>
    <t>王政を倒し人権宣言を採択し，すべての主権は国民にあることを主張した革命がおきた国名を書く</t>
  </si>
  <si>
    <t>鎖国下の日本の窓口についてまとめた文の空欄にあてはまる場所を，地図中から選ぶ</t>
  </si>
  <si>
    <t>正距方位図法の特徴と３つの国の位置から，次に通る国を読み取ることができる</t>
    <phoneticPr fontId="1"/>
  </si>
  <si>
    <t>時差の考え方をもとに，所要時間を計算することができる</t>
  </si>
  <si>
    <t>（９）</t>
    <phoneticPr fontId="1"/>
  </si>
  <si>
    <t>（１０）</t>
    <phoneticPr fontId="1"/>
  </si>
  <si>
    <t>（１１）</t>
    <phoneticPr fontId="1"/>
  </si>
  <si>
    <t>（３）③</t>
    <phoneticPr fontId="1"/>
  </si>
  <si>
    <t>（５）①</t>
    <phoneticPr fontId="1"/>
  </si>
  <si>
    <t>元寇以降，建武の新政から南北朝の合一までのできごとを年代の古い順に並べる</t>
  </si>
  <si>
    <t>織田信長と豊臣秀吉がキリスト教に対してとった政策について，空欄にあてはまる言葉の組み合わせとして適切なものを選ぶ</t>
  </si>
  <si>
    <t>２つの地形図の比較をもとに，地域の変化を考察し，適切に表現することができる</t>
    <phoneticPr fontId="1"/>
  </si>
  <si>
    <t>資料の内容をもとに，古代から中世の社会の変化について考察することができる</t>
  </si>
  <si>
    <t>資料をもとに，織田・豊臣によって近世の日本社会の基礎がつくられた過程について考察することができる</t>
  </si>
  <si>
    <t>ロンドンと日本の時差をもとに，ロンドンの空港から成田国際空港までの所要時間として適切なものを選ぶ</t>
  </si>
  <si>
    <t>大日本帝国憲法の条文の一部をもとに，大日本帝国憲法における臣民の自由の特徴について説明する</t>
  </si>
  <si>
    <t>（１）</t>
    <phoneticPr fontId="1"/>
  </si>
  <si>
    <t>全体</t>
    <rPh sb="0" eb="2">
      <t>ゼンタイ</t>
    </rPh>
    <phoneticPr fontId="1"/>
  </si>
  <si>
    <t>-</t>
    <phoneticPr fontId="1"/>
  </si>
  <si>
    <t>①</t>
    <phoneticPr fontId="1"/>
  </si>
  <si>
    <t>②</t>
    <phoneticPr fontId="1"/>
  </si>
  <si>
    <t>③</t>
    <phoneticPr fontId="1"/>
  </si>
  <si>
    <t>④</t>
    <phoneticPr fontId="1"/>
  </si>
  <si>
    <t>⑤</t>
    <phoneticPr fontId="1"/>
  </si>
  <si>
    <t>∠cと∠eの角の大きさが等しいとき，常に成り立つ２直線の関係として正しいものを選ぶ</t>
    <rPh sb="6" eb="7">
      <t>カク</t>
    </rPh>
    <rPh sb="8" eb="9">
      <t>オオ</t>
    </rPh>
    <rPh sb="12" eb="13">
      <t>ヒト</t>
    </rPh>
    <rPh sb="18" eb="19">
      <t>ツネ</t>
    </rPh>
    <rPh sb="20" eb="21">
      <t>ナ</t>
    </rPh>
    <rPh sb="22" eb="23">
      <t>タ</t>
    </rPh>
    <rPh sb="25" eb="27">
      <t>チョクセン</t>
    </rPh>
    <rPh sb="28" eb="30">
      <t>カンケイ</t>
    </rPh>
    <rPh sb="33" eb="34">
      <t>タダ</t>
    </rPh>
    <rPh sb="39" eb="40">
      <t>エラ</t>
    </rPh>
    <phoneticPr fontId="1"/>
  </si>
  <si>
    <t>与えられた一次関数のグラフから，事象を解釈し，数学的に説明することができる</t>
  </si>
  <si>
    <t>与えられた一次関数のグラフから事象に即して解釈し，図に示すことができる</t>
  </si>
  <si>
    <t>△OAD≡△OBCが示されたことにより新たに見いだせる事柄として常に正しいものを選ぶ</t>
    <rPh sb="10" eb="11">
      <t>シメ</t>
    </rPh>
    <rPh sb="19" eb="20">
      <t>アラ</t>
    </rPh>
    <rPh sb="22" eb="23">
      <t>ミ</t>
    </rPh>
    <rPh sb="27" eb="29">
      <t>コトガラ</t>
    </rPh>
    <rPh sb="32" eb="33">
      <t>ツネ</t>
    </rPh>
    <rPh sb="34" eb="35">
      <t>タダ</t>
    </rPh>
    <rPh sb="40" eb="41">
      <t>エラ</t>
    </rPh>
    <phoneticPr fontId="1"/>
  </si>
  <si>
    <t>連立方程式　　　　　　　　      　を解く</t>
    <rPh sb="0" eb="2">
      <t>レンリツ</t>
    </rPh>
    <rPh sb="2" eb="5">
      <t>ホウテイシキ</t>
    </rPh>
    <rPh sb="21" eb="22">
      <t>ト</t>
    </rPh>
    <phoneticPr fontId="1"/>
  </si>
  <si>
    <t>ヘモグロビンと酸素，一酸化炭素の結びつき方を比較しながら，一酸化炭素中毒について，各空欄にあてはまる言葉を書く</t>
  </si>
  <si>
    <t>液体が発生する実験において，注意すべき技能を身につけている</t>
  </si>
  <si>
    <t>化学反応式について，化学変化の前後で原子の数と種類が等しくなることを理解している</t>
  </si>
  <si>
    <t>気体の性質の違いから，三角フラスコＡのＢＴＢ溶液が青色に変わる理由を選ぶ</t>
  </si>
  <si>
    <t>実験で発生したアンモニアと二酸化炭素についての知識を活用し，ＢＴＢ溶液が変化した理由について考えることができる</t>
  </si>
  <si>
    <t>物質の加熱回数と質量変化を調べる実験を，正しく扱うことができる</t>
  </si>
  <si>
    <t>グラフを読み取り，銅粉と化合した酸素の質量を書く</t>
  </si>
  <si>
    <t>銅粉と化合した酸素の質量について，グラフから読み取ることができる</t>
  </si>
  <si>
    <t>日常生活や実験で見られる化学変化の中から，酸化であるものを２つ選ぶ</t>
  </si>
  <si>
    <t>酸化についての知識を活用して，日常生活や実験で見られる現象を関連付けて考えることができる</t>
  </si>
  <si>
    <t>密閉容器内での銅粉の加熱実験における質量の変化を選ぶ。また，ピンチコックを開けると質量はどのように変化するのかを考え，選ぶ</t>
  </si>
  <si>
    <t>実験をもとに，脱酸素剤（鉄粉等）の仕組みについて，化学変化と結びつけて考えることができる</t>
  </si>
  <si>
    <t>回路図をもとに，正しい回路を作ることができる</t>
  </si>
  <si>
    <t>ある電圧を加えたときの電流計の図から，電流の大きさを読み取る</t>
  </si>
  <si>
    <t>電熱線aのグラフから抵抗の値を計算し，適切なものを選ぶ</t>
  </si>
  <si>
    <t>電熱線aと同じ抵抗値の電気抵抗を２つ並列につないだ回路全体の抵抗の大きさが，電熱線aの抵抗の大きさと比べてどう変化するのかを選ぶ</t>
  </si>
  <si>
    <t>電熱線aとbでは，どちらが長いのかを選ぶ</t>
  </si>
  <si>
    <t>１つの回路で，２つの実験と同じ結果を得るための実験方法について考え，その回路図と理由を選ぶ</t>
  </si>
  <si>
    <t>抵抗の直列つなぎ，並列つなぎについての知識を活用して，正しい実験方法を考えることができる</t>
  </si>
  <si>
    <t>ブレーカーがおちることから推測される，コンセントに流れる電流の変化を答え，家庭内配線が直列か並列のどちらなのかを選ぶ</t>
  </si>
  <si>
    <t>抵抗の直列つなぎ，並列つなぎについての知識を活用して，身近にある電気回路について考えることができる</t>
  </si>
  <si>
    <t>空全体のスケッチから，その日の天気を選ぶ</t>
  </si>
  <si>
    <t>乾湿計の示度を読み取り，湿度表を用いて正しい気温と湿度の組み合わせを選ぶ</t>
  </si>
  <si>
    <t>電気による発熱では水蒸気は発生しないことをもとに，ガス暖房器具と電気暖房器具を使用したときの部屋の湿度の違いを理解している</t>
    <rPh sb="0" eb="2">
      <t>デンキ</t>
    </rPh>
    <rPh sb="5" eb="7">
      <t>ハツネツ</t>
    </rPh>
    <rPh sb="9" eb="12">
      <t>スイジョウキ</t>
    </rPh>
    <rPh sb="13" eb="15">
      <t>ハッセイ</t>
    </rPh>
    <rPh sb="27" eb="29">
      <t>ダンボウ</t>
    </rPh>
    <rPh sb="29" eb="31">
      <t>キグ</t>
    </rPh>
    <rPh sb="32" eb="34">
      <t>デンキ</t>
    </rPh>
    <rPh sb="34" eb="36">
      <t>ダンボウ</t>
    </rPh>
    <rPh sb="36" eb="38">
      <t>キグ</t>
    </rPh>
    <rPh sb="39" eb="41">
      <t>シヨウ</t>
    </rPh>
    <rPh sb="46" eb="48">
      <t>ヘヤ</t>
    </rPh>
    <rPh sb="49" eb="51">
      <t>シツド</t>
    </rPh>
    <rPh sb="52" eb="53">
      <t>チガ</t>
    </rPh>
    <rPh sb="55" eb="57">
      <t>リカイ</t>
    </rPh>
    <phoneticPr fontId="1"/>
  </si>
  <si>
    <t>湿球のしくみをもとに，示度の差が生まれる理由を考え，正しい言葉の組み合わせを選ぶ</t>
    <rPh sb="23" eb="24">
      <t>カンガ</t>
    </rPh>
    <rPh sb="25" eb="26">
      <t>タダ</t>
    </rPh>
    <rPh sb="28" eb="30">
      <t>コトバ</t>
    </rPh>
    <rPh sb="31" eb="32">
      <t>ク</t>
    </rPh>
    <rPh sb="33" eb="34">
      <t>ア</t>
    </rPh>
    <phoneticPr fontId="3"/>
  </si>
  <si>
    <t>飽和水蒸気量曲線と温度，水蒸気量から正しい湿度を求める</t>
    <rPh sb="18" eb="19">
      <t>タダ</t>
    </rPh>
    <rPh sb="21" eb="23">
      <t>シツド</t>
    </rPh>
    <rPh sb="24" eb="25">
      <t>モト</t>
    </rPh>
    <phoneticPr fontId="3"/>
  </si>
  <si>
    <t>電気ストーブによって部屋の温度が上がることと，湿度の関係について考え，部屋が乾燥する理由を書く</t>
    <rPh sb="32" eb="33">
      <t>カンガ</t>
    </rPh>
    <rPh sb="45" eb="46">
      <t>カ</t>
    </rPh>
    <phoneticPr fontId="1"/>
  </si>
  <si>
    <t>短い会話を聞き，内容を理解している</t>
  </si>
  <si>
    <t>土曜日の天気（sunny）を聞き取り，適切なものを選ぶ</t>
    <rPh sb="0" eb="3">
      <t>ドヨウビ</t>
    </rPh>
    <rPh sb="4" eb="6">
      <t>テンキ</t>
    </rPh>
    <rPh sb="14" eb="15">
      <t>キ</t>
    </rPh>
    <rPh sb="16" eb="17">
      <t>ト</t>
    </rPh>
    <rPh sb="19" eb="21">
      <t>テキセツ</t>
    </rPh>
    <rPh sb="25" eb="26">
      <t>エラ</t>
    </rPh>
    <phoneticPr fontId="1"/>
  </si>
  <si>
    <t>まとまりのある英文を聞き，内容を理解し要点を適切に把握することができる</t>
  </si>
  <si>
    <t>寒くなる時（Sunday evening）を聞き取り，適切なものを選ぶ</t>
    <rPh sb="0" eb="1">
      <t>サム</t>
    </rPh>
    <rPh sb="4" eb="5">
      <t>トキ</t>
    </rPh>
    <rPh sb="22" eb="23">
      <t>キ</t>
    </rPh>
    <rPh sb="24" eb="25">
      <t>ト</t>
    </rPh>
    <phoneticPr fontId="1"/>
  </si>
  <si>
    <t>先生が帰国する時期（next month）を聞き取り，適切なものを選ぶ</t>
    <rPh sb="0" eb="2">
      <t>センセイ</t>
    </rPh>
    <rPh sb="3" eb="5">
      <t>キコク</t>
    </rPh>
    <rPh sb="7" eb="9">
      <t>ジキ</t>
    </rPh>
    <rPh sb="22" eb="23">
      <t>キ</t>
    </rPh>
    <rPh sb="24" eb="25">
      <t>ト</t>
    </rPh>
    <rPh sb="27" eb="29">
      <t>テキセツ</t>
    </rPh>
    <rPh sb="33" eb="34">
      <t>エラ</t>
    </rPh>
    <phoneticPr fontId="1"/>
  </si>
  <si>
    <t>パーティの時間(from three to five）を聞き取り，適切なものを選ぶ</t>
    <rPh sb="5" eb="7">
      <t>ジカン</t>
    </rPh>
    <rPh sb="28" eb="29">
      <t>キ</t>
    </rPh>
    <rPh sb="30" eb="31">
      <t>ト</t>
    </rPh>
    <phoneticPr fontId="1"/>
  </si>
  <si>
    <t>パーティですること（play games）を聞き取り，適切なものを選ぶ</t>
    <rPh sb="22" eb="23">
      <t>キ</t>
    </rPh>
    <rPh sb="24" eb="25">
      <t>ト</t>
    </rPh>
    <rPh sb="27" eb="29">
      <t>テキセツ</t>
    </rPh>
    <rPh sb="33" eb="34">
      <t>エラ</t>
    </rPh>
    <phoneticPr fontId="1"/>
  </si>
  <si>
    <t>本文の内容を読み取り，メモに入る遠足の曜日として適切なものを選ぶ</t>
    <rPh sb="0" eb="1">
      <t>ホン</t>
    </rPh>
    <rPh sb="1" eb="2">
      <t>ブン</t>
    </rPh>
    <rPh sb="3" eb="5">
      <t>ナイヨウ</t>
    </rPh>
    <rPh sb="6" eb="7">
      <t>ヨ</t>
    </rPh>
    <rPh sb="8" eb="9">
      <t>ト</t>
    </rPh>
    <rPh sb="14" eb="15">
      <t>ハイ</t>
    </rPh>
    <rPh sb="16" eb="18">
      <t>エンソク</t>
    </rPh>
    <rPh sb="19" eb="21">
      <t>ヨウビ</t>
    </rPh>
    <rPh sb="24" eb="26">
      <t>テキセツ</t>
    </rPh>
    <rPh sb="30" eb="31">
      <t>エラ</t>
    </rPh>
    <phoneticPr fontId="1"/>
  </si>
  <si>
    <t>説明文から，必要な情報を読み取ることができる</t>
  </si>
  <si>
    <t>本文の内容を読み取り，メモに入る適切な時刻を選ぶ</t>
    <rPh sb="0" eb="1">
      <t>ホン</t>
    </rPh>
    <rPh sb="1" eb="2">
      <t>ブン</t>
    </rPh>
    <rPh sb="3" eb="5">
      <t>ナイヨウ</t>
    </rPh>
    <rPh sb="6" eb="7">
      <t>ヨ</t>
    </rPh>
    <rPh sb="8" eb="9">
      <t>ト</t>
    </rPh>
    <rPh sb="14" eb="15">
      <t>ハイ</t>
    </rPh>
    <rPh sb="16" eb="18">
      <t>テキセツ</t>
    </rPh>
    <rPh sb="19" eb="21">
      <t>ジコク</t>
    </rPh>
    <rPh sb="22" eb="23">
      <t>エラ</t>
    </rPh>
    <phoneticPr fontId="1"/>
  </si>
  <si>
    <t>本文から3つのリンゴについての内容を読み取り，適切なものを選ぶ</t>
    <rPh sb="0" eb="1">
      <t>ホン</t>
    </rPh>
    <rPh sb="1" eb="2">
      <t>ブン</t>
    </rPh>
    <rPh sb="15" eb="17">
      <t>ナイヨウ</t>
    </rPh>
    <rPh sb="18" eb="19">
      <t>ヨ</t>
    </rPh>
    <rPh sb="20" eb="21">
      <t>ト</t>
    </rPh>
    <rPh sb="23" eb="25">
      <t>テキセツ</t>
    </rPh>
    <rPh sb="29" eb="30">
      <t>エラ</t>
    </rPh>
    <phoneticPr fontId="1"/>
  </si>
  <si>
    <t>本文から遠足で買うことができる物を読み取り，適切なものを選ぶ</t>
    <rPh sb="0" eb="1">
      <t>ホン</t>
    </rPh>
    <rPh sb="1" eb="2">
      <t>ブン</t>
    </rPh>
    <rPh sb="22" eb="24">
      <t>テキセツ</t>
    </rPh>
    <rPh sb="28" eb="29">
      <t>エラ</t>
    </rPh>
    <phoneticPr fontId="1"/>
  </si>
  <si>
    <t>本文の内容を読み取り，適切な語(have)を選ぶ</t>
    <rPh sb="0" eb="1">
      <t>ホン</t>
    </rPh>
    <rPh sb="1" eb="2">
      <t>ブン</t>
    </rPh>
    <rPh sb="3" eb="5">
      <t>ナイヨウ</t>
    </rPh>
    <rPh sb="14" eb="15">
      <t>ゴ</t>
    </rPh>
    <phoneticPr fontId="1"/>
  </si>
  <si>
    <t>説明文を読み，その内容を理解している</t>
  </si>
  <si>
    <t>グラフと説明文の内容を読み取り，適切な数詞（forty）を選ぶ</t>
    <rPh sb="4" eb="6">
      <t>セツメイ</t>
    </rPh>
    <rPh sb="6" eb="7">
      <t>ブン</t>
    </rPh>
    <rPh sb="8" eb="10">
      <t>ナイヨウ</t>
    </rPh>
    <rPh sb="11" eb="12">
      <t>ヨ</t>
    </rPh>
    <rPh sb="13" eb="14">
      <t>ト</t>
    </rPh>
    <rPh sb="16" eb="18">
      <t>テキセツ</t>
    </rPh>
    <rPh sb="19" eb="21">
      <t>スウシ</t>
    </rPh>
    <rPh sb="29" eb="30">
      <t>エラ</t>
    </rPh>
    <phoneticPr fontId="1"/>
  </si>
  <si>
    <t>グラフを参照しながら，説明文の内容を理解している</t>
  </si>
  <si>
    <t>グラフと説明文の内容を読み取り，適切な動詞（visit）を選ぶ</t>
    <rPh sb="8" eb="10">
      <t>ナイヨウ</t>
    </rPh>
    <rPh sb="16" eb="17">
      <t>テキセツ</t>
    </rPh>
    <rPh sb="18" eb="20">
      <t>ドウシ</t>
    </rPh>
    <rPh sb="28" eb="29">
      <t>エラ</t>
    </rPh>
    <phoneticPr fontId="1"/>
  </si>
  <si>
    <t>グラフと説明文の内容を読み取り，適切な前置詞（with）を選ぶ</t>
    <rPh sb="8" eb="10">
      <t>ナイヨウ</t>
    </rPh>
    <rPh sb="17" eb="20">
      <t>ゼンチシ</t>
    </rPh>
    <rPh sb="27" eb="28">
      <t>エラ</t>
    </rPh>
    <phoneticPr fontId="1"/>
  </si>
  <si>
    <t>グラフと説明文の内容を読み取り，適切な形容詞（different）を選ぶ</t>
    <rPh sb="8" eb="10">
      <t>ナイヨウ</t>
    </rPh>
    <rPh sb="16" eb="17">
      <t>テキセツ</t>
    </rPh>
    <rPh sb="18" eb="21">
      <t>ケイヨウシ</t>
    </rPh>
    <rPh sb="33" eb="34">
      <t>エラ</t>
    </rPh>
    <phoneticPr fontId="1"/>
  </si>
  <si>
    <t>グラフと説明文の内容を読み取り，適切な動詞（talking）を選ぶ</t>
    <rPh sb="8" eb="10">
      <t>ナイヨウ</t>
    </rPh>
    <rPh sb="16" eb="17">
      <t>テキセツ</t>
    </rPh>
    <rPh sb="18" eb="20">
      <t>ドウシ</t>
    </rPh>
    <rPh sb="30" eb="31">
      <t>エラ</t>
    </rPh>
    <phoneticPr fontId="1"/>
  </si>
  <si>
    <t>会話文を読み，会話の流れや内容を理解している</t>
  </si>
  <si>
    <t>ウェブサイトの内容を読み取り，タイトルとして適切なものを選ぶ</t>
    <rPh sb="7" eb="9">
      <t>ナイヨウ</t>
    </rPh>
    <rPh sb="10" eb="11">
      <t>ヨ</t>
    </rPh>
    <rPh sb="12" eb="13">
      <t>ト</t>
    </rPh>
    <rPh sb="22" eb="24">
      <t>テキセツ</t>
    </rPh>
    <rPh sb="28" eb="29">
      <t>エラ</t>
    </rPh>
    <phoneticPr fontId="1"/>
  </si>
  <si>
    <t>ウェブサイトを読み，その内容を理解している</t>
  </si>
  <si>
    <t>ウェブサイトの内容を読み取り，問いに対する適切な答え(spring)を選ぶ</t>
    <rPh sb="15" eb="16">
      <t>ト</t>
    </rPh>
    <rPh sb="18" eb="19">
      <t>タイ</t>
    </rPh>
    <rPh sb="21" eb="23">
      <t>テキセツ</t>
    </rPh>
    <rPh sb="24" eb="25">
      <t>コタ</t>
    </rPh>
    <rPh sb="35" eb="36">
      <t>エラ</t>
    </rPh>
    <phoneticPr fontId="1"/>
  </si>
  <si>
    <t>ウェブサイトの内容を読み取り，問いに対する適切な答え(8,500)を選ぶ</t>
    <rPh sb="15" eb="16">
      <t>ト</t>
    </rPh>
    <rPh sb="18" eb="19">
      <t>タイ</t>
    </rPh>
    <rPh sb="21" eb="23">
      <t>テキセツ</t>
    </rPh>
    <rPh sb="24" eb="25">
      <t>コタ</t>
    </rPh>
    <rPh sb="34" eb="35">
      <t>エラ</t>
    </rPh>
    <phoneticPr fontId="1"/>
  </si>
  <si>
    <t>ウェブサイトの内容を読み取り，問いに対する適切な答え(six)を選ぶ</t>
    <rPh sb="15" eb="16">
      <t>ト</t>
    </rPh>
    <rPh sb="18" eb="19">
      <t>タイ</t>
    </rPh>
    <rPh sb="21" eb="23">
      <t>テキセツ</t>
    </rPh>
    <rPh sb="24" eb="25">
      <t>コタ</t>
    </rPh>
    <rPh sb="32" eb="33">
      <t>エラ</t>
    </rPh>
    <phoneticPr fontId="1"/>
  </si>
  <si>
    <t>ウェブサイトとメールの内容を読み取り，適切な語の組み合わせを選ぶ</t>
    <rPh sb="11" eb="13">
      <t>ナイヨウ</t>
    </rPh>
    <rPh sb="14" eb="15">
      <t>ヨ</t>
    </rPh>
    <rPh sb="16" eb="17">
      <t>ト</t>
    </rPh>
    <rPh sb="19" eb="21">
      <t>テキセツ</t>
    </rPh>
    <rPh sb="22" eb="23">
      <t>ゴ</t>
    </rPh>
    <rPh sb="24" eb="25">
      <t>ク</t>
    </rPh>
    <rPh sb="26" eb="27">
      <t>ア</t>
    </rPh>
    <rPh sb="30" eb="31">
      <t>エラ</t>
    </rPh>
    <phoneticPr fontId="1"/>
  </si>
  <si>
    <t>ウェブサイトとメールを読み，その内容を理解している</t>
  </si>
  <si>
    <t>会話文の内容を読み取り，「それについて私に教えてくれますか。」という意味の適切な文を書く</t>
  </si>
  <si>
    <t>会話文の内容を理解した上で，適切な英文を書くことができる</t>
  </si>
  <si>
    <t>会話文の内容を読み取り，ケイトになったつもりで，職場体験に行きたい場所を選び，その理由になる節をbecauseに続けて書く</t>
  </si>
  <si>
    <t>学習指導要領の領域</t>
    <rPh sb="0" eb="2">
      <t>ガクシュウ</t>
    </rPh>
    <rPh sb="2" eb="4">
      <t>シドウ</t>
    </rPh>
    <rPh sb="4" eb="6">
      <t>ヨウリョウ</t>
    </rPh>
    <rPh sb="7" eb="9">
      <t>リョウイキ</t>
    </rPh>
    <phoneticPr fontId="1"/>
  </si>
  <si>
    <t>学習指導要領
の領域</t>
    <rPh sb="0" eb="2">
      <t>ガクシュウ</t>
    </rPh>
    <rPh sb="2" eb="4">
      <t>シドウ</t>
    </rPh>
    <rPh sb="4" eb="6">
      <t>ヨウリョウ</t>
    </rPh>
    <rPh sb="8" eb="10">
      <t>リョウイキ</t>
    </rPh>
    <phoneticPr fontId="1"/>
  </si>
  <si>
    <t>行書の書き方についての「助言」として適切なものを選ぶ</t>
    <phoneticPr fontId="5" type="Hiragana" alignment="center"/>
  </si>
  <si>
    <t>大阪府教育委員会</t>
    <rPh sb="0" eb="3">
      <t>おおさかふ</t>
    </rPh>
    <rPh sb="3" eb="5">
      <t>きょういく</t>
    </rPh>
    <rPh sb="5" eb="8">
      <t>いいんかい</t>
    </rPh>
    <phoneticPr fontId="5" type="Hiragana" alignment="center"/>
  </si>
  <si>
    <t>大阪府教育委員会</t>
    <rPh sb="0" eb="3">
      <t>オオサカフ</t>
    </rPh>
    <rPh sb="3" eb="5">
      <t>キョウイク</t>
    </rPh>
    <rPh sb="5" eb="8">
      <t>イインカイ</t>
    </rPh>
    <phoneticPr fontId="1"/>
  </si>
  <si>
    <t>-</t>
    <phoneticPr fontId="1"/>
  </si>
  <si>
    <t>-</t>
    <phoneticPr fontId="5" type="Hiragana" alignment="center"/>
  </si>
  <si>
    <t>学習指導要領
の領域等</t>
    <rPh sb="0" eb="2">
      <t>ガクシュウ</t>
    </rPh>
    <rPh sb="2" eb="4">
      <t>シドウ</t>
    </rPh>
    <rPh sb="4" eb="6">
      <t>ヨウリョウ</t>
    </rPh>
    <rPh sb="8" eb="10">
      <t>リョウイキ</t>
    </rPh>
    <rPh sb="10" eb="11">
      <t>ナド</t>
    </rPh>
    <phoneticPr fontId="1"/>
  </si>
  <si>
    <t>-</t>
    <phoneticPr fontId="1"/>
  </si>
  <si>
    <t>社会的事象への関心・意欲・態度</t>
    <phoneticPr fontId="1"/>
  </si>
  <si>
    <t>-</t>
    <phoneticPr fontId="5" type="Hiragana" alignment="center"/>
  </si>
  <si>
    <t>社会的な思考･判断･表現</t>
    <phoneticPr fontId="1"/>
  </si>
  <si>
    <t>資料活用の技能</t>
    <phoneticPr fontId="1"/>
  </si>
  <si>
    <t>社会的事象についての知識・理解</t>
    <phoneticPr fontId="1"/>
  </si>
  <si>
    <t>学習指導要領との関連</t>
    <phoneticPr fontId="1"/>
  </si>
  <si>
    <t>社会的事象への関心・意欲・態度</t>
    <phoneticPr fontId="1"/>
  </si>
  <si>
    <t>社会的な思考･判断･表現</t>
    <phoneticPr fontId="1"/>
  </si>
  <si>
    <t>資料活用の技能</t>
    <phoneticPr fontId="1"/>
  </si>
  <si>
    <t>社会的事象についての知識・理解</t>
    <phoneticPr fontId="1"/>
  </si>
  <si>
    <t>-</t>
  </si>
  <si>
    <t>-</t>
    <phoneticPr fontId="1"/>
  </si>
  <si>
    <t>-</t>
    <phoneticPr fontId="5" type="Hiragana" alignment="center"/>
  </si>
  <si>
    <t>-</t>
    <phoneticPr fontId="1"/>
  </si>
  <si>
    <t>-</t>
    <phoneticPr fontId="1"/>
  </si>
  <si>
    <t>天気図記号について理解している</t>
    <rPh sb="2" eb="3">
      <t>ズ</t>
    </rPh>
    <phoneticPr fontId="1"/>
  </si>
  <si>
    <t>（２）</t>
    <phoneticPr fontId="1"/>
  </si>
  <si>
    <r>
      <rPr>
        <i/>
        <sz val="8"/>
        <rFont val="Times New Roman"/>
        <family val="1"/>
      </rPr>
      <t>a²b</t>
    </r>
    <r>
      <rPr>
        <sz val="8"/>
        <rFont val="Times New Roman"/>
        <family val="1"/>
      </rPr>
      <t>÷</t>
    </r>
    <r>
      <rPr>
        <i/>
        <sz val="8"/>
        <rFont val="Times New Roman"/>
        <family val="1"/>
      </rPr>
      <t>a²</t>
    </r>
    <r>
      <rPr>
        <sz val="8"/>
        <rFont val="Times New Roman"/>
        <family val="1"/>
      </rPr>
      <t>÷</t>
    </r>
    <r>
      <rPr>
        <i/>
        <sz val="8"/>
        <rFont val="Times New Roman"/>
        <family val="1"/>
      </rPr>
      <t>b</t>
    </r>
    <r>
      <rPr>
        <sz val="6"/>
        <rFont val="ＭＳ Ｐゴシック"/>
        <family val="3"/>
        <charset val="128"/>
      </rPr>
      <t>を計算する</t>
    </r>
    <rPh sb="9" eb="11">
      <t>ケイサン</t>
    </rPh>
    <phoneticPr fontId="1"/>
  </si>
  <si>
    <t>（２）</t>
    <phoneticPr fontId="1"/>
  </si>
  <si>
    <t>（１）</t>
    <phoneticPr fontId="1"/>
  </si>
  <si>
    <t>二元一次方程式とその解の意味を理解している</t>
    <phoneticPr fontId="1"/>
  </si>
  <si>
    <r>
      <t>切片が－</t>
    </r>
    <r>
      <rPr>
        <sz val="8"/>
        <rFont val="Times New Roman"/>
        <family val="1"/>
      </rPr>
      <t>4</t>
    </r>
    <r>
      <rPr>
        <sz val="6"/>
        <rFont val="ＭＳ Ｐゴシック"/>
        <family val="3"/>
        <charset val="128"/>
      </rPr>
      <t>で，（</t>
    </r>
    <r>
      <rPr>
        <sz val="8"/>
        <rFont val="Times New Roman"/>
        <family val="1"/>
      </rPr>
      <t>2</t>
    </r>
    <r>
      <rPr>
        <sz val="6"/>
        <rFont val="ＭＳ Ｐゴシック"/>
        <family val="3"/>
        <charset val="128"/>
      </rPr>
      <t>，－</t>
    </r>
    <r>
      <rPr>
        <sz val="8"/>
        <rFont val="Times New Roman"/>
        <family val="1"/>
      </rPr>
      <t>6</t>
    </r>
    <r>
      <rPr>
        <sz val="6"/>
        <rFont val="ＭＳ Ｐゴシック"/>
        <family val="3"/>
        <charset val="128"/>
      </rPr>
      <t>）を通る一次関数の式を表す</t>
    </r>
    <rPh sb="0" eb="2">
      <t>セッペン</t>
    </rPh>
    <rPh sb="14" eb="15">
      <t>トオ</t>
    </rPh>
    <rPh sb="16" eb="18">
      <t>イチジ</t>
    </rPh>
    <rPh sb="18" eb="20">
      <t>カンスウ</t>
    </rPh>
    <rPh sb="21" eb="22">
      <t>シキ</t>
    </rPh>
    <rPh sb="23" eb="24">
      <t>アラワ</t>
    </rPh>
    <phoneticPr fontId="1"/>
  </si>
  <si>
    <r>
      <rPr>
        <i/>
        <sz val="8"/>
        <rFont val="Times New Roman"/>
        <family val="1"/>
      </rPr>
      <t>y</t>
    </r>
    <r>
      <rPr>
        <sz val="6"/>
        <rFont val="ＭＳ Ｐゴシック"/>
        <family val="3"/>
        <charset val="128"/>
      </rPr>
      <t>が</t>
    </r>
    <r>
      <rPr>
        <i/>
        <sz val="8"/>
        <rFont val="Times New Roman"/>
        <family val="1"/>
      </rPr>
      <t>x</t>
    </r>
    <r>
      <rPr>
        <sz val="6"/>
        <rFont val="ＭＳ Ｐゴシック"/>
        <family val="3"/>
        <charset val="128"/>
      </rPr>
      <t>の一次関数の事象であるものを選ぶ</t>
    </r>
    <rPh sb="4" eb="6">
      <t>イチジ</t>
    </rPh>
    <rPh sb="6" eb="8">
      <t>カンスウ</t>
    </rPh>
    <rPh sb="9" eb="11">
      <t>ジショウ</t>
    </rPh>
    <rPh sb="17" eb="18">
      <t>エラ</t>
    </rPh>
    <phoneticPr fontId="1"/>
  </si>
  <si>
    <r>
      <rPr>
        <i/>
        <sz val="8"/>
        <rFont val="Times New Roman"/>
        <family val="1"/>
      </rPr>
      <t>y</t>
    </r>
    <r>
      <rPr>
        <sz val="8"/>
        <rFont val="Times New Roman"/>
        <family val="1"/>
      </rPr>
      <t>+3=0</t>
    </r>
    <r>
      <rPr>
        <sz val="6"/>
        <rFont val="ＭＳ Ｐゴシック"/>
        <family val="3"/>
        <charset val="128"/>
      </rPr>
      <t>のグラフとして正しいものを選ぶ</t>
    </r>
    <rPh sb="12" eb="13">
      <t>タダ</t>
    </rPh>
    <rPh sb="18" eb="19">
      <t>エラ</t>
    </rPh>
    <phoneticPr fontId="1"/>
  </si>
  <si>
    <t>（１）</t>
    <phoneticPr fontId="1"/>
  </si>
  <si>
    <r>
      <rPr>
        <sz val="8"/>
        <rFont val="Times New Roman"/>
        <family val="1"/>
      </rPr>
      <t>2</t>
    </r>
    <r>
      <rPr>
        <i/>
        <sz val="8"/>
        <rFont val="Times New Roman"/>
        <family val="1"/>
      </rPr>
      <t>x</t>
    </r>
    <r>
      <rPr>
        <sz val="8"/>
        <rFont val="Times New Roman"/>
        <family val="1"/>
      </rPr>
      <t>+</t>
    </r>
    <r>
      <rPr>
        <i/>
        <sz val="8"/>
        <rFont val="Times New Roman"/>
        <family val="1"/>
      </rPr>
      <t>y</t>
    </r>
    <r>
      <rPr>
        <sz val="8"/>
        <rFont val="Times New Roman"/>
        <family val="1"/>
      </rPr>
      <t>=4</t>
    </r>
    <r>
      <rPr>
        <sz val="6"/>
        <rFont val="ＭＳ Ｐゴシック"/>
        <family val="3"/>
        <charset val="128"/>
      </rPr>
      <t>と</t>
    </r>
    <r>
      <rPr>
        <i/>
        <sz val="8"/>
        <rFont val="Times New Roman"/>
        <family val="1"/>
      </rPr>
      <t>x</t>
    </r>
    <r>
      <rPr>
        <sz val="6"/>
        <rFont val="ＭＳ Ｐゴシック"/>
        <family val="3"/>
        <charset val="128"/>
      </rPr>
      <t>軸が交わる点の座標を選ぶ</t>
    </r>
    <rPh sb="8" eb="9">
      <t>ジク</t>
    </rPh>
    <rPh sb="10" eb="11">
      <t>マジ</t>
    </rPh>
    <rPh sb="13" eb="14">
      <t>テン</t>
    </rPh>
    <rPh sb="15" eb="17">
      <t>ザヒョウ</t>
    </rPh>
    <rPh sb="18" eb="19">
      <t>エラ</t>
    </rPh>
    <phoneticPr fontId="1"/>
  </si>
  <si>
    <r>
      <t>∠</t>
    </r>
    <r>
      <rPr>
        <i/>
        <sz val="6"/>
        <rFont val="ＭＳ Ｐゴシック"/>
        <family val="3"/>
        <charset val="128"/>
      </rPr>
      <t>b</t>
    </r>
    <r>
      <rPr>
        <sz val="6"/>
        <rFont val="ＭＳ Ｐゴシック"/>
        <family val="3"/>
        <charset val="128"/>
      </rPr>
      <t>の対頂角を選ぶ</t>
    </r>
    <rPh sb="3" eb="6">
      <t>タイチョウカク</t>
    </rPh>
    <rPh sb="7" eb="8">
      <t>エラ</t>
    </rPh>
    <phoneticPr fontId="1"/>
  </si>
  <si>
    <t>平行線の性質を理解している</t>
    <phoneticPr fontId="1"/>
  </si>
  <si>
    <r>
      <t>平行線の錯角の大きさが等しいことを利用し，∠</t>
    </r>
    <r>
      <rPr>
        <i/>
        <sz val="6"/>
        <rFont val="ＭＳ Ｐゴシック"/>
        <family val="3"/>
        <charset val="128"/>
      </rPr>
      <t>x</t>
    </r>
    <r>
      <rPr>
        <sz val="6"/>
        <rFont val="ＭＳ Ｐゴシック"/>
        <family val="3"/>
        <charset val="128"/>
      </rPr>
      <t>の大きさを求める</t>
    </r>
    <rPh sb="0" eb="3">
      <t>ヘイコウセン</t>
    </rPh>
    <rPh sb="4" eb="6">
      <t>サッカク</t>
    </rPh>
    <rPh sb="7" eb="8">
      <t>オオ</t>
    </rPh>
    <rPh sb="11" eb="12">
      <t>ヒト</t>
    </rPh>
    <rPh sb="17" eb="19">
      <t>リヨウ</t>
    </rPh>
    <rPh sb="24" eb="25">
      <t>オオ</t>
    </rPh>
    <rPh sb="28" eb="29">
      <t>モト</t>
    </rPh>
    <phoneticPr fontId="1"/>
  </si>
  <si>
    <t>平行線の性質を用いて，角の大きさを求めることができる</t>
    <phoneticPr fontId="1"/>
  </si>
  <si>
    <r>
      <t>∠</t>
    </r>
    <r>
      <rPr>
        <i/>
        <sz val="6"/>
        <rFont val="ＭＳ Ｐゴシック"/>
        <family val="3"/>
        <charset val="128"/>
      </rPr>
      <t>c</t>
    </r>
    <r>
      <rPr>
        <sz val="6"/>
        <rFont val="ＭＳ Ｐゴシック"/>
        <family val="3"/>
        <charset val="128"/>
      </rPr>
      <t>の外角を図示する</t>
    </r>
    <rPh sb="3" eb="5">
      <t>ガイカク</t>
    </rPh>
    <rPh sb="6" eb="8">
      <t>ズシ</t>
    </rPh>
    <phoneticPr fontId="1"/>
  </si>
  <si>
    <t>多角形の外角の意味を理解している</t>
    <phoneticPr fontId="1"/>
  </si>
  <si>
    <t>二つの合同な三角形を記号を用いて表すことができる</t>
    <phoneticPr fontId="1"/>
  </si>
  <si>
    <t>合同になるとは限らない条件を１つ選び，その条件にしたがって三角形を図示する</t>
    <phoneticPr fontId="1"/>
  </si>
  <si>
    <t>三角形の合同条件の意味を理解した上で，命題が正しくないことを証明するために，反例をあげることができる。</t>
    <phoneticPr fontId="1"/>
  </si>
  <si>
    <t>証明の仮定である「図からわかること」を書く</t>
    <phoneticPr fontId="1"/>
  </si>
  <si>
    <t>図形の性質などを証明するための方針をたてることができる</t>
    <phoneticPr fontId="1"/>
  </si>
  <si>
    <t>証明の意味を理解している</t>
    <phoneticPr fontId="1"/>
  </si>
  <si>
    <r>
      <t>エレベーターの速さの差を</t>
    </r>
    <r>
      <rPr>
        <i/>
        <sz val="6"/>
        <rFont val="ＭＳ Ｐゴシック"/>
        <family val="3"/>
        <charset val="128"/>
      </rPr>
      <t>a</t>
    </r>
    <r>
      <rPr>
        <sz val="6"/>
        <rFont val="ＭＳ Ｐゴシック"/>
        <family val="3"/>
        <charset val="128"/>
      </rPr>
      <t>，</t>
    </r>
    <r>
      <rPr>
        <i/>
        <sz val="6"/>
        <rFont val="ＭＳ Ｐゴシック"/>
        <family val="3"/>
        <charset val="128"/>
      </rPr>
      <t>b</t>
    </r>
    <r>
      <rPr>
        <sz val="6"/>
        <rFont val="ＭＳ Ｐゴシック"/>
        <family val="3"/>
        <charset val="128"/>
      </rPr>
      <t>を用いた式として正しいものを選ぶ</t>
    </r>
    <rPh sb="7" eb="8">
      <t>ハヤ</t>
    </rPh>
    <rPh sb="10" eb="11">
      <t>サ</t>
    </rPh>
    <rPh sb="16" eb="17">
      <t>モチ</t>
    </rPh>
    <rPh sb="19" eb="20">
      <t>シキ</t>
    </rPh>
    <rPh sb="23" eb="24">
      <t>タダ</t>
    </rPh>
    <rPh sb="29" eb="30">
      <t>エラ</t>
    </rPh>
    <phoneticPr fontId="1"/>
  </si>
  <si>
    <t>数量関係を文字を用いた式で表すことができる</t>
    <phoneticPr fontId="1"/>
  </si>
  <si>
    <t>具体的な事象の中で数量の関係をとらえ，連立二元一次方程式をつくることができる</t>
    <phoneticPr fontId="1"/>
  </si>
  <si>
    <t>○</t>
    <phoneticPr fontId="1"/>
  </si>
  <si>
    <t>多角形の内角の和の求め方を理解している</t>
    <phoneticPr fontId="1"/>
  </si>
  <si>
    <t>多角形の内角の和を求めることができる</t>
    <phoneticPr fontId="1"/>
  </si>
  <si>
    <t>Bチームの中で，一番走るのが速い走者を選び，その理由を説明する</t>
    <phoneticPr fontId="1"/>
  </si>
  <si>
    <t>AチームとBチームの順位の入れ替わりがあった場所を図示する</t>
    <phoneticPr fontId="1"/>
  </si>
  <si>
    <t>単項式の乗法・除法の計算ができる</t>
    <phoneticPr fontId="1"/>
  </si>
  <si>
    <t>（２）</t>
    <phoneticPr fontId="1"/>
  </si>
  <si>
    <t>（２）</t>
    <phoneticPr fontId="1"/>
  </si>
  <si>
    <t>連立二元一次方程式を解くことができる</t>
    <phoneticPr fontId="1"/>
  </si>
  <si>
    <t>連立二元一次方程式を解くことができる</t>
    <phoneticPr fontId="1"/>
  </si>
  <si>
    <t>（４）</t>
    <phoneticPr fontId="1"/>
  </si>
  <si>
    <t>連立方程式                         の解について
正しく述べたものを選ぶ</t>
    <phoneticPr fontId="1"/>
  </si>
  <si>
    <t>（１）</t>
    <phoneticPr fontId="1"/>
  </si>
  <si>
    <t>一次関数の関係を式で表すことができる</t>
    <phoneticPr fontId="1"/>
  </si>
  <si>
    <t>（２）</t>
    <phoneticPr fontId="1"/>
  </si>
  <si>
    <t>○</t>
    <phoneticPr fontId="1"/>
  </si>
  <si>
    <t>（３）</t>
    <phoneticPr fontId="1"/>
  </si>
  <si>
    <t>一次関数の意味を理解している</t>
    <phoneticPr fontId="1"/>
  </si>
  <si>
    <t>一次関数の特徴を，表，グラフを相互に関連付けるなどして見いだすことができる</t>
    <phoneticPr fontId="1"/>
  </si>
  <si>
    <t>（５）</t>
    <phoneticPr fontId="1"/>
  </si>
  <si>
    <t>一次関数の特徴を理解している</t>
    <phoneticPr fontId="1"/>
  </si>
  <si>
    <t>二元一次方程式の解を座標とみることができる</t>
    <phoneticPr fontId="1"/>
  </si>
  <si>
    <t>連立方程式　　　　　　　　　の解を座標に持つ
点として正しいものを選ぶ</t>
    <phoneticPr fontId="1"/>
  </si>
  <si>
    <t>連立二元一次方程式の解は座標平面上の２直線の交点の座標であることを理解している。</t>
    <phoneticPr fontId="1"/>
  </si>
  <si>
    <t>（３）</t>
    <phoneticPr fontId="1"/>
  </si>
  <si>
    <t>一定の速さで走った後に，速さを上げたグラフとして正しいものを選ぶ</t>
    <phoneticPr fontId="1"/>
  </si>
  <si>
    <t>具体的な事象から取り出した二つの数量の関係が一次関数であるかどうかを判断し，特徴をとらえることができる</t>
    <phoneticPr fontId="1"/>
  </si>
  <si>
    <t>（１）</t>
    <phoneticPr fontId="1"/>
  </si>
  <si>
    <t>対頂角の意味を理解している</t>
    <phoneticPr fontId="1"/>
  </si>
  <si>
    <t>自分の持ち物をほめられた時の応答として適切な文を選ぶ</t>
    <phoneticPr fontId="1"/>
  </si>
  <si>
    <t>（３）</t>
    <phoneticPr fontId="1"/>
  </si>
  <si>
    <t>（４）</t>
    <phoneticPr fontId="1"/>
  </si>
  <si>
    <t>（１）①</t>
    <phoneticPr fontId="1"/>
  </si>
  <si>
    <t>（１）②</t>
    <phoneticPr fontId="1"/>
  </si>
  <si>
    <t>（２）①</t>
    <phoneticPr fontId="1"/>
  </si>
  <si>
    <t>（２）②</t>
    <phoneticPr fontId="1"/>
  </si>
  <si>
    <t>（２）③</t>
    <phoneticPr fontId="1"/>
  </si>
  <si>
    <t>基本的な文の仕組みを理解している</t>
    <phoneticPr fontId="1"/>
  </si>
  <si>
    <t>適切な動詞の活用形（play）を選ぶ</t>
    <phoneticPr fontId="1"/>
  </si>
  <si>
    <t>（５）</t>
    <phoneticPr fontId="1"/>
  </si>
  <si>
    <t>適切な動詞の活用形（watching）を選ぶ</t>
    <phoneticPr fontId="1"/>
  </si>
  <si>
    <t>①</t>
    <phoneticPr fontId="1"/>
  </si>
  <si>
    <t>実験をおこなう上で注意すべき点について，その理由を理解し，実験器具の正しい扱い方について考えることができる</t>
    <phoneticPr fontId="1"/>
  </si>
  <si>
    <t>質量の変化について考えることができる</t>
    <phoneticPr fontId="1"/>
  </si>
  <si>
    <t>都道府県ごとの全国のぶどう生産量に占める割合を表した地図を参考に，生産量上位７位までを示した表の中から長野県と岡山県を表すものを選ぶ</t>
    <phoneticPr fontId="1"/>
  </si>
  <si>
    <t>宗教改革が始まった時期について，年表中に入れる適切な位置を選ぶ</t>
    <phoneticPr fontId="1"/>
  </si>
  <si>
    <t>宗教改革が始まった時期について，年表中に入れる適切な位置を選ぶ</t>
    <phoneticPr fontId="1"/>
  </si>
  <si>
    <t>都道府県ごとの全国のぶどう生産量に占める割合を表した地図を参考に，生産量上位７位までを示した表の中から長野県と岡山県を表すものを選ぶ</t>
    <phoneticPr fontId="1"/>
  </si>
  <si>
    <t>資料から，地券の内容を正しく読み取ることができる</t>
    <rPh sb="6" eb="7">
      <t>ケン</t>
    </rPh>
    <phoneticPr fontId="1"/>
  </si>
  <si>
    <r>
      <rPr>
        <sz val="8"/>
        <rFont val="Times New Roman"/>
        <family val="1"/>
      </rPr>
      <t>2</t>
    </r>
    <r>
      <rPr>
        <sz val="6"/>
        <rFont val="ＭＳ Ｐゴシック"/>
        <family val="3"/>
        <charset val="128"/>
      </rPr>
      <t>（</t>
    </r>
    <r>
      <rPr>
        <sz val="8"/>
        <rFont val="Times New Roman"/>
        <family val="1"/>
      </rPr>
      <t>3</t>
    </r>
    <r>
      <rPr>
        <i/>
        <sz val="8"/>
        <rFont val="Times New Roman"/>
        <family val="1"/>
      </rPr>
      <t>x+</t>
    </r>
    <r>
      <rPr>
        <sz val="8"/>
        <rFont val="Times New Roman"/>
        <family val="1"/>
      </rPr>
      <t>5</t>
    </r>
    <r>
      <rPr>
        <i/>
        <sz val="8"/>
        <rFont val="Times New Roman"/>
        <family val="1"/>
      </rPr>
      <t>y</t>
    </r>
    <r>
      <rPr>
        <sz val="6"/>
        <rFont val="ＭＳ Ｐゴシック"/>
        <family val="3"/>
        <charset val="128"/>
      </rPr>
      <t>）－</t>
    </r>
    <r>
      <rPr>
        <sz val="8"/>
        <rFont val="Times New Roman"/>
        <family val="1"/>
      </rPr>
      <t>3</t>
    </r>
    <r>
      <rPr>
        <sz val="6"/>
        <rFont val="ＭＳ Ｐゴシック"/>
        <family val="3"/>
        <charset val="128"/>
      </rPr>
      <t>（</t>
    </r>
    <r>
      <rPr>
        <i/>
        <sz val="8"/>
        <rFont val="Times New Roman"/>
        <family val="1"/>
      </rPr>
      <t>x</t>
    </r>
    <r>
      <rPr>
        <i/>
        <sz val="6"/>
        <rFont val="ＭＳ Ｐゴシック"/>
        <family val="3"/>
        <charset val="128"/>
      </rPr>
      <t>－</t>
    </r>
    <r>
      <rPr>
        <i/>
        <sz val="8"/>
        <rFont val="Times New Roman"/>
        <family val="1"/>
      </rPr>
      <t>y</t>
    </r>
    <r>
      <rPr>
        <sz val="6"/>
        <rFont val="ＭＳ Ｐゴシック"/>
        <family val="3"/>
        <charset val="128"/>
      </rPr>
      <t>）</t>
    </r>
    <r>
      <rPr>
        <sz val="6"/>
        <rFont val="ＭＳ Ｐゴシック"/>
        <family val="3"/>
        <charset val="128"/>
      </rPr>
      <t>を計算する</t>
    </r>
    <rPh sb="16" eb="18">
      <t>ケイサン</t>
    </rPh>
    <phoneticPr fontId="1"/>
  </si>
  <si>
    <r>
      <rPr>
        <i/>
        <sz val="8"/>
        <rFont val="Times New Roman"/>
        <family val="1"/>
      </rPr>
      <t>x</t>
    </r>
    <r>
      <rPr>
        <sz val="8"/>
        <rFont val="Times New Roman"/>
        <family val="1"/>
      </rPr>
      <t>=2</t>
    </r>
    <r>
      <rPr>
        <sz val="8"/>
        <rFont val="ＭＳ Ｐゴシック"/>
        <family val="3"/>
        <charset val="128"/>
      </rPr>
      <t>，</t>
    </r>
    <r>
      <rPr>
        <i/>
        <sz val="8"/>
        <rFont val="Times New Roman"/>
        <family val="1"/>
      </rPr>
      <t>y</t>
    </r>
    <r>
      <rPr>
        <sz val="8"/>
        <rFont val="Times New Roman"/>
        <family val="1"/>
      </rPr>
      <t>=</t>
    </r>
    <r>
      <rPr>
        <sz val="6"/>
        <rFont val="ＭＳ Ｐゴシック"/>
        <family val="3"/>
        <charset val="128"/>
      </rPr>
      <t>－</t>
    </r>
    <r>
      <rPr>
        <sz val="8"/>
        <rFont val="Times New Roman"/>
        <family val="1"/>
      </rPr>
      <t>3</t>
    </r>
    <r>
      <rPr>
        <sz val="6"/>
        <rFont val="ＭＳ Ｐゴシック"/>
        <family val="3"/>
        <charset val="128"/>
      </rPr>
      <t>のとき，</t>
    </r>
    <r>
      <rPr>
        <sz val="8"/>
        <rFont val="Times New Roman"/>
        <family val="1"/>
      </rPr>
      <t>2</t>
    </r>
    <r>
      <rPr>
        <i/>
        <sz val="8"/>
        <rFont val="Times New Roman"/>
        <family val="1"/>
      </rPr>
      <t>xy</t>
    </r>
    <r>
      <rPr>
        <sz val="6"/>
        <rFont val="ＭＳ Ｐゴシック"/>
        <family val="3"/>
        <charset val="128"/>
      </rPr>
      <t>の式の値を選ぶ</t>
    </r>
    <rPh sb="16" eb="17">
      <t>シキ</t>
    </rPh>
    <rPh sb="18" eb="19">
      <t>アタイ</t>
    </rPh>
    <rPh sb="20" eb="21">
      <t>エラ</t>
    </rPh>
    <phoneticPr fontId="1"/>
  </si>
  <si>
    <r>
      <t>－</t>
    </r>
    <r>
      <rPr>
        <i/>
        <sz val="8"/>
        <rFont val="Times New Roman"/>
        <family val="1"/>
      </rPr>
      <t>x</t>
    </r>
    <r>
      <rPr>
        <sz val="8"/>
        <rFont val="Times New Roman"/>
        <family val="1"/>
      </rPr>
      <t>+2</t>
    </r>
    <r>
      <rPr>
        <i/>
        <sz val="8"/>
        <rFont val="Times New Roman"/>
        <family val="1"/>
      </rPr>
      <t>y</t>
    </r>
    <r>
      <rPr>
        <sz val="8"/>
        <rFont val="Times New Roman"/>
        <family val="1"/>
      </rPr>
      <t>=</t>
    </r>
    <r>
      <rPr>
        <sz val="6"/>
        <rFont val="ＭＳ Ｐゴシック"/>
        <family val="3"/>
        <charset val="128"/>
      </rPr>
      <t>－</t>
    </r>
    <r>
      <rPr>
        <sz val="8"/>
        <rFont val="Times New Roman"/>
        <family val="1"/>
      </rPr>
      <t>4</t>
    </r>
    <r>
      <rPr>
        <sz val="6"/>
        <rFont val="ＭＳ Ｐゴシック"/>
        <family val="3"/>
        <charset val="128"/>
      </rPr>
      <t>を，</t>
    </r>
    <r>
      <rPr>
        <i/>
        <sz val="8"/>
        <rFont val="Times New Roman"/>
        <family val="1"/>
      </rPr>
      <t>y</t>
    </r>
    <r>
      <rPr>
        <sz val="6"/>
        <rFont val="ＭＳ Ｐゴシック"/>
        <family val="3"/>
        <charset val="128"/>
      </rPr>
      <t>について解く</t>
    </r>
    <rPh sb="15" eb="16">
      <t>ト</t>
    </rPh>
    <phoneticPr fontId="1"/>
  </si>
  <si>
    <r>
      <rPr>
        <sz val="6"/>
        <rFont val="ＭＳ Ｐゴシック"/>
        <family val="3"/>
        <charset val="128"/>
      </rPr>
      <t>連立方程式</t>
    </r>
    <r>
      <rPr>
        <sz val="6"/>
        <rFont val="Times New Roman"/>
        <family val="1"/>
      </rPr>
      <t xml:space="preserve"> </t>
    </r>
    <r>
      <rPr>
        <sz val="8"/>
        <rFont val="Times New Roman"/>
        <family val="1"/>
      </rPr>
      <t>5</t>
    </r>
    <r>
      <rPr>
        <i/>
        <sz val="8"/>
        <rFont val="Times New Roman"/>
        <family val="1"/>
      </rPr>
      <t>x+</t>
    </r>
    <r>
      <rPr>
        <sz val="8"/>
        <rFont val="Times New Roman"/>
        <family val="1"/>
      </rPr>
      <t>2</t>
    </r>
    <r>
      <rPr>
        <i/>
        <sz val="8"/>
        <rFont val="Times New Roman"/>
        <family val="1"/>
      </rPr>
      <t>y</t>
    </r>
    <r>
      <rPr>
        <sz val="8"/>
        <rFont val="ＭＳ Ｐゴシック"/>
        <family val="3"/>
        <charset val="128"/>
      </rPr>
      <t>＝</t>
    </r>
    <r>
      <rPr>
        <sz val="8"/>
        <rFont val="Times New Roman"/>
        <family val="1"/>
      </rPr>
      <t>2</t>
    </r>
    <r>
      <rPr>
        <i/>
        <sz val="8"/>
        <rFont val="Times New Roman"/>
        <family val="1"/>
      </rPr>
      <t>x</t>
    </r>
    <r>
      <rPr>
        <sz val="6"/>
        <rFont val="ＭＳ Ｐゴシック"/>
        <family val="3"/>
        <charset val="128"/>
      </rPr>
      <t>－</t>
    </r>
    <r>
      <rPr>
        <sz val="8"/>
        <rFont val="Times New Roman"/>
        <family val="1"/>
      </rPr>
      <t>3</t>
    </r>
    <r>
      <rPr>
        <i/>
        <sz val="8"/>
        <rFont val="Times New Roman"/>
        <family val="1"/>
      </rPr>
      <t>y</t>
    </r>
    <r>
      <rPr>
        <sz val="8"/>
        <rFont val="ＭＳ Ｐゴシック"/>
        <family val="3"/>
        <charset val="128"/>
      </rPr>
      <t>＝</t>
    </r>
    <r>
      <rPr>
        <sz val="8"/>
        <rFont val="Times New Roman"/>
        <family val="1"/>
      </rPr>
      <t>19</t>
    </r>
    <r>
      <rPr>
        <sz val="10"/>
        <rFont val="Times New Roman"/>
        <family val="1"/>
      </rPr>
      <t xml:space="preserve"> </t>
    </r>
    <r>
      <rPr>
        <sz val="6"/>
        <rFont val="ＭＳ Ｐゴシック"/>
        <family val="3"/>
        <charset val="128"/>
      </rPr>
      <t>を解く</t>
    </r>
    <rPh sb="22" eb="23">
      <t>ト</t>
    </rPh>
    <phoneticPr fontId="1"/>
  </si>
  <si>
    <r>
      <rPr>
        <i/>
        <sz val="8"/>
        <rFont val="Times New Roman"/>
        <family val="1"/>
      </rPr>
      <t>y</t>
    </r>
    <r>
      <rPr>
        <sz val="8"/>
        <rFont val="ＭＳ Ｐゴシック"/>
        <family val="3"/>
        <charset val="128"/>
      </rPr>
      <t>＝</t>
    </r>
    <r>
      <rPr>
        <sz val="6"/>
        <rFont val="ＭＳ Ｐゴシック"/>
        <family val="3"/>
        <charset val="128"/>
      </rPr>
      <t>－</t>
    </r>
    <r>
      <rPr>
        <sz val="8"/>
        <rFont val="Times New Roman"/>
        <family val="1"/>
      </rPr>
      <t>5</t>
    </r>
    <r>
      <rPr>
        <i/>
        <sz val="8"/>
        <rFont val="Times New Roman"/>
        <family val="1"/>
      </rPr>
      <t>x</t>
    </r>
    <r>
      <rPr>
        <sz val="6"/>
        <rFont val="ＭＳ Ｐゴシック"/>
        <family val="3"/>
        <charset val="128"/>
      </rPr>
      <t>－</t>
    </r>
    <r>
      <rPr>
        <sz val="8"/>
        <rFont val="Times New Roman"/>
        <family val="1"/>
      </rPr>
      <t>1</t>
    </r>
    <r>
      <rPr>
        <sz val="6"/>
        <rFont val="ＭＳ Ｐゴシック"/>
        <family val="3"/>
        <charset val="128"/>
      </rPr>
      <t>について，</t>
    </r>
    <r>
      <rPr>
        <i/>
        <sz val="8"/>
        <rFont val="Times New Roman"/>
        <family val="1"/>
      </rPr>
      <t>x</t>
    </r>
    <r>
      <rPr>
        <sz val="6"/>
        <rFont val="ＭＳ Ｐゴシック"/>
        <family val="3"/>
        <charset val="128"/>
      </rPr>
      <t>の増加量が</t>
    </r>
    <r>
      <rPr>
        <sz val="8"/>
        <rFont val="Times New Roman"/>
        <family val="1"/>
      </rPr>
      <t>4</t>
    </r>
    <r>
      <rPr>
        <sz val="6"/>
        <rFont val="ＭＳ Ｐゴシック"/>
        <family val="3"/>
        <charset val="128"/>
      </rPr>
      <t>のときの</t>
    </r>
    <r>
      <rPr>
        <i/>
        <sz val="6"/>
        <rFont val="Times New Roman"/>
        <family val="1"/>
      </rPr>
      <t>y</t>
    </r>
    <r>
      <rPr>
        <sz val="6"/>
        <rFont val="ＭＳ Ｐゴシック"/>
        <family val="3"/>
        <charset val="128"/>
      </rPr>
      <t>の増加量を選ぶ</t>
    </r>
    <rPh sb="14" eb="16">
      <t>ゾウカ</t>
    </rPh>
    <rPh sb="16" eb="17">
      <t>リョウ</t>
    </rPh>
    <rPh sb="25" eb="27">
      <t>ゾウカ</t>
    </rPh>
    <rPh sb="27" eb="28">
      <t>リョウ</t>
    </rPh>
    <rPh sb="29" eb="30">
      <t>エラ</t>
    </rPh>
    <phoneticPr fontId="1"/>
  </si>
  <si>
    <r>
      <rPr>
        <sz val="6"/>
        <rFont val="ＭＳ Ｐゴシック"/>
        <family val="3"/>
        <charset val="128"/>
      </rPr>
      <t>多角形の内角の和の式</t>
    </r>
    <r>
      <rPr>
        <sz val="8"/>
        <rFont val="Times New Roman"/>
        <family val="1"/>
      </rPr>
      <t>180</t>
    </r>
    <r>
      <rPr>
        <sz val="6"/>
        <rFont val="ＭＳ Ｐゴシック"/>
        <family val="3"/>
        <charset val="128"/>
      </rPr>
      <t>°</t>
    </r>
    <r>
      <rPr>
        <sz val="8"/>
        <rFont val="Times New Roman"/>
        <family val="1"/>
      </rPr>
      <t>×(</t>
    </r>
    <r>
      <rPr>
        <i/>
        <sz val="8"/>
        <rFont val="Times New Roman"/>
        <family val="1"/>
      </rPr>
      <t>n</t>
    </r>
    <r>
      <rPr>
        <i/>
        <sz val="6"/>
        <rFont val="ＭＳ Ｐゴシック"/>
        <family val="3"/>
        <charset val="128"/>
      </rPr>
      <t>－</t>
    </r>
    <r>
      <rPr>
        <sz val="8"/>
        <rFont val="Times New Roman"/>
        <family val="1"/>
      </rPr>
      <t>2)</t>
    </r>
    <r>
      <rPr>
        <sz val="6"/>
        <rFont val="ＭＳ Ｐゴシック"/>
        <family val="3"/>
        <charset val="128"/>
      </rPr>
      <t>の「</t>
    </r>
    <r>
      <rPr>
        <sz val="8"/>
        <rFont val="Times New Roman"/>
        <family val="1"/>
      </rPr>
      <t>(</t>
    </r>
    <r>
      <rPr>
        <i/>
        <sz val="8"/>
        <rFont val="Times New Roman"/>
        <family val="1"/>
      </rPr>
      <t>n</t>
    </r>
    <r>
      <rPr>
        <i/>
        <sz val="6"/>
        <rFont val="ＭＳ Ｐゴシック"/>
        <family val="3"/>
        <charset val="128"/>
      </rPr>
      <t>－</t>
    </r>
    <r>
      <rPr>
        <sz val="8"/>
        <rFont val="Times New Roman"/>
        <family val="1"/>
      </rPr>
      <t>2)</t>
    </r>
    <r>
      <rPr>
        <sz val="6"/>
        <rFont val="ＭＳ Ｐゴシック"/>
        <family val="3"/>
        <charset val="128"/>
      </rPr>
      <t>」が表しているものを説明する</t>
    </r>
    <rPh sb="0" eb="3">
      <t>タカクケイ</t>
    </rPh>
    <rPh sb="4" eb="6">
      <t>ナイカク</t>
    </rPh>
    <rPh sb="7" eb="8">
      <t>ワ</t>
    </rPh>
    <rPh sb="9" eb="10">
      <t>シキ</t>
    </rPh>
    <rPh sb="29" eb="30">
      <t>アラワ</t>
    </rPh>
    <rPh sb="37" eb="39">
      <t>セツメイ</t>
    </rPh>
    <phoneticPr fontId="1"/>
  </si>
  <si>
    <r>
      <rPr>
        <i/>
        <sz val="8"/>
        <rFont val="Times New Roman"/>
        <family val="1"/>
      </rPr>
      <t>x+</t>
    </r>
    <r>
      <rPr>
        <sz val="8"/>
        <rFont val="Times New Roman"/>
        <family val="1"/>
      </rPr>
      <t>2</t>
    </r>
    <r>
      <rPr>
        <i/>
        <sz val="8"/>
        <rFont val="Times New Roman"/>
        <family val="1"/>
      </rPr>
      <t>y</t>
    </r>
    <r>
      <rPr>
        <sz val="8"/>
        <rFont val="ＭＳ Ｐゴシック"/>
        <family val="3"/>
        <charset val="128"/>
      </rPr>
      <t>＝</t>
    </r>
    <r>
      <rPr>
        <sz val="8"/>
        <rFont val="Times New Roman"/>
        <family val="1"/>
      </rPr>
      <t>6</t>
    </r>
    <r>
      <rPr>
        <sz val="6"/>
        <rFont val="ＭＳ Ｐゴシック"/>
        <family val="3"/>
        <charset val="128"/>
      </rPr>
      <t>の解である</t>
    </r>
    <r>
      <rPr>
        <i/>
        <sz val="8"/>
        <rFont val="Times New Roman"/>
        <family val="1"/>
      </rPr>
      <t>x</t>
    </r>
    <r>
      <rPr>
        <sz val="6"/>
        <rFont val="ＭＳ Ｐゴシック"/>
        <family val="3"/>
        <charset val="128"/>
      </rPr>
      <t>，</t>
    </r>
    <r>
      <rPr>
        <i/>
        <sz val="8"/>
        <rFont val="Times New Roman"/>
        <family val="1"/>
      </rPr>
      <t>y</t>
    </r>
    <r>
      <rPr>
        <sz val="6"/>
        <rFont val="ＭＳ Ｐゴシック"/>
        <family val="3"/>
        <charset val="128"/>
      </rPr>
      <t>の値の組のうち，自然数であるものをすべて書く</t>
    </r>
    <rPh sb="7" eb="8">
      <t>カイ</t>
    </rPh>
    <rPh sb="15" eb="16">
      <t>アタイ</t>
    </rPh>
    <rPh sb="17" eb="18">
      <t>クミ</t>
    </rPh>
    <rPh sb="22" eb="25">
      <t>シゼンスウ</t>
    </rPh>
    <rPh sb="34" eb="35">
      <t>カ</t>
    </rPh>
    <phoneticPr fontId="1"/>
  </si>
  <si>
    <t>レタスの月別入荷量と産地の気温，レタス栽培マニュアルから，長野県の産地がどのようにしてレタスの商品価値を高めているかを説明する</t>
    <phoneticPr fontId="1"/>
  </si>
  <si>
    <t>レタスの月別入荷量と産地の気温，レタス栽培マニュアルから，長野県の産地でレタスの生育に最適な時期を書く</t>
    <phoneticPr fontId="1"/>
  </si>
  <si>
    <t>３つの資料から，長野県の産地でレタスの生育に最適な時期を読み取ることができる</t>
    <phoneticPr fontId="1"/>
  </si>
  <si>
    <t>会話文の内容を読み取り，適切な助動詞（do）を書く</t>
    <rPh sb="0" eb="2">
      <t>カイワ</t>
    </rPh>
    <rPh sb="2" eb="3">
      <t>ブン</t>
    </rPh>
    <rPh sb="4" eb="6">
      <t>ナイヨウ</t>
    </rPh>
    <rPh sb="7" eb="8">
      <t>ヨ</t>
    </rPh>
    <rPh sb="9" eb="10">
      <t>ト</t>
    </rPh>
    <rPh sb="12" eb="14">
      <t>テキセツ</t>
    </rPh>
    <rPh sb="15" eb="18">
      <t>ジョドウシ</t>
    </rPh>
    <rPh sb="23" eb="24">
      <t>カ</t>
    </rPh>
    <phoneticPr fontId="1"/>
  </si>
  <si>
    <t>会話文の内容を読み取り，適切な接続詞（but）を書く</t>
    <rPh sb="13" eb="16">
      <t>セツゾクシ</t>
    </rPh>
    <rPh sb="21" eb="22">
      <t>カ</t>
    </rPh>
    <phoneticPr fontId="1"/>
  </si>
  <si>
    <t>会話文の内容を読み取り，適切な前置詞（about）を書く</t>
    <rPh sb="13" eb="16">
      <t>ゼンチシ</t>
    </rPh>
    <rPh sb="23" eb="24">
      <t>カ</t>
    </rPh>
    <phoneticPr fontId="1"/>
  </si>
  <si>
    <t>会話文の内容を読み取り，適切な疑問詞（When）を書く</t>
    <rPh sb="12" eb="15">
      <t>ギモンシ</t>
    </rPh>
    <rPh sb="22" eb="23">
      <t>エラ</t>
    </rPh>
    <rPh sb="23" eb="24">
      <t>カ</t>
    </rPh>
    <phoneticPr fontId="1"/>
  </si>
  <si>
    <t>飽和水蒸気量曲線と温度，水蒸気量をもとに湿度の求め方を理解している</t>
    <rPh sb="25" eb="26">
      <t>カタ</t>
    </rPh>
    <rPh sb="27" eb="29">
      <t>リカイ</t>
    </rPh>
    <phoneticPr fontId="3"/>
  </si>
  <si>
    <t>江戸時代の主な航路と地図中の航路との組み合わせとして適切なものを選ぶ</t>
    <rPh sb="5" eb="6">
      <t>オモ</t>
    </rPh>
    <phoneticPr fontId="1"/>
  </si>
  <si>
    <t>13世紀後半の中国の国号について理解している</t>
    <phoneticPr fontId="1"/>
  </si>
  <si>
    <t>南部鉄器が作られはじめた県の位置を地図中から選ぶ</t>
    <rPh sb="14" eb="16">
      <t>イチ</t>
    </rPh>
    <phoneticPr fontId="1"/>
  </si>
  <si>
    <t>-</t>
    <phoneticPr fontId="5" type="Hiragana" alignment="center"/>
  </si>
  <si>
    <t>-</t>
    <phoneticPr fontId="1"/>
  </si>
  <si>
    <t>-</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</si>
</sst>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0_ "/>
    <numFmt numFmtId="177" formatCode="#,##0_ "/>
    <numFmt numFmtId="178" formatCode="0_ "/>
    <numFmt numFmtId="179" formatCode="0_);[Red]\(0\)"/>
    <numFmt numFmtId="180" formatCode="0_ ;[Red]\-0\ "/>
  </numFmts>
  <fonts count="47">
    <font>
      <sz val="11"/>
      <name val="ＭＳ Ｐゴシック"/>
      <family val="3"/>
      <charset val="128"/>
    </font>
    <font>
      <sz val="6"/>
      <name val="ＭＳ Ｐゴシック"/>
      <family val="3"/>
      <charset val="128"/>
    </font>
    <font>
      <sz val="11"/>
      <color indexed="9"/>
      <name val="ＭＳ Ｐゴシック"/>
      <family val="3"/>
      <charset val="128"/>
    </font>
    <font>
      <sz val="9"/>
      <name val="ＭＳ Ｐゴシック"/>
      <family val="3"/>
      <charset val="128"/>
    </font>
    <font>
      <sz val="6"/>
      <color indexed="9"/>
      <name val="ＭＳ Ｐゴシック"/>
      <family val="3"/>
      <charset val="128"/>
    </font>
    <font>
      <sz val="4"/>
      <name val="ＭＳ Ｐゴシック"/>
      <family val="3"/>
      <charset val="128"/>
    </font>
    <font>
      <sz val="11"/>
      <name val="ＭＳ Ｐゴシック"/>
      <family val="3"/>
      <charset val="128"/>
    </font>
    <font>
      <sz val="10"/>
      <name val="ＭＳ Ｐゴシック"/>
      <family val="3"/>
      <charset val="128"/>
    </font>
    <font>
      <sz val="11"/>
      <color indexed="8"/>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i/>
      <sz val="6"/>
      <name val="ＭＳ Ｐゴシック"/>
      <family val="3"/>
      <charset val="128"/>
    </font>
    <font>
      <sz val="8"/>
      <name val="ＭＳ Ｐゴシック"/>
      <family val="3"/>
      <charset val="128"/>
    </font>
    <font>
      <sz val="8"/>
      <name val="Times New Roman"/>
      <family val="1"/>
    </font>
    <font>
      <i/>
      <sz val="8"/>
      <name val="Times New Roman"/>
      <family val="1"/>
    </font>
    <font>
      <sz val="6"/>
      <name val="Times New Roman"/>
      <family val="1"/>
    </font>
    <font>
      <sz val="10"/>
      <name val="Times New Roman"/>
      <family val="1"/>
    </font>
    <font>
      <i/>
      <sz val="6"/>
      <name val="Times New Roman"/>
      <family val="1"/>
    </font>
    <font>
      <sz val="6"/>
      <color theme="1"/>
      <name val="ＭＳ Ｐゴシック"/>
      <family val="3"/>
      <charset val="128"/>
      <scheme val="minor"/>
    </font>
    <font>
      <sz val="11"/>
      <color indexed="9"/>
      <name val="ＭＳ Ｐゴシック"/>
      <family val="3"/>
      <charset val="128"/>
      <scheme val="minor"/>
    </font>
    <font>
      <sz val="11"/>
      <name val="ＭＳ Ｐゴシック"/>
      <family val="3"/>
      <charset val="128"/>
      <scheme val="minor"/>
    </font>
    <font>
      <sz val="6"/>
      <color indexed="9"/>
      <name val="ＭＳ Ｐゴシック"/>
      <family val="3"/>
      <charset val="128"/>
      <scheme val="minor"/>
    </font>
    <font>
      <sz val="6"/>
      <name val="ＭＳ Ｐゴシック"/>
      <family val="3"/>
      <charset val="128"/>
      <scheme val="minor"/>
    </font>
    <font>
      <sz val="8"/>
      <name val="ＭＳ Ｐゴシック"/>
      <family val="3"/>
      <charset val="128"/>
      <scheme val="minor"/>
    </font>
    <font>
      <sz val="10"/>
      <name val="ＭＳ Ｐゴシック"/>
      <family val="3"/>
      <charset val="128"/>
      <scheme val="minor"/>
    </font>
    <font>
      <sz val="9"/>
      <name val="ＭＳ Ｐゴシック"/>
      <family val="3"/>
      <charset val="128"/>
      <scheme val="minor"/>
    </font>
    <font>
      <sz val="11"/>
      <color indexed="9"/>
      <name val="ＭＳ Ｐゴシック"/>
      <family val="3"/>
      <charset val="128"/>
      <scheme val="major"/>
    </font>
    <font>
      <sz val="11"/>
      <name val="ＭＳ Ｐゴシック"/>
      <family val="3"/>
      <charset val="128"/>
      <scheme val="major"/>
    </font>
    <font>
      <sz val="6"/>
      <color indexed="9"/>
      <name val="ＭＳ Ｐゴシック"/>
      <family val="3"/>
      <charset val="128"/>
      <scheme val="major"/>
    </font>
    <font>
      <sz val="6"/>
      <name val="ＭＳ Ｐゴシック"/>
      <family val="3"/>
      <charset val="128"/>
      <scheme val="major"/>
    </font>
    <font>
      <sz val="8"/>
      <name val="ＭＳ Ｐゴシック"/>
      <family val="3"/>
      <charset val="128"/>
      <scheme val="major"/>
    </font>
    <font>
      <sz val="10"/>
      <name val="ＭＳ Ｐゴシック"/>
      <family val="3"/>
      <charset val="128"/>
      <scheme val="major"/>
    </font>
    <font>
      <sz val="9"/>
      <name val="ＭＳ Ｐゴシック"/>
      <family val="3"/>
      <charset val="128"/>
      <scheme val="major"/>
    </font>
    <font>
      <sz val="6"/>
      <color theme="1"/>
      <name val="ＭＳ Ｐゴシック"/>
      <family val="3"/>
      <charset val="128"/>
      <scheme val="major"/>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8"/>
        <bgColor indexed="64"/>
      </patternFill>
    </fill>
  </fills>
  <borders count="3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right style="hair">
        <color indexed="64"/>
      </right>
      <top style="thin">
        <color indexed="64"/>
      </top>
      <bottom style="thin">
        <color indexed="64"/>
      </bottom>
      <diagonal/>
    </border>
    <border>
      <left/>
      <right/>
      <top style="thin">
        <color indexed="64"/>
      </top>
      <bottom/>
      <diagonal/>
    </border>
    <border>
      <left/>
      <right style="hair">
        <color indexed="64"/>
      </right>
      <top style="thin">
        <color indexed="64"/>
      </top>
      <bottom/>
      <diagonal/>
    </border>
    <border>
      <left style="hair">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s>
  <cellStyleXfs count="43">
    <xf numFmtId="0" fontId="0" fillId="0" borderId="0"/>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9" fillId="0" borderId="0" applyNumberFormat="0" applyFill="0" applyBorder="0" applyAlignment="0" applyProtection="0">
      <alignment vertical="center"/>
    </xf>
    <xf numFmtId="0" fontId="10" fillId="20" borderId="1" applyNumberFormat="0" applyAlignment="0" applyProtection="0">
      <alignment vertical="center"/>
    </xf>
    <xf numFmtId="0" fontId="11" fillId="21" borderId="0" applyNumberFormat="0" applyBorder="0" applyAlignment="0" applyProtection="0">
      <alignment vertical="center"/>
    </xf>
    <xf numFmtId="0" fontId="6" fillId="22" borderId="2" applyNumberFormat="0" applyFont="0" applyAlignment="0" applyProtection="0">
      <alignment vertical="center"/>
    </xf>
    <xf numFmtId="0" fontId="12" fillId="0" borderId="3" applyNumberFormat="0" applyFill="0" applyAlignment="0" applyProtection="0">
      <alignment vertical="center"/>
    </xf>
    <xf numFmtId="0" fontId="13" fillId="3" borderId="0" applyNumberFormat="0" applyBorder="0" applyAlignment="0" applyProtection="0">
      <alignment vertical="center"/>
    </xf>
    <xf numFmtId="0" fontId="14" fillId="23" borderId="4" applyNumberFormat="0" applyAlignment="0" applyProtection="0">
      <alignment vertical="center"/>
    </xf>
    <xf numFmtId="0" fontId="15" fillId="0" borderId="0" applyNumberFormat="0" applyFill="0" applyBorder="0" applyAlignment="0" applyProtection="0">
      <alignment vertical="center"/>
    </xf>
    <xf numFmtId="0" fontId="16" fillId="0" borderId="5" applyNumberFormat="0" applyFill="0" applyAlignment="0" applyProtection="0">
      <alignment vertical="center"/>
    </xf>
    <xf numFmtId="0" fontId="17" fillId="0" borderId="6" applyNumberFormat="0" applyFill="0" applyAlignment="0" applyProtection="0">
      <alignment vertical="center"/>
    </xf>
    <xf numFmtId="0" fontId="18" fillId="0" borderId="7" applyNumberFormat="0" applyFill="0" applyAlignment="0" applyProtection="0">
      <alignment vertical="center"/>
    </xf>
    <xf numFmtId="0" fontId="18" fillId="0" borderId="0" applyNumberFormat="0" applyFill="0" applyBorder="0" applyAlignment="0" applyProtection="0">
      <alignment vertical="center"/>
    </xf>
    <xf numFmtId="0" fontId="19" fillId="0" borderId="8" applyNumberFormat="0" applyFill="0" applyAlignment="0" applyProtection="0">
      <alignment vertical="center"/>
    </xf>
    <xf numFmtId="0" fontId="20" fillId="23" borderId="9" applyNumberFormat="0" applyAlignment="0" applyProtection="0">
      <alignment vertical="center"/>
    </xf>
    <xf numFmtId="0" fontId="21" fillId="0" borderId="0" applyNumberFormat="0" applyFill="0" applyBorder="0" applyAlignment="0" applyProtection="0">
      <alignment vertical="center"/>
    </xf>
    <xf numFmtId="0" fontId="22" fillId="7" borderId="4" applyNumberFormat="0" applyAlignment="0" applyProtection="0">
      <alignment vertical="center"/>
    </xf>
    <xf numFmtId="0" fontId="6" fillId="0" borderId="0">
      <alignment vertical="center"/>
    </xf>
    <xf numFmtId="0" fontId="23" fillId="4" borderId="0" applyNumberFormat="0" applyBorder="0" applyAlignment="0" applyProtection="0">
      <alignment vertical="center"/>
    </xf>
  </cellStyleXfs>
  <cellXfs count="260">
    <xf numFmtId="0" fontId="0" fillId="0" borderId="0" xfId="0"/>
    <xf numFmtId="0" fontId="3" fillId="0" borderId="0" xfId="0" applyFont="1" applyBorder="1" applyAlignment="1"/>
    <xf numFmtId="176" fontId="3" fillId="0" borderId="0" xfId="0" applyNumberFormat="1" applyFont="1" applyBorder="1" applyAlignment="1"/>
    <xf numFmtId="0" fontId="1" fillId="0" borderId="0" xfId="0" applyFont="1" applyBorder="1" applyAlignment="1">
      <alignment vertical="center"/>
    </xf>
    <xf numFmtId="0" fontId="1" fillId="0" borderId="0" xfId="0" applyFont="1" applyBorder="1" applyAlignment="1"/>
    <xf numFmtId="0" fontId="0" fillId="0" borderId="0" xfId="0" applyBorder="1"/>
    <xf numFmtId="176" fontId="3" fillId="0" borderId="0" xfId="0" applyNumberFormat="1" applyFont="1" applyBorder="1"/>
    <xf numFmtId="0" fontId="2" fillId="24" borderId="0" xfId="0" applyFont="1" applyFill="1" applyBorder="1"/>
    <xf numFmtId="0" fontId="0" fillId="24" borderId="0" xfId="0" applyFill="1" applyBorder="1"/>
    <xf numFmtId="0" fontId="4" fillId="24" borderId="0" xfId="0" applyFont="1" applyFill="1" applyBorder="1"/>
    <xf numFmtId="0" fontId="3" fillId="0" borderId="0" xfId="0" applyFont="1" applyBorder="1"/>
    <xf numFmtId="176" fontId="1" fillId="0" borderId="0" xfId="0" applyNumberFormat="1" applyFont="1" applyBorder="1" applyAlignment="1"/>
    <xf numFmtId="0" fontId="1" fillId="0" borderId="0" xfId="0" applyFont="1" applyBorder="1"/>
    <xf numFmtId="0" fontId="1" fillId="0" borderId="10" xfId="0" applyFont="1" applyBorder="1" applyAlignment="1">
      <alignment horizontal="center" vertical="center"/>
    </xf>
    <xf numFmtId="0" fontId="4" fillId="24" borderId="0" xfId="0" applyFont="1" applyFill="1" applyBorder="1" applyAlignment="1">
      <alignment horizontal="right"/>
    </xf>
    <xf numFmtId="0" fontId="0" fillId="0" borderId="0" xfId="0" applyFill="1" applyBorder="1"/>
    <xf numFmtId="0" fontId="1" fillId="0" borderId="0" xfId="0" applyFont="1" applyBorder="1" applyAlignment="1">
      <alignment horizontal="center"/>
    </xf>
    <xf numFmtId="0" fontId="1" fillId="0" borderId="0" xfId="0" applyFont="1" applyBorder="1" applyAlignment="1">
      <alignment horizontal="center" vertical="center"/>
    </xf>
    <xf numFmtId="0" fontId="6" fillId="24" borderId="0" xfId="0" applyFont="1" applyFill="1" applyBorder="1"/>
    <xf numFmtId="0" fontId="6" fillId="0" borderId="0" xfId="0" applyFont="1" applyFill="1" applyBorder="1"/>
    <xf numFmtId="0" fontId="6" fillId="0" borderId="0" xfId="0" applyFont="1" applyBorder="1"/>
    <xf numFmtId="176" fontId="1" fillId="0" borderId="0" xfId="0" applyNumberFormat="1" applyFont="1" applyBorder="1"/>
    <xf numFmtId="0" fontId="0" fillId="24" borderId="0" xfId="0" applyFill="1"/>
    <xf numFmtId="0" fontId="1" fillId="24" borderId="0" xfId="0" applyFont="1" applyFill="1" applyBorder="1"/>
    <xf numFmtId="0" fontId="1" fillId="0" borderId="0" xfId="0" applyFont="1" applyFill="1" applyBorder="1"/>
    <xf numFmtId="0" fontId="7" fillId="0" borderId="0" xfId="0" applyFont="1" applyBorder="1"/>
    <xf numFmtId="0" fontId="1" fillId="24" borderId="0" xfId="0" applyFont="1" applyFill="1"/>
    <xf numFmtId="177" fontId="1" fillId="0" borderId="10" xfId="0" applyNumberFormat="1" applyFont="1" applyBorder="1" applyAlignment="1">
      <alignment horizontal="right" vertical="center"/>
    </xf>
    <xf numFmtId="176" fontId="1" fillId="0" borderId="10" xfId="0" applyNumberFormat="1" applyFont="1" applyBorder="1" applyAlignment="1">
      <alignment vertical="center"/>
    </xf>
    <xf numFmtId="176" fontId="1" fillId="0" borderId="0" xfId="0" applyNumberFormat="1" applyFont="1" applyBorder="1" applyAlignment="1">
      <alignment vertical="center"/>
    </xf>
    <xf numFmtId="0" fontId="6" fillId="0" borderId="0" xfId="0" applyFont="1" applyBorder="1" applyAlignment="1">
      <alignment vertical="center"/>
    </xf>
    <xf numFmtId="0" fontId="3" fillId="0" borderId="0" xfId="0" applyFont="1" applyFill="1" applyBorder="1" applyAlignment="1">
      <alignment horizontal="left" vertical="center"/>
    </xf>
    <xf numFmtId="0" fontId="3" fillId="0" borderId="0" xfId="0" applyFont="1" applyBorder="1" applyAlignment="1">
      <alignment vertical="center"/>
    </xf>
    <xf numFmtId="0" fontId="1" fillId="0" borderId="11" xfId="0" applyFont="1" applyBorder="1" applyAlignment="1">
      <alignment vertical="center"/>
    </xf>
    <xf numFmtId="0" fontId="1" fillId="0" borderId="12" xfId="0" applyFont="1" applyBorder="1" applyAlignment="1">
      <alignment vertical="center"/>
    </xf>
    <xf numFmtId="0" fontId="0" fillId="0" borderId="0" xfId="0" applyBorder="1" applyAlignment="1">
      <alignment vertical="center"/>
    </xf>
    <xf numFmtId="176" fontId="3" fillId="0" borderId="0" xfId="0" applyNumberFormat="1" applyFont="1" applyBorder="1" applyAlignment="1">
      <alignment vertical="center"/>
    </xf>
    <xf numFmtId="0" fontId="1" fillId="0" borderId="11" xfId="0" applyFont="1" applyFill="1" applyBorder="1" applyAlignment="1">
      <alignment vertical="center"/>
    </xf>
    <xf numFmtId="0" fontId="0" fillId="0" borderId="12" xfId="0" applyFill="1" applyBorder="1" applyAlignment="1">
      <alignment vertical="center"/>
    </xf>
    <xf numFmtId="178" fontId="1" fillId="0" borderId="11" xfId="0" applyNumberFormat="1" applyFont="1" applyBorder="1" applyAlignment="1">
      <alignment horizontal="right" vertical="center"/>
    </xf>
    <xf numFmtId="0" fontId="1" fillId="0" borderId="13" xfId="0" applyFont="1" applyBorder="1" applyAlignment="1">
      <alignment horizontal="center" vertical="center"/>
    </xf>
    <xf numFmtId="177" fontId="1" fillId="0" borderId="13" xfId="0" applyNumberFormat="1" applyFont="1" applyBorder="1" applyAlignment="1">
      <alignment vertical="center"/>
    </xf>
    <xf numFmtId="0" fontId="1" fillId="0" borderId="14" xfId="0" applyFont="1" applyBorder="1" applyAlignment="1">
      <alignment horizontal="center" vertical="top" textRotation="255"/>
    </xf>
    <xf numFmtId="0" fontId="1" fillId="0" borderId="15" xfId="0" applyFont="1" applyBorder="1" applyAlignment="1">
      <alignment horizontal="center" vertical="top" textRotation="255"/>
    </xf>
    <xf numFmtId="0" fontId="1" fillId="0" borderId="16" xfId="0" applyFont="1" applyBorder="1" applyAlignment="1">
      <alignment horizontal="center" vertical="top" textRotation="255"/>
    </xf>
    <xf numFmtId="0" fontId="1" fillId="0" borderId="14" xfId="0" applyFont="1" applyBorder="1" applyAlignment="1">
      <alignment horizontal="center" vertical="center"/>
    </xf>
    <xf numFmtId="0" fontId="1" fillId="0" borderId="15" xfId="0" applyFont="1" applyBorder="1" applyAlignment="1">
      <alignment horizontal="center" vertical="center"/>
    </xf>
    <xf numFmtId="0" fontId="1" fillId="0" borderId="16" xfId="0" applyFont="1" applyBorder="1" applyAlignment="1">
      <alignment horizontal="center" vertical="center"/>
    </xf>
    <xf numFmtId="176" fontId="1" fillId="0" borderId="14" xfId="0" applyNumberFormat="1" applyFont="1" applyBorder="1" applyAlignment="1">
      <alignment vertical="center"/>
    </xf>
    <xf numFmtId="176" fontId="1" fillId="0" borderId="16" xfId="0" applyNumberFormat="1" applyFont="1" applyBorder="1" applyAlignment="1">
      <alignment vertical="center"/>
    </xf>
    <xf numFmtId="0" fontId="1" fillId="0" borderId="17" xfId="0" applyFont="1" applyBorder="1" applyAlignment="1">
      <alignment horizontal="center" vertical="center"/>
    </xf>
    <xf numFmtId="0" fontId="1" fillId="0" borderId="14" xfId="0" applyNumberFormat="1" applyFont="1" applyBorder="1" applyAlignment="1">
      <alignment horizontal="center" vertical="center"/>
    </xf>
    <xf numFmtId="0" fontId="1" fillId="0" borderId="15" xfId="0" applyNumberFormat="1" applyFont="1" applyBorder="1" applyAlignment="1">
      <alignment horizontal="center" vertical="center"/>
    </xf>
    <xf numFmtId="0" fontId="1" fillId="0" borderId="16" xfId="0" applyNumberFormat="1" applyFont="1" applyBorder="1" applyAlignment="1">
      <alignment horizontal="center" vertical="center"/>
    </xf>
    <xf numFmtId="0" fontId="1" fillId="0" borderId="17" xfId="0" applyNumberFormat="1" applyFont="1" applyBorder="1" applyAlignment="1">
      <alignment horizontal="center" vertical="center"/>
    </xf>
    <xf numFmtId="0" fontId="1" fillId="0" borderId="18" xfId="0" applyNumberFormat="1" applyFont="1" applyBorder="1" applyAlignment="1">
      <alignment horizontal="center" vertical="center"/>
    </xf>
    <xf numFmtId="0" fontId="1" fillId="0" borderId="19" xfId="0" applyNumberFormat="1" applyFont="1" applyBorder="1" applyAlignment="1">
      <alignment horizontal="center" vertical="center"/>
    </xf>
    <xf numFmtId="0" fontId="1" fillId="0" borderId="20" xfId="0" applyNumberFormat="1" applyFont="1" applyBorder="1" applyAlignment="1">
      <alignment horizontal="center" vertical="center"/>
    </xf>
    <xf numFmtId="0" fontId="1" fillId="0" borderId="21" xfId="0" applyNumberFormat="1" applyFont="1" applyBorder="1" applyAlignment="1">
      <alignment horizontal="center" vertical="center"/>
    </xf>
    <xf numFmtId="178" fontId="1" fillId="0" borderId="10" xfId="0" applyNumberFormat="1" applyFont="1" applyBorder="1" applyAlignment="1">
      <alignment horizontal="right" vertical="center"/>
    </xf>
    <xf numFmtId="0" fontId="1" fillId="0" borderId="17" xfId="0" applyFont="1" applyBorder="1" applyAlignment="1">
      <alignment horizontal="center" vertical="top" textRotation="255"/>
    </xf>
    <xf numFmtId="0" fontId="1" fillId="0" borderId="22" xfId="0" applyFont="1" applyFill="1" applyBorder="1" applyAlignment="1">
      <alignment horizontal="left"/>
    </xf>
    <xf numFmtId="176" fontId="1" fillId="0" borderId="11" xfId="0" applyNumberFormat="1" applyFont="1" applyBorder="1" applyAlignment="1">
      <alignment horizontal="right" vertical="center"/>
    </xf>
    <xf numFmtId="176" fontId="1" fillId="0" borderId="12" xfId="0" applyNumberFormat="1" applyFont="1" applyBorder="1" applyAlignment="1">
      <alignment horizontal="right" vertical="center"/>
    </xf>
    <xf numFmtId="176" fontId="1" fillId="0" borderId="20" xfId="0" applyNumberFormat="1" applyFont="1" applyBorder="1" applyAlignment="1">
      <alignment vertical="center"/>
    </xf>
    <xf numFmtId="0" fontId="1" fillId="0" borderId="21" xfId="0" applyFont="1" applyBorder="1" applyAlignment="1">
      <alignment horizontal="center" vertical="center"/>
    </xf>
    <xf numFmtId="0" fontId="1" fillId="0" borderId="23" xfId="0" applyFont="1" applyBorder="1" applyAlignment="1">
      <alignment horizontal="center" vertical="center"/>
    </xf>
    <xf numFmtId="176" fontId="1" fillId="0" borderId="18" xfId="0" applyNumberFormat="1" applyFont="1" applyBorder="1" applyAlignment="1">
      <alignment vertical="center"/>
    </xf>
    <xf numFmtId="0" fontId="1" fillId="0" borderId="19" xfId="0" applyFont="1" applyBorder="1" applyAlignment="1">
      <alignment horizontal="center" vertical="center"/>
    </xf>
    <xf numFmtId="0" fontId="1" fillId="0" borderId="18" xfId="0" applyFont="1" applyBorder="1" applyAlignment="1">
      <alignment horizontal="center" vertical="center"/>
    </xf>
    <xf numFmtId="0" fontId="1" fillId="0" borderId="20" xfId="0" applyFont="1" applyBorder="1" applyAlignment="1">
      <alignment horizontal="center" vertical="center"/>
    </xf>
    <xf numFmtId="0" fontId="1" fillId="0" borderId="12" xfId="0" applyFont="1" applyFill="1" applyBorder="1" applyAlignment="1">
      <alignment vertical="center" shrinkToFit="1"/>
    </xf>
    <xf numFmtId="0" fontId="1" fillId="0" borderId="11" xfId="0" applyFont="1" applyFill="1" applyBorder="1" applyAlignment="1">
      <alignment vertical="center" shrinkToFit="1"/>
    </xf>
    <xf numFmtId="49" fontId="1" fillId="0" borderId="10" xfId="0" applyNumberFormat="1" applyFont="1" applyBorder="1" applyAlignment="1">
      <alignment horizontal="center" vertical="center"/>
    </xf>
    <xf numFmtId="0" fontId="1" fillId="0" borderId="24" xfId="0" applyFont="1" applyBorder="1" applyAlignment="1">
      <alignment horizontal="center" vertical="center"/>
    </xf>
    <xf numFmtId="49" fontId="1" fillId="0" borderId="25" xfId="0" applyNumberFormat="1" applyFont="1" applyBorder="1" applyAlignment="1">
      <alignment horizontal="center" vertical="center"/>
    </xf>
    <xf numFmtId="49" fontId="1" fillId="0" borderId="10" xfId="0" applyNumberFormat="1" applyFont="1" applyFill="1" applyBorder="1" applyAlignment="1">
      <alignment horizontal="center" vertical="center"/>
    </xf>
    <xf numFmtId="0" fontId="0" fillId="0" borderId="0" xfId="0" applyBorder="1" applyAlignment="1">
      <alignment horizontal="left"/>
    </xf>
    <xf numFmtId="180" fontId="31" fillId="0" borderId="10" xfId="0" applyNumberFormat="1" applyFont="1" applyFill="1" applyBorder="1" applyAlignment="1">
      <alignment horizontal="center" vertical="center"/>
    </xf>
    <xf numFmtId="179" fontId="1" fillId="0" borderId="11" xfId="0" applyNumberFormat="1" applyFont="1" applyBorder="1" applyAlignment="1">
      <alignment horizontal="center" vertical="center"/>
    </xf>
    <xf numFmtId="49" fontId="1" fillId="0" borderId="26" xfId="0" applyNumberFormat="1" applyFont="1" applyBorder="1" applyAlignment="1">
      <alignment horizontal="center" vertical="center"/>
    </xf>
    <xf numFmtId="0" fontId="3" fillId="0" borderId="10" xfId="0" applyFont="1" applyBorder="1" applyAlignment="1">
      <alignment horizontal="center" vertical="center"/>
    </xf>
    <xf numFmtId="0" fontId="32" fillId="24" borderId="0" xfId="0" applyFont="1" applyFill="1" applyBorder="1"/>
    <xf numFmtId="0" fontId="33" fillId="24" borderId="0" xfId="0" applyFont="1" applyFill="1" applyBorder="1"/>
    <xf numFmtId="0" fontId="34" fillId="24" borderId="0" xfId="0" applyFont="1" applyFill="1" applyBorder="1"/>
    <xf numFmtId="0" fontId="35" fillId="24" borderId="0" xfId="0" applyFont="1" applyFill="1" applyBorder="1"/>
    <xf numFmtId="0" fontId="36" fillId="0" borderId="0" xfId="0" applyFont="1" applyBorder="1"/>
    <xf numFmtId="0" fontId="37" fillId="0" borderId="0" xfId="0" applyFont="1" applyBorder="1"/>
    <xf numFmtId="0" fontId="38" fillId="0" borderId="0" xfId="0" applyFont="1" applyBorder="1"/>
    <xf numFmtId="0" fontId="38" fillId="0" borderId="0" xfId="0" applyFont="1" applyBorder="1" applyAlignment="1">
      <alignment vertical="center"/>
    </xf>
    <xf numFmtId="0" fontId="35" fillId="0" borderId="0" xfId="0" applyFont="1" applyBorder="1"/>
    <xf numFmtId="0" fontId="35" fillId="0" borderId="13" xfId="0" applyFont="1" applyBorder="1" applyAlignment="1">
      <alignment horizontal="center" vertical="center"/>
    </xf>
    <xf numFmtId="0" fontId="35" fillId="0" borderId="10" xfId="0" applyFont="1" applyBorder="1" applyAlignment="1">
      <alignment horizontal="center" vertical="center"/>
    </xf>
    <xf numFmtId="177" fontId="35" fillId="0" borderId="13" xfId="0" applyNumberFormat="1" applyFont="1" applyBorder="1" applyAlignment="1">
      <alignment vertical="center"/>
    </xf>
    <xf numFmtId="177" fontId="35" fillId="0" borderId="10" xfId="0" applyNumberFormat="1" applyFont="1" applyBorder="1" applyAlignment="1">
      <alignment horizontal="right" vertical="center"/>
    </xf>
    <xf numFmtId="176" fontId="35" fillId="0" borderId="10" xfId="0" applyNumberFormat="1" applyFont="1" applyBorder="1" applyAlignment="1">
      <alignment vertical="center"/>
    </xf>
    <xf numFmtId="0" fontId="33" fillId="0" borderId="0" xfId="0" applyFont="1" applyBorder="1"/>
    <xf numFmtId="0" fontId="33" fillId="0" borderId="0" xfId="0" applyFont="1" applyBorder="1" applyAlignment="1">
      <alignment vertical="center"/>
    </xf>
    <xf numFmtId="0" fontId="38" fillId="0" borderId="0" xfId="0" applyFont="1" applyFill="1" applyBorder="1" applyAlignment="1">
      <alignment horizontal="left" vertical="center"/>
    </xf>
    <xf numFmtId="0" fontId="35" fillId="0" borderId="11" xfId="0" applyFont="1" applyBorder="1" applyAlignment="1">
      <alignment vertical="center"/>
    </xf>
    <xf numFmtId="0" fontId="35" fillId="0" borderId="12" xfId="0" applyFont="1" applyBorder="1" applyAlignment="1">
      <alignment vertical="center"/>
    </xf>
    <xf numFmtId="178" fontId="35" fillId="0" borderId="11" xfId="0" applyNumberFormat="1" applyFont="1" applyBorder="1" applyAlignment="1">
      <alignment horizontal="right" vertical="center"/>
    </xf>
    <xf numFmtId="49" fontId="35" fillId="0" borderId="26" xfId="0" applyNumberFormat="1" applyFont="1" applyBorder="1" applyAlignment="1">
      <alignment horizontal="center" vertical="center"/>
    </xf>
    <xf numFmtId="49" fontId="35" fillId="0" borderId="10" xfId="0" applyNumberFormat="1" applyFont="1" applyBorder="1" applyAlignment="1">
      <alignment horizontal="center" vertical="center"/>
    </xf>
    <xf numFmtId="49" fontId="35" fillId="0" borderId="10" xfId="0" applyNumberFormat="1" applyFont="1" applyFill="1" applyBorder="1" applyAlignment="1">
      <alignment horizontal="center" vertical="center"/>
    </xf>
    <xf numFmtId="0" fontId="38" fillId="0" borderId="10" xfId="0" applyFont="1" applyBorder="1" applyAlignment="1">
      <alignment horizontal="center" vertical="center"/>
    </xf>
    <xf numFmtId="0" fontId="39" fillId="24" borderId="0" xfId="0" applyFont="1" applyFill="1" applyBorder="1"/>
    <xf numFmtId="0" fontId="40" fillId="24" borderId="0" xfId="0" applyFont="1" applyFill="1" applyBorder="1"/>
    <xf numFmtId="0" fontId="40" fillId="0" borderId="0" xfId="0" applyFont="1" applyFill="1" applyBorder="1"/>
    <xf numFmtId="0" fontId="40" fillId="0" borderId="0" xfId="0" applyFont="1" applyBorder="1"/>
    <xf numFmtId="0" fontId="41" fillId="24" borderId="0" xfId="0" applyFont="1" applyFill="1" applyBorder="1"/>
    <xf numFmtId="0" fontId="41" fillId="24" borderId="0" xfId="0" applyFont="1" applyFill="1" applyBorder="1" applyAlignment="1">
      <alignment horizontal="right"/>
    </xf>
    <xf numFmtId="0" fontId="42" fillId="24" borderId="0" xfId="0" applyFont="1" applyFill="1" applyBorder="1"/>
    <xf numFmtId="0" fontId="42" fillId="0" borderId="0" xfId="0" applyFont="1" applyFill="1" applyBorder="1"/>
    <xf numFmtId="0" fontId="42" fillId="0" borderId="0" xfId="0" applyFont="1" applyBorder="1"/>
    <xf numFmtId="0" fontId="43" fillId="0" borderId="0" xfId="0" applyFont="1" applyBorder="1"/>
    <xf numFmtId="0" fontId="44" fillId="0" borderId="0" xfId="0" applyFont="1" applyBorder="1"/>
    <xf numFmtId="0" fontId="45" fillId="0" borderId="0" xfId="0" applyFont="1" applyBorder="1"/>
    <xf numFmtId="0" fontId="45" fillId="0" borderId="0" xfId="0" applyFont="1" applyBorder="1" applyAlignment="1">
      <alignment vertical="center"/>
    </xf>
    <xf numFmtId="176" fontId="42" fillId="0" borderId="0" xfId="0" applyNumberFormat="1" applyFont="1" applyBorder="1" applyAlignment="1">
      <alignment vertical="center"/>
    </xf>
    <xf numFmtId="0" fontId="42" fillId="0" borderId="13" xfId="0" applyFont="1" applyBorder="1" applyAlignment="1">
      <alignment horizontal="center" vertical="center"/>
    </xf>
    <xf numFmtId="0" fontId="42" fillId="0" borderId="10" xfId="0" applyFont="1" applyBorder="1" applyAlignment="1">
      <alignment horizontal="center" vertical="center"/>
    </xf>
    <xf numFmtId="0" fontId="42" fillId="0" borderId="0" xfId="0" applyFont="1" applyBorder="1" applyAlignment="1">
      <alignment vertical="center"/>
    </xf>
    <xf numFmtId="0" fontId="42" fillId="0" borderId="0" xfId="0" applyFont="1" applyBorder="1" applyAlignment="1"/>
    <xf numFmtId="177" fontId="42" fillId="0" borderId="13" xfId="0" applyNumberFormat="1" applyFont="1" applyBorder="1" applyAlignment="1">
      <alignment vertical="center"/>
    </xf>
    <xf numFmtId="177" fontId="42" fillId="0" borderId="10" xfId="0" applyNumberFormat="1" applyFont="1" applyBorder="1" applyAlignment="1">
      <alignment horizontal="right" vertical="center"/>
    </xf>
    <xf numFmtId="176" fontId="42" fillId="0" borderId="10" xfId="0" applyNumberFormat="1" applyFont="1" applyBorder="1" applyAlignment="1">
      <alignment vertical="center"/>
    </xf>
    <xf numFmtId="0" fontId="40" fillId="0" borderId="0" xfId="0" applyFont="1" applyBorder="1" applyAlignment="1">
      <alignment vertical="center"/>
    </xf>
    <xf numFmtId="176" fontId="42" fillId="0" borderId="0" xfId="0" applyNumberFormat="1" applyFont="1" applyBorder="1" applyAlignment="1"/>
    <xf numFmtId="0" fontId="45" fillId="0" borderId="0" xfId="0" applyFont="1" applyFill="1" applyBorder="1" applyAlignment="1">
      <alignment horizontal="left" vertical="center"/>
    </xf>
    <xf numFmtId="0" fontId="42" fillId="0" borderId="14" xfId="0" applyFont="1" applyBorder="1" applyAlignment="1">
      <alignment horizontal="center" vertical="top" textRotation="255"/>
    </xf>
    <xf numFmtId="0" fontId="42" fillId="0" borderId="15" xfId="0" applyFont="1" applyBorder="1" applyAlignment="1">
      <alignment horizontal="center" vertical="top" textRotation="255"/>
    </xf>
    <xf numFmtId="0" fontId="42" fillId="0" borderId="16" xfId="0" applyFont="1" applyBorder="1" applyAlignment="1">
      <alignment horizontal="center" vertical="top" textRotation="255"/>
    </xf>
    <xf numFmtId="49" fontId="42" fillId="0" borderId="26" xfId="0" applyNumberFormat="1" applyFont="1" applyBorder="1" applyAlignment="1">
      <alignment horizontal="center" vertical="center"/>
    </xf>
    <xf numFmtId="180" fontId="46" fillId="0" borderId="10" xfId="0" applyNumberFormat="1" applyFont="1" applyFill="1" applyBorder="1" applyAlignment="1">
      <alignment horizontal="center" vertical="center"/>
    </xf>
    <xf numFmtId="0" fontId="42" fillId="0" borderId="14" xfId="0" applyFont="1" applyBorder="1" applyAlignment="1">
      <alignment horizontal="center" vertical="center"/>
    </xf>
    <xf numFmtId="0" fontId="42" fillId="0" borderId="15" xfId="0" applyFont="1" applyBorder="1" applyAlignment="1">
      <alignment horizontal="center" vertical="center"/>
    </xf>
    <xf numFmtId="0" fontId="42" fillId="0" borderId="16" xfId="0" applyFont="1" applyBorder="1" applyAlignment="1">
      <alignment horizontal="center" vertical="center"/>
    </xf>
    <xf numFmtId="176" fontId="42" fillId="0" borderId="14" xfId="0" applyNumberFormat="1" applyFont="1" applyBorder="1" applyAlignment="1">
      <alignment vertical="center"/>
    </xf>
    <xf numFmtId="176" fontId="42" fillId="0" borderId="16" xfId="0" applyNumberFormat="1" applyFont="1" applyBorder="1" applyAlignment="1">
      <alignment vertical="center"/>
    </xf>
    <xf numFmtId="49" fontId="42" fillId="0" borderId="10" xfId="0" applyNumberFormat="1" applyFont="1" applyBorder="1" applyAlignment="1">
      <alignment horizontal="center" vertical="center"/>
    </xf>
    <xf numFmtId="179" fontId="42" fillId="0" borderId="11" xfId="0" applyNumberFormat="1" applyFont="1" applyBorder="1" applyAlignment="1">
      <alignment horizontal="center" vertical="center"/>
    </xf>
    <xf numFmtId="0" fontId="0" fillId="0" borderId="0" xfId="0" applyFont="1" applyBorder="1"/>
    <xf numFmtId="0" fontId="32" fillId="24" borderId="0" xfId="0" applyFont="1" applyFill="1" applyBorder="1" applyAlignment="1">
      <alignment horizontal="center"/>
    </xf>
    <xf numFmtId="0" fontId="2" fillId="24" borderId="0" xfId="0" applyFont="1" applyFill="1" applyBorder="1" applyAlignment="1">
      <alignment horizontal="center"/>
    </xf>
    <xf numFmtId="0" fontId="39" fillId="24" borderId="0" xfId="0" applyFont="1" applyFill="1" applyBorder="1" applyAlignment="1">
      <alignment horizontal="center"/>
    </xf>
    <xf numFmtId="176" fontId="1" fillId="0" borderId="13" xfId="0" applyNumberFormat="1" applyFont="1" applyBorder="1" applyAlignment="1">
      <alignment horizontal="right" vertical="center"/>
    </xf>
    <xf numFmtId="176" fontId="1" fillId="0" borderId="13" xfId="0" applyNumberFormat="1" applyFont="1" applyBorder="1" applyAlignment="1">
      <alignment horizontal="right"/>
    </xf>
    <xf numFmtId="176" fontId="1" fillId="0" borderId="11" xfId="0" applyNumberFormat="1" applyFont="1" applyBorder="1" applyAlignment="1">
      <alignment horizontal="right"/>
    </xf>
    <xf numFmtId="176" fontId="1" fillId="0" borderId="12" xfId="0" applyNumberFormat="1" applyFont="1" applyBorder="1" applyAlignment="1">
      <alignment horizontal="right"/>
    </xf>
    <xf numFmtId="0" fontId="1" fillId="0" borderId="16" xfId="0" applyFont="1" applyBorder="1" applyAlignment="1">
      <alignment horizontal="center" vertical="top" textRotation="255" shrinkToFit="1"/>
    </xf>
    <xf numFmtId="0" fontId="1" fillId="0" borderId="14" xfId="0" applyFont="1" applyBorder="1" applyAlignment="1">
      <alignment horizontal="center" vertical="top" textRotation="255" shrinkToFit="1"/>
    </xf>
    <xf numFmtId="0" fontId="1" fillId="0" borderId="15" xfId="0" applyFont="1" applyBorder="1" applyAlignment="1">
      <alignment horizontal="center" vertical="top" textRotation="255" shrinkToFit="1"/>
    </xf>
    <xf numFmtId="0" fontId="42" fillId="0" borderId="14" xfId="0" applyFont="1" applyBorder="1" applyAlignment="1">
      <alignment horizontal="center" vertical="top" textRotation="255" shrinkToFit="1"/>
    </xf>
    <xf numFmtId="0" fontId="42" fillId="0" borderId="15" xfId="0" applyFont="1" applyBorder="1" applyAlignment="1">
      <alignment horizontal="center" vertical="top" textRotation="255" shrinkToFit="1"/>
    </xf>
    <xf numFmtId="176" fontId="1" fillId="0" borderId="13" xfId="0" applyNumberFormat="1" applyFont="1" applyBorder="1" applyAlignment="1">
      <alignment horizontal="right"/>
    </xf>
    <xf numFmtId="176" fontId="1" fillId="0" borderId="11" xfId="0" applyNumberFormat="1" applyFont="1" applyBorder="1" applyAlignment="1">
      <alignment horizontal="right"/>
    </xf>
    <xf numFmtId="176" fontId="1" fillId="0" borderId="12" xfId="0" applyNumberFormat="1" applyFont="1" applyBorder="1" applyAlignment="1">
      <alignment horizontal="right"/>
    </xf>
    <xf numFmtId="176" fontId="1" fillId="0" borderId="13" xfId="0" applyNumberFormat="1" applyFont="1" applyBorder="1" applyAlignment="1">
      <alignment horizontal="right" vertical="center"/>
    </xf>
    <xf numFmtId="176" fontId="1" fillId="0" borderId="11" xfId="0" applyNumberFormat="1" applyFont="1" applyBorder="1" applyAlignment="1">
      <alignment horizontal="right" vertical="center"/>
    </xf>
    <xf numFmtId="176" fontId="1" fillId="0" borderId="12" xfId="0" applyNumberFormat="1" applyFont="1" applyBorder="1" applyAlignment="1">
      <alignment horizontal="right" vertical="center"/>
    </xf>
    <xf numFmtId="0" fontId="1" fillId="0" borderId="27" xfId="0" applyFont="1" applyBorder="1" applyAlignment="1">
      <alignment horizontal="center" vertical="center"/>
    </xf>
    <xf numFmtId="0" fontId="1" fillId="0" borderId="22" xfId="0" applyFont="1" applyBorder="1" applyAlignment="1">
      <alignment horizontal="center" vertical="center"/>
    </xf>
    <xf numFmtId="0" fontId="1" fillId="0" borderId="28" xfId="0" applyFont="1" applyBorder="1" applyAlignment="1">
      <alignment horizontal="center" vertical="center"/>
    </xf>
    <xf numFmtId="0" fontId="1" fillId="0" borderId="29" xfId="0" applyFont="1" applyBorder="1" applyAlignment="1">
      <alignment horizontal="center" vertical="center"/>
    </xf>
    <xf numFmtId="0" fontId="1" fillId="0" borderId="30" xfId="0" applyFont="1" applyBorder="1" applyAlignment="1">
      <alignment horizontal="center" vertical="center"/>
    </xf>
    <xf numFmtId="0" fontId="1" fillId="0" borderId="31" xfId="0" applyFont="1" applyBorder="1" applyAlignment="1">
      <alignment horizontal="center" vertical="center"/>
    </xf>
    <xf numFmtId="0" fontId="32" fillId="24" borderId="0" xfId="0" applyFont="1" applyFill="1" applyBorder="1" applyAlignment="1">
      <alignment horizontal="left" shrinkToFit="1"/>
    </xf>
    <xf numFmtId="0" fontId="35" fillId="0" borderId="10" xfId="0" applyFont="1" applyBorder="1" applyAlignment="1">
      <alignment horizontal="center" vertical="center"/>
    </xf>
    <xf numFmtId="0" fontId="35" fillId="0" borderId="13" xfId="0" applyFont="1" applyBorder="1" applyAlignment="1">
      <alignment horizontal="center" vertical="center"/>
    </xf>
    <xf numFmtId="0" fontId="35" fillId="0" borderId="13" xfId="0" applyFont="1" applyBorder="1" applyAlignment="1">
      <alignment horizontal="left" vertical="center" shrinkToFit="1"/>
    </xf>
    <xf numFmtId="0" fontId="35" fillId="0" borderId="12" xfId="0" applyFont="1" applyBorder="1" applyAlignment="1">
      <alignment horizontal="left" vertical="center" shrinkToFit="1"/>
    </xf>
    <xf numFmtId="0" fontId="1" fillId="0" borderId="13"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12" xfId="0" applyFont="1" applyBorder="1" applyAlignment="1">
      <alignment horizontal="center" vertical="center" wrapText="1"/>
    </xf>
    <xf numFmtId="0" fontId="35" fillId="0" borderId="22" xfId="0" applyFont="1" applyBorder="1" applyAlignment="1">
      <alignment horizontal="center" vertical="center"/>
    </xf>
    <xf numFmtId="0" fontId="35" fillId="0" borderId="28" xfId="0" applyFont="1" applyBorder="1" applyAlignment="1">
      <alignment horizontal="center" vertical="center"/>
    </xf>
    <xf numFmtId="0" fontId="35" fillId="0" borderId="30" xfId="0" applyFont="1" applyBorder="1" applyAlignment="1">
      <alignment horizontal="center" vertical="center"/>
    </xf>
    <xf numFmtId="0" fontId="35" fillId="0" borderId="31" xfId="0" applyFont="1" applyBorder="1" applyAlignment="1">
      <alignment horizontal="center" vertical="center"/>
    </xf>
    <xf numFmtId="0" fontId="35" fillId="0" borderId="10" xfId="0" applyFont="1" applyFill="1" applyBorder="1" applyAlignment="1">
      <alignment horizontal="center" vertical="center"/>
    </xf>
    <xf numFmtId="0" fontId="35" fillId="0" borderId="10" xfId="0" applyFont="1" applyBorder="1" applyAlignment="1">
      <alignment horizontal="center" vertical="center" wrapText="1"/>
    </xf>
    <xf numFmtId="0" fontId="35" fillId="0" borderId="13" xfId="0" quotePrefix="1" applyFont="1" applyBorder="1" applyAlignment="1">
      <alignment horizontal="left" vertical="center" wrapText="1"/>
    </xf>
    <xf numFmtId="0" fontId="35" fillId="0" borderId="11" xfId="0" applyFont="1" applyBorder="1" applyAlignment="1">
      <alignment horizontal="left" vertical="center" wrapText="1"/>
    </xf>
    <xf numFmtId="0" fontId="1" fillId="0" borderId="25" xfId="0" applyFont="1" applyBorder="1" applyAlignment="1">
      <alignment horizontal="center" vertical="center"/>
    </xf>
    <xf numFmtId="0" fontId="1" fillId="0" borderId="26" xfId="0" applyFont="1" applyBorder="1" applyAlignment="1">
      <alignment horizontal="center" vertical="center"/>
    </xf>
    <xf numFmtId="0" fontId="35" fillId="0" borderId="27" xfId="0" applyFont="1" applyBorder="1" applyAlignment="1">
      <alignment horizontal="center" vertical="center"/>
    </xf>
    <xf numFmtId="0" fontId="35" fillId="0" borderId="29" xfId="0" applyFont="1" applyBorder="1" applyAlignment="1">
      <alignment horizontal="center" vertical="center"/>
    </xf>
    <xf numFmtId="0" fontId="1" fillId="0" borderId="13" xfId="0" applyFont="1" applyBorder="1" applyAlignment="1">
      <alignment horizontal="center"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10" xfId="0" applyFont="1" applyBorder="1" applyAlignment="1">
      <alignment horizontal="center" vertical="center"/>
    </xf>
    <xf numFmtId="0" fontId="1" fillId="0" borderId="10" xfId="0" applyFont="1" applyBorder="1" applyAlignment="1">
      <alignment horizontal="center" vertical="center" wrapText="1"/>
    </xf>
    <xf numFmtId="0" fontId="35" fillId="0" borderId="13" xfId="0" applyFont="1" applyBorder="1" applyAlignment="1">
      <alignment horizontal="left" vertical="center" wrapText="1"/>
    </xf>
    <xf numFmtId="0" fontId="35" fillId="0" borderId="10" xfId="0" applyFont="1" applyBorder="1" applyAlignment="1">
      <alignment horizontal="left" vertical="center" wrapText="1"/>
    </xf>
    <xf numFmtId="0" fontId="35" fillId="0" borderId="27" xfId="0" applyFont="1" applyBorder="1" applyAlignment="1">
      <alignment horizontal="left" vertical="center" wrapText="1"/>
    </xf>
    <xf numFmtId="0" fontId="35" fillId="0" borderId="28" xfId="0" applyFont="1" applyBorder="1" applyAlignment="1">
      <alignment horizontal="left" vertical="center" wrapText="1"/>
    </xf>
    <xf numFmtId="0" fontId="35" fillId="0" borderId="12" xfId="0" applyFont="1" applyBorder="1" applyAlignment="1">
      <alignment horizontal="left" vertical="center" wrapText="1"/>
    </xf>
    <xf numFmtId="0" fontId="35" fillId="0" borderId="32" xfId="0" applyFont="1" applyBorder="1" applyAlignment="1">
      <alignment horizontal="left" vertical="center" wrapText="1"/>
    </xf>
    <xf numFmtId="0" fontId="35" fillId="0" borderId="33" xfId="0" applyFont="1" applyBorder="1" applyAlignment="1">
      <alignment horizontal="left" vertical="center" wrapText="1"/>
    </xf>
    <xf numFmtId="0" fontId="35" fillId="0" borderId="29" xfId="0" applyFont="1" applyBorder="1" applyAlignment="1">
      <alignment horizontal="left" vertical="center" wrapText="1"/>
    </xf>
    <xf numFmtId="0" fontId="35" fillId="0" borderId="31" xfId="0" applyFont="1" applyBorder="1" applyAlignment="1">
      <alignment horizontal="left" vertical="center" wrapText="1"/>
    </xf>
    <xf numFmtId="0" fontId="38" fillId="0" borderId="10" xfId="0" applyFont="1" applyBorder="1" applyAlignment="1">
      <alignment horizontal="center" vertical="center"/>
    </xf>
    <xf numFmtId="0" fontId="35" fillId="0" borderId="13" xfId="0" applyFont="1" applyFill="1" applyBorder="1" applyAlignment="1">
      <alignment horizontal="left" vertical="center" wrapText="1"/>
    </xf>
    <xf numFmtId="0" fontId="35" fillId="0" borderId="11" xfId="0" applyFont="1" applyFill="1" applyBorder="1" applyAlignment="1">
      <alignment horizontal="left" vertical="center" wrapText="1"/>
    </xf>
    <xf numFmtId="0" fontId="35" fillId="0" borderId="12" xfId="0" applyFont="1" applyFill="1" applyBorder="1" applyAlignment="1">
      <alignment horizontal="left" vertical="center" wrapText="1"/>
    </xf>
    <xf numFmtId="0" fontId="35" fillId="0" borderId="27" xfId="0" applyFont="1" applyFill="1" applyBorder="1" applyAlignment="1">
      <alignment horizontal="left" vertical="center" wrapText="1"/>
    </xf>
    <xf numFmtId="0" fontId="35" fillId="0" borderId="22" xfId="0" applyFont="1" applyFill="1" applyBorder="1" applyAlignment="1">
      <alignment horizontal="left" vertical="center" wrapText="1"/>
    </xf>
    <xf numFmtId="0" fontId="35" fillId="0" borderId="28" xfId="0" applyFont="1" applyFill="1" applyBorder="1" applyAlignment="1">
      <alignment horizontal="left" vertical="center" wrapText="1"/>
    </xf>
    <xf numFmtId="0" fontId="35" fillId="0" borderId="22" xfId="0" applyFont="1" applyBorder="1" applyAlignment="1">
      <alignment horizontal="left" vertical="center" wrapText="1"/>
    </xf>
    <xf numFmtId="0" fontId="1" fillId="0" borderId="10" xfId="0" applyFont="1" applyFill="1" applyBorder="1" applyAlignment="1">
      <alignment horizontal="center" vertical="center"/>
    </xf>
    <xf numFmtId="0" fontId="42" fillId="0" borderId="13" xfId="0" quotePrefix="1" applyFont="1" applyBorder="1" applyAlignment="1">
      <alignment horizontal="left" vertical="center" wrapText="1"/>
    </xf>
    <xf numFmtId="0" fontId="42" fillId="0" borderId="11" xfId="0" quotePrefix="1" applyFont="1" applyBorder="1" applyAlignment="1">
      <alignment horizontal="left" vertical="center" wrapText="1"/>
    </xf>
    <xf numFmtId="0" fontId="42" fillId="0" borderId="12" xfId="0" quotePrefix="1" applyFont="1" applyBorder="1" applyAlignment="1">
      <alignment horizontal="left" vertical="center" wrapText="1"/>
    </xf>
    <xf numFmtId="0" fontId="42" fillId="0" borderId="13" xfId="0" applyFont="1" applyBorder="1" applyAlignment="1">
      <alignment vertical="center" wrapText="1"/>
    </xf>
    <xf numFmtId="0" fontId="42" fillId="0" borderId="12" xfId="0" applyFont="1" applyBorder="1" applyAlignment="1">
      <alignment vertical="center" wrapText="1"/>
    </xf>
    <xf numFmtId="0" fontId="42" fillId="0" borderId="27" xfId="0" applyFont="1" applyBorder="1" applyAlignment="1">
      <alignment vertical="center" wrapText="1"/>
    </xf>
    <xf numFmtId="0" fontId="42" fillId="0" borderId="28" xfId="0" applyFont="1" applyBorder="1" applyAlignment="1">
      <alignment vertical="center" wrapText="1"/>
    </xf>
    <xf numFmtId="0" fontId="42" fillId="0" borderId="13" xfId="0" applyFont="1" applyBorder="1" applyAlignment="1">
      <alignment horizontal="left" vertical="center" wrapText="1"/>
    </xf>
    <xf numFmtId="0" fontId="42" fillId="0" borderId="11" xfId="0" applyFont="1" applyBorder="1" applyAlignment="1">
      <alignment horizontal="left" vertical="center" wrapText="1"/>
    </xf>
    <xf numFmtId="0" fontId="42" fillId="0" borderId="12" xfId="0" applyFont="1" applyBorder="1" applyAlignment="1">
      <alignment horizontal="left" vertical="center" wrapText="1"/>
    </xf>
    <xf numFmtId="0" fontId="42" fillId="0" borderId="13" xfId="0" applyFont="1" applyBorder="1" applyAlignment="1">
      <alignment horizontal="center" vertical="center" wrapText="1"/>
    </xf>
    <xf numFmtId="0" fontId="42" fillId="0" borderId="12" xfId="0" applyFont="1" applyBorder="1" applyAlignment="1">
      <alignment horizontal="center" vertical="center" wrapText="1"/>
    </xf>
    <xf numFmtId="176" fontId="1" fillId="0" borderId="10" xfId="0" applyNumberFormat="1" applyFont="1" applyBorder="1" applyAlignment="1">
      <alignment horizontal="right" vertical="center"/>
    </xf>
    <xf numFmtId="0" fontId="3" fillId="0" borderId="10" xfId="0" applyFont="1" applyBorder="1" applyAlignment="1">
      <alignment horizontal="center" vertical="center"/>
    </xf>
    <xf numFmtId="0" fontId="3" fillId="0" borderId="25" xfId="0" applyFont="1" applyBorder="1" applyAlignment="1">
      <alignment horizontal="center" vertical="center"/>
    </xf>
    <xf numFmtId="0" fontId="3" fillId="0" borderId="34" xfId="0" applyFont="1" applyBorder="1" applyAlignment="1">
      <alignment horizontal="center" vertical="center"/>
    </xf>
    <xf numFmtId="0" fontId="3" fillId="0" borderId="26" xfId="0" applyFont="1" applyBorder="1" applyAlignment="1">
      <alignment horizontal="center" vertical="center"/>
    </xf>
    <xf numFmtId="0" fontId="42" fillId="0" borderId="27" xfId="0" applyFont="1" applyBorder="1" applyAlignment="1">
      <alignment horizontal="center" vertical="center"/>
    </xf>
    <xf numFmtId="0" fontId="42" fillId="0" borderId="22" xfId="0" applyFont="1" applyBorder="1" applyAlignment="1">
      <alignment horizontal="center" vertical="center"/>
    </xf>
    <xf numFmtId="0" fontId="42" fillId="0" borderId="28" xfId="0" applyFont="1" applyBorder="1" applyAlignment="1">
      <alignment horizontal="center" vertical="center"/>
    </xf>
    <xf numFmtId="0" fontId="42" fillId="0" borderId="29" xfId="0" applyFont="1" applyBorder="1" applyAlignment="1">
      <alignment horizontal="center" vertical="center"/>
    </xf>
    <xf numFmtId="0" fontId="42" fillId="0" borderId="30" xfId="0" applyFont="1" applyBorder="1" applyAlignment="1">
      <alignment horizontal="center" vertical="center"/>
    </xf>
    <xf numFmtId="0" fontId="42" fillId="0" borderId="31" xfId="0" applyFont="1" applyBorder="1" applyAlignment="1">
      <alignment horizontal="center" vertical="center"/>
    </xf>
    <xf numFmtId="0" fontId="42" fillId="0" borderId="10" xfId="0" applyFont="1" applyBorder="1" applyAlignment="1">
      <alignment horizontal="center" vertical="center" wrapText="1"/>
    </xf>
    <xf numFmtId="0" fontId="42" fillId="0" borderId="10" xfId="0" applyFont="1" applyBorder="1" applyAlignment="1">
      <alignment horizontal="center" vertical="center"/>
    </xf>
    <xf numFmtId="0" fontId="42" fillId="0" borderId="25" xfId="0" applyFont="1" applyBorder="1" applyAlignment="1">
      <alignment horizontal="center" vertical="center"/>
    </xf>
    <xf numFmtId="0" fontId="42" fillId="0" borderId="26" xfId="0" applyFont="1" applyBorder="1" applyAlignment="1">
      <alignment horizontal="center" vertical="center"/>
    </xf>
    <xf numFmtId="0" fontId="45" fillId="0" borderId="10" xfId="0" applyFont="1" applyBorder="1" applyAlignment="1">
      <alignment horizontal="center" vertical="center"/>
    </xf>
    <xf numFmtId="0" fontId="42" fillId="0" borderId="11" xfId="0" applyFont="1" applyBorder="1" applyAlignment="1"/>
    <xf numFmtId="0" fontId="7" fillId="0" borderId="13" xfId="0" applyFont="1" applyBorder="1" applyAlignment="1">
      <alignment horizontal="left" vertical="center" wrapText="1"/>
    </xf>
    <xf numFmtId="0" fontId="1" fillId="0" borderId="13" xfId="0" applyFont="1" applyBorder="1" applyAlignment="1">
      <alignment horizontal="left" vertical="center" wrapText="1"/>
    </xf>
    <xf numFmtId="49" fontId="42" fillId="0" borderId="13" xfId="0" quotePrefix="1" applyNumberFormat="1" applyFont="1" applyBorder="1" applyAlignment="1">
      <alignment horizontal="left" vertical="center" wrapText="1"/>
    </xf>
    <xf numFmtId="0" fontId="42" fillId="0" borderId="11" xfId="0" applyFont="1" applyBorder="1" applyAlignment="1">
      <alignment vertical="center" wrapText="1"/>
    </xf>
    <xf numFmtId="0" fontId="42" fillId="0" borderId="11" xfId="0" applyFont="1" applyBorder="1" applyAlignment="1">
      <alignment horizontal="left" vertical="center"/>
    </xf>
    <xf numFmtId="0" fontId="42" fillId="0" borderId="12" xfId="0" applyFont="1" applyBorder="1" applyAlignment="1">
      <alignment horizontal="left" vertical="center"/>
    </xf>
    <xf numFmtId="0" fontId="1" fillId="0" borderId="13" xfId="0" applyFont="1" applyFill="1" applyBorder="1" applyAlignment="1">
      <alignment vertical="center" shrinkToFit="1"/>
    </xf>
    <xf numFmtId="0" fontId="1" fillId="0" borderId="12" xfId="0" applyFont="1" applyFill="1" applyBorder="1" applyAlignment="1">
      <alignment vertical="center" shrinkToFit="1"/>
    </xf>
    <xf numFmtId="0" fontId="42" fillId="0" borderId="32" xfId="0" applyFont="1" applyBorder="1" applyAlignment="1">
      <alignment horizontal="center" vertical="center"/>
    </xf>
    <xf numFmtId="0" fontId="42" fillId="0" borderId="0" xfId="0" applyFont="1" applyBorder="1" applyAlignment="1">
      <alignment horizontal="center" vertical="center"/>
    </xf>
    <xf numFmtId="0" fontId="42" fillId="0" borderId="33" xfId="0" applyFont="1" applyBorder="1" applyAlignment="1">
      <alignment horizontal="center" vertical="center"/>
    </xf>
    <xf numFmtId="0" fontId="42" fillId="0" borderId="13" xfId="0" quotePrefix="1" applyFont="1" applyBorder="1" applyAlignment="1">
      <alignment vertical="center" wrapText="1"/>
    </xf>
    <xf numFmtId="0" fontId="1" fillId="0" borderId="27" xfId="0" applyFont="1" applyBorder="1" applyAlignment="1">
      <alignment horizontal="left" vertical="center" wrapText="1"/>
    </xf>
    <xf numFmtId="0" fontId="1" fillId="0" borderId="28" xfId="0" applyFont="1" applyBorder="1" applyAlignment="1">
      <alignment horizontal="left" vertical="center" wrapText="1"/>
    </xf>
    <xf numFmtId="0" fontId="1" fillId="0" borderId="32" xfId="0" applyFont="1" applyBorder="1" applyAlignment="1">
      <alignment horizontal="left" vertical="center" wrapText="1"/>
    </xf>
    <xf numFmtId="0" fontId="1" fillId="0" borderId="33" xfId="0" applyFont="1" applyBorder="1" applyAlignment="1">
      <alignment horizontal="left" vertical="center" wrapText="1"/>
    </xf>
    <xf numFmtId="0" fontId="1" fillId="0" borderId="29" xfId="0" applyFont="1" applyBorder="1" applyAlignment="1">
      <alignment horizontal="left" vertical="center" wrapText="1"/>
    </xf>
    <xf numFmtId="0" fontId="1" fillId="0" borderId="31" xfId="0" applyFont="1" applyBorder="1" applyAlignment="1">
      <alignment horizontal="left" vertical="center" wrapText="1"/>
    </xf>
    <xf numFmtId="0" fontId="1" fillId="0" borderId="12" xfId="0" applyFont="1" applyBorder="1" applyAlignment="1">
      <alignment horizontal="left" vertical="center" wrapText="1"/>
    </xf>
    <xf numFmtId="0" fontId="1" fillId="0" borderId="11" xfId="0" applyFont="1" applyBorder="1" applyAlignment="1">
      <alignment horizontal="left" vertical="center" wrapText="1"/>
    </xf>
    <xf numFmtId="0" fontId="1" fillId="0" borderId="13" xfId="0" quotePrefix="1" applyFont="1" applyBorder="1" applyAlignment="1">
      <alignment horizontal="left" vertical="center" wrapText="1"/>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良い" xfId="42"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1.v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3.emf"/><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0</xdr:col>
      <xdr:colOff>72925</xdr:colOff>
      <xdr:row>34</xdr:row>
      <xdr:rowOff>379846</xdr:rowOff>
    </xdr:from>
    <xdr:to>
      <xdr:col>0</xdr:col>
      <xdr:colOff>187425</xdr:colOff>
      <xdr:row>35</xdr:row>
      <xdr:rowOff>166255</xdr:rowOff>
    </xdr:to>
    <xdr:sp macro="" textlink="">
      <xdr:nvSpPr>
        <xdr:cNvPr id="2" name="テキスト ボックス 1"/>
        <xdr:cNvSpPr txBox="1"/>
      </xdr:nvSpPr>
      <xdr:spPr>
        <a:xfrm>
          <a:off x="72925" y="7733146"/>
          <a:ext cx="114500" cy="167409"/>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ja-JP" altLang="en-US"/>
        </a:p>
      </xdr:txBody>
    </xdr:sp>
    <xdr:clientData/>
  </xdr:twoCellAnchor>
  <xdr:twoCellAnchor>
    <xdr:from>
      <xdr:col>0</xdr:col>
      <xdr:colOff>73025</xdr:colOff>
      <xdr:row>45</xdr:row>
      <xdr:rowOff>76200</xdr:rowOff>
    </xdr:from>
    <xdr:to>
      <xdr:col>0</xdr:col>
      <xdr:colOff>187525</xdr:colOff>
      <xdr:row>45</xdr:row>
      <xdr:rowOff>243609</xdr:rowOff>
    </xdr:to>
    <xdr:sp macro="" textlink="">
      <xdr:nvSpPr>
        <xdr:cNvPr id="3" name="テキスト ボックス 2"/>
        <xdr:cNvSpPr txBox="1"/>
      </xdr:nvSpPr>
      <xdr:spPr>
        <a:xfrm>
          <a:off x="73025" y="10477500"/>
          <a:ext cx="114500" cy="167409"/>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ja-JP" altLang="en-US"/>
        </a:p>
      </xdr:txBody>
    </xdr:sp>
    <xdr:clientData/>
  </xdr:twoCellAnchor>
  <xdr:twoCellAnchor>
    <xdr:from>
      <xdr:col>0</xdr:col>
      <xdr:colOff>79375</xdr:colOff>
      <xdr:row>50</xdr:row>
      <xdr:rowOff>174625</xdr:rowOff>
    </xdr:from>
    <xdr:to>
      <xdr:col>0</xdr:col>
      <xdr:colOff>193875</xdr:colOff>
      <xdr:row>51</xdr:row>
      <xdr:rowOff>75334</xdr:rowOff>
    </xdr:to>
    <xdr:sp macro="" textlink="">
      <xdr:nvSpPr>
        <xdr:cNvPr id="4" name="テキスト ボックス 3"/>
        <xdr:cNvSpPr txBox="1"/>
      </xdr:nvSpPr>
      <xdr:spPr>
        <a:xfrm>
          <a:off x="79375" y="11814175"/>
          <a:ext cx="114500" cy="167409"/>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ja-JP" altLang="en-US"/>
        </a:p>
      </xdr:txBody>
    </xdr:sp>
    <xdr:clientData/>
  </xdr:twoCellAnchor>
  <xdr:twoCellAnchor>
    <xdr:from>
      <xdr:col>0</xdr:col>
      <xdr:colOff>79375</xdr:colOff>
      <xdr:row>54</xdr:row>
      <xdr:rowOff>41275</xdr:rowOff>
    </xdr:from>
    <xdr:to>
      <xdr:col>0</xdr:col>
      <xdr:colOff>193875</xdr:colOff>
      <xdr:row>54</xdr:row>
      <xdr:rowOff>208684</xdr:rowOff>
    </xdr:to>
    <xdr:sp macro="" textlink="">
      <xdr:nvSpPr>
        <xdr:cNvPr id="5" name="テキスト ボックス 4"/>
        <xdr:cNvSpPr txBox="1"/>
      </xdr:nvSpPr>
      <xdr:spPr>
        <a:xfrm>
          <a:off x="79375" y="12661900"/>
          <a:ext cx="114500" cy="167409"/>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ja-JP" altLang="en-US"/>
        </a:p>
      </xdr:txBody>
    </xdr:sp>
    <xdr:clientData/>
  </xdr:twoCellAnchor>
  <xdr:twoCellAnchor>
    <xdr:from>
      <xdr:col>0</xdr:col>
      <xdr:colOff>76200</xdr:colOff>
      <xdr:row>58</xdr:row>
      <xdr:rowOff>53975</xdr:rowOff>
    </xdr:from>
    <xdr:to>
      <xdr:col>0</xdr:col>
      <xdr:colOff>190700</xdr:colOff>
      <xdr:row>58</xdr:row>
      <xdr:rowOff>221384</xdr:rowOff>
    </xdr:to>
    <xdr:sp macro="" textlink="">
      <xdr:nvSpPr>
        <xdr:cNvPr id="6" name="テキスト ボックス 5"/>
        <xdr:cNvSpPr txBox="1"/>
      </xdr:nvSpPr>
      <xdr:spPr>
        <a:xfrm>
          <a:off x="76200" y="13627100"/>
          <a:ext cx="114500" cy="167409"/>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ja-JP" altLang="en-US"/>
        </a:p>
      </xdr:txBody>
    </xdr:sp>
    <xdr:clientData/>
  </xdr:twoCellAnchor>
  <xdr:twoCellAnchor>
    <xdr:from>
      <xdr:col>0</xdr:col>
      <xdr:colOff>79375</xdr:colOff>
      <xdr:row>61</xdr:row>
      <xdr:rowOff>50800</xdr:rowOff>
    </xdr:from>
    <xdr:to>
      <xdr:col>0</xdr:col>
      <xdr:colOff>193875</xdr:colOff>
      <xdr:row>61</xdr:row>
      <xdr:rowOff>218209</xdr:rowOff>
    </xdr:to>
    <xdr:sp macro="" textlink="">
      <xdr:nvSpPr>
        <xdr:cNvPr id="7" name="テキスト ボックス 6"/>
        <xdr:cNvSpPr txBox="1"/>
      </xdr:nvSpPr>
      <xdr:spPr>
        <a:xfrm>
          <a:off x="79375" y="14385925"/>
          <a:ext cx="114500" cy="167409"/>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73270</xdr:colOff>
      <xdr:row>29</xdr:row>
      <xdr:rowOff>305533</xdr:rowOff>
    </xdr:from>
    <xdr:to>
      <xdr:col>0</xdr:col>
      <xdr:colOff>187770</xdr:colOff>
      <xdr:row>30</xdr:row>
      <xdr:rowOff>91942</xdr:rowOff>
    </xdr:to>
    <xdr:sp macro="" textlink="">
      <xdr:nvSpPr>
        <xdr:cNvPr id="2" name="テキスト ボックス 1"/>
        <xdr:cNvSpPr txBox="1"/>
      </xdr:nvSpPr>
      <xdr:spPr>
        <a:xfrm>
          <a:off x="73270" y="6125308"/>
          <a:ext cx="114500" cy="167409"/>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ja-JP" altLang="en-US"/>
        </a:p>
      </xdr:txBody>
    </xdr:sp>
    <xdr:clientData/>
  </xdr:twoCellAnchor>
  <xdr:twoCellAnchor>
    <xdr:from>
      <xdr:col>0</xdr:col>
      <xdr:colOff>73270</xdr:colOff>
      <xdr:row>38</xdr:row>
      <xdr:rowOff>270365</xdr:rowOff>
    </xdr:from>
    <xdr:to>
      <xdr:col>0</xdr:col>
      <xdr:colOff>187770</xdr:colOff>
      <xdr:row>39</xdr:row>
      <xdr:rowOff>27466</xdr:rowOff>
    </xdr:to>
    <xdr:sp macro="" textlink="">
      <xdr:nvSpPr>
        <xdr:cNvPr id="3" name="テキスト ボックス 2"/>
        <xdr:cNvSpPr txBox="1"/>
      </xdr:nvSpPr>
      <xdr:spPr>
        <a:xfrm>
          <a:off x="73270" y="8699990"/>
          <a:ext cx="114500" cy="204776"/>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ja-JP" altLang="en-US"/>
        </a:p>
      </xdr:txBody>
    </xdr:sp>
    <xdr:clientData/>
  </xdr:twoCellAnchor>
  <xdr:twoCellAnchor>
    <xdr:from>
      <xdr:col>0</xdr:col>
      <xdr:colOff>73270</xdr:colOff>
      <xdr:row>47</xdr:row>
      <xdr:rowOff>100380</xdr:rowOff>
    </xdr:from>
    <xdr:to>
      <xdr:col>0</xdr:col>
      <xdr:colOff>187770</xdr:colOff>
      <xdr:row>47</xdr:row>
      <xdr:rowOff>267789</xdr:rowOff>
    </xdr:to>
    <xdr:sp macro="" textlink="">
      <xdr:nvSpPr>
        <xdr:cNvPr id="4" name="テキスト ボックス 3"/>
        <xdr:cNvSpPr txBox="1"/>
      </xdr:nvSpPr>
      <xdr:spPr>
        <a:xfrm>
          <a:off x="73270" y="11501805"/>
          <a:ext cx="114500" cy="167409"/>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ja-JP" altLang="en-US"/>
        </a:p>
      </xdr:txBody>
    </xdr:sp>
    <xdr:clientData/>
  </xdr:twoCellAnchor>
  <xdr:twoCellAnchor>
    <xdr:from>
      <xdr:col>0</xdr:col>
      <xdr:colOff>80597</xdr:colOff>
      <xdr:row>55</xdr:row>
      <xdr:rowOff>56415</xdr:rowOff>
    </xdr:from>
    <xdr:to>
      <xdr:col>0</xdr:col>
      <xdr:colOff>195097</xdr:colOff>
      <xdr:row>55</xdr:row>
      <xdr:rowOff>225290</xdr:rowOff>
    </xdr:to>
    <xdr:sp macro="" textlink="">
      <xdr:nvSpPr>
        <xdr:cNvPr id="6" name="テキスト ボックス 5"/>
        <xdr:cNvSpPr txBox="1"/>
      </xdr:nvSpPr>
      <xdr:spPr>
        <a:xfrm>
          <a:off x="80597" y="13962915"/>
          <a:ext cx="114500" cy="168875"/>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75468</xdr:colOff>
      <xdr:row>29</xdr:row>
      <xdr:rowOff>293077</xdr:rowOff>
    </xdr:from>
    <xdr:to>
      <xdr:col>0</xdr:col>
      <xdr:colOff>189968</xdr:colOff>
      <xdr:row>30</xdr:row>
      <xdr:rowOff>79486</xdr:rowOff>
    </xdr:to>
    <xdr:sp macro="" textlink="">
      <xdr:nvSpPr>
        <xdr:cNvPr id="2" name="テキスト ボックス 1"/>
        <xdr:cNvSpPr txBox="1"/>
      </xdr:nvSpPr>
      <xdr:spPr>
        <a:xfrm>
          <a:off x="75468" y="6122377"/>
          <a:ext cx="114500" cy="167409"/>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ja-JP" altLang="en-US"/>
        </a:p>
      </xdr:txBody>
    </xdr:sp>
    <xdr:clientData/>
  </xdr:twoCellAnchor>
  <xdr:twoCellAnchor>
    <xdr:from>
      <xdr:col>0</xdr:col>
      <xdr:colOff>75468</xdr:colOff>
      <xdr:row>38</xdr:row>
      <xdr:rowOff>262304</xdr:rowOff>
    </xdr:from>
    <xdr:to>
      <xdr:col>0</xdr:col>
      <xdr:colOff>189968</xdr:colOff>
      <xdr:row>39</xdr:row>
      <xdr:rowOff>19405</xdr:rowOff>
    </xdr:to>
    <xdr:sp macro="" textlink="">
      <xdr:nvSpPr>
        <xdr:cNvPr id="3" name="テキスト ボックス 2"/>
        <xdr:cNvSpPr txBox="1"/>
      </xdr:nvSpPr>
      <xdr:spPr>
        <a:xfrm>
          <a:off x="75468" y="8844329"/>
          <a:ext cx="114500" cy="166676"/>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ja-JP" altLang="en-US"/>
        </a:p>
      </xdr:txBody>
    </xdr:sp>
    <xdr:clientData/>
  </xdr:twoCellAnchor>
  <xdr:twoCellAnchor>
    <xdr:from>
      <xdr:col>0</xdr:col>
      <xdr:colOff>75468</xdr:colOff>
      <xdr:row>45</xdr:row>
      <xdr:rowOff>382465</xdr:rowOff>
    </xdr:from>
    <xdr:to>
      <xdr:col>0</xdr:col>
      <xdr:colOff>189968</xdr:colOff>
      <xdr:row>46</xdr:row>
      <xdr:rowOff>139567</xdr:rowOff>
    </xdr:to>
    <xdr:sp macro="" textlink="">
      <xdr:nvSpPr>
        <xdr:cNvPr id="4" name="テキスト ボックス 3"/>
        <xdr:cNvSpPr txBox="1"/>
      </xdr:nvSpPr>
      <xdr:spPr>
        <a:xfrm>
          <a:off x="75468" y="11583865"/>
          <a:ext cx="114500" cy="166677"/>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ja-JP" altLang="en-US"/>
        </a:p>
      </xdr:txBody>
    </xdr:sp>
    <xdr:clientData/>
  </xdr:twoCellAnchor>
  <xdr:twoCellAnchor>
    <xdr:from>
      <xdr:col>0</xdr:col>
      <xdr:colOff>73269</xdr:colOff>
      <xdr:row>54</xdr:row>
      <xdr:rowOff>180975</xdr:rowOff>
    </xdr:from>
    <xdr:to>
      <xdr:col>0</xdr:col>
      <xdr:colOff>187769</xdr:colOff>
      <xdr:row>55</xdr:row>
      <xdr:rowOff>91209</xdr:rowOff>
    </xdr:to>
    <xdr:sp macro="" textlink="">
      <xdr:nvSpPr>
        <xdr:cNvPr id="6" name="テキスト ボックス 5"/>
        <xdr:cNvSpPr txBox="1"/>
      </xdr:nvSpPr>
      <xdr:spPr>
        <a:xfrm>
          <a:off x="73269" y="14449425"/>
          <a:ext cx="114500" cy="167409"/>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ja-JP" altLang="en-US"/>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19050</xdr:colOff>
      <xdr:row>26</xdr:row>
      <xdr:rowOff>47625</xdr:rowOff>
    </xdr:from>
    <xdr:to>
      <xdr:col>2</xdr:col>
      <xdr:colOff>142875</xdr:colOff>
      <xdr:row>26</xdr:row>
      <xdr:rowOff>171450</xdr:rowOff>
    </xdr:to>
    <xdr:pic>
      <xdr:nvPicPr>
        <xdr:cNvPr id="8568" name="図 1" descr="地図記号クイズ4～工場をあらわす記号はどっち？ | 大学受験合格大作戦"/>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81025" y="5029200"/>
          <a:ext cx="123825"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73025</xdr:colOff>
      <xdr:row>28</xdr:row>
      <xdr:rowOff>0</xdr:rowOff>
    </xdr:from>
    <xdr:to>
      <xdr:col>0</xdr:col>
      <xdr:colOff>187525</xdr:colOff>
      <xdr:row>28</xdr:row>
      <xdr:rowOff>164234</xdr:rowOff>
    </xdr:to>
    <xdr:sp macro="" textlink="">
      <xdr:nvSpPr>
        <xdr:cNvPr id="3" name="テキスト ボックス 2"/>
        <xdr:cNvSpPr txBox="1"/>
      </xdr:nvSpPr>
      <xdr:spPr>
        <a:xfrm>
          <a:off x="73025" y="5619750"/>
          <a:ext cx="114500" cy="164234"/>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ja-JP" altLang="en-US"/>
        </a:p>
      </xdr:txBody>
    </xdr:sp>
    <xdr:clientData/>
  </xdr:twoCellAnchor>
  <xdr:twoCellAnchor>
    <xdr:from>
      <xdr:col>0</xdr:col>
      <xdr:colOff>73025</xdr:colOff>
      <xdr:row>35</xdr:row>
      <xdr:rowOff>139700</xdr:rowOff>
    </xdr:from>
    <xdr:to>
      <xdr:col>0</xdr:col>
      <xdr:colOff>187525</xdr:colOff>
      <xdr:row>36</xdr:row>
      <xdr:rowOff>46759</xdr:rowOff>
    </xdr:to>
    <xdr:sp macro="" textlink="">
      <xdr:nvSpPr>
        <xdr:cNvPr id="4" name="テキスト ボックス 3"/>
        <xdr:cNvSpPr txBox="1"/>
      </xdr:nvSpPr>
      <xdr:spPr>
        <a:xfrm>
          <a:off x="73025" y="7721600"/>
          <a:ext cx="114500" cy="164234"/>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ja-JP" altLang="en-US"/>
        </a:p>
      </xdr:txBody>
    </xdr:sp>
    <xdr:clientData/>
  </xdr:twoCellAnchor>
  <xdr:twoCellAnchor>
    <xdr:from>
      <xdr:col>0</xdr:col>
      <xdr:colOff>79375</xdr:colOff>
      <xdr:row>45</xdr:row>
      <xdr:rowOff>79375</xdr:rowOff>
    </xdr:from>
    <xdr:to>
      <xdr:col>0</xdr:col>
      <xdr:colOff>193875</xdr:colOff>
      <xdr:row>45</xdr:row>
      <xdr:rowOff>246784</xdr:rowOff>
    </xdr:to>
    <xdr:sp macro="" textlink="">
      <xdr:nvSpPr>
        <xdr:cNvPr id="5" name="テキスト ボックス 4"/>
        <xdr:cNvSpPr txBox="1"/>
      </xdr:nvSpPr>
      <xdr:spPr>
        <a:xfrm>
          <a:off x="79375" y="10366375"/>
          <a:ext cx="114500" cy="167409"/>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ja-JP" altLang="en-US"/>
        </a:p>
      </xdr:txBody>
    </xdr:sp>
    <xdr:clientData/>
  </xdr:twoCellAnchor>
  <xdr:twoCellAnchor>
    <xdr:from>
      <xdr:col>0</xdr:col>
      <xdr:colOff>76200</xdr:colOff>
      <xdr:row>51</xdr:row>
      <xdr:rowOff>146050</xdr:rowOff>
    </xdr:from>
    <xdr:to>
      <xdr:col>0</xdr:col>
      <xdr:colOff>190700</xdr:colOff>
      <xdr:row>52</xdr:row>
      <xdr:rowOff>94384</xdr:rowOff>
    </xdr:to>
    <xdr:sp macro="" textlink="">
      <xdr:nvSpPr>
        <xdr:cNvPr id="6" name="テキスト ボックス 5"/>
        <xdr:cNvSpPr txBox="1"/>
      </xdr:nvSpPr>
      <xdr:spPr>
        <a:xfrm>
          <a:off x="76200" y="12109450"/>
          <a:ext cx="114500" cy="167409"/>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ja-JP" altLang="en-US"/>
        </a:p>
      </xdr:txBody>
    </xdr:sp>
    <xdr:clientData/>
  </xdr:twoCellAnchor>
  <xdr:twoCellAnchor>
    <xdr:from>
      <xdr:col>0</xdr:col>
      <xdr:colOff>76200</xdr:colOff>
      <xdr:row>56</xdr:row>
      <xdr:rowOff>327025</xdr:rowOff>
    </xdr:from>
    <xdr:to>
      <xdr:col>0</xdr:col>
      <xdr:colOff>190700</xdr:colOff>
      <xdr:row>57</xdr:row>
      <xdr:rowOff>119784</xdr:rowOff>
    </xdr:to>
    <xdr:sp macro="" textlink="">
      <xdr:nvSpPr>
        <xdr:cNvPr id="7" name="テキスト ボックス 6"/>
        <xdr:cNvSpPr txBox="1"/>
      </xdr:nvSpPr>
      <xdr:spPr>
        <a:xfrm>
          <a:off x="76200" y="13785850"/>
          <a:ext cx="114500" cy="173759"/>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ja-JP" altLang="en-US"/>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733425</xdr:colOff>
      <xdr:row>35</xdr:row>
      <xdr:rowOff>38100</xdr:rowOff>
    </xdr:from>
    <xdr:to>
      <xdr:col>4</xdr:col>
      <xdr:colOff>9525</xdr:colOff>
      <xdr:row>35</xdr:row>
      <xdr:rowOff>114300</xdr:rowOff>
    </xdr:to>
    <xdr:pic>
      <xdr:nvPicPr>
        <xdr:cNvPr id="9446" name="図 4"/>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8200" y="7029450"/>
          <a:ext cx="9525"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73025</xdr:colOff>
      <xdr:row>30</xdr:row>
      <xdr:rowOff>260350</xdr:rowOff>
    </xdr:from>
    <xdr:to>
      <xdr:col>0</xdr:col>
      <xdr:colOff>187525</xdr:colOff>
      <xdr:row>31</xdr:row>
      <xdr:rowOff>84859</xdr:rowOff>
    </xdr:to>
    <xdr:sp macro="" textlink="">
      <xdr:nvSpPr>
        <xdr:cNvPr id="6" name="テキスト ボックス 5"/>
        <xdr:cNvSpPr txBox="1"/>
      </xdr:nvSpPr>
      <xdr:spPr>
        <a:xfrm>
          <a:off x="73025" y="5708650"/>
          <a:ext cx="114500" cy="167409"/>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ja-JP" altLang="en-US"/>
        </a:p>
      </xdr:txBody>
    </xdr:sp>
    <xdr:clientData/>
  </xdr:twoCellAnchor>
  <xdr:twoCellAnchor>
    <xdr:from>
      <xdr:col>0</xdr:col>
      <xdr:colOff>73025</xdr:colOff>
      <xdr:row>32</xdr:row>
      <xdr:rowOff>260350</xdr:rowOff>
    </xdr:from>
    <xdr:to>
      <xdr:col>0</xdr:col>
      <xdr:colOff>187525</xdr:colOff>
      <xdr:row>33</xdr:row>
      <xdr:rowOff>84859</xdr:rowOff>
    </xdr:to>
    <xdr:sp macro="" textlink="">
      <xdr:nvSpPr>
        <xdr:cNvPr id="7" name="テキスト ボックス 6"/>
        <xdr:cNvSpPr txBox="1"/>
      </xdr:nvSpPr>
      <xdr:spPr>
        <a:xfrm>
          <a:off x="73025" y="6394450"/>
          <a:ext cx="114500" cy="167409"/>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ja-JP" altLang="en-US"/>
        </a:p>
      </xdr:txBody>
    </xdr:sp>
    <xdr:clientData/>
  </xdr:twoCellAnchor>
  <xdr:twoCellAnchor>
    <xdr:from>
      <xdr:col>0</xdr:col>
      <xdr:colOff>79375</xdr:colOff>
      <xdr:row>35</xdr:row>
      <xdr:rowOff>311150</xdr:rowOff>
    </xdr:from>
    <xdr:to>
      <xdr:col>0</xdr:col>
      <xdr:colOff>193875</xdr:colOff>
      <xdr:row>36</xdr:row>
      <xdr:rowOff>135659</xdr:rowOff>
    </xdr:to>
    <xdr:sp macro="" textlink="">
      <xdr:nvSpPr>
        <xdr:cNvPr id="8" name="テキスト ボックス 7"/>
        <xdr:cNvSpPr txBox="1"/>
      </xdr:nvSpPr>
      <xdr:spPr>
        <a:xfrm>
          <a:off x="79375" y="7473950"/>
          <a:ext cx="114500" cy="167409"/>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ja-JP" altLang="en-US"/>
        </a:p>
      </xdr:txBody>
    </xdr:sp>
    <xdr:clientData/>
  </xdr:twoCellAnchor>
  <xdr:twoCellAnchor>
    <xdr:from>
      <xdr:col>0</xdr:col>
      <xdr:colOff>76200</xdr:colOff>
      <xdr:row>40</xdr:row>
      <xdr:rowOff>101600</xdr:rowOff>
    </xdr:from>
    <xdr:to>
      <xdr:col>0</xdr:col>
      <xdr:colOff>190700</xdr:colOff>
      <xdr:row>40</xdr:row>
      <xdr:rowOff>269009</xdr:rowOff>
    </xdr:to>
    <xdr:sp macro="" textlink="">
      <xdr:nvSpPr>
        <xdr:cNvPr id="9" name="テキスト ボックス 8"/>
        <xdr:cNvSpPr txBox="1"/>
      </xdr:nvSpPr>
      <xdr:spPr>
        <a:xfrm>
          <a:off x="76200" y="9102725"/>
          <a:ext cx="114500" cy="167409"/>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ja-JP" altLang="en-US"/>
        </a:p>
      </xdr:txBody>
    </xdr:sp>
    <xdr:clientData/>
  </xdr:twoCellAnchor>
  <xdr:twoCellAnchor>
    <xdr:from>
      <xdr:col>0</xdr:col>
      <xdr:colOff>79375</xdr:colOff>
      <xdr:row>44</xdr:row>
      <xdr:rowOff>203200</xdr:rowOff>
    </xdr:from>
    <xdr:to>
      <xdr:col>0</xdr:col>
      <xdr:colOff>193875</xdr:colOff>
      <xdr:row>44</xdr:row>
      <xdr:rowOff>370609</xdr:rowOff>
    </xdr:to>
    <xdr:sp macro="" textlink="">
      <xdr:nvSpPr>
        <xdr:cNvPr id="10" name="テキスト ボックス 9"/>
        <xdr:cNvSpPr txBox="1"/>
      </xdr:nvSpPr>
      <xdr:spPr>
        <a:xfrm>
          <a:off x="79375" y="10614025"/>
          <a:ext cx="114500" cy="167409"/>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ja-JP" altLang="en-US"/>
        </a:p>
      </xdr:txBody>
    </xdr:sp>
    <xdr:clientData/>
  </xdr:twoCellAnchor>
  <xdr:twoCellAnchor>
    <xdr:from>
      <xdr:col>0</xdr:col>
      <xdr:colOff>79375</xdr:colOff>
      <xdr:row>46</xdr:row>
      <xdr:rowOff>254000</xdr:rowOff>
    </xdr:from>
    <xdr:to>
      <xdr:col>0</xdr:col>
      <xdr:colOff>193875</xdr:colOff>
      <xdr:row>47</xdr:row>
      <xdr:rowOff>78509</xdr:rowOff>
    </xdr:to>
    <xdr:sp macro="" textlink="">
      <xdr:nvSpPr>
        <xdr:cNvPr id="11" name="テキスト ボックス 10"/>
        <xdr:cNvSpPr txBox="1"/>
      </xdr:nvSpPr>
      <xdr:spPr>
        <a:xfrm>
          <a:off x="79375" y="11579225"/>
          <a:ext cx="114500" cy="167409"/>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ja-JP" altLang="en-US"/>
        </a:p>
      </xdr:txBody>
    </xdr:sp>
    <xdr:clientData/>
  </xdr:twoCellAnchor>
  <xdr:twoCellAnchor>
    <xdr:from>
      <xdr:col>0</xdr:col>
      <xdr:colOff>79375</xdr:colOff>
      <xdr:row>48</xdr:row>
      <xdr:rowOff>82550</xdr:rowOff>
    </xdr:from>
    <xdr:to>
      <xdr:col>0</xdr:col>
      <xdr:colOff>193875</xdr:colOff>
      <xdr:row>48</xdr:row>
      <xdr:rowOff>249959</xdr:rowOff>
    </xdr:to>
    <xdr:sp macro="" textlink="">
      <xdr:nvSpPr>
        <xdr:cNvPr id="12" name="テキスト ボックス 11"/>
        <xdr:cNvSpPr txBox="1"/>
      </xdr:nvSpPr>
      <xdr:spPr>
        <a:xfrm>
          <a:off x="79375" y="12093575"/>
          <a:ext cx="114500" cy="167409"/>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ja-JP" altLang="en-US"/>
        </a:p>
      </xdr:txBody>
    </xdr:sp>
    <xdr:clientData/>
  </xdr:twoCellAnchor>
  <xdr:twoCellAnchor>
    <xdr:from>
      <xdr:col>0</xdr:col>
      <xdr:colOff>73025</xdr:colOff>
      <xdr:row>49</xdr:row>
      <xdr:rowOff>85725</xdr:rowOff>
    </xdr:from>
    <xdr:to>
      <xdr:col>0</xdr:col>
      <xdr:colOff>187525</xdr:colOff>
      <xdr:row>49</xdr:row>
      <xdr:rowOff>253134</xdr:rowOff>
    </xdr:to>
    <xdr:sp macro="" textlink="">
      <xdr:nvSpPr>
        <xdr:cNvPr id="13" name="テキスト ボックス 12"/>
        <xdr:cNvSpPr txBox="1"/>
      </xdr:nvSpPr>
      <xdr:spPr>
        <a:xfrm>
          <a:off x="73025" y="12439650"/>
          <a:ext cx="114500" cy="167409"/>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ja-JP" altLang="en-US"/>
        </a:p>
      </xdr:txBody>
    </xdr:sp>
    <xdr:clientData/>
  </xdr:twoCellAnchor>
  <xdr:twoCellAnchor>
    <xdr:from>
      <xdr:col>0</xdr:col>
      <xdr:colOff>73025</xdr:colOff>
      <xdr:row>50</xdr:row>
      <xdr:rowOff>301625</xdr:rowOff>
    </xdr:from>
    <xdr:to>
      <xdr:col>0</xdr:col>
      <xdr:colOff>187525</xdr:colOff>
      <xdr:row>51</xdr:row>
      <xdr:rowOff>126134</xdr:rowOff>
    </xdr:to>
    <xdr:sp macro="" textlink="">
      <xdr:nvSpPr>
        <xdr:cNvPr id="14" name="テキスト ボックス 13"/>
        <xdr:cNvSpPr txBox="1"/>
      </xdr:nvSpPr>
      <xdr:spPr>
        <a:xfrm>
          <a:off x="73025" y="12998450"/>
          <a:ext cx="114500" cy="167409"/>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ja-JP" altLang="en-US"/>
        </a:p>
      </xdr:txBody>
    </xdr:sp>
    <xdr:clientData/>
  </xdr:twoCellAnchor>
  <xdr:twoCellAnchor>
    <xdr:from>
      <xdr:col>0</xdr:col>
      <xdr:colOff>63500</xdr:colOff>
      <xdr:row>54</xdr:row>
      <xdr:rowOff>263525</xdr:rowOff>
    </xdr:from>
    <xdr:to>
      <xdr:col>0</xdr:col>
      <xdr:colOff>209550</xdr:colOff>
      <xdr:row>55</xdr:row>
      <xdr:rowOff>88034</xdr:rowOff>
    </xdr:to>
    <xdr:sp macro="" textlink="">
      <xdr:nvSpPr>
        <xdr:cNvPr id="16" name="テキスト ボックス 15"/>
        <xdr:cNvSpPr txBox="1"/>
      </xdr:nvSpPr>
      <xdr:spPr>
        <a:xfrm>
          <a:off x="63500" y="14474825"/>
          <a:ext cx="146050" cy="167409"/>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ja-JP" altLang="en-US"/>
        </a:p>
      </xdr:txBody>
    </xdr:sp>
    <xdr:clientData/>
  </xdr:twoCellAnchor>
  <xdr:twoCellAnchor>
    <xdr:from>
      <xdr:col>0</xdr:col>
      <xdr:colOff>60325</xdr:colOff>
      <xdr:row>56</xdr:row>
      <xdr:rowOff>263525</xdr:rowOff>
    </xdr:from>
    <xdr:to>
      <xdr:col>0</xdr:col>
      <xdr:colOff>206375</xdr:colOff>
      <xdr:row>57</xdr:row>
      <xdr:rowOff>88034</xdr:rowOff>
    </xdr:to>
    <xdr:sp macro="" textlink="">
      <xdr:nvSpPr>
        <xdr:cNvPr id="17" name="テキスト ボックス 16"/>
        <xdr:cNvSpPr txBox="1"/>
      </xdr:nvSpPr>
      <xdr:spPr>
        <a:xfrm>
          <a:off x="60325" y="15160625"/>
          <a:ext cx="146050" cy="167409"/>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ja-JP" altLang="en-US"/>
        </a:p>
      </xdr:txBody>
    </xdr:sp>
    <xdr:clientData/>
  </xdr:twoCellAnchor>
  <xdr:twoCellAnchor>
    <xdr:from>
      <xdr:col>0</xdr:col>
      <xdr:colOff>66675</xdr:colOff>
      <xdr:row>58</xdr:row>
      <xdr:rowOff>285750</xdr:rowOff>
    </xdr:from>
    <xdr:to>
      <xdr:col>0</xdr:col>
      <xdr:colOff>200025</xdr:colOff>
      <xdr:row>59</xdr:row>
      <xdr:rowOff>91209</xdr:rowOff>
    </xdr:to>
    <xdr:sp macro="" textlink="">
      <xdr:nvSpPr>
        <xdr:cNvPr id="18" name="テキスト ボックス 17"/>
        <xdr:cNvSpPr txBox="1"/>
      </xdr:nvSpPr>
      <xdr:spPr>
        <a:xfrm>
          <a:off x="66675" y="15868650"/>
          <a:ext cx="133350" cy="186459"/>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ja-JP" altLang="en-US"/>
        </a:p>
      </xdr:txBody>
    </xdr:sp>
    <xdr:clientData/>
  </xdr:twoCellAnchor>
  <xdr:twoCellAnchor editAs="oneCell">
    <xdr:from>
      <xdr:col>2</xdr:col>
      <xdr:colOff>733425</xdr:colOff>
      <xdr:row>35</xdr:row>
      <xdr:rowOff>38100</xdr:rowOff>
    </xdr:from>
    <xdr:to>
      <xdr:col>4</xdr:col>
      <xdr:colOff>9525</xdr:colOff>
      <xdr:row>35</xdr:row>
      <xdr:rowOff>114300</xdr:rowOff>
    </xdr:to>
    <xdr:pic>
      <xdr:nvPicPr>
        <xdr:cNvPr id="9459" name="図 4"/>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8200" y="7029450"/>
          <a:ext cx="9525"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73025</xdr:colOff>
      <xdr:row>30</xdr:row>
      <xdr:rowOff>260350</xdr:rowOff>
    </xdr:from>
    <xdr:to>
      <xdr:col>0</xdr:col>
      <xdr:colOff>187525</xdr:colOff>
      <xdr:row>31</xdr:row>
      <xdr:rowOff>84859</xdr:rowOff>
    </xdr:to>
    <xdr:sp macro="" textlink="">
      <xdr:nvSpPr>
        <xdr:cNvPr id="37" name="テキスト ボックス 36"/>
        <xdr:cNvSpPr txBox="1"/>
      </xdr:nvSpPr>
      <xdr:spPr>
        <a:xfrm>
          <a:off x="73025" y="5708650"/>
          <a:ext cx="114500" cy="167409"/>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ja-JP" altLang="en-US"/>
        </a:p>
      </xdr:txBody>
    </xdr:sp>
    <xdr:clientData/>
  </xdr:twoCellAnchor>
  <xdr:twoCellAnchor>
    <xdr:from>
      <xdr:col>0</xdr:col>
      <xdr:colOff>73025</xdr:colOff>
      <xdr:row>32</xdr:row>
      <xdr:rowOff>260350</xdr:rowOff>
    </xdr:from>
    <xdr:to>
      <xdr:col>0</xdr:col>
      <xdr:colOff>187525</xdr:colOff>
      <xdr:row>33</xdr:row>
      <xdr:rowOff>84859</xdr:rowOff>
    </xdr:to>
    <xdr:sp macro="" textlink="">
      <xdr:nvSpPr>
        <xdr:cNvPr id="38" name="テキスト ボックス 37"/>
        <xdr:cNvSpPr txBox="1"/>
      </xdr:nvSpPr>
      <xdr:spPr>
        <a:xfrm>
          <a:off x="73025" y="6394450"/>
          <a:ext cx="114500" cy="167409"/>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ja-JP" altLang="en-US"/>
        </a:p>
      </xdr:txBody>
    </xdr:sp>
    <xdr:clientData/>
  </xdr:twoCellAnchor>
  <xdr:twoCellAnchor>
    <xdr:from>
      <xdr:col>0</xdr:col>
      <xdr:colOff>79375</xdr:colOff>
      <xdr:row>35</xdr:row>
      <xdr:rowOff>311150</xdr:rowOff>
    </xdr:from>
    <xdr:to>
      <xdr:col>0</xdr:col>
      <xdr:colOff>193875</xdr:colOff>
      <xdr:row>36</xdr:row>
      <xdr:rowOff>135659</xdr:rowOff>
    </xdr:to>
    <xdr:sp macro="" textlink="">
      <xdr:nvSpPr>
        <xdr:cNvPr id="39" name="テキスト ボックス 38"/>
        <xdr:cNvSpPr txBox="1"/>
      </xdr:nvSpPr>
      <xdr:spPr>
        <a:xfrm>
          <a:off x="79375" y="7473950"/>
          <a:ext cx="114500" cy="167409"/>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ja-JP" altLang="en-US"/>
        </a:p>
      </xdr:txBody>
    </xdr:sp>
    <xdr:clientData/>
  </xdr:twoCellAnchor>
  <xdr:twoCellAnchor>
    <xdr:from>
      <xdr:col>0</xdr:col>
      <xdr:colOff>76200</xdr:colOff>
      <xdr:row>40</xdr:row>
      <xdr:rowOff>101600</xdr:rowOff>
    </xdr:from>
    <xdr:to>
      <xdr:col>0</xdr:col>
      <xdr:colOff>190700</xdr:colOff>
      <xdr:row>40</xdr:row>
      <xdr:rowOff>269009</xdr:rowOff>
    </xdr:to>
    <xdr:sp macro="" textlink="">
      <xdr:nvSpPr>
        <xdr:cNvPr id="40" name="テキスト ボックス 39"/>
        <xdr:cNvSpPr txBox="1"/>
      </xdr:nvSpPr>
      <xdr:spPr>
        <a:xfrm>
          <a:off x="76200" y="9102725"/>
          <a:ext cx="114500" cy="167409"/>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ja-JP" altLang="en-US"/>
        </a:p>
      </xdr:txBody>
    </xdr:sp>
    <xdr:clientData/>
  </xdr:twoCellAnchor>
  <xdr:twoCellAnchor>
    <xdr:from>
      <xdr:col>0</xdr:col>
      <xdr:colOff>79375</xdr:colOff>
      <xdr:row>44</xdr:row>
      <xdr:rowOff>203200</xdr:rowOff>
    </xdr:from>
    <xdr:to>
      <xdr:col>0</xdr:col>
      <xdr:colOff>193875</xdr:colOff>
      <xdr:row>44</xdr:row>
      <xdr:rowOff>370609</xdr:rowOff>
    </xdr:to>
    <xdr:sp macro="" textlink="">
      <xdr:nvSpPr>
        <xdr:cNvPr id="41" name="テキスト ボックス 40"/>
        <xdr:cNvSpPr txBox="1"/>
      </xdr:nvSpPr>
      <xdr:spPr>
        <a:xfrm>
          <a:off x="79375" y="10614025"/>
          <a:ext cx="114500" cy="167409"/>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ja-JP" altLang="en-US"/>
        </a:p>
      </xdr:txBody>
    </xdr:sp>
    <xdr:clientData/>
  </xdr:twoCellAnchor>
  <xdr:twoCellAnchor>
    <xdr:from>
      <xdr:col>0</xdr:col>
      <xdr:colOff>79375</xdr:colOff>
      <xdr:row>46</xdr:row>
      <xdr:rowOff>254000</xdr:rowOff>
    </xdr:from>
    <xdr:to>
      <xdr:col>0</xdr:col>
      <xdr:colOff>193875</xdr:colOff>
      <xdr:row>47</xdr:row>
      <xdr:rowOff>78509</xdr:rowOff>
    </xdr:to>
    <xdr:sp macro="" textlink="">
      <xdr:nvSpPr>
        <xdr:cNvPr id="42" name="テキスト ボックス 41"/>
        <xdr:cNvSpPr txBox="1"/>
      </xdr:nvSpPr>
      <xdr:spPr>
        <a:xfrm>
          <a:off x="79375" y="11579225"/>
          <a:ext cx="114500" cy="167409"/>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ja-JP" altLang="en-US"/>
        </a:p>
      </xdr:txBody>
    </xdr:sp>
    <xdr:clientData/>
  </xdr:twoCellAnchor>
  <xdr:twoCellAnchor>
    <xdr:from>
      <xdr:col>0</xdr:col>
      <xdr:colOff>79375</xdr:colOff>
      <xdr:row>48</xdr:row>
      <xdr:rowOff>82550</xdr:rowOff>
    </xdr:from>
    <xdr:to>
      <xdr:col>0</xdr:col>
      <xdr:colOff>193875</xdr:colOff>
      <xdr:row>48</xdr:row>
      <xdr:rowOff>249959</xdr:rowOff>
    </xdr:to>
    <xdr:sp macro="" textlink="">
      <xdr:nvSpPr>
        <xdr:cNvPr id="43" name="テキスト ボックス 42"/>
        <xdr:cNvSpPr txBox="1"/>
      </xdr:nvSpPr>
      <xdr:spPr>
        <a:xfrm>
          <a:off x="79375" y="12093575"/>
          <a:ext cx="114500" cy="167409"/>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ja-JP" altLang="en-US"/>
        </a:p>
      </xdr:txBody>
    </xdr:sp>
    <xdr:clientData/>
  </xdr:twoCellAnchor>
  <xdr:twoCellAnchor>
    <xdr:from>
      <xdr:col>0</xdr:col>
      <xdr:colOff>69850</xdr:colOff>
      <xdr:row>52</xdr:row>
      <xdr:rowOff>279400</xdr:rowOff>
    </xdr:from>
    <xdr:to>
      <xdr:col>0</xdr:col>
      <xdr:colOff>215900</xdr:colOff>
      <xdr:row>53</xdr:row>
      <xdr:rowOff>103909</xdr:rowOff>
    </xdr:to>
    <xdr:sp macro="" textlink="">
      <xdr:nvSpPr>
        <xdr:cNvPr id="46" name="テキスト ボックス 45"/>
        <xdr:cNvSpPr txBox="1"/>
      </xdr:nvSpPr>
      <xdr:spPr>
        <a:xfrm>
          <a:off x="69850" y="13766800"/>
          <a:ext cx="146050" cy="167409"/>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ja-JP" altLang="en-US"/>
        </a:p>
      </xdr:txBody>
    </xdr:sp>
    <xdr:clientData/>
  </xdr:twoCellAnchor>
  <xdr:twoCellAnchor>
    <xdr:from>
      <xdr:col>0</xdr:col>
      <xdr:colOff>63500</xdr:colOff>
      <xdr:row>54</xdr:row>
      <xdr:rowOff>263525</xdr:rowOff>
    </xdr:from>
    <xdr:to>
      <xdr:col>0</xdr:col>
      <xdr:colOff>209550</xdr:colOff>
      <xdr:row>55</xdr:row>
      <xdr:rowOff>88034</xdr:rowOff>
    </xdr:to>
    <xdr:sp macro="" textlink="">
      <xdr:nvSpPr>
        <xdr:cNvPr id="47" name="テキスト ボックス 46"/>
        <xdr:cNvSpPr txBox="1"/>
      </xdr:nvSpPr>
      <xdr:spPr>
        <a:xfrm>
          <a:off x="63500" y="14474825"/>
          <a:ext cx="146050" cy="167409"/>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ja-JP" altLang="en-US"/>
        </a:p>
      </xdr:txBody>
    </xdr:sp>
    <xdr:clientData/>
  </xdr:twoCellAnchor>
  <xdr:twoCellAnchor>
    <xdr:from>
      <xdr:col>0</xdr:col>
      <xdr:colOff>60325</xdr:colOff>
      <xdr:row>56</xdr:row>
      <xdr:rowOff>263525</xdr:rowOff>
    </xdr:from>
    <xdr:to>
      <xdr:col>0</xdr:col>
      <xdr:colOff>206375</xdr:colOff>
      <xdr:row>57</xdr:row>
      <xdr:rowOff>88034</xdr:rowOff>
    </xdr:to>
    <xdr:sp macro="" textlink="">
      <xdr:nvSpPr>
        <xdr:cNvPr id="48" name="テキスト ボックス 47"/>
        <xdr:cNvSpPr txBox="1"/>
      </xdr:nvSpPr>
      <xdr:spPr>
        <a:xfrm>
          <a:off x="60325" y="15160625"/>
          <a:ext cx="146050" cy="167409"/>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5</xdr:col>
          <xdr:colOff>38100</xdr:colOff>
          <xdr:row>35</xdr:row>
          <xdr:rowOff>38100</xdr:rowOff>
        </xdr:from>
        <xdr:to>
          <xdr:col>6</xdr:col>
          <xdr:colOff>142875</xdr:colOff>
          <xdr:row>35</xdr:row>
          <xdr:rowOff>314325</xdr:rowOff>
        </xdr:to>
        <xdr:sp macro="" textlink="">
          <xdr:nvSpPr>
            <xdr:cNvPr id="2891" name="Object 843" hidden="1">
              <a:extLst>
                <a:ext uri="{63B3BB69-23CF-44E3-9099-C40C66FF867C}">
                  <a14:compatExt spid="_x0000_s289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37</xdr:row>
          <xdr:rowOff>38100</xdr:rowOff>
        </xdr:from>
        <xdr:to>
          <xdr:col>6</xdr:col>
          <xdr:colOff>95250</xdr:colOff>
          <xdr:row>37</xdr:row>
          <xdr:rowOff>238125</xdr:rowOff>
        </xdr:to>
        <xdr:sp macro="" textlink="">
          <xdr:nvSpPr>
            <xdr:cNvPr id="2892" name="Object 844" hidden="1">
              <a:extLst>
                <a:ext uri="{63B3BB69-23CF-44E3-9099-C40C66FF867C}">
                  <a14:compatExt spid="_x0000_s289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44</xdr:row>
          <xdr:rowOff>28575</xdr:rowOff>
        </xdr:from>
        <xdr:to>
          <xdr:col>6</xdr:col>
          <xdr:colOff>19050</xdr:colOff>
          <xdr:row>44</xdr:row>
          <xdr:rowOff>276225</xdr:rowOff>
        </xdr:to>
        <xdr:sp macro="" textlink="">
          <xdr:nvSpPr>
            <xdr:cNvPr id="2893" name="Object 845" hidden="1">
              <a:extLst>
                <a:ext uri="{63B3BB69-23CF-44E3-9099-C40C66FF867C}">
                  <a14:compatExt spid="_x0000_s2893"/>
                </a:ext>
              </a:extLst>
            </xdr:cNvPr>
            <xdr:cNvSpPr/>
          </xdr:nvSpPr>
          <xdr:spPr>
            <a:xfrm>
              <a:off x="0" y="0"/>
              <a:ext cx="0" cy="0"/>
            </a:xfrm>
            <a:prstGeom prst="rect">
              <a:avLst/>
            </a:prstGeom>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xdr:twoCellAnchor>
    <xdr:from>
      <xdr:col>0</xdr:col>
      <xdr:colOff>79375</xdr:colOff>
      <xdr:row>33</xdr:row>
      <xdr:rowOff>171450</xdr:rowOff>
    </xdr:from>
    <xdr:to>
      <xdr:col>0</xdr:col>
      <xdr:colOff>193875</xdr:colOff>
      <xdr:row>33</xdr:row>
      <xdr:rowOff>338859</xdr:rowOff>
    </xdr:to>
    <xdr:sp macro="" textlink="">
      <xdr:nvSpPr>
        <xdr:cNvPr id="2" name="テキスト ボックス 1"/>
        <xdr:cNvSpPr txBox="1"/>
      </xdr:nvSpPr>
      <xdr:spPr>
        <a:xfrm>
          <a:off x="79375" y="6419850"/>
          <a:ext cx="114500" cy="167409"/>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ja-JP" altLang="en-US"/>
        </a:p>
      </xdr:txBody>
    </xdr:sp>
    <xdr:clientData/>
  </xdr:twoCellAnchor>
  <xdr:twoCellAnchor>
    <xdr:from>
      <xdr:col>0</xdr:col>
      <xdr:colOff>82550</xdr:colOff>
      <xdr:row>39</xdr:row>
      <xdr:rowOff>298450</xdr:rowOff>
    </xdr:from>
    <xdr:to>
      <xdr:col>0</xdr:col>
      <xdr:colOff>197050</xdr:colOff>
      <xdr:row>40</xdr:row>
      <xdr:rowOff>84859</xdr:rowOff>
    </xdr:to>
    <xdr:sp macro="" textlink="">
      <xdr:nvSpPr>
        <xdr:cNvPr id="3" name="テキスト ボックス 2"/>
        <xdr:cNvSpPr txBox="1"/>
      </xdr:nvSpPr>
      <xdr:spPr>
        <a:xfrm>
          <a:off x="82550" y="8794750"/>
          <a:ext cx="114500" cy="167409"/>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ja-JP" altLang="en-US"/>
        </a:p>
      </xdr:txBody>
    </xdr:sp>
    <xdr:clientData/>
  </xdr:twoCellAnchor>
  <xdr:twoCellAnchor>
    <xdr:from>
      <xdr:col>0</xdr:col>
      <xdr:colOff>79375</xdr:colOff>
      <xdr:row>45</xdr:row>
      <xdr:rowOff>101600</xdr:rowOff>
    </xdr:from>
    <xdr:to>
      <xdr:col>0</xdr:col>
      <xdr:colOff>193875</xdr:colOff>
      <xdr:row>45</xdr:row>
      <xdr:rowOff>269009</xdr:rowOff>
    </xdr:to>
    <xdr:sp macro="" textlink="">
      <xdr:nvSpPr>
        <xdr:cNvPr id="4" name="テキスト ボックス 3"/>
        <xdr:cNvSpPr txBox="1"/>
      </xdr:nvSpPr>
      <xdr:spPr>
        <a:xfrm>
          <a:off x="79375" y="11055350"/>
          <a:ext cx="114500" cy="167409"/>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ja-JP" altLang="en-US"/>
        </a:p>
      </xdr:txBody>
    </xdr:sp>
    <xdr:clientData/>
  </xdr:twoCellAnchor>
  <xdr:twoCellAnchor>
    <xdr:from>
      <xdr:col>0</xdr:col>
      <xdr:colOff>79375</xdr:colOff>
      <xdr:row>48</xdr:row>
      <xdr:rowOff>438150</xdr:rowOff>
    </xdr:from>
    <xdr:to>
      <xdr:col>0</xdr:col>
      <xdr:colOff>193875</xdr:colOff>
      <xdr:row>49</xdr:row>
      <xdr:rowOff>53109</xdr:rowOff>
    </xdr:to>
    <xdr:sp macro="" textlink="">
      <xdr:nvSpPr>
        <xdr:cNvPr id="5" name="テキスト ボックス 4"/>
        <xdr:cNvSpPr txBox="1"/>
      </xdr:nvSpPr>
      <xdr:spPr>
        <a:xfrm>
          <a:off x="79375" y="12363450"/>
          <a:ext cx="114500" cy="167409"/>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ja-JP" altLang="en-US"/>
        </a:p>
      </xdr:txBody>
    </xdr:sp>
    <xdr:clientData/>
  </xdr:twoCellAnchor>
  <xdr:twoCellAnchor>
    <xdr:from>
      <xdr:col>0</xdr:col>
      <xdr:colOff>79375</xdr:colOff>
      <xdr:row>53</xdr:row>
      <xdr:rowOff>161925</xdr:rowOff>
    </xdr:from>
    <xdr:to>
      <xdr:col>0</xdr:col>
      <xdr:colOff>193875</xdr:colOff>
      <xdr:row>53</xdr:row>
      <xdr:rowOff>329334</xdr:rowOff>
    </xdr:to>
    <xdr:sp macro="" textlink="">
      <xdr:nvSpPr>
        <xdr:cNvPr id="6" name="テキスト ボックス 5"/>
        <xdr:cNvSpPr txBox="1"/>
      </xdr:nvSpPr>
      <xdr:spPr>
        <a:xfrm>
          <a:off x="79375" y="14401800"/>
          <a:ext cx="114500" cy="167409"/>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ja-JP" altLang="en-US"/>
        </a:p>
      </xdr:txBody>
    </xdr:sp>
    <xdr:clientData/>
  </xdr:twoCellAnchor>
  <xdr:twoCellAnchor>
    <xdr:from>
      <xdr:col>0</xdr:col>
      <xdr:colOff>79375</xdr:colOff>
      <xdr:row>60</xdr:row>
      <xdr:rowOff>234950</xdr:rowOff>
    </xdr:from>
    <xdr:to>
      <xdr:col>0</xdr:col>
      <xdr:colOff>193875</xdr:colOff>
      <xdr:row>60</xdr:row>
      <xdr:rowOff>402359</xdr:rowOff>
    </xdr:to>
    <xdr:sp macro="" textlink="">
      <xdr:nvSpPr>
        <xdr:cNvPr id="7" name="テキスト ボックス 6"/>
        <xdr:cNvSpPr txBox="1"/>
      </xdr:nvSpPr>
      <xdr:spPr>
        <a:xfrm>
          <a:off x="79375" y="17265650"/>
          <a:ext cx="114500" cy="167409"/>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ja-JP" altLang="en-US"/>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63500</xdr:colOff>
      <xdr:row>33</xdr:row>
      <xdr:rowOff>177800</xdr:rowOff>
    </xdr:from>
    <xdr:to>
      <xdr:col>0</xdr:col>
      <xdr:colOff>178000</xdr:colOff>
      <xdr:row>33</xdr:row>
      <xdr:rowOff>345209</xdr:rowOff>
    </xdr:to>
    <xdr:sp macro="" textlink="">
      <xdr:nvSpPr>
        <xdr:cNvPr id="2" name="テキスト ボックス 1"/>
        <xdr:cNvSpPr txBox="1"/>
      </xdr:nvSpPr>
      <xdr:spPr>
        <a:xfrm>
          <a:off x="63500" y="6445250"/>
          <a:ext cx="114500" cy="167409"/>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ja-JP" altLang="en-US"/>
        </a:p>
      </xdr:txBody>
    </xdr:sp>
    <xdr:clientData/>
  </xdr:twoCellAnchor>
  <xdr:twoCellAnchor>
    <xdr:from>
      <xdr:col>0</xdr:col>
      <xdr:colOff>79375</xdr:colOff>
      <xdr:row>45</xdr:row>
      <xdr:rowOff>101600</xdr:rowOff>
    </xdr:from>
    <xdr:to>
      <xdr:col>0</xdr:col>
      <xdr:colOff>193875</xdr:colOff>
      <xdr:row>45</xdr:row>
      <xdr:rowOff>269009</xdr:rowOff>
    </xdr:to>
    <xdr:sp macro="" textlink="">
      <xdr:nvSpPr>
        <xdr:cNvPr id="4" name="テキスト ボックス 3"/>
        <xdr:cNvSpPr txBox="1"/>
      </xdr:nvSpPr>
      <xdr:spPr>
        <a:xfrm>
          <a:off x="79375" y="11055350"/>
          <a:ext cx="114500" cy="167409"/>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ja-JP" altLang="en-US"/>
        </a:p>
      </xdr:txBody>
    </xdr:sp>
    <xdr:clientData/>
  </xdr:twoCellAnchor>
  <xdr:twoCellAnchor>
    <xdr:from>
      <xdr:col>0</xdr:col>
      <xdr:colOff>69850</xdr:colOff>
      <xdr:row>60</xdr:row>
      <xdr:rowOff>234950</xdr:rowOff>
    </xdr:from>
    <xdr:to>
      <xdr:col>0</xdr:col>
      <xdr:colOff>184350</xdr:colOff>
      <xdr:row>60</xdr:row>
      <xdr:rowOff>402359</xdr:rowOff>
    </xdr:to>
    <xdr:sp macro="" textlink="">
      <xdr:nvSpPr>
        <xdr:cNvPr id="7" name="テキスト ボックス 6"/>
        <xdr:cNvSpPr txBox="1"/>
      </xdr:nvSpPr>
      <xdr:spPr>
        <a:xfrm>
          <a:off x="69850" y="17221200"/>
          <a:ext cx="114500" cy="167409"/>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ja-JP" altLang="en-US"/>
        </a:p>
      </xdr:txBody>
    </xdr:sp>
    <xdr:clientData/>
  </xdr:twoCellAnchor>
  <xdr:twoCellAnchor>
    <xdr:from>
      <xdr:col>0</xdr:col>
      <xdr:colOff>63500</xdr:colOff>
      <xdr:row>39</xdr:row>
      <xdr:rowOff>298450</xdr:rowOff>
    </xdr:from>
    <xdr:to>
      <xdr:col>0</xdr:col>
      <xdr:colOff>178000</xdr:colOff>
      <xdr:row>40</xdr:row>
      <xdr:rowOff>84859</xdr:rowOff>
    </xdr:to>
    <xdr:sp macro="" textlink="">
      <xdr:nvSpPr>
        <xdr:cNvPr id="9" name="テキスト ボックス 8"/>
        <xdr:cNvSpPr txBox="1"/>
      </xdr:nvSpPr>
      <xdr:spPr>
        <a:xfrm>
          <a:off x="63500" y="8966200"/>
          <a:ext cx="114500" cy="167409"/>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ja-JP" altLang="en-US"/>
        </a:p>
      </xdr:txBody>
    </xdr:sp>
    <xdr:clientData/>
  </xdr:twoCellAnchor>
  <xdr:twoCellAnchor>
    <xdr:from>
      <xdr:col>0</xdr:col>
      <xdr:colOff>79375</xdr:colOff>
      <xdr:row>48</xdr:row>
      <xdr:rowOff>438150</xdr:rowOff>
    </xdr:from>
    <xdr:to>
      <xdr:col>0</xdr:col>
      <xdr:colOff>193875</xdr:colOff>
      <xdr:row>49</xdr:row>
      <xdr:rowOff>53109</xdr:rowOff>
    </xdr:to>
    <xdr:sp macro="" textlink="">
      <xdr:nvSpPr>
        <xdr:cNvPr id="11" name="テキスト ボックス 10"/>
        <xdr:cNvSpPr txBox="1"/>
      </xdr:nvSpPr>
      <xdr:spPr>
        <a:xfrm>
          <a:off x="79375" y="12363450"/>
          <a:ext cx="114500" cy="167409"/>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ja-JP" altLang="en-US"/>
        </a:p>
      </xdr:txBody>
    </xdr:sp>
    <xdr:clientData/>
  </xdr:twoCellAnchor>
  <xdr:twoCellAnchor>
    <xdr:from>
      <xdr:col>0</xdr:col>
      <xdr:colOff>79375</xdr:colOff>
      <xdr:row>53</xdr:row>
      <xdr:rowOff>161925</xdr:rowOff>
    </xdr:from>
    <xdr:to>
      <xdr:col>0</xdr:col>
      <xdr:colOff>193875</xdr:colOff>
      <xdr:row>53</xdr:row>
      <xdr:rowOff>329334</xdr:rowOff>
    </xdr:to>
    <xdr:sp macro="" textlink="">
      <xdr:nvSpPr>
        <xdr:cNvPr id="12" name="テキスト ボックス 11"/>
        <xdr:cNvSpPr txBox="1"/>
      </xdr:nvSpPr>
      <xdr:spPr>
        <a:xfrm>
          <a:off x="79375" y="14401800"/>
          <a:ext cx="114500" cy="167409"/>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ja-JP" altLang="en-US"/>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73025</xdr:colOff>
      <xdr:row>29</xdr:row>
      <xdr:rowOff>155575</xdr:rowOff>
    </xdr:from>
    <xdr:to>
      <xdr:col>0</xdr:col>
      <xdr:colOff>187525</xdr:colOff>
      <xdr:row>30</xdr:row>
      <xdr:rowOff>62634</xdr:rowOff>
    </xdr:to>
    <xdr:sp macro="" textlink="">
      <xdr:nvSpPr>
        <xdr:cNvPr id="2" name="テキスト ボックス 1"/>
        <xdr:cNvSpPr txBox="1"/>
      </xdr:nvSpPr>
      <xdr:spPr>
        <a:xfrm>
          <a:off x="73025" y="6099175"/>
          <a:ext cx="114500" cy="164234"/>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ja-JP" altLang="en-US"/>
        </a:p>
      </xdr:txBody>
    </xdr:sp>
    <xdr:clientData/>
  </xdr:twoCellAnchor>
  <xdr:twoCellAnchor>
    <xdr:from>
      <xdr:col>0</xdr:col>
      <xdr:colOff>79375</xdr:colOff>
      <xdr:row>34</xdr:row>
      <xdr:rowOff>47625</xdr:rowOff>
    </xdr:from>
    <xdr:to>
      <xdr:col>0</xdr:col>
      <xdr:colOff>193875</xdr:colOff>
      <xdr:row>34</xdr:row>
      <xdr:rowOff>215034</xdr:rowOff>
    </xdr:to>
    <xdr:sp macro="" textlink="">
      <xdr:nvSpPr>
        <xdr:cNvPr id="3" name="テキスト ボックス 2"/>
        <xdr:cNvSpPr txBox="1"/>
      </xdr:nvSpPr>
      <xdr:spPr>
        <a:xfrm>
          <a:off x="79375" y="7200900"/>
          <a:ext cx="114500" cy="167409"/>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ja-JP" altLang="en-US"/>
        </a:p>
      </xdr:txBody>
    </xdr:sp>
    <xdr:clientData/>
  </xdr:twoCellAnchor>
  <xdr:twoCellAnchor>
    <xdr:from>
      <xdr:col>0</xdr:col>
      <xdr:colOff>79375</xdr:colOff>
      <xdr:row>39</xdr:row>
      <xdr:rowOff>31750</xdr:rowOff>
    </xdr:from>
    <xdr:to>
      <xdr:col>0</xdr:col>
      <xdr:colOff>193875</xdr:colOff>
      <xdr:row>39</xdr:row>
      <xdr:rowOff>199159</xdr:rowOff>
    </xdr:to>
    <xdr:sp macro="" textlink="">
      <xdr:nvSpPr>
        <xdr:cNvPr id="4" name="テキスト ボックス 3"/>
        <xdr:cNvSpPr txBox="1"/>
      </xdr:nvSpPr>
      <xdr:spPr>
        <a:xfrm>
          <a:off x="79375" y="8385175"/>
          <a:ext cx="114500" cy="167409"/>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ja-JP" altLang="en-US"/>
        </a:p>
      </xdr:txBody>
    </xdr:sp>
    <xdr:clientData/>
  </xdr:twoCellAnchor>
  <xdr:twoCellAnchor>
    <xdr:from>
      <xdr:col>0</xdr:col>
      <xdr:colOff>79375</xdr:colOff>
      <xdr:row>44</xdr:row>
      <xdr:rowOff>57150</xdr:rowOff>
    </xdr:from>
    <xdr:to>
      <xdr:col>0</xdr:col>
      <xdr:colOff>193875</xdr:colOff>
      <xdr:row>44</xdr:row>
      <xdr:rowOff>224559</xdr:rowOff>
    </xdr:to>
    <xdr:sp macro="" textlink="">
      <xdr:nvSpPr>
        <xdr:cNvPr id="5" name="テキスト ボックス 4"/>
        <xdr:cNvSpPr txBox="1"/>
      </xdr:nvSpPr>
      <xdr:spPr>
        <a:xfrm>
          <a:off x="79375" y="9553575"/>
          <a:ext cx="114500" cy="167409"/>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ja-JP" altLang="en-US"/>
        </a:p>
      </xdr:txBody>
    </xdr:sp>
    <xdr:clientData/>
  </xdr:twoCellAnchor>
  <xdr:twoCellAnchor>
    <xdr:from>
      <xdr:col>0</xdr:col>
      <xdr:colOff>69850</xdr:colOff>
      <xdr:row>49</xdr:row>
      <xdr:rowOff>44450</xdr:rowOff>
    </xdr:from>
    <xdr:to>
      <xdr:col>0</xdr:col>
      <xdr:colOff>184350</xdr:colOff>
      <xdr:row>49</xdr:row>
      <xdr:rowOff>211859</xdr:rowOff>
    </xdr:to>
    <xdr:sp macro="" textlink="">
      <xdr:nvSpPr>
        <xdr:cNvPr id="6" name="テキスト ボックス 5"/>
        <xdr:cNvSpPr txBox="1"/>
      </xdr:nvSpPr>
      <xdr:spPr>
        <a:xfrm>
          <a:off x="69850" y="10763250"/>
          <a:ext cx="114500" cy="167409"/>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ja-JP" altLang="en-US"/>
        </a:p>
      </xdr:txBody>
    </xdr:sp>
    <xdr:clientData/>
  </xdr:twoCellAnchor>
  <xdr:twoCellAnchor>
    <xdr:from>
      <xdr:col>0</xdr:col>
      <xdr:colOff>69850</xdr:colOff>
      <xdr:row>53</xdr:row>
      <xdr:rowOff>171450</xdr:rowOff>
    </xdr:from>
    <xdr:to>
      <xdr:col>0</xdr:col>
      <xdr:colOff>184350</xdr:colOff>
      <xdr:row>54</xdr:row>
      <xdr:rowOff>78509</xdr:rowOff>
    </xdr:to>
    <xdr:sp macro="" textlink="">
      <xdr:nvSpPr>
        <xdr:cNvPr id="7" name="テキスト ボックス 6"/>
        <xdr:cNvSpPr txBox="1"/>
      </xdr:nvSpPr>
      <xdr:spPr>
        <a:xfrm>
          <a:off x="69850" y="11950700"/>
          <a:ext cx="114500" cy="167409"/>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ja-JP" altLang="en-US"/>
        </a:p>
      </xdr:txBody>
    </xdr:sp>
    <xdr:clientData/>
  </xdr:twoCellAnchor>
  <xdr:twoCellAnchor>
    <xdr:from>
      <xdr:col>0</xdr:col>
      <xdr:colOff>73025</xdr:colOff>
      <xdr:row>58</xdr:row>
      <xdr:rowOff>34925</xdr:rowOff>
    </xdr:from>
    <xdr:to>
      <xdr:col>0</xdr:col>
      <xdr:colOff>187525</xdr:colOff>
      <xdr:row>58</xdr:row>
      <xdr:rowOff>202334</xdr:rowOff>
    </xdr:to>
    <xdr:sp macro="" textlink="">
      <xdr:nvSpPr>
        <xdr:cNvPr id="8" name="テキスト ボックス 7"/>
        <xdr:cNvSpPr txBox="1"/>
      </xdr:nvSpPr>
      <xdr:spPr>
        <a:xfrm>
          <a:off x="73025" y="13150850"/>
          <a:ext cx="114500" cy="167409"/>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ja-JP" altLang="en-US"/>
        </a:p>
      </xdr:txBody>
    </xdr:sp>
    <xdr:clientData/>
  </xdr:twoCellAnchor>
  <xdr:twoCellAnchor>
    <xdr:from>
      <xdr:col>0</xdr:col>
      <xdr:colOff>73025</xdr:colOff>
      <xdr:row>29</xdr:row>
      <xdr:rowOff>155575</xdr:rowOff>
    </xdr:from>
    <xdr:to>
      <xdr:col>0</xdr:col>
      <xdr:colOff>187525</xdr:colOff>
      <xdr:row>30</xdr:row>
      <xdr:rowOff>62634</xdr:rowOff>
    </xdr:to>
    <xdr:sp macro="" textlink="">
      <xdr:nvSpPr>
        <xdr:cNvPr id="11" name="テキスト ボックス 10"/>
        <xdr:cNvSpPr txBox="1"/>
      </xdr:nvSpPr>
      <xdr:spPr>
        <a:xfrm>
          <a:off x="73025" y="6099175"/>
          <a:ext cx="114500" cy="164234"/>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ja-JP" altLang="en-US"/>
        </a:p>
      </xdr:txBody>
    </xdr:sp>
    <xdr:clientData/>
  </xdr:twoCellAnchor>
  <xdr:twoCellAnchor>
    <xdr:from>
      <xdr:col>0</xdr:col>
      <xdr:colOff>79375</xdr:colOff>
      <xdr:row>34</xdr:row>
      <xdr:rowOff>47625</xdr:rowOff>
    </xdr:from>
    <xdr:to>
      <xdr:col>0</xdr:col>
      <xdr:colOff>193875</xdr:colOff>
      <xdr:row>34</xdr:row>
      <xdr:rowOff>215034</xdr:rowOff>
    </xdr:to>
    <xdr:sp macro="" textlink="">
      <xdr:nvSpPr>
        <xdr:cNvPr id="12" name="テキスト ボックス 11"/>
        <xdr:cNvSpPr txBox="1"/>
      </xdr:nvSpPr>
      <xdr:spPr>
        <a:xfrm>
          <a:off x="79375" y="7200900"/>
          <a:ext cx="114500" cy="167409"/>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ja-JP" altLang="en-US"/>
        </a:p>
      </xdr:txBody>
    </xdr:sp>
    <xdr:clientData/>
  </xdr:twoCellAnchor>
  <xdr:twoCellAnchor>
    <xdr:from>
      <xdr:col>0</xdr:col>
      <xdr:colOff>79375</xdr:colOff>
      <xdr:row>39</xdr:row>
      <xdr:rowOff>31750</xdr:rowOff>
    </xdr:from>
    <xdr:to>
      <xdr:col>0</xdr:col>
      <xdr:colOff>193875</xdr:colOff>
      <xdr:row>39</xdr:row>
      <xdr:rowOff>199159</xdr:rowOff>
    </xdr:to>
    <xdr:sp macro="" textlink="">
      <xdr:nvSpPr>
        <xdr:cNvPr id="13" name="テキスト ボックス 12"/>
        <xdr:cNvSpPr txBox="1"/>
      </xdr:nvSpPr>
      <xdr:spPr>
        <a:xfrm>
          <a:off x="79375" y="8385175"/>
          <a:ext cx="114500" cy="167409"/>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ja-JP" altLang="en-US"/>
        </a:p>
      </xdr:txBody>
    </xdr:sp>
    <xdr:clientData/>
  </xdr:twoCellAnchor>
  <xdr:twoCellAnchor>
    <xdr:from>
      <xdr:col>0</xdr:col>
      <xdr:colOff>79375</xdr:colOff>
      <xdr:row>44</xdr:row>
      <xdr:rowOff>57150</xdr:rowOff>
    </xdr:from>
    <xdr:to>
      <xdr:col>0</xdr:col>
      <xdr:colOff>193875</xdr:colOff>
      <xdr:row>44</xdr:row>
      <xdr:rowOff>224559</xdr:rowOff>
    </xdr:to>
    <xdr:sp macro="" textlink="">
      <xdr:nvSpPr>
        <xdr:cNvPr id="14" name="テキスト ボックス 13"/>
        <xdr:cNvSpPr txBox="1"/>
      </xdr:nvSpPr>
      <xdr:spPr>
        <a:xfrm>
          <a:off x="79375" y="9553575"/>
          <a:ext cx="114500" cy="167409"/>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ja-JP" altLang="en-US"/>
        </a:p>
      </xdr:txBody>
    </xdr:sp>
    <xdr:clientData/>
  </xdr:twoCellAnchor>
  <xdr:twoCellAnchor>
    <xdr:from>
      <xdr:col>0</xdr:col>
      <xdr:colOff>69850</xdr:colOff>
      <xdr:row>49</xdr:row>
      <xdr:rowOff>44450</xdr:rowOff>
    </xdr:from>
    <xdr:to>
      <xdr:col>0</xdr:col>
      <xdr:colOff>184350</xdr:colOff>
      <xdr:row>49</xdr:row>
      <xdr:rowOff>211859</xdr:rowOff>
    </xdr:to>
    <xdr:sp macro="" textlink="">
      <xdr:nvSpPr>
        <xdr:cNvPr id="15" name="テキスト ボックス 14"/>
        <xdr:cNvSpPr txBox="1"/>
      </xdr:nvSpPr>
      <xdr:spPr>
        <a:xfrm>
          <a:off x="69850" y="10817225"/>
          <a:ext cx="114500" cy="167409"/>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ja-JP" altLang="en-US"/>
        </a:p>
      </xdr:txBody>
    </xdr:sp>
    <xdr:clientData/>
  </xdr:twoCellAnchor>
  <xdr:twoCellAnchor>
    <xdr:from>
      <xdr:col>0</xdr:col>
      <xdr:colOff>69850</xdr:colOff>
      <xdr:row>53</xdr:row>
      <xdr:rowOff>171450</xdr:rowOff>
    </xdr:from>
    <xdr:to>
      <xdr:col>0</xdr:col>
      <xdr:colOff>184350</xdr:colOff>
      <xdr:row>54</xdr:row>
      <xdr:rowOff>78509</xdr:rowOff>
    </xdr:to>
    <xdr:sp macro="" textlink="">
      <xdr:nvSpPr>
        <xdr:cNvPr id="16" name="テキスト ボックス 15"/>
        <xdr:cNvSpPr txBox="1"/>
      </xdr:nvSpPr>
      <xdr:spPr>
        <a:xfrm>
          <a:off x="69850" y="12001500"/>
          <a:ext cx="114500" cy="164234"/>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ja-JP" altLang="en-US"/>
        </a:p>
      </xdr:txBody>
    </xdr:sp>
    <xdr:clientData/>
  </xdr:twoCellAnchor>
  <xdr:twoCellAnchor>
    <xdr:from>
      <xdr:col>0</xdr:col>
      <xdr:colOff>73025</xdr:colOff>
      <xdr:row>58</xdr:row>
      <xdr:rowOff>34925</xdr:rowOff>
    </xdr:from>
    <xdr:to>
      <xdr:col>0</xdr:col>
      <xdr:colOff>187525</xdr:colOff>
      <xdr:row>58</xdr:row>
      <xdr:rowOff>202334</xdr:rowOff>
    </xdr:to>
    <xdr:sp macro="" textlink="">
      <xdr:nvSpPr>
        <xdr:cNvPr id="17" name="テキスト ボックス 16"/>
        <xdr:cNvSpPr txBox="1"/>
      </xdr:nvSpPr>
      <xdr:spPr>
        <a:xfrm>
          <a:off x="73025" y="13150850"/>
          <a:ext cx="114500" cy="167409"/>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ja-JP" altLang="en-US"/>
        </a:p>
      </xdr:txBody>
    </xdr:sp>
    <xdr:clientData/>
  </xdr:twoCellAnchor>
  <xdr:twoCellAnchor>
    <xdr:from>
      <xdr:col>0</xdr:col>
      <xdr:colOff>76200</xdr:colOff>
      <xdr:row>61</xdr:row>
      <xdr:rowOff>352426</xdr:rowOff>
    </xdr:from>
    <xdr:to>
      <xdr:col>0</xdr:col>
      <xdr:colOff>190500</xdr:colOff>
      <xdr:row>62</xdr:row>
      <xdr:rowOff>95251</xdr:rowOff>
    </xdr:to>
    <xdr:sp macro="" textlink="">
      <xdr:nvSpPr>
        <xdr:cNvPr id="18" name="テキスト ボックス 17"/>
        <xdr:cNvSpPr txBox="1"/>
      </xdr:nvSpPr>
      <xdr:spPr>
        <a:xfrm>
          <a:off x="76200" y="14239876"/>
          <a:ext cx="114300" cy="190500"/>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oleObject" Target="../embeddings/oleObject3.bin"/><Relationship Id="rId3" Type="http://schemas.openxmlformats.org/officeDocument/2006/relationships/vmlDrawing" Target="../drawings/vmlDrawing1.vml"/><Relationship Id="rId7" Type="http://schemas.openxmlformats.org/officeDocument/2006/relationships/image" Target="../media/image3.emf"/><Relationship Id="rId2" Type="http://schemas.openxmlformats.org/officeDocument/2006/relationships/drawing" Target="../drawings/drawing5.xml"/><Relationship Id="rId1" Type="http://schemas.openxmlformats.org/officeDocument/2006/relationships/printerSettings" Target="../printerSettings/printerSettings5.bin"/><Relationship Id="rId6" Type="http://schemas.openxmlformats.org/officeDocument/2006/relationships/oleObject" Target="../embeddings/oleObject2.bin"/><Relationship Id="rId5" Type="http://schemas.openxmlformats.org/officeDocument/2006/relationships/image" Target="../media/image2.emf"/><Relationship Id="rId4" Type="http://schemas.openxmlformats.org/officeDocument/2006/relationships/oleObject" Target="../embeddings/oleObject1.bin"/><Relationship Id="rId9" Type="http://schemas.openxmlformats.org/officeDocument/2006/relationships/image" Target="../media/image4.emf"/></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B69"/>
  <sheetViews>
    <sheetView view="pageBreakPreview" topLeftCell="A20" zoomScale="130" zoomScaleNormal="150" zoomScaleSheetLayoutView="130" workbookViewId="0">
      <selection activeCell="K29" sqref="K29:S29"/>
    </sheetView>
  </sheetViews>
  <sheetFormatPr defaultRowHeight="13.5"/>
  <cols>
    <col min="1" max="1" width="3.25" style="5" customWidth="1"/>
    <col min="2" max="2" width="3.75" style="5" customWidth="1"/>
    <col min="3" max="3" width="3.625" style="5" customWidth="1"/>
    <col min="4" max="4" width="3.625" style="5" hidden="1" customWidth="1"/>
    <col min="5" max="5" width="2.375" style="5" customWidth="1"/>
    <col min="6" max="6" width="4.625" style="5" customWidth="1"/>
    <col min="7" max="7" width="10.5" style="5" customWidth="1"/>
    <col min="8" max="8" width="8.5" style="77" customWidth="1"/>
    <col min="9" max="9" width="9.625" style="77" customWidth="1"/>
    <col min="10" max="10" width="3.5" style="5" customWidth="1"/>
    <col min="11" max="11" width="2.75" style="5" customWidth="1"/>
    <col min="12" max="22" width="2.375" style="5" customWidth="1"/>
    <col min="23" max="26" width="3.625" style="5" customWidth="1"/>
    <col min="27" max="27" width="0.875" style="5" customWidth="1"/>
    <col min="28" max="29" width="4.25" style="5" customWidth="1"/>
    <col min="30" max="30" width="13.5" style="5" bestFit="1" customWidth="1"/>
    <col min="31" max="16384" width="9" style="5"/>
  </cols>
  <sheetData>
    <row r="1" spans="1:28" ht="5.0999999999999996" customHeight="1">
      <c r="A1" s="82"/>
      <c r="B1" s="82"/>
      <c r="C1" s="82"/>
      <c r="D1" s="82"/>
      <c r="E1" s="82"/>
      <c r="F1" s="82"/>
      <c r="G1" s="82"/>
      <c r="H1" s="82"/>
      <c r="I1" s="83"/>
      <c r="J1" s="8"/>
      <c r="K1" s="8"/>
      <c r="L1" s="8"/>
      <c r="M1" s="8"/>
      <c r="N1" s="8"/>
      <c r="O1" s="8"/>
      <c r="P1" s="8"/>
      <c r="Q1" s="8"/>
      <c r="R1" s="8"/>
      <c r="S1" s="8"/>
      <c r="T1" s="8"/>
      <c r="U1" s="8"/>
      <c r="V1" s="8"/>
      <c r="W1" s="8"/>
      <c r="X1" s="8"/>
      <c r="Y1" s="8"/>
      <c r="Z1" s="8"/>
      <c r="AA1" s="15"/>
      <c r="AB1" s="15"/>
    </row>
    <row r="2" spans="1:28" ht="9" customHeight="1">
      <c r="A2" s="82"/>
      <c r="B2" s="84" t="s">
        <v>68</v>
      </c>
      <c r="C2" s="82"/>
      <c r="D2" s="82"/>
      <c r="E2" s="82"/>
      <c r="F2" s="82"/>
      <c r="G2" s="82"/>
      <c r="H2" s="82"/>
      <c r="I2" s="83"/>
      <c r="J2" s="8"/>
      <c r="K2" s="8"/>
      <c r="L2" s="8"/>
      <c r="M2" s="8"/>
      <c r="N2" s="8"/>
      <c r="O2" s="8"/>
      <c r="P2" s="8"/>
      <c r="Q2" s="8"/>
      <c r="R2" s="8"/>
      <c r="S2" s="8"/>
      <c r="T2" s="8"/>
      <c r="U2" s="8"/>
      <c r="V2" s="8"/>
      <c r="W2" s="8"/>
      <c r="X2" s="14"/>
      <c r="Y2" s="14"/>
      <c r="Z2" s="8"/>
      <c r="AA2" s="15"/>
      <c r="AB2" s="15"/>
    </row>
    <row r="3" spans="1:28" s="20" customFormat="1">
      <c r="A3" s="82"/>
      <c r="B3" s="167" t="s">
        <v>0</v>
      </c>
      <c r="C3" s="167"/>
      <c r="D3" s="167"/>
      <c r="E3" s="167"/>
      <c r="F3" s="167"/>
      <c r="G3" s="143" t="s">
        <v>30</v>
      </c>
      <c r="H3" s="82"/>
      <c r="I3" s="83"/>
      <c r="J3" s="18"/>
      <c r="K3" s="18"/>
      <c r="L3" s="18"/>
      <c r="M3" s="18"/>
      <c r="N3" s="18"/>
      <c r="O3" s="18"/>
      <c r="P3" s="18"/>
      <c r="Q3" s="18"/>
      <c r="R3" s="18"/>
      <c r="S3" s="18"/>
      <c r="T3" s="18"/>
      <c r="U3" s="18"/>
      <c r="V3" s="18"/>
      <c r="W3" s="18"/>
      <c r="X3" s="18"/>
      <c r="Y3" s="18"/>
      <c r="Z3" s="18"/>
      <c r="AA3" s="19"/>
      <c r="AB3" s="19"/>
    </row>
    <row r="4" spans="1:28" s="12" customFormat="1" ht="9">
      <c r="A4" s="84"/>
      <c r="B4" s="9" t="s">
        <v>496</v>
      </c>
      <c r="C4" s="84"/>
      <c r="D4" s="84"/>
      <c r="E4" s="84"/>
      <c r="F4" s="84"/>
      <c r="G4" s="84"/>
      <c r="H4" s="84"/>
      <c r="I4" s="85"/>
      <c r="J4" s="23"/>
      <c r="K4" s="23"/>
      <c r="L4" s="23"/>
      <c r="M4" s="23"/>
      <c r="N4" s="23"/>
      <c r="O4" s="23"/>
      <c r="P4" s="23"/>
      <c r="Q4" s="23"/>
      <c r="R4" s="23"/>
      <c r="S4" s="23"/>
      <c r="T4" s="23"/>
      <c r="U4" s="23"/>
      <c r="V4" s="23"/>
      <c r="W4" s="23"/>
      <c r="X4" s="23"/>
      <c r="Y4" s="23"/>
      <c r="Z4" s="23"/>
      <c r="AA4" s="24"/>
      <c r="AB4" s="24"/>
    </row>
    <row r="5" spans="1:28" ht="5.0999999999999996" customHeight="1">
      <c r="A5" s="82"/>
      <c r="B5" s="82"/>
      <c r="C5" s="82"/>
      <c r="D5" s="82"/>
      <c r="E5" s="82"/>
      <c r="F5" s="82"/>
      <c r="G5" s="82"/>
      <c r="H5" s="82"/>
      <c r="I5" s="83"/>
      <c r="J5" s="8"/>
      <c r="K5" s="8"/>
      <c r="L5" s="8"/>
      <c r="M5" s="8"/>
      <c r="N5" s="8"/>
      <c r="O5" s="8"/>
      <c r="P5" s="8"/>
      <c r="Q5" s="8"/>
      <c r="R5" s="8"/>
      <c r="S5" s="8"/>
      <c r="T5" s="8"/>
      <c r="U5" s="8"/>
      <c r="V5" s="8"/>
      <c r="W5" s="8"/>
      <c r="X5" s="8"/>
      <c r="Y5" s="8"/>
      <c r="Z5" s="8"/>
      <c r="AA5" s="15"/>
      <c r="AB5" s="15"/>
    </row>
    <row r="6" spans="1:28" s="25" customFormat="1" ht="12">
      <c r="A6" s="86" t="s">
        <v>312</v>
      </c>
      <c r="B6" s="87"/>
      <c r="C6" s="87"/>
      <c r="D6" s="87"/>
      <c r="E6" s="87"/>
      <c r="F6" s="87"/>
      <c r="G6" s="87"/>
      <c r="H6" s="87"/>
      <c r="I6" s="87"/>
    </row>
    <row r="7" spans="1:28" s="10" customFormat="1" ht="11.25">
      <c r="A7" s="88"/>
      <c r="B7" s="89" t="s">
        <v>1</v>
      </c>
      <c r="C7" s="89"/>
      <c r="D7" s="89"/>
      <c r="E7" s="89"/>
      <c r="F7" s="89"/>
      <c r="G7" s="89"/>
      <c r="H7" s="89"/>
      <c r="I7" s="89"/>
      <c r="J7" s="32"/>
      <c r="K7" s="32"/>
      <c r="L7" s="32"/>
      <c r="M7" s="32"/>
      <c r="N7" s="32"/>
      <c r="O7" s="32"/>
      <c r="P7" s="32"/>
    </row>
    <row r="8" spans="1:28" s="12" customFormat="1" ht="9">
      <c r="A8" s="90"/>
      <c r="B8" s="168"/>
      <c r="C8" s="168"/>
      <c r="D8" s="168"/>
      <c r="E8" s="168"/>
      <c r="F8" s="168"/>
      <c r="G8" s="91" t="s">
        <v>2</v>
      </c>
      <c r="H8" s="92" t="s">
        <v>3</v>
      </c>
      <c r="I8" s="92" t="s">
        <v>69</v>
      </c>
      <c r="J8" s="3"/>
      <c r="K8" s="3"/>
      <c r="L8" s="3"/>
      <c r="M8" s="3"/>
      <c r="N8" s="4"/>
      <c r="O8" s="3"/>
      <c r="P8" s="3"/>
      <c r="R8" s="4"/>
      <c r="S8" s="4"/>
      <c r="T8" s="4"/>
      <c r="U8" s="4"/>
    </row>
    <row r="9" spans="1:28" s="12" customFormat="1" ht="9">
      <c r="A9" s="90"/>
      <c r="B9" s="168" t="s">
        <v>31</v>
      </c>
      <c r="C9" s="168"/>
      <c r="D9" s="168"/>
      <c r="E9" s="168"/>
      <c r="F9" s="168"/>
      <c r="G9" s="93">
        <v>68110</v>
      </c>
      <c r="H9" s="94">
        <v>468</v>
      </c>
      <c r="I9" s="95">
        <v>62.8945529290853</v>
      </c>
      <c r="J9" s="29"/>
      <c r="K9" s="29"/>
      <c r="L9" s="29"/>
      <c r="M9" s="29"/>
      <c r="N9" s="11"/>
      <c r="O9" s="29"/>
      <c r="P9" s="29"/>
      <c r="R9" s="11"/>
      <c r="S9" s="11"/>
      <c r="T9" s="11"/>
      <c r="U9" s="11"/>
    </row>
    <row r="10" spans="1:28" s="20" customFormat="1">
      <c r="A10" s="96"/>
      <c r="B10" s="97"/>
      <c r="C10" s="97"/>
      <c r="D10" s="97"/>
      <c r="E10" s="97"/>
      <c r="F10" s="97"/>
      <c r="G10" s="97"/>
      <c r="H10" s="97"/>
      <c r="I10" s="97"/>
      <c r="J10" s="30"/>
      <c r="K10" s="30"/>
      <c r="L10" s="30"/>
      <c r="M10" s="30"/>
      <c r="N10" s="30"/>
      <c r="O10" s="30"/>
      <c r="P10" s="30"/>
    </row>
    <row r="11" spans="1:28" s="10" customFormat="1" ht="11.25">
      <c r="A11" s="88"/>
      <c r="B11" s="98" t="s">
        <v>4</v>
      </c>
      <c r="C11" s="98"/>
      <c r="D11" s="98"/>
      <c r="E11" s="98"/>
      <c r="F11" s="89"/>
      <c r="G11" s="89"/>
      <c r="H11" s="89"/>
      <c r="I11" s="89"/>
      <c r="J11" s="32"/>
      <c r="K11" s="32"/>
      <c r="L11" s="32"/>
      <c r="M11" s="32"/>
      <c r="N11" s="32"/>
      <c r="O11" s="32"/>
      <c r="P11" s="32"/>
    </row>
    <row r="12" spans="1:28" s="12" customFormat="1" ht="9">
      <c r="A12" s="90"/>
      <c r="B12" s="179" t="s">
        <v>5</v>
      </c>
      <c r="C12" s="179"/>
      <c r="D12" s="179"/>
      <c r="E12" s="179"/>
      <c r="F12" s="179"/>
      <c r="G12" s="175" t="s">
        <v>8</v>
      </c>
      <c r="H12" s="176"/>
      <c r="I12" s="169" t="s">
        <v>20</v>
      </c>
      <c r="J12" s="183" t="s">
        <v>71</v>
      </c>
      <c r="K12" s="187" t="s">
        <v>69</v>
      </c>
      <c r="L12" s="188"/>
      <c r="M12" s="189"/>
      <c r="N12" s="161" t="s">
        <v>70</v>
      </c>
      <c r="O12" s="162"/>
      <c r="P12" s="162"/>
      <c r="Q12" s="162"/>
      <c r="R12" s="162"/>
      <c r="S12" s="163"/>
      <c r="T12" s="4"/>
      <c r="U12" s="4"/>
    </row>
    <row r="13" spans="1:28" s="12" customFormat="1" ht="4.5" customHeight="1">
      <c r="A13" s="90"/>
      <c r="B13" s="179"/>
      <c r="C13" s="179"/>
      <c r="D13" s="179"/>
      <c r="E13" s="179"/>
      <c r="F13" s="179"/>
      <c r="G13" s="177"/>
      <c r="H13" s="178"/>
      <c r="I13" s="169"/>
      <c r="J13" s="184"/>
      <c r="K13" s="187"/>
      <c r="L13" s="188"/>
      <c r="M13" s="189"/>
      <c r="N13" s="164"/>
      <c r="O13" s="165"/>
      <c r="P13" s="165"/>
      <c r="Q13" s="165"/>
      <c r="R13" s="165"/>
      <c r="S13" s="166"/>
      <c r="T13" s="16"/>
    </row>
    <row r="14" spans="1:28" s="12" customFormat="1" ht="9">
      <c r="A14" s="90"/>
      <c r="B14" s="180" t="s">
        <v>314</v>
      </c>
      <c r="C14" s="168"/>
      <c r="D14" s="168"/>
      <c r="E14" s="168"/>
      <c r="F14" s="168"/>
      <c r="G14" s="99" t="s">
        <v>9</v>
      </c>
      <c r="H14" s="100"/>
      <c r="I14" s="101">
        <v>3</v>
      </c>
      <c r="J14" s="59">
        <f>SUM(J46,J48:J49,)</f>
        <v>10</v>
      </c>
      <c r="K14" s="158">
        <v>6.96003523711643</v>
      </c>
      <c r="L14" s="159"/>
      <c r="M14" s="160"/>
      <c r="N14" s="155">
        <f>K14/J14*100</f>
        <v>69.600352371164291</v>
      </c>
      <c r="O14" s="156"/>
      <c r="P14" s="156"/>
      <c r="Q14" s="156"/>
      <c r="R14" s="156"/>
      <c r="S14" s="157"/>
    </row>
    <row r="15" spans="1:28" s="12" customFormat="1" ht="9">
      <c r="A15" s="90"/>
      <c r="B15" s="168"/>
      <c r="C15" s="168"/>
      <c r="D15" s="168"/>
      <c r="E15" s="168"/>
      <c r="F15" s="168"/>
      <c r="G15" s="99" t="s">
        <v>10</v>
      </c>
      <c r="H15" s="100"/>
      <c r="I15" s="101">
        <v>2</v>
      </c>
      <c r="J15" s="59">
        <f>SUM(J42,J56,)</f>
        <v>10</v>
      </c>
      <c r="K15" s="158">
        <v>6.0912494494200562</v>
      </c>
      <c r="L15" s="159"/>
      <c r="M15" s="160"/>
      <c r="N15" s="155">
        <f>K15/J15*100</f>
        <v>60.912494494200565</v>
      </c>
      <c r="O15" s="156"/>
      <c r="P15" s="156"/>
      <c r="Q15" s="156"/>
      <c r="R15" s="156"/>
      <c r="S15" s="157"/>
    </row>
    <row r="16" spans="1:28" s="12" customFormat="1" ht="9">
      <c r="A16" s="90"/>
      <c r="B16" s="168"/>
      <c r="C16" s="168"/>
      <c r="D16" s="168"/>
      <c r="E16" s="168"/>
      <c r="F16" s="168"/>
      <c r="G16" s="99" t="s">
        <v>11</v>
      </c>
      <c r="H16" s="100"/>
      <c r="I16" s="101">
        <v>15</v>
      </c>
      <c r="J16" s="59">
        <f>SUM(J33:J36,J39:J41,J47,J50,J53:J55,J58,J60:J61,)</f>
        <v>47</v>
      </c>
      <c r="K16" s="158">
        <v>28.305549845837614</v>
      </c>
      <c r="L16" s="159"/>
      <c r="M16" s="160"/>
      <c r="N16" s="155">
        <f t="shared" ref="N16:N25" si="0">K16/J16*100</f>
        <v>60.224574140080037</v>
      </c>
      <c r="O16" s="156"/>
      <c r="P16" s="156"/>
      <c r="Q16" s="156"/>
      <c r="R16" s="156"/>
      <c r="S16" s="157"/>
    </row>
    <row r="17" spans="1:24" s="12" customFormat="1" ht="9">
      <c r="A17" s="90"/>
      <c r="B17" s="168"/>
      <c r="C17" s="168"/>
      <c r="D17" s="168"/>
      <c r="E17" s="168"/>
      <c r="F17" s="168"/>
      <c r="G17" s="170" t="s">
        <v>32</v>
      </c>
      <c r="H17" s="171"/>
      <c r="I17" s="101">
        <v>13</v>
      </c>
      <c r="J17" s="59">
        <f>SUM(J30:J32,J37:J38,J43:J45,J51:J52,J57,J59,J62,)</f>
        <v>33</v>
      </c>
      <c r="K17" s="158">
        <v>21.537718396711202</v>
      </c>
      <c r="L17" s="159"/>
      <c r="M17" s="160"/>
      <c r="N17" s="155">
        <f t="shared" si="0"/>
        <v>65.265813323367283</v>
      </c>
      <c r="O17" s="156"/>
      <c r="P17" s="156"/>
      <c r="Q17" s="156"/>
      <c r="R17" s="156"/>
      <c r="S17" s="157"/>
    </row>
    <row r="18" spans="1:24" s="12" customFormat="1" ht="9">
      <c r="A18" s="90"/>
      <c r="B18" s="168" t="s">
        <v>6</v>
      </c>
      <c r="C18" s="168"/>
      <c r="D18" s="168"/>
      <c r="E18" s="168"/>
      <c r="F18" s="168"/>
      <c r="G18" s="99" t="s">
        <v>12</v>
      </c>
      <c r="H18" s="100"/>
      <c r="I18" s="101" t="s">
        <v>311</v>
      </c>
      <c r="J18" s="59" t="s">
        <v>89</v>
      </c>
      <c r="K18" s="158" t="s">
        <v>610</v>
      </c>
      <c r="L18" s="159"/>
      <c r="M18" s="160"/>
      <c r="N18" s="155" t="s">
        <v>89</v>
      </c>
      <c r="O18" s="156"/>
      <c r="P18" s="156"/>
      <c r="Q18" s="156"/>
      <c r="R18" s="156"/>
      <c r="S18" s="157"/>
    </row>
    <row r="19" spans="1:24" s="12" customFormat="1" ht="9">
      <c r="A19" s="90"/>
      <c r="B19" s="168"/>
      <c r="C19" s="168"/>
      <c r="D19" s="168"/>
      <c r="E19" s="168"/>
      <c r="F19" s="168"/>
      <c r="G19" s="99" t="s">
        <v>13</v>
      </c>
      <c r="H19" s="100"/>
      <c r="I19" s="101">
        <v>3</v>
      </c>
      <c r="J19" s="59">
        <f>SUM(J46,J48:J49,)</f>
        <v>10</v>
      </c>
      <c r="K19" s="158">
        <v>6.96003523711643</v>
      </c>
      <c r="L19" s="159"/>
      <c r="M19" s="160"/>
      <c r="N19" s="155">
        <f t="shared" si="0"/>
        <v>69.600352371164291</v>
      </c>
      <c r="O19" s="156"/>
      <c r="P19" s="156"/>
      <c r="Q19" s="156"/>
      <c r="R19" s="156"/>
      <c r="S19" s="157"/>
    </row>
    <row r="20" spans="1:24" s="12" customFormat="1" ht="9">
      <c r="A20" s="90"/>
      <c r="B20" s="168"/>
      <c r="C20" s="168"/>
      <c r="D20" s="168"/>
      <c r="E20" s="168"/>
      <c r="F20" s="168"/>
      <c r="G20" s="99" t="s">
        <v>14</v>
      </c>
      <c r="H20" s="100"/>
      <c r="I20" s="101">
        <v>2</v>
      </c>
      <c r="J20" s="59">
        <f>SUM(J42,J56,)</f>
        <v>10</v>
      </c>
      <c r="K20" s="158">
        <v>6.0912494494200562</v>
      </c>
      <c r="L20" s="159"/>
      <c r="M20" s="160"/>
      <c r="N20" s="155">
        <f t="shared" si="0"/>
        <v>60.912494494200565</v>
      </c>
      <c r="O20" s="156"/>
      <c r="P20" s="156"/>
      <c r="Q20" s="156"/>
      <c r="R20" s="156"/>
      <c r="S20" s="157"/>
    </row>
    <row r="21" spans="1:24" s="12" customFormat="1" ht="9">
      <c r="A21" s="90"/>
      <c r="B21" s="168"/>
      <c r="C21" s="168"/>
      <c r="D21" s="168"/>
      <c r="E21" s="168"/>
      <c r="F21" s="168"/>
      <c r="G21" s="99" t="s">
        <v>15</v>
      </c>
      <c r="H21" s="100"/>
      <c r="I21" s="101">
        <v>15</v>
      </c>
      <c r="J21" s="59">
        <f>SUM(J33:J36,J39:J41,J47,J50,J53:J55,J58,J60:J61,)</f>
        <v>47</v>
      </c>
      <c r="K21" s="158">
        <v>28.305549845837614</v>
      </c>
      <c r="L21" s="159"/>
      <c r="M21" s="160"/>
      <c r="N21" s="155">
        <f t="shared" si="0"/>
        <v>60.224574140080037</v>
      </c>
      <c r="O21" s="156"/>
      <c r="P21" s="156"/>
      <c r="Q21" s="156"/>
      <c r="R21" s="156"/>
      <c r="S21" s="157"/>
    </row>
    <row r="22" spans="1:24" s="12" customFormat="1" ht="9">
      <c r="A22" s="90"/>
      <c r="B22" s="168"/>
      <c r="C22" s="168"/>
      <c r="D22" s="168"/>
      <c r="E22" s="168"/>
      <c r="F22" s="168"/>
      <c r="G22" s="99" t="s">
        <v>16</v>
      </c>
      <c r="H22" s="100"/>
      <c r="I22" s="101">
        <v>13</v>
      </c>
      <c r="J22" s="59">
        <f>SUM(J30:J32,J37:J38,J43:J45,J51:J52,J57,J59,J62,)</f>
        <v>33</v>
      </c>
      <c r="K22" s="158">
        <v>21.537718396711202</v>
      </c>
      <c r="L22" s="159"/>
      <c r="M22" s="160"/>
      <c r="N22" s="155">
        <f t="shared" si="0"/>
        <v>65.265813323367283</v>
      </c>
      <c r="O22" s="156"/>
      <c r="P22" s="156"/>
      <c r="Q22" s="156"/>
      <c r="R22" s="156"/>
      <c r="S22" s="157"/>
    </row>
    <row r="23" spans="1:24" s="12" customFormat="1" ht="9">
      <c r="A23" s="90"/>
      <c r="B23" s="168" t="s">
        <v>7</v>
      </c>
      <c r="C23" s="168"/>
      <c r="D23" s="168"/>
      <c r="E23" s="168"/>
      <c r="F23" s="168"/>
      <c r="G23" s="99" t="s">
        <v>17</v>
      </c>
      <c r="H23" s="100"/>
      <c r="I23" s="101">
        <v>19</v>
      </c>
      <c r="J23" s="59">
        <f>SUM(J33,J38:J39,J41,J46:J55,J58:J62,)</f>
        <v>59</v>
      </c>
      <c r="K23" s="158">
        <v>36.779122008515635</v>
      </c>
      <c r="L23" s="159"/>
      <c r="M23" s="160"/>
      <c r="N23" s="155">
        <f t="shared" si="0"/>
        <v>62.337494929687523</v>
      </c>
      <c r="O23" s="156"/>
      <c r="P23" s="156"/>
      <c r="Q23" s="156"/>
      <c r="R23" s="156"/>
      <c r="S23" s="157"/>
    </row>
    <row r="24" spans="1:24" s="12" customFormat="1" ht="9">
      <c r="A24" s="90"/>
      <c r="B24" s="168"/>
      <c r="C24" s="168"/>
      <c r="D24" s="168"/>
      <c r="E24" s="168"/>
      <c r="F24" s="168"/>
      <c r="G24" s="99" t="s">
        <v>18</v>
      </c>
      <c r="H24" s="100"/>
      <c r="I24" s="101">
        <v>12</v>
      </c>
      <c r="J24" s="59">
        <f>SUM(J30:J32,J34:J37,J40,J43:J45,J57,)</f>
        <v>31</v>
      </c>
      <c r="K24" s="158">
        <v>20.02418147114961</v>
      </c>
      <c r="L24" s="159"/>
      <c r="M24" s="160"/>
      <c r="N24" s="155">
        <f t="shared" si="0"/>
        <v>64.594133777901973</v>
      </c>
      <c r="O24" s="156"/>
      <c r="P24" s="156"/>
      <c r="Q24" s="156"/>
      <c r="R24" s="156"/>
      <c r="S24" s="157"/>
    </row>
    <row r="25" spans="1:24" s="12" customFormat="1" ht="9">
      <c r="A25" s="90"/>
      <c r="B25" s="168"/>
      <c r="C25" s="168"/>
      <c r="D25" s="168"/>
      <c r="E25" s="168"/>
      <c r="F25" s="168"/>
      <c r="G25" s="99" t="s">
        <v>19</v>
      </c>
      <c r="H25" s="100"/>
      <c r="I25" s="101">
        <v>2</v>
      </c>
      <c r="J25" s="59">
        <f>SUM(J42,J56,)</f>
        <v>10</v>
      </c>
      <c r="K25" s="158">
        <v>6.0912494494200562</v>
      </c>
      <c r="L25" s="159"/>
      <c r="M25" s="160"/>
      <c r="N25" s="155">
        <f t="shared" si="0"/>
        <v>60.912494494200565</v>
      </c>
      <c r="O25" s="156"/>
      <c r="P25" s="156"/>
      <c r="Q25" s="156"/>
      <c r="R25" s="156"/>
      <c r="S25" s="157"/>
    </row>
    <row r="26" spans="1:24" s="142" customFormat="1" ht="9" customHeight="1">
      <c r="B26" s="190" t="s">
        <v>423</v>
      </c>
      <c r="C26" s="190"/>
      <c r="D26" s="190"/>
      <c r="E26" s="190"/>
      <c r="F26" s="190"/>
      <c r="G26" s="190"/>
      <c r="H26" s="190"/>
      <c r="I26" s="59">
        <v>33</v>
      </c>
      <c r="J26" s="59">
        <v>100</v>
      </c>
      <c r="K26" s="158">
        <v>62.8945529290853</v>
      </c>
      <c r="L26" s="159"/>
      <c r="M26" s="160"/>
      <c r="N26" s="155" t="s">
        <v>424</v>
      </c>
      <c r="O26" s="156"/>
      <c r="P26" s="156"/>
      <c r="Q26" s="156"/>
      <c r="R26" s="156"/>
      <c r="S26" s="157"/>
    </row>
    <row r="27" spans="1:24" s="10" customFormat="1" ht="15" customHeight="1">
      <c r="A27" s="10" t="s">
        <v>21</v>
      </c>
    </row>
    <row r="28" spans="1:24" s="12" customFormat="1" ht="18" customHeight="1">
      <c r="A28" s="185" t="s">
        <v>315</v>
      </c>
      <c r="B28" s="176"/>
      <c r="C28" s="185" t="s">
        <v>316</v>
      </c>
      <c r="D28" s="175"/>
      <c r="E28" s="175"/>
      <c r="F28" s="175"/>
      <c r="G28" s="176"/>
      <c r="H28" s="185" t="s">
        <v>24</v>
      </c>
      <c r="I28" s="176"/>
      <c r="J28" s="183" t="s">
        <v>71</v>
      </c>
      <c r="K28" s="172" t="s">
        <v>313</v>
      </c>
      <c r="L28" s="173"/>
      <c r="M28" s="173"/>
      <c r="N28" s="174"/>
      <c r="O28" s="190" t="s">
        <v>6</v>
      </c>
      <c r="P28" s="190"/>
      <c r="Q28" s="190"/>
      <c r="R28" s="190"/>
      <c r="S28" s="190"/>
      <c r="T28" s="190" t="s">
        <v>7</v>
      </c>
      <c r="U28" s="190"/>
      <c r="V28" s="190"/>
      <c r="W28" s="191" t="s">
        <v>31</v>
      </c>
      <c r="X28" s="191"/>
    </row>
    <row r="29" spans="1:24" s="12" customFormat="1" ht="181.5">
      <c r="A29" s="186"/>
      <c r="B29" s="178"/>
      <c r="C29" s="186"/>
      <c r="D29" s="177"/>
      <c r="E29" s="177"/>
      <c r="F29" s="177"/>
      <c r="G29" s="178"/>
      <c r="H29" s="186"/>
      <c r="I29" s="178"/>
      <c r="J29" s="184"/>
      <c r="K29" s="151" t="s">
        <v>9</v>
      </c>
      <c r="L29" s="152" t="s">
        <v>10</v>
      </c>
      <c r="M29" s="152" t="s">
        <v>11</v>
      </c>
      <c r="N29" s="150" t="s">
        <v>32</v>
      </c>
      <c r="O29" s="151" t="s">
        <v>12</v>
      </c>
      <c r="P29" s="152" t="s">
        <v>13</v>
      </c>
      <c r="Q29" s="152" t="s">
        <v>14</v>
      </c>
      <c r="R29" s="152" t="s">
        <v>15</v>
      </c>
      <c r="S29" s="150" t="s">
        <v>16</v>
      </c>
      <c r="T29" s="42" t="s">
        <v>17</v>
      </c>
      <c r="U29" s="43" t="s">
        <v>18</v>
      </c>
      <c r="V29" s="44" t="s">
        <v>19</v>
      </c>
      <c r="W29" s="42" t="s">
        <v>22</v>
      </c>
      <c r="X29" s="44" t="s">
        <v>23</v>
      </c>
    </row>
    <row r="30" spans="1:24" s="12" customFormat="1" ht="18" customHeight="1">
      <c r="A30" s="201">
        <v>1</v>
      </c>
      <c r="B30" s="102" t="s">
        <v>336</v>
      </c>
      <c r="C30" s="181" t="s">
        <v>113</v>
      </c>
      <c r="D30" s="182"/>
      <c r="E30" s="182"/>
      <c r="F30" s="182"/>
      <c r="G30" s="182"/>
      <c r="H30" s="194" t="s">
        <v>120</v>
      </c>
      <c r="I30" s="195"/>
      <c r="J30" s="78">
        <v>2</v>
      </c>
      <c r="K30" s="51"/>
      <c r="L30" s="52"/>
      <c r="M30" s="52"/>
      <c r="N30" s="53" t="s">
        <v>29</v>
      </c>
      <c r="O30" s="51"/>
      <c r="P30" s="52"/>
      <c r="Q30" s="52"/>
      <c r="R30" s="52"/>
      <c r="S30" s="53" t="s">
        <v>29</v>
      </c>
      <c r="T30" s="51"/>
      <c r="U30" s="52" t="s">
        <v>29</v>
      </c>
      <c r="V30" s="53"/>
      <c r="W30" s="48">
        <v>89.597709587432107</v>
      </c>
      <c r="X30" s="49">
        <v>7.0474231999999999</v>
      </c>
    </row>
    <row r="31" spans="1:24" ht="18" customHeight="1">
      <c r="A31" s="201"/>
      <c r="B31" s="103" t="s">
        <v>337</v>
      </c>
      <c r="C31" s="192" t="s">
        <v>114</v>
      </c>
      <c r="D31" s="182"/>
      <c r="E31" s="182"/>
      <c r="F31" s="182"/>
      <c r="G31" s="182"/>
      <c r="H31" s="197"/>
      <c r="I31" s="198"/>
      <c r="J31" s="78">
        <v>2</v>
      </c>
      <c r="K31" s="51"/>
      <c r="L31" s="52"/>
      <c r="M31" s="52"/>
      <c r="N31" s="53" t="s">
        <v>29</v>
      </c>
      <c r="O31" s="51"/>
      <c r="P31" s="52"/>
      <c r="Q31" s="52"/>
      <c r="R31" s="52"/>
      <c r="S31" s="53" t="s">
        <v>29</v>
      </c>
      <c r="T31" s="51"/>
      <c r="U31" s="52" t="s">
        <v>29</v>
      </c>
      <c r="V31" s="53"/>
      <c r="W31" s="48">
        <v>77.781529878138301</v>
      </c>
      <c r="X31" s="49">
        <v>10.722360800000001</v>
      </c>
    </row>
    <row r="32" spans="1:24" ht="18" customHeight="1">
      <c r="A32" s="201"/>
      <c r="B32" s="103" t="s">
        <v>338</v>
      </c>
      <c r="C32" s="192" t="s">
        <v>115</v>
      </c>
      <c r="D32" s="182"/>
      <c r="E32" s="182"/>
      <c r="F32" s="182"/>
      <c r="G32" s="182"/>
      <c r="H32" s="199"/>
      <c r="I32" s="200"/>
      <c r="J32" s="78">
        <v>2</v>
      </c>
      <c r="K32" s="51"/>
      <c r="L32" s="52"/>
      <c r="M32" s="52"/>
      <c r="N32" s="53" t="s">
        <v>29</v>
      </c>
      <c r="O32" s="51"/>
      <c r="P32" s="52"/>
      <c r="Q32" s="52"/>
      <c r="R32" s="52"/>
      <c r="S32" s="53" t="s">
        <v>29</v>
      </c>
      <c r="T32" s="51"/>
      <c r="U32" s="52" t="s">
        <v>29</v>
      </c>
      <c r="V32" s="53"/>
      <c r="W32" s="48">
        <v>54.77609748935545</v>
      </c>
      <c r="X32" s="49">
        <v>21.783878999999999</v>
      </c>
    </row>
    <row r="33" spans="1:24" ht="30" customHeight="1">
      <c r="A33" s="201"/>
      <c r="B33" s="103" t="s">
        <v>339</v>
      </c>
      <c r="C33" s="192" t="s">
        <v>317</v>
      </c>
      <c r="D33" s="182"/>
      <c r="E33" s="182"/>
      <c r="F33" s="182"/>
      <c r="G33" s="182"/>
      <c r="H33" s="193" t="s">
        <v>357</v>
      </c>
      <c r="I33" s="193"/>
      <c r="J33" s="78">
        <v>3</v>
      </c>
      <c r="K33" s="51"/>
      <c r="L33" s="52"/>
      <c r="M33" s="52" t="s">
        <v>29</v>
      </c>
      <c r="N33" s="53"/>
      <c r="O33" s="51"/>
      <c r="P33" s="52"/>
      <c r="Q33" s="52"/>
      <c r="R33" s="52" t="s">
        <v>29</v>
      </c>
      <c r="S33" s="53"/>
      <c r="T33" s="51" t="s">
        <v>29</v>
      </c>
      <c r="U33" s="52"/>
      <c r="V33" s="53"/>
      <c r="W33" s="48">
        <v>70.704742328586107</v>
      </c>
      <c r="X33" s="49">
        <v>0.51534279999999999</v>
      </c>
    </row>
    <row r="34" spans="1:24" ht="30" customHeight="1">
      <c r="A34" s="201"/>
      <c r="B34" s="103" t="s">
        <v>340</v>
      </c>
      <c r="C34" s="192" t="s">
        <v>91</v>
      </c>
      <c r="D34" s="182"/>
      <c r="E34" s="182"/>
      <c r="F34" s="182"/>
      <c r="G34" s="182"/>
      <c r="H34" s="194" t="s">
        <v>358</v>
      </c>
      <c r="I34" s="195"/>
      <c r="J34" s="78">
        <v>3</v>
      </c>
      <c r="K34" s="51"/>
      <c r="L34" s="52"/>
      <c r="M34" s="52" t="s">
        <v>29</v>
      </c>
      <c r="N34" s="53"/>
      <c r="O34" s="51"/>
      <c r="P34" s="52"/>
      <c r="Q34" s="52"/>
      <c r="R34" s="52" t="s">
        <v>29</v>
      </c>
      <c r="S34" s="53"/>
      <c r="T34" s="51"/>
      <c r="U34" s="52" t="s">
        <v>29</v>
      </c>
      <c r="V34" s="53"/>
      <c r="W34" s="48">
        <v>74.448685949199827</v>
      </c>
      <c r="X34" s="49">
        <v>9.5977095000000006</v>
      </c>
    </row>
    <row r="35" spans="1:24" ht="30" customHeight="1">
      <c r="A35" s="201"/>
      <c r="B35" s="103" t="s">
        <v>341</v>
      </c>
      <c r="C35" s="192" t="s">
        <v>92</v>
      </c>
      <c r="D35" s="182"/>
      <c r="E35" s="182"/>
      <c r="F35" s="182"/>
      <c r="G35" s="182"/>
      <c r="H35" s="192" t="s">
        <v>358</v>
      </c>
      <c r="I35" s="196"/>
      <c r="J35" s="78">
        <v>4</v>
      </c>
      <c r="K35" s="51"/>
      <c r="L35" s="52"/>
      <c r="M35" s="52" t="s">
        <v>29</v>
      </c>
      <c r="N35" s="53"/>
      <c r="O35" s="51"/>
      <c r="P35" s="52"/>
      <c r="Q35" s="52"/>
      <c r="R35" s="52" t="s">
        <v>29</v>
      </c>
      <c r="S35" s="53"/>
      <c r="T35" s="51"/>
      <c r="U35" s="52" t="s">
        <v>29</v>
      </c>
      <c r="V35" s="53"/>
      <c r="W35" s="48">
        <v>67.0474232858611</v>
      </c>
      <c r="X35" s="49">
        <v>10.2804287</v>
      </c>
    </row>
    <row r="36" spans="1:24" ht="30" customHeight="1">
      <c r="A36" s="201"/>
      <c r="B36" s="103" t="s">
        <v>342</v>
      </c>
      <c r="C36" s="192" t="s">
        <v>93</v>
      </c>
      <c r="D36" s="182"/>
      <c r="E36" s="182"/>
      <c r="F36" s="182"/>
      <c r="G36" s="182"/>
      <c r="H36" s="193" t="s">
        <v>359</v>
      </c>
      <c r="I36" s="193"/>
      <c r="J36" s="78">
        <v>4</v>
      </c>
      <c r="K36" s="51"/>
      <c r="L36" s="52"/>
      <c r="M36" s="52" t="s">
        <v>29</v>
      </c>
      <c r="N36" s="53"/>
      <c r="O36" s="51"/>
      <c r="P36" s="52"/>
      <c r="Q36" s="52"/>
      <c r="R36" s="52" t="s">
        <v>29</v>
      </c>
      <c r="S36" s="53"/>
      <c r="T36" s="51"/>
      <c r="U36" s="52" t="s">
        <v>29</v>
      </c>
      <c r="V36" s="53"/>
      <c r="W36" s="48">
        <v>59.028042871824987</v>
      </c>
      <c r="X36" s="49">
        <v>12.2507708</v>
      </c>
    </row>
    <row r="37" spans="1:24" ht="28.5" customHeight="1">
      <c r="A37" s="201"/>
      <c r="B37" s="103" t="s">
        <v>343</v>
      </c>
      <c r="C37" s="192" t="s">
        <v>360</v>
      </c>
      <c r="D37" s="182"/>
      <c r="E37" s="182"/>
      <c r="F37" s="182"/>
      <c r="G37" s="182"/>
      <c r="H37" s="193" t="s">
        <v>95</v>
      </c>
      <c r="I37" s="193"/>
      <c r="J37" s="78">
        <v>3</v>
      </c>
      <c r="K37" s="51"/>
      <c r="L37" s="52"/>
      <c r="M37" s="52"/>
      <c r="N37" s="53" t="s">
        <v>29</v>
      </c>
      <c r="O37" s="51"/>
      <c r="P37" s="52"/>
      <c r="Q37" s="52"/>
      <c r="R37" s="52"/>
      <c r="S37" s="53" t="s">
        <v>29</v>
      </c>
      <c r="T37" s="51"/>
      <c r="U37" s="52" t="s">
        <v>29</v>
      </c>
      <c r="V37" s="53"/>
      <c r="W37" s="48">
        <v>41.789751871971809</v>
      </c>
      <c r="X37" s="49">
        <v>1.4814271000000001</v>
      </c>
    </row>
    <row r="38" spans="1:24" ht="18.75" customHeight="1">
      <c r="A38" s="201"/>
      <c r="B38" s="103" t="s">
        <v>344</v>
      </c>
      <c r="C38" s="192" t="s">
        <v>318</v>
      </c>
      <c r="D38" s="182"/>
      <c r="E38" s="182"/>
      <c r="F38" s="182"/>
      <c r="G38" s="182"/>
      <c r="H38" s="193" t="s">
        <v>95</v>
      </c>
      <c r="I38" s="193"/>
      <c r="J38" s="78">
        <v>3</v>
      </c>
      <c r="K38" s="51"/>
      <c r="L38" s="52"/>
      <c r="M38" s="52"/>
      <c r="N38" s="53" t="s">
        <v>29</v>
      </c>
      <c r="O38" s="51"/>
      <c r="P38" s="52"/>
      <c r="Q38" s="52"/>
      <c r="R38" s="52"/>
      <c r="S38" s="53" t="s">
        <v>29</v>
      </c>
      <c r="T38" s="51" t="s">
        <v>29</v>
      </c>
      <c r="U38" s="52"/>
      <c r="V38" s="53"/>
      <c r="W38" s="48">
        <v>70.858904712964332</v>
      </c>
      <c r="X38" s="49">
        <v>0.74438400000000005</v>
      </c>
    </row>
    <row r="39" spans="1:24" ht="20.25" customHeight="1">
      <c r="A39" s="201"/>
      <c r="B39" s="103" t="s">
        <v>345</v>
      </c>
      <c r="C39" s="181" t="s">
        <v>319</v>
      </c>
      <c r="D39" s="182"/>
      <c r="E39" s="182"/>
      <c r="F39" s="182"/>
      <c r="G39" s="182"/>
      <c r="H39" s="193" t="s">
        <v>178</v>
      </c>
      <c r="I39" s="193"/>
      <c r="J39" s="78">
        <v>2</v>
      </c>
      <c r="K39" s="51"/>
      <c r="L39" s="52"/>
      <c r="M39" s="52" t="s">
        <v>29</v>
      </c>
      <c r="N39" s="53"/>
      <c r="O39" s="51"/>
      <c r="P39" s="52"/>
      <c r="Q39" s="52"/>
      <c r="R39" s="52" t="s">
        <v>29</v>
      </c>
      <c r="S39" s="53"/>
      <c r="T39" s="51" t="s">
        <v>29</v>
      </c>
      <c r="U39" s="52"/>
      <c r="V39" s="53"/>
      <c r="W39" s="48">
        <v>43.103802672147999</v>
      </c>
      <c r="X39" s="49">
        <v>0.88826890000000003</v>
      </c>
    </row>
    <row r="40" spans="1:24" ht="19.5" customHeight="1">
      <c r="A40" s="201"/>
      <c r="B40" s="103" t="s">
        <v>346</v>
      </c>
      <c r="C40" s="192" t="s">
        <v>94</v>
      </c>
      <c r="D40" s="182"/>
      <c r="E40" s="182"/>
      <c r="F40" s="182"/>
      <c r="G40" s="182"/>
      <c r="H40" s="193" t="s">
        <v>96</v>
      </c>
      <c r="I40" s="193"/>
      <c r="J40" s="78">
        <v>3</v>
      </c>
      <c r="K40" s="51"/>
      <c r="L40" s="52"/>
      <c r="M40" s="52" t="s">
        <v>29</v>
      </c>
      <c r="N40" s="53"/>
      <c r="O40" s="51"/>
      <c r="P40" s="52"/>
      <c r="Q40" s="52"/>
      <c r="R40" s="52" t="s">
        <v>29</v>
      </c>
      <c r="S40" s="53"/>
      <c r="T40" s="51"/>
      <c r="U40" s="52" t="s">
        <v>29</v>
      </c>
      <c r="V40" s="53"/>
      <c r="W40" s="48">
        <v>53.153721920422846</v>
      </c>
      <c r="X40" s="49">
        <v>11.1804434</v>
      </c>
    </row>
    <row r="41" spans="1:24" ht="18.75" customHeight="1">
      <c r="A41" s="201"/>
      <c r="B41" s="103" t="s">
        <v>347</v>
      </c>
      <c r="C41" s="192" t="s">
        <v>320</v>
      </c>
      <c r="D41" s="182"/>
      <c r="E41" s="182"/>
      <c r="F41" s="182"/>
      <c r="G41" s="182"/>
      <c r="H41" s="193" t="s">
        <v>361</v>
      </c>
      <c r="I41" s="193"/>
      <c r="J41" s="78">
        <v>3</v>
      </c>
      <c r="K41" s="51"/>
      <c r="L41" s="52"/>
      <c r="M41" s="52" t="s">
        <v>29</v>
      </c>
      <c r="N41" s="53"/>
      <c r="O41" s="51"/>
      <c r="P41" s="52"/>
      <c r="Q41" s="52"/>
      <c r="R41" s="52" t="s">
        <v>29</v>
      </c>
      <c r="S41" s="53"/>
      <c r="T41" s="51" t="s">
        <v>29</v>
      </c>
      <c r="U41" s="52"/>
      <c r="V41" s="53"/>
      <c r="W41" s="48">
        <v>34.959624137424747</v>
      </c>
      <c r="X41" s="49">
        <v>0.86771390000000004</v>
      </c>
    </row>
    <row r="42" spans="1:24" ht="20.25" customHeight="1">
      <c r="A42" s="201"/>
      <c r="B42" s="103" t="s">
        <v>348</v>
      </c>
      <c r="C42" s="192" t="s">
        <v>362</v>
      </c>
      <c r="D42" s="182"/>
      <c r="E42" s="182"/>
      <c r="F42" s="182"/>
      <c r="G42" s="182"/>
      <c r="H42" s="194" t="s">
        <v>363</v>
      </c>
      <c r="I42" s="195"/>
      <c r="J42" s="78">
        <v>5</v>
      </c>
      <c r="K42" s="51"/>
      <c r="L42" s="52" t="s">
        <v>29</v>
      </c>
      <c r="M42" s="52"/>
      <c r="N42" s="53"/>
      <c r="O42" s="51"/>
      <c r="P42" s="52"/>
      <c r="Q42" s="52" t="s">
        <v>29</v>
      </c>
      <c r="R42" s="52"/>
      <c r="S42" s="53"/>
      <c r="T42" s="51"/>
      <c r="U42" s="52"/>
      <c r="V42" s="53" t="s">
        <v>29</v>
      </c>
      <c r="W42" s="48">
        <v>71.444721773601529</v>
      </c>
      <c r="X42" s="49">
        <v>13.5178387</v>
      </c>
    </row>
    <row r="43" spans="1:24" ht="18" customHeight="1">
      <c r="A43" s="201">
        <v>2</v>
      </c>
      <c r="B43" s="103" t="s">
        <v>349</v>
      </c>
      <c r="C43" s="192" t="s">
        <v>116</v>
      </c>
      <c r="D43" s="182"/>
      <c r="E43" s="182"/>
      <c r="F43" s="182"/>
      <c r="G43" s="182"/>
      <c r="H43" s="194" t="s">
        <v>121</v>
      </c>
      <c r="I43" s="195"/>
      <c r="J43" s="78">
        <v>2</v>
      </c>
      <c r="K43" s="55"/>
      <c r="L43" s="56"/>
      <c r="M43" s="56"/>
      <c r="N43" s="53" t="s">
        <v>29</v>
      </c>
      <c r="O43" s="55"/>
      <c r="P43" s="56"/>
      <c r="Q43" s="56"/>
      <c r="R43" s="56"/>
      <c r="S43" s="53" t="s">
        <v>29</v>
      </c>
      <c r="T43" s="55"/>
      <c r="U43" s="52" t="s">
        <v>29</v>
      </c>
      <c r="V43" s="57"/>
      <c r="W43" s="48">
        <v>96.938775510204081</v>
      </c>
      <c r="X43" s="49">
        <v>1.7882836</v>
      </c>
    </row>
    <row r="44" spans="1:24" ht="18" customHeight="1">
      <c r="A44" s="201"/>
      <c r="B44" s="103" t="s">
        <v>350</v>
      </c>
      <c r="C44" s="194" t="s">
        <v>117</v>
      </c>
      <c r="D44" s="208"/>
      <c r="E44" s="208"/>
      <c r="F44" s="208"/>
      <c r="G44" s="195"/>
      <c r="H44" s="197"/>
      <c r="I44" s="198"/>
      <c r="J44" s="78">
        <v>2</v>
      </c>
      <c r="K44" s="51"/>
      <c r="L44" s="52"/>
      <c r="M44" s="52"/>
      <c r="N44" s="53" t="s">
        <v>29</v>
      </c>
      <c r="O44" s="51"/>
      <c r="P44" s="52"/>
      <c r="Q44" s="52"/>
      <c r="R44" s="52"/>
      <c r="S44" s="53" t="s">
        <v>29</v>
      </c>
      <c r="T44" s="51"/>
      <c r="U44" s="52" t="s">
        <v>29</v>
      </c>
      <c r="V44" s="53"/>
      <c r="W44" s="48">
        <v>31.067390985171052</v>
      </c>
      <c r="X44" s="49">
        <v>4.4839229999999999</v>
      </c>
    </row>
    <row r="45" spans="1:24" ht="18" customHeight="1">
      <c r="A45" s="201"/>
      <c r="B45" s="103" t="s">
        <v>338</v>
      </c>
      <c r="C45" s="192" t="s">
        <v>118</v>
      </c>
      <c r="D45" s="182"/>
      <c r="E45" s="182"/>
      <c r="F45" s="182"/>
      <c r="G45" s="196"/>
      <c r="H45" s="199"/>
      <c r="I45" s="200"/>
      <c r="J45" s="78">
        <v>2</v>
      </c>
      <c r="K45" s="51"/>
      <c r="L45" s="52"/>
      <c r="M45" s="52"/>
      <c r="N45" s="53" t="s">
        <v>29</v>
      </c>
      <c r="O45" s="51"/>
      <c r="P45" s="52"/>
      <c r="Q45" s="52"/>
      <c r="R45" s="52"/>
      <c r="S45" s="53" t="s">
        <v>29</v>
      </c>
      <c r="T45" s="51"/>
      <c r="U45" s="52" t="s">
        <v>29</v>
      </c>
      <c r="V45" s="53"/>
      <c r="W45" s="48">
        <v>86.957862281603283</v>
      </c>
      <c r="X45" s="49">
        <v>3.7938627999999999</v>
      </c>
    </row>
    <row r="46" spans="1:24" ht="21" customHeight="1">
      <c r="A46" s="201"/>
      <c r="B46" s="103" t="s">
        <v>339</v>
      </c>
      <c r="C46" s="192" t="s">
        <v>321</v>
      </c>
      <c r="D46" s="182"/>
      <c r="E46" s="182"/>
      <c r="F46" s="182"/>
      <c r="G46" s="182"/>
      <c r="H46" s="197" t="s">
        <v>97</v>
      </c>
      <c r="I46" s="198"/>
      <c r="J46" s="78">
        <v>4</v>
      </c>
      <c r="K46" s="51" t="s">
        <v>29</v>
      </c>
      <c r="L46" s="52"/>
      <c r="M46" s="52"/>
      <c r="N46" s="53"/>
      <c r="O46" s="51"/>
      <c r="P46" s="52" t="s">
        <v>29</v>
      </c>
      <c r="Q46" s="52"/>
      <c r="R46" s="52"/>
      <c r="S46" s="53"/>
      <c r="T46" s="51" t="s">
        <v>29</v>
      </c>
      <c r="U46" s="52"/>
      <c r="V46" s="53"/>
      <c r="W46" s="48">
        <v>73.288797533401862</v>
      </c>
      <c r="X46" s="49">
        <v>0.95287029999999995</v>
      </c>
    </row>
    <row r="47" spans="1:24" ht="20.25" customHeight="1">
      <c r="A47" s="201"/>
      <c r="B47" s="103" t="s">
        <v>351</v>
      </c>
      <c r="C47" s="193" t="s">
        <v>322</v>
      </c>
      <c r="D47" s="193"/>
      <c r="E47" s="193"/>
      <c r="F47" s="193"/>
      <c r="G47" s="193"/>
      <c r="H47" s="192" t="s">
        <v>364</v>
      </c>
      <c r="I47" s="196"/>
      <c r="J47" s="78">
        <v>3</v>
      </c>
      <c r="K47" s="51"/>
      <c r="L47" s="52"/>
      <c r="M47" s="52" t="s">
        <v>90</v>
      </c>
      <c r="N47" s="53"/>
      <c r="O47" s="51"/>
      <c r="P47" s="52"/>
      <c r="Q47" s="52"/>
      <c r="R47" s="52" t="s">
        <v>90</v>
      </c>
      <c r="S47" s="53"/>
      <c r="T47" s="51" t="s">
        <v>29</v>
      </c>
      <c r="U47" s="52"/>
      <c r="V47" s="53"/>
      <c r="W47" s="48">
        <v>80.826604022904121</v>
      </c>
      <c r="X47" s="49">
        <v>0.72236080000000003</v>
      </c>
    </row>
    <row r="48" spans="1:24" ht="20.25" customHeight="1">
      <c r="A48" s="201"/>
      <c r="B48" s="104" t="s">
        <v>342</v>
      </c>
      <c r="C48" s="193" t="s">
        <v>323</v>
      </c>
      <c r="D48" s="193"/>
      <c r="E48" s="193"/>
      <c r="F48" s="193"/>
      <c r="G48" s="193"/>
      <c r="H48" s="192" t="s">
        <v>365</v>
      </c>
      <c r="I48" s="196"/>
      <c r="J48" s="78">
        <v>3</v>
      </c>
      <c r="K48" s="51" t="s">
        <v>29</v>
      </c>
      <c r="L48" s="52"/>
      <c r="M48" s="52"/>
      <c r="N48" s="53"/>
      <c r="O48" s="51"/>
      <c r="P48" s="52" t="s">
        <v>29</v>
      </c>
      <c r="Q48" s="52"/>
      <c r="R48" s="52"/>
      <c r="S48" s="53"/>
      <c r="T48" s="51" t="s">
        <v>29</v>
      </c>
      <c r="U48" s="52"/>
      <c r="V48" s="53"/>
      <c r="W48" s="48">
        <v>63.939215974159453</v>
      </c>
      <c r="X48" s="49">
        <v>0.80164429999999998</v>
      </c>
    </row>
    <row r="49" spans="1:24" ht="18" customHeight="1">
      <c r="A49" s="201"/>
      <c r="B49" s="104" t="s">
        <v>343</v>
      </c>
      <c r="C49" s="193" t="s">
        <v>324</v>
      </c>
      <c r="D49" s="193"/>
      <c r="E49" s="193"/>
      <c r="F49" s="193"/>
      <c r="G49" s="193"/>
      <c r="H49" s="192" t="s">
        <v>98</v>
      </c>
      <c r="I49" s="196"/>
      <c r="J49" s="78">
        <v>3</v>
      </c>
      <c r="K49" s="51" t="s">
        <v>29</v>
      </c>
      <c r="L49" s="52"/>
      <c r="M49" s="52"/>
      <c r="N49" s="53"/>
      <c r="O49" s="51"/>
      <c r="P49" s="52" t="s">
        <v>29</v>
      </c>
      <c r="Q49" s="52"/>
      <c r="R49" s="52"/>
      <c r="S49" s="53"/>
      <c r="T49" s="51" t="s">
        <v>29</v>
      </c>
      <c r="U49" s="52"/>
      <c r="V49" s="53"/>
      <c r="W49" s="48">
        <v>70.343561885185721</v>
      </c>
      <c r="X49" s="49">
        <v>0.88386430000000005</v>
      </c>
    </row>
    <row r="50" spans="1:24" ht="18" customHeight="1">
      <c r="A50" s="201">
        <v>3</v>
      </c>
      <c r="B50" s="104" t="s">
        <v>352</v>
      </c>
      <c r="C50" s="193" t="s">
        <v>325</v>
      </c>
      <c r="D50" s="193"/>
      <c r="E50" s="193"/>
      <c r="F50" s="193"/>
      <c r="G50" s="193"/>
      <c r="H50" s="197" t="s">
        <v>99</v>
      </c>
      <c r="I50" s="198"/>
      <c r="J50" s="78">
        <v>3</v>
      </c>
      <c r="K50" s="51"/>
      <c r="L50" s="52"/>
      <c r="M50" s="52" t="s">
        <v>29</v>
      </c>
      <c r="N50" s="53"/>
      <c r="O50" s="51"/>
      <c r="P50" s="52"/>
      <c r="Q50" s="52"/>
      <c r="R50" s="52" t="s">
        <v>29</v>
      </c>
      <c r="S50" s="53"/>
      <c r="T50" s="51" t="s">
        <v>29</v>
      </c>
      <c r="U50" s="52"/>
      <c r="V50" s="53"/>
      <c r="W50" s="48">
        <v>54.206430773748352</v>
      </c>
      <c r="X50" s="49">
        <v>1.0483042</v>
      </c>
    </row>
    <row r="51" spans="1:24" ht="21" customHeight="1">
      <c r="A51" s="201"/>
      <c r="B51" s="104" t="s">
        <v>339</v>
      </c>
      <c r="C51" s="193" t="s">
        <v>326</v>
      </c>
      <c r="D51" s="193"/>
      <c r="E51" s="193"/>
      <c r="F51" s="193"/>
      <c r="G51" s="193"/>
      <c r="H51" s="192" t="s">
        <v>100</v>
      </c>
      <c r="I51" s="196"/>
      <c r="J51" s="78">
        <v>3</v>
      </c>
      <c r="K51" s="51"/>
      <c r="L51" s="52"/>
      <c r="M51" s="52"/>
      <c r="N51" s="53" t="s">
        <v>29</v>
      </c>
      <c r="O51" s="51"/>
      <c r="P51" s="52"/>
      <c r="Q51" s="52"/>
      <c r="R51" s="52"/>
      <c r="S51" s="53" t="s">
        <v>29</v>
      </c>
      <c r="T51" s="51" t="s">
        <v>29</v>
      </c>
      <c r="U51" s="52"/>
      <c r="V51" s="53"/>
      <c r="W51" s="48">
        <v>72.374100719424462</v>
      </c>
      <c r="X51" s="49">
        <v>1.2362355</v>
      </c>
    </row>
    <row r="52" spans="1:24" ht="18" customHeight="1">
      <c r="A52" s="201"/>
      <c r="B52" s="104" t="s">
        <v>351</v>
      </c>
      <c r="C52" s="193" t="s">
        <v>327</v>
      </c>
      <c r="D52" s="193"/>
      <c r="E52" s="193"/>
      <c r="F52" s="193"/>
      <c r="G52" s="193"/>
      <c r="H52" s="199" t="s">
        <v>101</v>
      </c>
      <c r="I52" s="200"/>
      <c r="J52" s="78">
        <v>3</v>
      </c>
      <c r="K52" s="51"/>
      <c r="L52" s="52"/>
      <c r="M52" s="52"/>
      <c r="N52" s="53" t="s">
        <v>29</v>
      </c>
      <c r="O52" s="51"/>
      <c r="P52" s="52"/>
      <c r="Q52" s="52"/>
      <c r="R52" s="52"/>
      <c r="S52" s="53" t="s">
        <v>29</v>
      </c>
      <c r="T52" s="51" t="s">
        <v>29</v>
      </c>
      <c r="U52" s="52"/>
      <c r="V52" s="53"/>
      <c r="W52" s="48">
        <v>42.283071501982093</v>
      </c>
      <c r="X52" s="49">
        <v>1.6708266000000001</v>
      </c>
    </row>
    <row r="53" spans="1:24" ht="20.25" customHeight="1">
      <c r="A53" s="201"/>
      <c r="B53" s="104" t="s">
        <v>342</v>
      </c>
      <c r="C53" s="193" t="s">
        <v>328</v>
      </c>
      <c r="D53" s="193"/>
      <c r="E53" s="193"/>
      <c r="F53" s="193"/>
      <c r="G53" s="193"/>
      <c r="H53" s="192" t="s">
        <v>366</v>
      </c>
      <c r="I53" s="196"/>
      <c r="J53" s="78">
        <v>3</v>
      </c>
      <c r="K53" s="51"/>
      <c r="L53" s="52"/>
      <c r="M53" s="52" t="s">
        <v>29</v>
      </c>
      <c r="N53" s="53"/>
      <c r="O53" s="51"/>
      <c r="P53" s="52"/>
      <c r="Q53" s="52"/>
      <c r="R53" s="52" t="s">
        <v>29</v>
      </c>
      <c r="S53" s="53"/>
      <c r="T53" s="51" t="s">
        <v>29</v>
      </c>
      <c r="U53" s="52"/>
      <c r="V53" s="53"/>
      <c r="W53" s="48">
        <v>58.721186316253117</v>
      </c>
      <c r="X53" s="49">
        <v>1.6825722999999999</v>
      </c>
    </row>
    <row r="54" spans="1:24" ht="18" customHeight="1">
      <c r="A54" s="201">
        <v>3</v>
      </c>
      <c r="B54" s="104" t="s">
        <v>343</v>
      </c>
      <c r="C54" s="193" t="s">
        <v>329</v>
      </c>
      <c r="D54" s="193"/>
      <c r="E54" s="193"/>
      <c r="F54" s="193"/>
      <c r="G54" s="193"/>
      <c r="H54" s="192" t="s">
        <v>102</v>
      </c>
      <c r="I54" s="196"/>
      <c r="J54" s="78">
        <v>3</v>
      </c>
      <c r="K54" s="51"/>
      <c r="L54" s="52"/>
      <c r="M54" s="52" t="s">
        <v>29</v>
      </c>
      <c r="N54" s="53"/>
      <c r="O54" s="51"/>
      <c r="P54" s="52"/>
      <c r="Q54" s="52"/>
      <c r="R54" s="52" t="s">
        <v>29</v>
      </c>
      <c r="S54" s="53"/>
      <c r="T54" s="51" t="s">
        <v>29</v>
      </c>
      <c r="U54" s="52"/>
      <c r="V54" s="53"/>
      <c r="W54" s="48">
        <v>61.340478637498165</v>
      </c>
      <c r="X54" s="49">
        <v>1.8499486000000001</v>
      </c>
    </row>
    <row r="55" spans="1:24" ht="18" customHeight="1">
      <c r="A55" s="201"/>
      <c r="B55" s="104" t="s">
        <v>344</v>
      </c>
      <c r="C55" s="193" t="s">
        <v>330</v>
      </c>
      <c r="D55" s="193"/>
      <c r="E55" s="193"/>
      <c r="F55" s="193"/>
      <c r="G55" s="193"/>
      <c r="H55" s="192" t="s">
        <v>367</v>
      </c>
      <c r="I55" s="196"/>
      <c r="J55" s="78">
        <v>4</v>
      </c>
      <c r="K55" s="51"/>
      <c r="L55" s="52"/>
      <c r="M55" s="52" t="s">
        <v>29</v>
      </c>
      <c r="N55" s="54"/>
      <c r="O55" s="51"/>
      <c r="P55" s="52"/>
      <c r="Q55" s="52"/>
      <c r="R55" s="52" t="s">
        <v>29</v>
      </c>
      <c r="S55" s="53"/>
      <c r="T55" s="51" t="s">
        <v>29</v>
      </c>
      <c r="U55" s="52"/>
      <c r="V55" s="53"/>
      <c r="W55" s="48">
        <v>76.583467919541917</v>
      </c>
      <c r="X55" s="49">
        <v>2.3829099</v>
      </c>
    </row>
    <row r="56" spans="1:24" ht="20.25" customHeight="1">
      <c r="A56" s="201"/>
      <c r="B56" s="104" t="s">
        <v>345</v>
      </c>
      <c r="C56" s="193" t="s">
        <v>368</v>
      </c>
      <c r="D56" s="193"/>
      <c r="E56" s="193"/>
      <c r="F56" s="193"/>
      <c r="G56" s="193"/>
      <c r="H56" s="192" t="s">
        <v>369</v>
      </c>
      <c r="I56" s="196"/>
      <c r="J56" s="78">
        <v>5</v>
      </c>
      <c r="K56" s="51"/>
      <c r="L56" s="52" t="s">
        <v>29</v>
      </c>
      <c r="M56" s="52"/>
      <c r="N56" s="54"/>
      <c r="O56" s="51"/>
      <c r="P56" s="52"/>
      <c r="Q56" s="52" t="s">
        <v>90</v>
      </c>
      <c r="R56" s="52"/>
      <c r="S56" s="53"/>
      <c r="T56" s="58"/>
      <c r="U56" s="52"/>
      <c r="V56" s="53" t="s">
        <v>29</v>
      </c>
      <c r="W56" s="48">
        <v>50.380267214799588</v>
      </c>
      <c r="X56" s="49">
        <v>14.890618099999999</v>
      </c>
    </row>
    <row r="57" spans="1:24" ht="18" customHeight="1">
      <c r="A57" s="201">
        <v>4</v>
      </c>
      <c r="B57" s="104" t="s">
        <v>353</v>
      </c>
      <c r="C57" s="193" t="s">
        <v>119</v>
      </c>
      <c r="D57" s="193"/>
      <c r="E57" s="193"/>
      <c r="F57" s="193"/>
      <c r="G57" s="193"/>
      <c r="H57" s="192" t="s">
        <v>335</v>
      </c>
      <c r="I57" s="196"/>
      <c r="J57" s="78">
        <v>2</v>
      </c>
      <c r="K57" s="51"/>
      <c r="L57" s="52"/>
      <c r="M57" s="52"/>
      <c r="N57" s="54" t="s">
        <v>29</v>
      </c>
      <c r="O57" s="51"/>
      <c r="P57" s="52"/>
      <c r="Q57" s="52"/>
      <c r="R57" s="52"/>
      <c r="S57" s="53" t="s">
        <v>29</v>
      </c>
      <c r="T57" s="58"/>
      <c r="U57" s="52" t="s">
        <v>29</v>
      </c>
      <c r="V57" s="53"/>
      <c r="W57" s="48">
        <v>57.850535897812364</v>
      </c>
      <c r="X57" s="49">
        <v>9.7048891000000008</v>
      </c>
    </row>
    <row r="58" spans="1:24" ht="18.75" customHeight="1">
      <c r="A58" s="201"/>
      <c r="B58" s="104" t="s">
        <v>354</v>
      </c>
      <c r="C58" s="205" t="s">
        <v>331</v>
      </c>
      <c r="D58" s="206"/>
      <c r="E58" s="206"/>
      <c r="F58" s="206"/>
      <c r="G58" s="207"/>
      <c r="H58" s="192" t="s">
        <v>370</v>
      </c>
      <c r="I58" s="196"/>
      <c r="J58" s="78">
        <v>3</v>
      </c>
      <c r="K58" s="51"/>
      <c r="L58" s="52"/>
      <c r="M58" s="52" t="s">
        <v>29</v>
      </c>
      <c r="N58" s="54"/>
      <c r="O58" s="51"/>
      <c r="P58" s="52"/>
      <c r="Q58" s="52"/>
      <c r="R58" s="52" t="s">
        <v>29</v>
      </c>
      <c r="S58" s="53"/>
      <c r="T58" s="58" t="s">
        <v>29</v>
      </c>
      <c r="U58" s="52"/>
      <c r="V58" s="53"/>
      <c r="W58" s="48">
        <v>65.354573484069888</v>
      </c>
      <c r="X58" s="49">
        <v>3.4737922999999999</v>
      </c>
    </row>
    <row r="59" spans="1:24" ht="20.25" customHeight="1">
      <c r="A59" s="201"/>
      <c r="B59" s="104" t="s">
        <v>355</v>
      </c>
      <c r="C59" s="202" t="s">
        <v>332</v>
      </c>
      <c r="D59" s="203"/>
      <c r="E59" s="203"/>
      <c r="F59" s="203"/>
      <c r="G59" s="204"/>
      <c r="H59" s="192" t="s">
        <v>100</v>
      </c>
      <c r="I59" s="196"/>
      <c r="J59" s="78">
        <v>4</v>
      </c>
      <c r="K59" s="51"/>
      <c r="L59" s="52"/>
      <c r="M59" s="52"/>
      <c r="N59" s="54" t="s">
        <v>29</v>
      </c>
      <c r="O59" s="51"/>
      <c r="P59" s="52"/>
      <c r="Q59" s="52"/>
      <c r="R59" s="52"/>
      <c r="S59" s="53" t="s">
        <v>29</v>
      </c>
      <c r="T59" s="58" t="s">
        <v>29</v>
      </c>
      <c r="U59" s="52"/>
      <c r="V59" s="53"/>
      <c r="W59" s="48">
        <v>63.050946997504042</v>
      </c>
      <c r="X59" s="49">
        <v>3.9715166000000002</v>
      </c>
    </row>
    <row r="60" spans="1:24" ht="19.5" customHeight="1">
      <c r="A60" s="201"/>
      <c r="B60" s="104" t="s">
        <v>342</v>
      </c>
      <c r="C60" s="193" t="s">
        <v>333</v>
      </c>
      <c r="D60" s="193"/>
      <c r="E60" s="193"/>
      <c r="F60" s="193"/>
      <c r="G60" s="193"/>
      <c r="H60" s="192" t="s">
        <v>371</v>
      </c>
      <c r="I60" s="196"/>
      <c r="J60" s="78">
        <v>3</v>
      </c>
      <c r="K60" s="51"/>
      <c r="L60" s="52"/>
      <c r="M60" s="52" t="s">
        <v>29</v>
      </c>
      <c r="N60" s="54"/>
      <c r="O60" s="51"/>
      <c r="P60" s="52"/>
      <c r="Q60" s="52"/>
      <c r="R60" s="52" t="s">
        <v>29</v>
      </c>
      <c r="S60" s="53"/>
      <c r="T60" s="58" t="s">
        <v>29</v>
      </c>
      <c r="U60" s="52"/>
      <c r="V60" s="58"/>
      <c r="W60" s="48">
        <v>64.618998678608122</v>
      </c>
      <c r="X60" s="49">
        <v>5.2283071000000003</v>
      </c>
    </row>
    <row r="61" spans="1:24" ht="20.25" customHeight="1">
      <c r="A61" s="201"/>
      <c r="B61" s="104" t="s">
        <v>356</v>
      </c>
      <c r="C61" s="193" t="s">
        <v>334</v>
      </c>
      <c r="D61" s="193"/>
      <c r="E61" s="193"/>
      <c r="F61" s="193"/>
      <c r="G61" s="193"/>
      <c r="H61" s="192" t="s">
        <v>372</v>
      </c>
      <c r="I61" s="196"/>
      <c r="J61" s="78">
        <v>3</v>
      </c>
      <c r="K61" s="51"/>
      <c r="L61" s="52"/>
      <c r="M61" s="52" t="s">
        <v>29</v>
      </c>
      <c r="N61" s="54"/>
      <c r="O61" s="51"/>
      <c r="P61" s="52"/>
      <c r="Q61" s="52"/>
      <c r="R61" s="52" t="s">
        <v>29</v>
      </c>
      <c r="S61" s="53"/>
      <c r="T61" s="58" t="s">
        <v>29</v>
      </c>
      <c r="U61" s="52"/>
      <c r="V61" s="58"/>
      <c r="W61" s="48">
        <v>26.23550139480253</v>
      </c>
      <c r="X61" s="49">
        <v>6.3779180000000002</v>
      </c>
    </row>
    <row r="62" spans="1:24" ht="20.25" customHeight="1">
      <c r="A62" s="105">
        <v>5</v>
      </c>
      <c r="B62" s="104"/>
      <c r="C62" s="193" t="s">
        <v>495</v>
      </c>
      <c r="D62" s="193"/>
      <c r="E62" s="193"/>
      <c r="F62" s="193"/>
      <c r="G62" s="193"/>
      <c r="H62" s="192" t="s">
        <v>373</v>
      </c>
      <c r="I62" s="196"/>
      <c r="J62" s="79">
        <v>3</v>
      </c>
      <c r="K62" s="51"/>
      <c r="L62" s="52"/>
      <c r="M62" s="52"/>
      <c r="N62" s="54" t="s">
        <v>29</v>
      </c>
      <c r="O62" s="51"/>
      <c r="P62" s="52"/>
      <c r="Q62" s="52"/>
      <c r="R62" s="52"/>
      <c r="S62" s="53" t="s">
        <v>29</v>
      </c>
      <c r="T62" s="58" t="s">
        <v>29</v>
      </c>
      <c r="U62" s="52"/>
      <c r="V62" s="58"/>
      <c r="W62" s="48">
        <v>76.570254000880936</v>
      </c>
      <c r="X62" s="49">
        <v>6.2355013000000001</v>
      </c>
    </row>
    <row r="63" spans="1:24">
      <c r="L63" s="17"/>
    </row>
    <row r="64" spans="1:24">
      <c r="L64" s="17"/>
    </row>
    <row r="65" spans="8:12">
      <c r="L65" s="17"/>
    </row>
    <row r="66" spans="8:12">
      <c r="L66" s="17"/>
    </row>
    <row r="67" spans="8:12">
      <c r="L67" s="17"/>
    </row>
    <row r="69" spans="8:12" ht="18.75">
      <c r="H69" s="77" ph="1"/>
    </row>
  </sheetData>
  <dataConsolidate/>
  <mergeCells count="115">
    <mergeCell ref="A50:A53"/>
    <mergeCell ref="A54:A56"/>
    <mergeCell ref="A30:A42"/>
    <mergeCell ref="A43:A49"/>
    <mergeCell ref="A57:A61"/>
    <mergeCell ref="C62:G62"/>
    <mergeCell ref="C60:G60"/>
    <mergeCell ref="C61:G61"/>
    <mergeCell ref="C48:G48"/>
    <mergeCell ref="C49:G49"/>
    <mergeCell ref="C59:G59"/>
    <mergeCell ref="C55:G55"/>
    <mergeCell ref="C56:G56"/>
    <mergeCell ref="C57:G57"/>
    <mergeCell ref="C54:G54"/>
    <mergeCell ref="C51:G51"/>
    <mergeCell ref="C52:G52"/>
    <mergeCell ref="C53:G53"/>
    <mergeCell ref="C47:G47"/>
    <mergeCell ref="C58:G58"/>
    <mergeCell ref="C46:G46"/>
    <mergeCell ref="C34:G34"/>
    <mergeCell ref="C44:G44"/>
    <mergeCell ref="C45:G45"/>
    <mergeCell ref="H62:I62"/>
    <mergeCell ref="H30:I32"/>
    <mergeCell ref="H43:I45"/>
    <mergeCell ref="H42:I42"/>
    <mergeCell ref="H46:I46"/>
    <mergeCell ref="H47:I47"/>
    <mergeCell ref="H48:I48"/>
    <mergeCell ref="H55:I55"/>
    <mergeCell ref="H38:I38"/>
    <mergeCell ref="H61:I61"/>
    <mergeCell ref="H60:I60"/>
    <mergeCell ref="H56:I56"/>
    <mergeCell ref="H57:I57"/>
    <mergeCell ref="H58:I58"/>
    <mergeCell ref="H54:I54"/>
    <mergeCell ref="H59:I59"/>
    <mergeCell ref="H33:I33"/>
    <mergeCell ref="H36:I36"/>
    <mergeCell ref="H37:I37"/>
    <mergeCell ref="H51:I51"/>
    <mergeCell ref="H52:I52"/>
    <mergeCell ref="H53:I53"/>
    <mergeCell ref="H49:I49"/>
    <mergeCell ref="H50:I50"/>
    <mergeCell ref="W28:X28"/>
    <mergeCell ref="T28:V28"/>
    <mergeCell ref="O28:S28"/>
    <mergeCell ref="C43:G43"/>
    <mergeCell ref="C40:G40"/>
    <mergeCell ref="C41:G41"/>
    <mergeCell ref="C35:G35"/>
    <mergeCell ref="H40:I40"/>
    <mergeCell ref="C50:G50"/>
    <mergeCell ref="H34:I34"/>
    <mergeCell ref="H35:I35"/>
    <mergeCell ref="H39:I39"/>
    <mergeCell ref="C39:G39"/>
    <mergeCell ref="C28:G29"/>
    <mergeCell ref="C33:G33"/>
    <mergeCell ref="C36:G36"/>
    <mergeCell ref="C37:G37"/>
    <mergeCell ref="C31:G31"/>
    <mergeCell ref="C32:G32"/>
    <mergeCell ref="C42:G42"/>
    <mergeCell ref="H41:I41"/>
    <mergeCell ref="C38:G38"/>
    <mergeCell ref="B23:F25"/>
    <mergeCell ref="K28:N28"/>
    <mergeCell ref="B9:F9"/>
    <mergeCell ref="G12:H13"/>
    <mergeCell ref="B12:F13"/>
    <mergeCell ref="B14:F17"/>
    <mergeCell ref="C30:G30"/>
    <mergeCell ref="J28:J29"/>
    <mergeCell ref="A28:B29"/>
    <mergeCell ref="J12:J13"/>
    <mergeCell ref="K12:M13"/>
    <mergeCell ref="K14:M14"/>
    <mergeCell ref="K19:M19"/>
    <mergeCell ref="K20:M20"/>
    <mergeCell ref="K21:M21"/>
    <mergeCell ref="H28:I29"/>
    <mergeCell ref="K23:M23"/>
    <mergeCell ref="K24:M24"/>
    <mergeCell ref="N20:S20"/>
    <mergeCell ref="N21:S21"/>
    <mergeCell ref="N22:S22"/>
    <mergeCell ref="N23:S23"/>
    <mergeCell ref="N24:S24"/>
    <mergeCell ref="B26:H26"/>
    <mergeCell ref="B3:F3"/>
    <mergeCell ref="K15:M15"/>
    <mergeCell ref="K16:M16"/>
    <mergeCell ref="K17:M17"/>
    <mergeCell ref="B8:F8"/>
    <mergeCell ref="K18:M18"/>
    <mergeCell ref="I12:I13"/>
    <mergeCell ref="B18:F22"/>
    <mergeCell ref="K22:M22"/>
    <mergeCell ref="G17:H17"/>
    <mergeCell ref="N25:S25"/>
    <mergeCell ref="K25:M25"/>
    <mergeCell ref="K26:M26"/>
    <mergeCell ref="N12:S13"/>
    <mergeCell ref="N14:S14"/>
    <mergeCell ref="N15:S15"/>
    <mergeCell ref="N16:S16"/>
    <mergeCell ref="N17:S17"/>
    <mergeCell ref="N18:S18"/>
    <mergeCell ref="N19:S19"/>
    <mergeCell ref="N26:S26"/>
  </mergeCells>
  <phoneticPr fontId="5" type="Hiragana" alignment="center"/>
  <printOptions horizontalCentered="1"/>
  <pageMargins left="0.70866141732283472" right="0.70866141732283472" top="0.74803149606299213" bottom="0.74803149606299213" header="0.31496062992125984" footer="0.31496062992125984"/>
  <pageSetup paperSize="12" orientation="portrait" r:id="rId1"/>
  <headerFooter alignWithMargins="0"/>
  <rowBreaks count="1" manualBreakCount="1">
    <brk id="53" max="2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63"/>
  <sheetViews>
    <sheetView view="pageBreakPreview" topLeftCell="A9" zoomScaleNormal="100" zoomScaleSheetLayoutView="100" workbookViewId="0">
      <selection activeCell="P26" sqref="P26"/>
    </sheetView>
  </sheetViews>
  <sheetFormatPr defaultRowHeight="13.5"/>
  <cols>
    <col min="1" max="1" width="3.25" style="5" customWidth="1"/>
    <col min="2" max="2" width="4.125" style="5" customWidth="1"/>
    <col min="3" max="3" width="3.625" style="5" customWidth="1"/>
    <col min="4" max="4" width="0" style="5" hidden="1" customWidth="1"/>
    <col min="5" max="5" width="2.375" style="5" customWidth="1"/>
    <col min="6" max="6" width="4.625" style="5" customWidth="1"/>
    <col min="7" max="7" width="10.5" style="5" customWidth="1"/>
    <col min="8" max="8" width="8.5" style="5" customWidth="1"/>
    <col min="9" max="9" width="9.625" style="5" customWidth="1"/>
    <col min="10" max="10" width="3.5" style="5" customWidth="1"/>
    <col min="11" max="11" width="2.75" style="5" customWidth="1"/>
    <col min="12" max="19" width="2.375" style="5" customWidth="1"/>
    <col min="20" max="23" width="3.625" style="5" customWidth="1"/>
    <col min="24" max="26" width="3.25" style="5" customWidth="1"/>
    <col min="27" max="27" width="0.875" style="5" customWidth="1"/>
    <col min="28" max="29" width="4.25" style="5" customWidth="1"/>
    <col min="30" max="30" width="13.5" style="5" bestFit="1" customWidth="1"/>
    <col min="31" max="16384" width="9" style="5"/>
  </cols>
  <sheetData>
    <row r="1" spans="1:28" ht="5.0999999999999996" customHeight="1">
      <c r="A1" s="7"/>
      <c r="B1" s="7"/>
      <c r="C1" s="7"/>
      <c r="D1" s="7"/>
      <c r="E1" s="7"/>
      <c r="F1" s="7"/>
      <c r="G1" s="7"/>
      <c r="H1" s="7"/>
      <c r="I1" s="8"/>
      <c r="J1" s="8"/>
      <c r="K1" s="8"/>
      <c r="L1" s="8"/>
      <c r="M1" s="8"/>
      <c r="N1" s="8"/>
      <c r="O1" s="8"/>
      <c r="P1" s="8"/>
      <c r="Q1" s="8"/>
      <c r="R1" s="8"/>
      <c r="S1" s="8"/>
      <c r="T1" s="8"/>
      <c r="U1" s="8"/>
      <c r="V1" s="8"/>
      <c r="W1" s="8"/>
      <c r="X1" s="8"/>
      <c r="Y1" s="8"/>
      <c r="Z1" s="8"/>
      <c r="AA1" s="15"/>
      <c r="AB1" s="15"/>
    </row>
    <row r="2" spans="1:28" ht="9" customHeight="1">
      <c r="A2" s="7"/>
      <c r="B2" s="9" t="s">
        <v>68</v>
      </c>
      <c r="C2" s="9"/>
      <c r="D2" s="7"/>
      <c r="E2" s="7"/>
      <c r="F2" s="7"/>
      <c r="G2" s="7"/>
      <c r="H2" s="7"/>
      <c r="I2" s="8"/>
      <c r="J2" s="8"/>
      <c r="K2" s="8"/>
      <c r="L2" s="8"/>
      <c r="M2" s="8"/>
      <c r="N2" s="8"/>
      <c r="O2" s="8"/>
      <c r="P2" s="8"/>
      <c r="Q2" s="8"/>
      <c r="R2" s="8"/>
      <c r="S2" s="8"/>
      <c r="T2" s="8"/>
      <c r="U2" s="8"/>
      <c r="V2" s="8"/>
      <c r="W2" s="8"/>
      <c r="X2" s="14"/>
      <c r="Y2" s="14"/>
      <c r="Z2" s="8"/>
      <c r="AA2" s="15"/>
      <c r="AB2" s="15"/>
    </row>
    <row r="3" spans="1:28" s="20" customFormat="1">
      <c r="A3" s="7"/>
      <c r="B3" s="167" t="s">
        <v>0</v>
      </c>
      <c r="C3" s="167"/>
      <c r="D3" s="167"/>
      <c r="E3" s="167"/>
      <c r="F3" s="167"/>
      <c r="G3" s="144" t="s">
        <v>36</v>
      </c>
      <c r="H3" s="7"/>
      <c r="I3" s="18"/>
      <c r="J3" s="18"/>
      <c r="K3" s="18"/>
      <c r="L3" s="18"/>
      <c r="M3" s="18"/>
      <c r="N3" s="18"/>
      <c r="O3" s="18"/>
      <c r="P3" s="18"/>
      <c r="Q3" s="18"/>
      <c r="R3" s="18"/>
      <c r="S3" s="18"/>
      <c r="T3" s="18"/>
      <c r="U3" s="18"/>
      <c r="V3" s="18"/>
      <c r="W3" s="18"/>
      <c r="X3" s="18"/>
      <c r="Y3" s="18"/>
      <c r="Z3" s="18"/>
      <c r="AA3" s="19"/>
      <c r="AB3" s="19"/>
    </row>
    <row r="4" spans="1:28" s="12" customFormat="1" ht="9">
      <c r="A4" s="9"/>
      <c r="B4" s="9" t="s">
        <v>497</v>
      </c>
      <c r="C4" s="9"/>
      <c r="D4" s="9"/>
      <c r="E4" s="9"/>
      <c r="F4" s="9"/>
      <c r="G4" s="9"/>
      <c r="H4" s="9"/>
      <c r="I4" s="23"/>
      <c r="J4" s="23"/>
      <c r="K4" s="23"/>
      <c r="L4" s="23"/>
      <c r="M4" s="23"/>
      <c r="N4" s="23"/>
      <c r="O4" s="23"/>
      <c r="P4" s="23"/>
      <c r="Q4" s="23"/>
      <c r="R4" s="23"/>
      <c r="S4" s="23"/>
      <c r="T4" s="23"/>
      <c r="U4" s="23"/>
      <c r="V4" s="23"/>
      <c r="W4" s="23"/>
      <c r="X4" s="23"/>
      <c r="Y4" s="23"/>
      <c r="Z4" s="23"/>
      <c r="AA4" s="24"/>
      <c r="AB4" s="24"/>
    </row>
    <row r="5" spans="1:28" ht="5.0999999999999996" customHeight="1">
      <c r="A5" s="7"/>
      <c r="B5" s="7"/>
      <c r="C5" s="7"/>
      <c r="D5" s="7"/>
      <c r="E5" s="7"/>
      <c r="F5" s="7"/>
      <c r="G5" s="7"/>
      <c r="H5" s="7"/>
      <c r="I5" s="8"/>
      <c r="J5" s="8"/>
      <c r="K5" s="8"/>
      <c r="L5" s="8"/>
      <c r="M5" s="8"/>
      <c r="N5" s="8"/>
      <c r="O5" s="8"/>
      <c r="P5" s="8"/>
      <c r="Q5" s="8"/>
      <c r="R5" s="8"/>
      <c r="S5" s="8"/>
      <c r="T5" s="8"/>
      <c r="U5" s="8"/>
      <c r="V5" s="8"/>
      <c r="W5" s="8"/>
      <c r="X5" s="8"/>
      <c r="Y5" s="8"/>
      <c r="Z5" s="8"/>
      <c r="AA5" s="15"/>
      <c r="AB5" s="15"/>
    </row>
    <row r="6" spans="1:28">
      <c r="A6" s="86" t="s">
        <v>312</v>
      </c>
      <c r="J6" s="25"/>
    </row>
    <row r="7" spans="1:28" s="10" customFormat="1" ht="11.25">
      <c r="B7" s="32" t="s">
        <v>1</v>
      </c>
      <c r="C7" s="32"/>
      <c r="D7" s="32"/>
      <c r="E7" s="32"/>
      <c r="F7" s="32"/>
      <c r="G7" s="32"/>
      <c r="H7" s="32"/>
      <c r="I7" s="32"/>
      <c r="J7" s="29"/>
      <c r="K7" s="32"/>
      <c r="L7" s="32"/>
      <c r="M7" s="32"/>
      <c r="N7" s="32"/>
      <c r="O7" s="32"/>
      <c r="P7" s="32"/>
      <c r="Q7" s="32"/>
    </row>
    <row r="8" spans="1:28" s="12" customFormat="1" ht="9" customHeight="1">
      <c r="B8" s="190"/>
      <c r="C8" s="190"/>
      <c r="D8" s="190"/>
      <c r="E8" s="190"/>
      <c r="F8" s="190"/>
      <c r="G8" s="40" t="s">
        <v>2</v>
      </c>
      <c r="H8" s="13" t="s">
        <v>3</v>
      </c>
      <c r="I8" s="13" t="s">
        <v>69</v>
      </c>
      <c r="J8" s="29"/>
      <c r="K8" s="3"/>
      <c r="L8" s="3"/>
      <c r="M8" s="3"/>
      <c r="N8" s="3"/>
      <c r="O8" s="4"/>
      <c r="P8" s="3"/>
      <c r="Q8" s="3"/>
      <c r="R8" s="4"/>
      <c r="S8" s="4"/>
      <c r="T8" s="4"/>
      <c r="U8" s="4"/>
      <c r="V8" s="4"/>
      <c r="W8" s="4"/>
      <c r="X8" s="4"/>
      <c r="Y8" s="4"/>
    </row>
    <row r="9" spans="1:28" s="12" customFormat="1" ht="9" customHeight="1">
      <c r="B9" s="190" t="s">
        <v>31</v>
      </c>
      <c r="C9" s="190"/>
      <c r="D9" s="190"/>
      <c r="E9" s="190"/>
      <c r="F9" s="190"/>
      <c r="G9" s="41">
        <v>42858</v>
      </c>
      <c r="H9" s="27">
        <v>297</v>
      </c>
      <c r="I9" s="28">
        <v>48.54062252088292</v>
      </c>
      <c r="J9" s="32"/>
      <c r="K9" s="29"/>
      <c r="L9" s="29"/>
      <c r="M9" s="29"/>
      <c r="N9" s="29"/>
      <c r="O9" s="11"/>
      <c r="P9" s="29"/>
      <c r="Q9" s="29"/>
      <c r="R9" s="11"/>
      <c r="S9" s="11"/>
      <c r="T9" s="11"/>
      <c r="U9" s="11"/>
      <c r="V9" s="11"/>
      <c r="W9" s="11"/>
      <c r="X9" s="11"/>
      <c r="Y9" s="11"/>
    </row>
    <row r="10" spans="1:28">
      <c r="B10" s="35"/>
      <c r="C10" s="35"/>
      <c r="D10" s="35"/>
      <c r="E10" s="35"/>
      <c r="F10" s="35"/>
      <c r="G10" s="35"/>
      <c r="H10" s="35"/>
      <c r="I10" s="35"/>
      <c r="J10" s="32"/>
      <c r="K10" s="35"/>
      <c r="L10" s="35"/>
      <c r="M10" s="35"/>
      <c r="N10" s="35"/>
      <c r="O10" s="35"/>
      <c r="P10" s="35"/>
      <c r="Q10" s="35"/>
    </row>
    <row r="11" spans="1:28" s="10" customFormat="1" ht="11.25">
      <c r="B11" s="31" t="s">
        <v>4</v>
      </c>
      <c r="C11" s="31"/>
      <c r="D11" s="31"/>
      <c r="E11" s="31"/>
      <c r="F11" s="32"/>
      <c r="G11" s="32"/>
      <c r="H11" s="32"/>
      <c r="I11" s="32"/>
      <c r="J11" s="32"/>
      <c r="K11" s="32"/>
      <c r="L11" s="32"/>
      <c r="M11" s="32"/>
      <c r="N11" s="32"/>
      <c r="O11" s="32"/>
      <c r="P11" s="32"/>
      <c r="Q11" s="32"/>
    </row>
    <row r="12" spans="1:28" s="12" customFormat="1" ht="9" customHeight="1">
      <c r="B12" s="209" t="s">
        <v>5</v>
      </c>
      <c r="C12" s="209"/>
      <c r="D12" s="209"/>
      <c r="E12" s="209"/>
      <c r="F12" s="209"/>
      <c r="G12" s="162" t="s">
        <v>8</v>
      </c>
      <c r="H12" s="163"/>
      <c r="I12" s="187" t="s">
        <v>20</v>
      </c>
      <c r="J12" s="183" t="s">
        <v>71</v>
      </c>
      <c r="K12" s="161" t="s">
        <v>69</v>
      </c>
      <c r="L12" s="162"/>
      <c r="M12" s="163"/>
      <c r="N12" s="161" t="s">
        <v>70</v>
      </c>
      <c r="O12" s="162"/>
      <c r="P12" s="162"/>
      <c r="Q12" s="162"/>
      <c r="R12" s="162"/>
      <c r="S12" s="163"/>
    </row>
    <row r="13" spans="1:28" s="12" customFormat="1" ht="4.5" customHeight="1">
      <c r="B13" s="209"/>
      <c r="C13" s="209"/>
      <c r="D13" s="209"/>
      <c r="E13" s="209"/>
      <c r="F13" s="209"/>
      <c r="G13" s="165"/>
      <c r="H13" s="166"/>
      <c r="I13" s="187"/>
      <c r="J13" s="184"/>
      <c r="K13" s="164"/>
      <c r="L13" s="165"/>
      <c r="M13" s="166"/>
      <c r="N13" s="164"/>
      <c r="O13" s="165"/>
      <c r="P13" s="165"/>
      <c r="Q13" s="165"/>
      <c r="R13" s="165"/>
      <c r="S13" s="166"/>
    </row>
    <row r="14" spans="1:28" s="12" customFormat="1" ht="9" customHeight="1">
      <c r="B14" s="161" t="s">
        <v>314</v>
      </c>
      <c r="C14" s="162"/>
      <c r="D14" s="162"/>
      <c r="E14" s="162"/>
      <c r="F14" s="163"/>
      <c r="G14" s="33" t="s">
        <v>75</v>
      </c>
      <c r="H14" s="34"/>
      <c r="I14" s="39">
        <v>25</v>
      </c>
      <c r="J14" s="59">
        <f>SUM(J27:J51)</f>
        <v>70</v>
      </c>
      <c r="K14" s="158">
        <v>36.888142237155257</v>
      </c>
      <c r="L14" s="159"/>
      <c r="M14" s="160"/>
      <c r="N14" s="158">
        <f>K14/J14*100</f>
        <v>52.697346053078945</v>
      </c>
      <c r="O14" s="159"/>
      <c r="P14" s="159"/>
      <c r="Q14" s="159"/>
      <c r="R14" s="159"/>
      <c r="S14" s="160"/>
    </row>
    <row r="15" spans="1:28" s="12" customFormat="1" ht="9" customHeight="1">
      <c r="B15" s="164"/>
      <c r="C15" s="165"/>
      <c r="D15" s="165"/>
      <c r="E15" s="165"/>
      <c r="F15" s="166"/>
      <c r="G15" s="33" t="s">
        <v>76</v>
      </c>
      <c r="H15" s="34"/>
      <c r="I15" s="39">
        <v>10</v>
      </c>
      <c r="J15" s="59">
        <f>SUM(J52:J61)</f>
        <v>30</v>
      </c>
      <c r="K15" s="158">
        <v>11.652480283727659</v>
      </c>
      <c r="L15" s="159"/>
      <c r="M15" s="160"/>
      <c r="N15" s="158">
        <f>K15/J15*100</f>
        <v>38.841600945758863</v>
      </c>
      <c r="O15" s="159"/>
      <c r="P15" s="159"/>
      <c r="Q15" s="159"/>
      <c r="R15" s="159"/>
      <c r="S15" s="160"/>
    </row>
    <row r="16" spans="1:28" s="12" customFormat="1" ht="9" customHeight="1">
      <c r="B16" s="190" t="s">
        <v>6</v>
      </c>
      <c r="C16" s="190"/>
      <c r="D16" s="190"/>
      <c r="E16" s="190"/>
      <c r="F16" s="190"/>
      <c r="G16" s="33" t="s">
        <v>82</v>
      </c>
      <c r="H16" s="34"/>
      <c r="I16" s="39" t="s">
        <v>309</v>
      </c>
      <c r="J16" s="59" t="s">
        <v>310</v>
      </c>
      <c r="K16" s="158" t="s">
        <v>611</v>
      </c>
      <c r="L16" s="159"/>
      <c r="M16" s="160"/>
      <c r="N16" s="158" t="s">
        <v>499</v>
      </c>
      <c r="O16" s="159"/>
      <c r="P16" s="159"/>
      <c r="Q16" s="159"/>
      <c r="R16" s="159"/>
      <c r="S16" s="160"/>
    </row>
    <row r="17" spans="1:21" s="12" customFormat="1" ht="9" customHeight="1">
      <c r="B17" s="190"/>
      <c r="C17" s="190"/>
      <c r="D17" s="190"/>
      <c r="E17" s="190"/>
      <c r="F17" s="190"/>
      <c r="G17" s="33" t="s">
        <v>83</v>
      </c>
      <c r="H17" s="34"/>
      <c r="I17" s="39">
        <v>8</v>
      </c>
      <c r="J17" s="59">
        <f>SUM(J31:J32,J35,J41,J51:J52,J55,J58,)</f>
        <v>29</v>
      </c>
      <c r="K17" s="158">
        <v>13.653110271127911</v>
      </c>
      <c r="L17" s="159"/>
      <c r="M17" s="160"/>
      <c r="N17" s="158">
        <f t="shared" ref="N17:N22" si="0">K17/J17*100</f>
        <v>47.079690590096249</v>
      </c>
      <c r="O17" s="159"/>
      <c r="P17" s="159"/>
      <c r="Q17" s="159"/>
      <c r="R17" s="159"/>
      <c r="S17" s="160"/>
    </row>
    <row r="18" spans="1:21" s="12" customFormat="1" ht="9" customHeight="1">
      <c r="B18" s="190"/>
      <c r="C18" s="190"/>
      <c r="D18" s="190"/>
      <c r="E18" s="190"/>
      <c r="F18" s="190"/>
      <c r="G18" s="33" t="s">
        <v>84</v>
      </c>
      <c r="H18" s="34"/>
      <c r="I18" s="39">
        <v>8</v>
      </c>
      <c r="J18" s="59">
        <f>SUM(J30,J33,J39:J40,J42,J44,J48,,J59,)</f>
        <v>22</v>
      </c>
      <c r="K18" s="158">
        <v>9.9935834616640999</v>
      </c>
      <c r="L18" s="159"/>
      <c r="M18" s="160"/>
      <c r="N18" s="158">
        <f t="shared" si="0"/>
        <v>45.425379371200449</v>
      </c>
      <c r="O18" s="159"/>
      <c r="P18" s="159"/>
      <c r="Q18" s="159"/>
      <c r="R18" s="159"/>
      <c r="S18" s="160"/>
    </row>
    <row r="19" spans="1:21" s="12" customFormat="1" ht="9" customHeight="1">
      <c r="B19" s="190"/>
      <c r="C19" s="190"/>
      <c r="D19" s="190"/>
      <c r="E19" s="190"/>
      <c r="F19" s="190"/>
      <c r="G19" s="33" t="s">
        <v>85</v>
      </c>
      <c r="H19" s="34"/>
      <c r="I19" s="39">
        <v>19</v>
      </c>
      <c r="J19" s="59">
        <f>SUM(J27:J29,J34,J36:J38,J45:J47,J49:J50,J53:J54,J57,J60:J61,J43,J56)</f>
        <v>49</v>
      </c>
      <c r="K19" s="158">
        <v>24.893928788090907</v>
      </c>
      <c r="L19" s="159"/>
      <c r="M19" s="160"/>
      <c r="N19" s="158">
        <f t="shared" si="0"/>
        <v>50.80393630222634</v>
      </c>
      <c r="O19" s="159"/>
      <c r="P19" s="159"/>
      <c r="Q19" s="159"/>
      <c r="R19" s="159"/>
      <c r="S19" s="160"/>
    </row>
    <row r="20" spans="1:21" s="12" customFormat="1" ht="9" customHeight="1">
      <c r="B20" s="190" t="s">
        <v>7</v>
      </c>
      <c r="C20" s="190"/>
      <c r="D20" s="190"/>
      <c r="E20" s="190"/>
      <c r="F20" s="190"/>
      <c r="G20" s="33" t="s">
        <v>17</v>
      </c>
      <c r="H20" s="34"/>
      <c r="I20" s="39">
        <v>24</v>
      </c>
      <c r="J20" s="59">
        <f>SUM(J27:J28,J30,J32:J33,J35:J38,J39,J42:J44,J46:J47,J48:J49,J51:J52,J54,J56,J58:J59,J61,)</f>
        <v>63</v>
      </c>
      <c r="K20" s="158">
        <v>30.236245275094497</v>
      </c>
      <c r="L20" s="159"/>
      <c r="M20" s="160"/>
      <c r="N20" s="158">
        <f t="shared" si="0"/>
        <v>47.994040119197614</v>
      </c>
      <c r="O20" s="159"/>
      <c r="P20" s="159"/>
      <c r="Q20" s="159"/>
      <c r="R20" s="159"/>
      <c r="S20" s="160"/>
    </row>
    <row r="21" spans="1:21" s="12" customFormat="1" ht="9" customHeight="1">
      <c r="B21" s="190"/>
      <c r="C21" s="190"/>
      <c r="D21" s="190"/>
      <c r="E21" s="190"/>
      <c r="F21" s="190"/>
      <c r="G21" s="33" t="s">
        <v>18</v>
      </c>
      <c r="H21" s="34"/>
      <c r="I21" s="39">
        <v>9</v>
      </c>
      <c r="J21" s="59">
        <f>SUM(J29,J31,J34,J40,J45,J50,J53,J57,J60,)</f>
        <v>27</v>
      </c>
      <c r="K21" s="158">
        <v>13.184562975407159</v>
      </c>
      <c r="L21" s="159"/>
      <c r="M21" s="160"/>
      <c r="N21" s="158">
        <f t="shared" si="0"/>
        <v>48.831714723730215</v>
      </c>
      <c r="O21" s="159"/>
      <c r="P21" s="159"/>
      <c r="Q21" s="159"/>
      <c r="R21" s="159"/>
      <c r="S21" s="160"/>
    </row>
    <row r="22" spans="1:21" s="12" customFormat="1" ht="9" customHeight="1">
      <c r="B22" s="190"/>
      <c r="C22" s="190"/>
      <c r="D22" s="190"/>
      <c r="E22" s="190"/>
      <c r="F22" s="190"/>
      <c r="G22" s="33" t="s">
        <v>19</v>
      </c>
      <c r="H22" s="34"/>
      <c r="I22" s="39">
        <v>2</v>
      </c>
      <c r="J22" s="59">
        <f>SUM(J41,J55,)</f>
        <v>10</v>
      </c>
      <c r="K22" s="158">
        <v>5.1198142703812595</v>
      </c>
      <c r="L22" s="159"/>
      <c r="M22" s="160"/>
      <c r="N22" s="158">
        <f t="shared" si="0"/>
        <v>51.1981427038126</v>
      </c>
      <c r="O22" s="159"/>
      <c r="P22" s="159"/>
      <c r="Q22" s="159"/>
      <c r="R22" s="159"/>
      <c r="S22" s="160"/>
    </row>
    <row r="23" spans="1:21" s="142" customFormat="1" ht="9" customHeight="1">
      <c r="B23" s="190" t="s">
        <v>423</v>
      </c>
      <c r="C23" s="190"/>
      <c r="D23" s="190"/>
      <c r="E23" s="190"/>
      <c r="F23" s="190"/>
      <c r="G23" s="190"/>
      <c r="H23" s="190"/>
      <c r="I23" s="59">
        <v>35</v>
      </c>
      <c r="J23" s="59">
        <v>100</v>
      </c>
      <c r="K23" s="222">
        <v>48.54062252088292</v>
      </c>
      <c r="L23" s="222"/>
      <c r="M23" s="222"/>
      <c r="N23" s="158" t="s">
        <v>515</v>
      </c>
      <c r="O23" s="159"/>
      <c r="P23" s="159"/>
      <c r="Q23" s="159"/>
      <c r="R23" s="159"/>
      <c r="S23" s="160"/>
    </row>
    <row r="24" spans="1:21" s="10" customFormat="1" ht="15" customHeight="1">
      <c r="A24" s="10" t="s">
        <v>21</v>
      </c>
    </row>
    <row r="25" spans="1:21" ht="28.5" customHeight="1">
      <c r="A25" s="161" t="s">
        <v>315</v>
      </c>
      <c r="B25" s="163"/>
      <c r="C25" s="161" t="s">
        <v>316</v>
      </c>
      <c r="D25" s="162"/>
      <c r="E25" s="162"/>
      <c r="F25" s="162"/>
      <c r="G25" s="163"/>
      <c r="H25" s="161" t="s">
        <v>24</v>
      </c>
      <c r="I25" s="163"/>
      <c r="J25" s="183" t="s">
        <v>71</v>
      </c>
      <c r="K25" s="220" t="s">
        <v>313</v>
      </c>
      <c r="L25" s="221"/>
      <c r="M25" s="190" t="s">
        <v>6</v>
      </c>
      <c r="N25" s="190"/>
      <c r="O25" s="190"/>
      <c r="P25" s="190"/>
      <c r="Q25" s="190" t="s">
        <v>7</v>
      </c>
      <c r="R25" s="190"/>
      <c r="S25" s="190"/>
      <c r="T25" s="191" t="s">
        <v>31</v>
      </c>
      <c r="U25" s="191"/>
    </row>
    <row r="26" spans="1:21" s="10" customFormat="1" ht="136.5">
      <c r="A26" s="164"/>
      <c r="B26" s="166"/>
      <c r="C26" s="164"/>
      <c r="D26" s="165"/>
      <c r="E26" s="165"/>
      <c r="F26" s="165"/>
      <c r="G26" s="166"/>
      <c r="H26" s="164"/>
      <c r="I26" s="166"/>
      <c r="J26" s="184"/>
      <c r="K26" s="42" t="s">
        <v>75</v>
      </c>
      <c r="L26" s="43" t="s">
        <v>81</v>
      </c>
      <c r="M26" s="151" t="s">
        <v>77</v>
      </c>
      <c r="N26" s="152" t="s">
        <v>78</v>
      </c>
      <c r="O26" s="152" t="s">
        <v>79</v>
      </c>
      <c r="P26" s="152" t="s">
        <v>80</v>
      </c>
      <c r="Q26" s="42" t="s">
        <v>17</v>
      </c>
      <c r="R26" s="43" t="s">
        <v>18</v>
      </c>
      <c r="S26" s="44" t="s">
        <v>19</v>
      </c>
      <c r="T26" s="42" t="s">
        <v>22</v>
      </c>
      <c r="U26" s="44" t="s">
        <v>23</v>
      </c>
    </row>
    <row r="27" spans="1:21" s="12" customFormat="1" ht="18" customHeight="1">
      <c r="A27" s="223">
        <v>1</v>
      </c>
      <c r="B27" s="80" t="s">
        <v>374</v>
      </c>
      <c r="C27" s="217" t="s">
        <v>179</v>
      </c>
      <c r="D27" s="218"/>
      <c r="E27" s="218"/>
      <c r="F27" s="218"/>
      <c r="G27" s="219"/>
      <c r="H27" s="213" t="s">
        <v>208</v>
      </c>
      <c r="I27" s="214"/>
      <c r="J27" s="78">
        <v>2</v>
      </c>
      <c r="K27" s="45" t="s">
        <v>29</v>
      </c>
      <c r="L27" s="46"/>
      <c r="M27" s="45"/>
      <c r="N27" s="46"/>
      <c r="O27" s="46"/>
      <c r="P27" s="46" t="s">
        <v>29</v>
      </c>
      <c r="Q27" s="45" t="s">
        <v>29</v>
      </c>
      <c r="R27" s="46"/>
      <c r="S27" s="47"/>
      <c r="T27" s="48">
        <v>60.805450557655512</v>
      </c>
      <c r="U27" s="49">
        <v>0.25899480000000002</v>
      </c>
    </row>
    <row r="28" spans="1:21" s="12" customFormat="1" ht="15.75" customHeight="1">
      <c r="A28" s="223"/>
      <c r="B28" s="73" t="s">
        <v>375</v>
      </c>
      <c r="C28" s="210" t="s">
        <v>180</v>
      </c>
      <c r="D28" s="211"/>
      <c r="E28" s="211"/>
      <c r="F28" s="211"/>
      <c r="G28" s="212"/>
      <c r="H28" s="215" t="s">
        <v>209</v>
      </c>
      <c r="I28" s="216"/>
      <c r="J28" s="78">
        <v>3</v>
      </c>
      <c r="K28" s="45" t="s">
        <v>29</v>
      </c>
      <c r="L28" s="46"/>
      <c r="M28" s="45"/>
      <c r="N28" s="46"/>
      <c r="O28" s="46"/>
      <c r="P28" s="46" t="s">
        <v>29</v>
      </c>
      <c r="Q28" s="45" t="s">
        <v>29</v>
      </c>
      <c r="R28" s="46"/>
      <c r="S28" s="47"/>
      <c r="T28" s="48">
        <v>59.487143590461514</v>
      </c>
      <c r="U28" s="49">
        <v>0.24966160000000001</v>
      </c>
    </row>
    <row r="29" spans="1:21" s="12" customFormat="1" ht="19.5" customHeight="1">
      <c r="A29" s="223"/>
      <c r="B29" s="73" t="s">
        <v>376</v>
      </c>
      <c r="C29" s="210" t="s">
        <v>181</v>
      </c>
      <c r="D29" s="211"/>
      <c r="E29" s="211"/>
      <c r="F29" s="211"/>
      <c r="G29" s="212"/>
      <c r="H29" s="215" t="s">
        <v>210</v>
      </c>
      <c r="I29" s="216"/>
      <c r="J29" s="78">
        <v>3</v>
      </c>
      <c r="K29" s="45" t="s">
        <v>29</v>
      </c>
      <c r="L29" s="46"/>
      <c r="M29" s="45"/>
      <c r="N29" s="46"/>
      <c r="O29" s="46"/>
      <c r="P29" s="46" t="s">
        <v>29</v>
      </c>
      <c r="Q29" s="45"/>
      <c r="R29" s="46" t="s">
        <v>29</v>
      </c>
      <c r="S29" s="47"/>
      <c r="T29" s="48">
        <v>58.509496476737127</v>
      </c>
      <c r="U29" s="49">
        <v>17.508983099999998</v>
      </c>
    </row>
    <row r="30" spans="1:21" s="12" customFormat="1" ht="30" customHeight="1">
      <c r="A30" s="223"/>
      <c r="B30" s="73" t="s">
        <v>377</v>
      </c>
      <c r="C30" s="210" t="s">
        <v>182</v>
      </c>
      <c r="D30" s="211"/>
      <c r="E30" s="211"/>
      <c r="F30" s="211"/>
      <c r="G30" s="212"/>
      <c r="H30" s="215" t="s">
        <v>211</v>
      </c>
      <c r="I30" s="216"/>
      <c r="J30" s="78">
        <v>3</v>
      </c>
      <c r="K30" s="45" t="s">
        <v>29</v>
      </c>
      <c r="L30" s="46"/>
      <c r="M30" s="45"/>
      <c r="N30" s="46"/>
      <c r="O30" s="46" t="s">
        <v>29</v>
      </c>
      <c r="P30" s="46"/>
      <c r="Q30" s="45" t="s">
        <v>29</v>
      </c>
      <c r="R30" s="46"/>
      <c r="S30" s="47"/>
      <c r="T30" s="48">
        <v>43.515796350739649</v>
      </c>
      <c r="U30" s="49">
        <v>0.77698440000000002</v>
      </c>
    </row>
    <row r="31" spans="1:21" s="12" customFormat="1" ht="30" customHeight="1">
      <c r="A31" s="223"/>
      <c r="B31" s="73" t="s">
        <v>378</v>
      </c>
      <c r="C31" s="210" t="s">
        <v>183</v>
      </c>
      <c r="D31" s="211"/>
      <c r="E31" s="211"/>
      <c r="F31" s="211"/>
      <c r="G31" s="212"/>
      <c r="H31" s="215" t="s">
        <v>397</v>
      </c>
      <c r="I31" s="216"/>
      <c r="J31" s="78">
        <v>4</v>
      </c>
      <c r="K31" s="45" t="s">
        <v>29</v>
      </c>
      <c r="L31" s="46"/>
      <c r="M31" s="45"/>
      <c r="N31" s="46" t="s">
        <v>29</v>
      </c>
      <c r="O31" s="46"/>
      <c r="P31" s="46"/>
      <c r="Q31" s="45"/>
      <c r="R31" s="46" t="s">
        <v>29</v>
      </c>
      <c r="S31" s="47"/>
      <c r="T31" s="48">
        <v>36.564935367959308</v>
      </c>
      <c r="U31" s="49">
        <v>12.345419700000001</v>
      </c>
    </row>
    <row r="32" spans="1:21" s="12" customFormat="1" ht="35.25" customHeight="1">
      <c r="A32" s="223"/>
      <c r="B32" s="73" t="s">
        <v>379</v>
      </c>
      <c r="C32" s="210" t="s">
        <v>184</v>
      </c>
      <c r="D32" s="211"/>
      <c r="E32" s="211"/>
      <c r="F32" s="211"/>
      <c r="G32" s="212"/>
      <c r="H32" s="215" t="s">
        <v>398</v>
      </c>
      <c r="I32" s="216"/>
      <c r="J32" s="78">
        <v>3</v>
      </c>
      <c r="K32" s="45" t="s">
        <v>29</v>
      </c>
      <c r="L32" s="46"/>
      <c r="M32" s="45"/>
      <c r="N32" s="46" t="s">
        <v>29</v>
      </c>
      <c r="O32" s="46"/>
      <c r="P32" s="46"/>
      <c r="Q32" s="45" t="s">
        <v>29</v>
      </c>
      <c r="R32" s="46"/>
      <c r="S32" s="47"/>
      <c r="T32" s="48">
        <v>64.039385878949091</v>
      </c>
      <c r="U32" s="49">
        <v>0.74198509999999995</v>
      </c>
    </row>
    <row r="33" spans="1:21" s="12" customFormat="1" ht="18.75" customHeight="1">
      <c r="A33" s="223"/>
      <c r="B33" s="73" t="s">
        <v>380</v>
      </c>
      <c r="C33" s="217" t="s">
        <v>185</v>
      </c>
      <c r="D33" s="218"/>
      <c r="E33" s="218"/>
      <c r="F33" s="218"/>
      <c r="G33" s="219"/>
      <c r="H33" s="215" t="s">
        <v>212</v>
      </c>
      <c r="I33" s="216"/>
      <c r="J33" s="78">
        <v>2</v>
      </c>
      <c r="K33" s="45" t="s">
        <v>29</v>
      </c>
      <c r="L33" s="46"/>
      <c r="M33" s="45"/>
      <c r="N33" s="46"/>
      <c r="O33" s="46" t="s">
        <v>29</v>
      </c>
      <c r="P33" s="46"/>
      <c r="Q33" s="45" t="s">
        <v>29</v>
      </c>
      <c r="R33" s="46"/>
      <c r="S33" s="47"/>
      <c r="T33" s="48">
        <v>53.86392272154557</v>
      </c>
      <c r="U33" s="49">
        <v>0.70465250000000001</v>
      </c>
    </row>
    <row r="34" spans="1:21" s="12" customFormat="1" ht="18.75" customHeight="1">
      <c r="A34" s="223">
        <v>2</v>
      </c>
      <c r="B34" s="73" t="s">
        <v>381</v>
      </c>
      <c r="C34" s="217" t="s">
        <v>186</v>
      </c>
      <c r="D34" s="218"/>
      <c r="E34" s="218"/>
      <c r="F34" s="218"/>
      <c r="G34" s="219"/>
      <c r="H34" s="215" t="s">
        <v>213</v>
      </c>
      <c r="I34" s="216"/>
      <c r="J34" s="78">
        <v>3</v>
      </c>
      <c r="K34" s="45" t="s">
        <v>29</v>
      </c>
      <c r="L34" s="46"/>
      <c r="M34" s="45"/>
      <c r="N34" s="46"/>
      <c r="O34" s="46"/>
      <c r="P34" s="46" t="s">
        <v>29</v>
      </c>
      <c r="Q34" s="45"/>
      <c r="R34" s="46" t="s">
        <v>29</v>
      </c>
      <c r="S34" s="47"/>
      <c r="T34" s="48">
        <v>62.567081991693506</v>
      </c>
      <c r="U34" s="49">
        <v>6.7291987000000004</v>
      </c>
    </row>
    <row r="35" spans="1:21" s="12" customFormat="1" ht="30" customHeight="1">
      <c r="A35" s="223"/>
      <c r="B35" s="73" t="s">
        <v>382</v>
      </c>
      <c r="C35" s="210" t="s">
        <v>187</v>
      </c>
      <c r="D35" s="211"/>
      <c r="E35" s="211"/>
      <c r="F35" s="211"/>
      <c r="G35" s="212"/>
      <c r="H35" s="215" t="s">
        <v>399</v>
      </c>
      <c r="I35" s="216"/>
      <c r="J35" s="78">
        <v>3</v>
      </c>
      <c r="K35" s="45" t="s">
        <v>29</v>
      </c>
      <c r="L35" s="46"/>
      <c r="M35" s="45"/>
      <c r="N35" s="46" t="s">
        <v>29</v>
      </c>
      <c r="O35" s="46"/>
      <c r="P35" s="46"/>
      <c r="Q35" s="45" t="s">
        <v>29</v>
      </c>
      <c r="R35" s="46"/>
      <c r="S35" s="47"/>
      <c r="T35" s="48">
        <v>49.818003639927198</v>
      </c>
      <c r="U35" s="49">
        <v>0.66731989999999997</v>
      </c>
    </row>
    <row r="36" spans="1:21" s="12" customFormat="1" ht="20.25" customHeight="1">
      <c r="A36" s="223"/>
      <c r="B36" s="73" t="s">
        <v>380</v>
      </c>
      <c r="C36" s="210" t="s">
        <v>188</v>
      </c>
      <c r="D36" s="211"/>
      <c r="E36" s="211"/>
      <c r="F36" s="211"/>
      <c r="G36" s="212"/>
      <c r="H36" s="215" t="s">
        <v>214</v>
      </c>
      <c r="I36" s="216"/>
      <c r="J36" s="78">
        <v>2</v>
      </c>
      <c r="K36" s="45" t="s">
        <v>29</v>
      </c>
      <c r="L36" s="46"/>
      <c r="M36" s="45"/>
      <c r="N36" s="46"/>
      <c r="O36" s="46"/>
      <c r="P36" s="46" t="s">
        <v>29</v>
      </c>
      <c r="Q36" s="45" t="s">
        <v>29</v>
      </c>
      <c r="R36" s="46"/>
      <c r="S36" s="47"/>
      <c r="T36" s="48">
        <v>72.352886275607815</v>
      </c>
      <c r="U36" s="49">
        <v>0.76531800000000005</v>
      </c>
    </row>
    <row r="37" spans="1:21" s="12" customFormat="1" ht="18" customHeight="1">
      <c r="A37" s="223"/>
      <c r="B37" s="73" t="s">
        <v>383</v>
      </c>
      <c r="C37" s="210" t="s">
        <v>189</v>
      </c>
      <c r="D37" s="211"/>
      <c r="E37" s="211"/>
      <c r="F37" s="211"/>
      <c r="G37" s="212"/>
      <c r="H37" s="215" t="s">
        <v>215</v>
      </c>
      <c r="I37" s="216"/>
      <c r="J37" s="78">
        <v>2</v>
      </c>
      <c r="K37" s="45" t="s">
        <v>29</v>
      </c>
      <c r="L37" s="46"/>
      <c r="M37" s="45"/>
      <c r="N37" s="46"/>
      <c r="O37" s="46"/>
      <c r="P37" s="46" t="s">
        <v>29</v>
      </c>
      <c r="Q37" s="45" t="s">
        <v>29</v>
      </c>
      <c r="R37" s="46"/>
      <c r="S37" s="47"/>
      <c r="T37" s="48">
        <v>73.115871015913029</v>
      </c>
      <c r="U37" s="49">
        <v>0.65798679999999998</v>
      </c>
    </row>
    <row r="38" spans="1:21" ht="18" customHeight="1">
      <c r="A38" s="223"/>
      <c r="B38" s="73" t="s">
        <v>384</v>
      </c>
      <c r="C38" s="210" t="s">
        <v>190</v>
      </c>
      <c r="D38" s="211"/>
      <c r="E38" s="211"/>
      <c r="F38" s="211"/>
      <c r="G38" s="212"/>
      <c r="H38" s="215" t="s">
        <v>216</v>
      </c>
      <c r="I38" s="216"/>
      <c r="J38" s="78">
        <v>2</v>
      </c>
      <c r="K38" s="45" t="s">
        <v>29</v>
      </c>
      <c r="L38" s="46"/>
      <c r="M38" s="45"/>
      <c r="N38" s="46"/>
      <c r="O38" s="46"/>
      <c r="P38" s="46" t="s">
        <v>29</v>
      </c>
      <c r="Q38" s="45" t="s">
        <v>29</v>
      </c>
      <c r="R38" s="46"/>
      <c r="S38" s="47"/>
      <c r="T38" s="48">
        <v>68.992953474263842</v>
      </c>
      <c r="U38" s="49">
        <v>1.2529748999999999</v>
      </c>
    </row>
    <row r="39" spans="1:21" ht="35.25" customHeight="1">
      <c r="A39" s="223"/>
      <c r="B39" s="73" t="s">
        <v>385</v>
      </c>
      <c r="C39" s="210" t="s">
        <v>587</v>
      </c>
      <c r="D39" s="211"/>
      <c r="E39" s="211"/>
      <c r="F39" s="211"/>
      <c r="G39" s="212"/>
      <c r="H39" s="215" t="s">
        <v>217</v>
      </c>
      <c r="I39" s="216"/>
      <c r="J39" s="78">
        <v>3</v>
      </c>
      <c r="K39" s="45" t="s">
        <v>29</v>
      </c>
      <c r="L39" s="46"/>
      <c r="M39" s="45"/>
      <c r="N39" s="46"/>
      <c r="O39" s="46" t="s">
        <v>29</v>
      </c>
      <c r="P39" s="46"/>
      <c r="Q39" s="45" t="s">
        <v>29</v>
      </c>
      <c r="R39" s="46"/>
      <c r="S39" s="47"/>
      <c r="T39" s="48">
        <v>45.289094218115643</v>
      </c>
      <c r="U39" s="49">
        <v>0.84698300000000004</v>
      </c>
    </row>
    <row r="40" spans="1:21" ht="28.5" customHeight="1">
      <c r="A40" s="223"/>
      <c r="B40" s="73" t="s">
        <v>386</v>
      </c>
      <c r="C40" s="210" t="s">
        <v>600</v>
      </c>
      <c r="D40" s="211"/>
      <c r="E40" s="211"/>
      <c r="F40" s="211"/>
      <c r="G40" s="212"/>
      <c r="H40" s="215" t="s">
        <v>601</v>
      </c>
      <c r="I40" s="216"/>
      <c r="J40" s="78">
        <v>3</v>
      </c>
      <c r="K40" s="45" t="s">
        <v>29</v>
      </c>
      <c r="L40" s="46"/>
      <c r="M40" s="45"/>
      <c r="N40" s="46"/>
      <c r="O40" s="46" t="s">
        <v>29</v>
      </c>
      <c r="P40" s="46"/>
      <c r="Q40" s="45"/>
      <c r="R40" s="46" t="s">
        <v>29</v>
      </c>
      <c r="S40" s="47"/>
      <c r="T40" s="48">
        <v>42.008493163470064</v>
      </c>
      <c r="U40" s="49">
        <v>3.9665873</v>
      </c>
    </row>
    <row r="41" spans="1:21" ht="35.25" customHeight="1">
      <c r="A41" s="223"/>
      <c r="B41" s="73" t="s">
        <v>387</v>
      </c>
      <c r="C41" s="210" t="s">
        <v>599</v>
      </c>
      <c r="D41" s="211"/>
      <c r="E41" s="211"/>
      <c r="F41" s="211"/>
      <c r="G41" s="212"/>
      <c r="H41" s="215" t="s">
        <v>403</v>
      </c>
      <c r="I41" s="216"/>
      <c r="J41" s="78">
        <v>5</v>
      </c>
      <c r="K41" s="45" t="s">
        <v>29</v>
      </c>
      <c r="L41" s="46"/>
      <c r="M41" s="45"/>
      <c r="N41" s="46" t="s">
        <v>29</v>
      </c>
      <c r="O41" s="46"/>
      <c r="P41" s="46"/>
      <c r="Q41" s="45"/>
      <c r="R41" s="46"/>
      <c r="S41" s="47" t="s">
        <v>29</v>
      </c>
      <c r="T41" s="48">
        <v>52.813943721125582</v>
      </c>
      <c r="U41" s="49">
        <v>20.469923900000001</v>
      </c>
    </row>
    <row r="42" spans="1:21" ht="35.25" customHeight="1">
      <c r="A42" s="223"/>
      <c r="B42" s="73" t="s">
        <v>388</v>
      </c>
      <c r="C42" s="210" t="s">
        <v>192</v>
      </c>
      <c r="D42" s="211"/>
      <c r="E42" s="211"/>
      <c r="F42" s="211"/>
      <c r="G42" s="212"/>
      <c r="H42" s="215" t="s">
        <v>218</v>
      </c>
      <c r="I42" s="216"/>
      <c r="J42" s="78">
        <v>3</v>
      </c>
      <c r="K42" s="45" t="s">
        <v>29</v>
      </c>
      <c r="L42" s="46"/>
      <c r="M42" s="45"/>
      <c r="N42" s="46"/>
      <c r="O42" s="46" t="s">
        <v>29</v>
      </c>
      <c r="P42" s="46"/>
      <c r="Q42" s="45" t="s">
        <v>29</v>
      </c>
      <c r="R42" s="46"/>
      <c r="S42" s="47"/>
      <c r="T42" s="48">
        <v>40.722852209622474</v>
      </c>
      <c r="U42" s="49">
        <v>2.0719585</v>
      </c>
    </row>
    <row r="43" spans="1:21" ht="29.25" customHeight="1">
      <c r="A43" s="223"/>
      <c r="B43" s="73" t="s">
        <v>389</v>
      </c>
      <c r="C43" s="217" t="s">
        <v>193</v>
      </c>
      <c r="D43" s="218"/>
      <c r="E43" s="218"/>
      <c r="F43" s="218"/>
      <c r="G43" s="219"/>
      <c r="H43" s="215" t="s">
        <v>219</v>
      </c>
      <c r="I43" s="216"/>
      <c r="J43" s="78">
        <v>3</v>
      </c>
      <c r="K43" s="45" t="s">
        <v>29</v>
      </c>
      <c r="L43" s="46"/>
      <c r="M43" s="45"/>
      <c r="N43" s="46"/>
      <c r="O43" s="46"/>
      <c r="P43" s="46" t="s">
        <v>73</v>
      </c>
      <c r="Q43" s="45" t="s">
        <v>29</v>
      </c>
      <c r="R43" s="46"/>
      <c r="S43" s="47"/>
      <c r="T43" s="48">
        <v>36.770264594708109</v>
      </c>
      <c r="U43" s="49">
        <v>1.3043072</v>
      </c>
    </row>
    <row r="44" spans="1:21" ht="18" customHeight="1">
      <c r="A44" s="223">
        <v>3</v>
      </c>
      <c r="B44" s="73" t="s">
        <v>374</v>
      </c>
      <c r="C44" s="217" t="s">
        <v>194</v>
      </c>
      <c r="D44" s="218"/>
      <c r="E44" s="218"/>
      <c r="F44" s="218"/>
      <c r="G44" s="219"/>
      <c r="H44" s="215" t="s">
        <v>220</v>
      </c>
      <c r="I44" s="216"/>
      <c r="J44" s="78">
        <v>2</v>
      </c>
      <c r="K44" s="45" t="s">
        <v>29</v>
      </c>
      <c r="L44" s="46"/>
      <c r="M44" s="45"/>
      <c r="N44" s="46"/>
      <c r="O44" s="46" t="s">
        <v>29</v>
      </c>
      <c r="P44" s="46"/>
      <c r="Q44" s="45" t="s">
        <v>29</v>
      </c>
      <c r="R44" s="46"/>
      <c r="S44" s="47"/>
      <c r="T44" s="48">
        <v>54.932568015306359</v>
      </c>
      <c r="U44" s="49">
        <v>1.4069718</v>
      </c>
    </row>
    <row r="45" spans="1:21" ht="18.75" customHeight="1">
      <c r="A45" s="223"/>
      <c r="B45" s="73" t="s">
        <v>375</v>
      </c>
      <c r="C45" s="217" t="s">
        <v>195</v>
      </c>
      <c r="D45" s="218"/>
      <c r="E45" s="218"/>
      <c r="F45" s="218"/>
      <c r="G45" s="219"/>
      <c r="H45" s="215" t="s">
        <v>221</v>
      </c>
      <c r="I45" s="216"/>
      <c r="J45" s="78">
        <v>3</v>
      </c>
      <c r="K45" s="45" t="s">
        <v>29</v>
      </c>
      <c r="L45" s="46"/>
      <c r="M45" s="45"/>
      <c r="N45" s="46"/>
      <c r="O45" s="46"/>
      <c r="P45" s="46" t="s">
        <v>29</v>
      </c>
      <c r="Q45" s="45"/>
      <c r="R45" s="46" t="s">
        <v>29</v>
      </c>
      <c r="S45" s="47"/>
      <c r="T45" s="48">
        <v>77.794110784450979</v>
      </c>
      <c r="U45" s="49">
        <v>12.249755</v>
      </c>
    </row>
    <row r="46" spans="1:21" ht="19.5" customHeight="1">
      <c r="A46" s="223"/>
      <c r="B46" s="73" t="s">
        <v>390</v>
      </c>
      <c r="C46" s="210" t="s">
        <v>196</v>
      </c>
      <c r="D46" s="211"/>
      <c r="E46" s="211"/>
      <c r="F46" s="211"/>
      <c r="G46" s="212"/>
      <c r="H46" s="215" t="s">
        <v>222</v>
      </c>
      <c r="I46" s="216"/>
      <c r="J46" s="78">
        <v>2</v>
      </c>
      <c r="K46" s="45" t="s">
        <v>29</v>
      </c>
      <c r="L46" s="46"/>
      <c r="M46" s="45"/>
      <c r="N46" s="46"/>
      <c r="O46" s="46"/>
      <c r="P46" s="46" t="s">
        <v>29</v>
      </c>
      <c r="Q46" s="45" t="s">
        <v>29</v>
      </c>
      <c r="R46" s="46"/>
      <c r="S46" s="47"/>
      <c r="T46" s="48">
        <v>54.020252928274772</v>
      </c>
      <c r="U46" s="49">
        <v>1.1829763</v>
      </c>
    </row>
    <row r="47" spans="1:21" ht="13.5" customHeight="1">
      <c r="A47" s="223"/>
      <c r="B47" s="73" t="s">
        <v>376</v>
      </c>
      <c r="C47" s="210" t="s">
        <v>197</v>
      </c>
      <c r="D47" s="211"/>
      <c r="E47" s="211"/>
      <c r="F47" s="211"/>
      <c r="G47" s="212"/>
      <c r="H47" s="215" t="s">
        <v>223</v>
      </c>
      <c r="I47" s="216"/>
      <c r="J47" s="78">
        <v>2</v>
      </c>
      <c r="K47" s="45" t="s">
        <v>29</v>
      </c>
      <c r="L47" s="46"/>
      <c r="M47" s="45"/>
      <c r="N47" s="46"/>
      <c r="O47" s="46"/>
      <c r="P47" s="46" t="s">
        <v>29</v>
      </c>
      <c r="Q47" s="45" t="s">
        <v>29</v>
      </c>
      <c r="R47" s="46"/>
      <c r="S47" s="47"/>
      <c r="T47" s="48">
        <v>66.98866022679546</v>
      </c>
      <c r="U47" s="49">
        <v>0.98464689999999999</v>
      </c>
    </row>
    <row r="48" spans="1:21" ht="28.5" customHeight="1">
      <c r="A48" s="223"/>
      <c r="B48" s="73" t="s">
        <v>391</v>
      </c>
      <c r="C48" s="210" t="s">
        <v>198</v>
      </c>
      <c r="D48" s="211"/>
      <c r="E48" s="211"/>
      <c r="F48" s="211"/>
      <c r="G48" s="212"/>
      <c r="H48" s="215" t="s">
        <v>224</v>
      </c>
      <c r="I48" s="216"/>
      <c r="J48" s="78">
        <v>3</v>
      </c>
      <c r="K48" s="45" t="s">
        <v>29</v>
      </c>
      <c r="L48" s="46"/>
      <c r="M48" s="45"/>
      <c r="N48" s="46"/>
      <c r="O48" s="46" t="s">
        <v>29</v>
      </c>
      <c r="P48" s="46"/>
      <c r="Q48" s="45" t="s">
        <v>29</v>
      </c>
      <c r="R48" s="46"/>
      <c r="S48" s="47"/>
      <c r="T48" s="48">
        <v>44.325446824396849</v>
      </c>
      <c r="U48" s="49">
        <v>1.2343086000000001</v>
      </c>
    </row>
    <row r="49" spans="1:21" ht="20.25" customHeight="1">
      <c r="A49" s="223"/>
      <c r="B49" s="73" t="s">
        <v>392</v>
      </c>
      <c r="C49" s="210" t="s">
        <v>609</v>
      </c>
      <c r="D49" s="211"/>
      <c r="E49" s="211"/>
      <c r="F49" s="211"/>
      <c r="G49" s="212"/>
      <c r="H49" s="215" t="s">
        <v>225</v>
      </c>
      <c r="I49" s="216"/>
      <c r="J49" s="78">
        <v>3</v>
      </c>
      <c r="K49" s="45" t="s">
        <v>29</v>
      </c>
      <c r="L49" s="46"/>
      <c r="M49" s="45"/>
      <c r="N49" s="46"/>
      <c r="O49" s="46"/>
      <c r="P49" s="46" t="s">
        <v>29</v>
      </c>
      <c r="Q49" s="45" t="s">
        <v>29</v>
      </c>
      <c r="R49" s="46"/>
      <c r="S49" s="47"/>
      <c r="T49" s="48">
        <v>39.950534322646881</v>
      </c>
      <c r="U49" s="49">
        <v>2.1839563000000002</v>
      </c>
    </row>
    <row r="50" spans="1:21" ht="21.75" customHeight="1">
      <c r="A50" s="223"/>
      <c r="B50" s="73" t="s">
        <v>393</v>
      </c>
      <c r="C50" s="210" t="s">
        <v>199</v>
      </c>
      <c r="D50" s="211"/>
      <c r="E50" s="211"/>
      <c r="F50" s="211"/>
      <c r="G50" s="212"/>
      <c r="H50" s="215" t="s">
        <v>226</v>
      </c>
      <c r="I50" s="216"/>
      <c r="J50" s="78">
        <v>3</v>
      </c>
      <c r="K50" s="45" t="s">
        <v>29</v>
      </c>
      <c r="L50" s="46"/>
      <c r="M50" s="45"/>
      <c r="N50" s="46"/>
      <c r="O50" s="46"/>
      <c r="P50" s="46" t="s">
        <v>29</v>
      </c>
      <c r="Q50" s="45"/>
      <c r="R50" s="46" t="s">
        <v>29</v>
      </c>
      <c r="S50" s="47"/>
      <c r="T50" s="48">
        <v>47.197722712212425</v>
      </c>
      <c r="U50" s="49">
        <v>10.8381165</v>
      </c>
    </row>
    <row r="51" spans="1:21" ht="29.25" customHeight="1">
      <c r="A51" s="223"/>
      <c r="B51" s="73" t="s">
        <v>383</v>
      </c>
      <c r="C51" s="217" t="s">
        <v>200</v>
      </c>
      <c r="D51" s="218"/>
      <c r="E51" s="218"/>
      <c r="F51" s="218"/>
      <c r="G51" s="219"/>
      <c r="H51" s="213" t="s">
        <v>400</v>
      </c>
      <c r="I51" s="214"/>
      <c r="J51" s="78">
        <v>3</v>
      </c>
      <c r="K51" s="45" t="s">
        <v>29</v>
      </c>
      <c r="L51" s="46"/>
      <c r="M51" s="45"/>
      <c r="N51" s="46" t="s">
        <v>29</v>
      </c>
      <c r="O51" s="46"/>
      <c r="P51" s="46"/>
      <c r="Q51" s="45" t="s">
        <v>29</v>
      </c>
      <c r="R51" s="46"/>
      <c r="S51" s="47"/>
      <c r="T51" s="48">
        <v>44.117784310980447</v>
      </c>
      <c r="U51" s="49">
        <v>1.9272947</v>
      </c>
    </row>
    <row r="52" spans="1:21" ht="30" customHeight="1">
      <c r="A52" s="224">
        <v>4</v>
      </c>
      <c r="B52" s="73" t="s">
        <v>381</v>
      </c>
      <c r="C52" s="217" t="s">
        <v>588</v>
      </c>
      <c r="D52" s="218"/>
      <c r="E52" s="218"/>
      <c r="F52" s="218"/>
      <c r="G52" s="219"/>
      <c r="H52" s="213" t="s">
        <v>401</v>
      </c>
      <c r="I52" s="214"/>
      <c r="J52" s="78">
        <v>3</v>
      </c>
      <c r="K52" s="45"/>
      <c r="L52" s="46" t="s">
        <v>29</v>
      </c>
      <c r="M52" s="45"/>
      <c r="N52" s="46" t="s">
        <v>29</v>
      </c>
      <c r="O52" s="46"/>
      <c r="P52" s="46"/>
      <c r="Q52" s="45" t="s">
        <v>29</v>
      </c>
      <c r="R52" s="46"/>
      <c r="S52" s="47"/>
      <c r="T52" s="48">
        <v>46.584068318633634</v>
      </c>
      <c r="U52" s="49">
        <v>1.5329693</v>
      </c>
    </row>
    <row r="53" spans="1:21" ht="20.25" customHeight="1">
      <c r="A53" s="225"/>
      <c r="B53" s="73" t="s">
        <v>382</v>
      </c>
      <c r="C53" s="210" t="s">
        <v>201</v>
      </c>
      <c r="D53" s="211"/>
      <c r="E53" s="211"/>
      <c r="F53" s="211"/>
      <c r="G53" s="212"/>
      <c r="H53" s="215" t="s">
        <v>227</v>
      </c>
      <c r="I53" s="216"/>
      <c r="J53" s="78">
        <v>3</v>
      </c>
      <c r="K53" s="45"/>
      <c r="L53" s="46" t="s">
        <v>29</v>
      </c>
      <c r="M53" s="45"/>
      <c r="N53" s="46"/>
      <c r="O53" s="46"/>
      <c r="P53" s="46" t="s">
        <v>29</v>
      </c>
      <c r="Q53" s="45"/>
      <c r="R53" s="46" t="s">
        <v>29</v>
      </c>
      <c r="S53" s="47"/>
      <c r="T53" s="48">
        <v>56.192542815810349</v>
      </c>
      <c r="U53" s="49">
        <v>7.6625133999999999</v>
      </c>
    </row>
    <row r="54" spans="1:21" ht="17.25" customHeight="1">
      <c r="A54" s="225"/>
      <c r="B54" s="73" t="s">
        <v>392</v>
      </c>
      <c r="C54" s="210" t="s">
        <v>202</v>
      </c>
      <c r="D54" s="211"/>
      <c r="E54" s="211"/>
      <c r="F54" s="211"/>
      <c r="G54" s="212"/>
      <c r="H54" s="215" t="s">
        <v>228</v>
      </c>
      <c r="I54" s="216"/>
      <c r="J54" s="78">
        <v>2</v>
      </c>
      <c r="K54" s="45"/>
      <c r="L54" s="46" t="s">
        <v>29</v>
      </c>
      <c r="M54" s="45"/>
      <c r="N54" s="46"/>
      <c r="O54" s="46"/>
      <c r="P54" s="46" t="s">
        <v>29</v>
      </c>
      <c r="Q54" s="45" t="s">
        <v>29</v>
      </c>
      <c r="R54" s="46"/>
      <c r="S54" s="47"/>
      <c r="T54" s="48">
        <v>49.064352046292413</v>
      </c>
      <c r="U54" s="49">
        <v>1.3836389</v>
      </c>
    </row>
    <row r="55" spans="1:21" ht="30" customHeight="1">
      <c r="A55" s="225"/>
      <c r="B55" s="73" t="s">
        <v>393</v>
      </c>
      <c r="C55" s="210" t="s">
        <v>203</v>
      </c>
      <c r="D55" s="211"/>
      <c r="E55" s="211"/>
      <c r="F55" s="211"/>
      <c r="G55" s="212"/>
      <c r="H55" s="215" t="s">
        <v>229</v>
      </c>
      <c r="I55" s="216"/>
      <c r="J55" s="78">
        <v>5</v>
      </c>
      <c r="K55" s="45"/>
      <c r="L55" s="46" t="s">
        <v>29</v>
      </c>
      <c r="M55" s="45"/>
      <c r="N55" s="46" t="s">
        <v>29</v>
      </c>
      <c r="O55" s="46"/>
      <c r="P55" s="46"/>
      <c r="Q55" s="45"/>
      <c r="R55" s="46"/>
      <c r="S55" s="47" t="s">
        <v>29</v>
      </c>
      <c r="T55" s="48">
        <v>49.582341686499596</v>
      </c>
      <c r="U55" s="49">
        <v>33.030006</v>
      </c>
    </row>
    <row r="56" spans="1:21" ht="18" customHeight="1">
      <c r="A56" s="225"/>
      <c r="B56" s="73" t="s">
        <v>383</v>
      </c>
      <c r="C56" s="210" t="s">
        <v>407</v>
      </c>
      <c r="D56" s="211"/>
      <c r="E56" s="211"/>
      <c r="F56" s="211"/>
      <c r="G56" s="212"/>
      <c r="H56" s="215" t="s">
        <v>230</v>
      </c>
      <c r="I56" s="216"/>
      <c r="J56" s="78">
        <v>3</v>
      </c>
      <c r="K56" s="45"/>
      <c r="L56" s="46" t="s">
        <v>29</v>
      </c>
      <c r="M56" s="45"/>
      <c r="N56" s="46"/>
      <c r="O56" s="46"/>
      <c r="P56" s="46" t="s">
        <v>73</v>
      </c>
      <c r="Q56" s="45" t="s">
        <v>29</v>
      </c>
      <c r="R56" s="46"/>
      <c r="S56" s="47"/>
      <c r="T56" s="48">
        <v>19.89826870129264</v>
      </c>
      <c r="U56" s="49">
        <v>1.9389612000000001</v>
      </c>
    </row>
    <row r="57" spans="1:21" ht="21" customHeight="1">
      <c r="A57" s="225"/>
      <c r="B57" s="73" t="s">
        <v>394</v>
      </c>
      <c r="C57" s="210" t="s">
        <v>204</v>
      </c>
      <c r="D57" s="211"/>
      <c r="E57" s="211"/>
      <c r="F57" s="211"/>
      <c r="G57" s="212"/>
      <c r="H57" s="215" t="s">
        <v>231</v>
      </c>
      <c r="I57" s="216"/>
      <c r="J57" s="78">
        <v>3</v>
      </c>
      <c r="K57" s="45"/>
      <c r="L57" s="46" t="s">
        <v>29</v>
      </c>
      <c r="M57" s="45"/>
      <c r="N57" s="46"/>
      <c r="O57" s="46"/>
      <c r="P57" s="46" t="s">
        <v>29</v>
      </c>
      <c r="Q57" s="45"/>
      <c r="R57" s="46" t="s">
        <v>29</v>
      </c>
      <c r="S57" s="47"/>
      <c r="T57" s="48">
        <v>21.61323440197863</v>
      </c>
      <c r="U57" s="49">
        <v>35.729618700000003</v>
      </c>
    </row>
    <row r="58" spans="1:21" ht="30" customHeight="1">
      <c r="A58" s="225"/>
      <c r="B58" s="73" t="s">
        <v>395</v>
      </c>
      <c r="C58" s="210" t="s">
        <v>205</v>
      </c>
      <c r="D58" s="211"/>
      <c r="E58" s="211"/>
      <c r="F58" s="211"/>
      <c r="G58" s="212"/>
      <c r="H58" s="215" t="s">
        <v>402</v>
      </c>
      <c r="I58" s="216"/>
      <c r="J58" s="78">
        <v>3</v>
      </c>
      <c r="K58" s="45"/>
      <c r="L58" s="46" t="s">
        <v>29</v>
      </c>
      <c r="M58" s="45"/>
      <c r="N58" s="46" t="s">
        <v>29</v>
      </c>
      <c r="O58" s="46"/>
      <c r="P58" s="46"/>
      <c r="Q58" s="45" t="s">
        <v>29</v>
      </c>
      <c r="R58" s="46"/>
      <c r="S58" s="47"/>
      <c r="T58" s="48">
        <v>31.130710719118952</v>
      </c>
      <c r="U58" s="49">
        <v>2.2819543000000002</v>
      </c>
    </row>
    <row r="59" spans="1:21" ht="18" customHeight="1">
      <c r="A59" s="225"/>
      <c r="B59" s="73" t="s">
        <v>385</v>
      </c>
      <c r="C59" s="210" t="s">
        <v>607</v>
      </c>
      <c r="D59" s="211"/>
      <c r="E59" s="211"/>
      <c r="F59" s="211"/>
      <c r="G59" s="212"/>
      <c r="H59" s="215" t="s">
        <v>232</v>
      </c>
      <c r="I59" s="216"/>
      <c r="J59" s="79">
        <v>3</v>
      </c>
      <c r="K59" s="45"/>
      <c r="L59" s="46" t="s">
        <v>29</v>
      </c>
      <c r="M59" s="45"/>
      <c r="N59" s="46"/>
      <c r="O59" s="46" t="s">
        <v>29</v>
      </c>
      <c r="P59" s="46"/>
      <c r="Q59" s="45" t="s">
        <v>29</v>
      </c>
      <c r="R59" s="46"/>
      <c r="S59" s="47"/>
      <c r="T59" s="48">
        <v>44.726772131224038</v>
      </c>
      <c r="U59" s="49">
        <v>2.5176162999999998</v>
      </c>
    </row>
    <row r="60" spans="1:21" ht="15.75" customHeight="1">
      <c r="A60" s="225"/>
      <c r="B60" s="73" t="s">
        <v>396</v>
      </c>
      <c r="C60" s="210" t="s">
        <v>206</v>
      </c>
      <c r="D60" s="211"/>
      <c r="E60" s="211"/>
      <c r="F60" s="211"/>
      <c r="G60" s="212"/>
      <c r="H60" s="215" t="s">
        <v>233</v>
      </c>
      <c r="I60" s="216"/>
      <c r="J60" s="79">
        <v>2</v>
      </c>
      <c r="K60" s="45"/>
      <c r="L60" s="46" t="s">
        <v>29</v>
      </c>
      <c r="M60" s="45"/>
      <c r="N60" s="46"/>
      <c r="O60" s="46"/>
      <c r="P60" s="46" t="s">
        <v>29</v>
      </c>
      <c r="Q60" s="45"/>
      <c r="R60" s="46" t="s">
        <v>29</v>
      </c>
      <c r="S60" s="47"/>
      <c r="T60" s="48">
        <v>37.2742545149097</v>
      </c>
      <c r="U60" s="49">
        <v>28.890755500000001</v>
      </c>
    </row>
    <row r="61" spans="1:21" ht="18" customHeight="1">
      <c r="A61" s="226"/>
      <c r="B61" s="73" t="s">
        <v>389</v>
      </c>
      <c r="C61" s="217" t="s">
        <v>207</v>
      </c>
      <c r="D61" s="218"/>
      <c r="E61" s="218"/>
      <c r="F61" s="218"/>
      <c r="G61" s="219"/>
      <c r="H61" s="213" t="s">
        <v>234</v>
      </c>
      <c r="I61" s="214"/>
      <c r="J61" s="79">
        <v>3</v>
      </c>
      <c r="K61" s="45"/>
      <c r="L61" s="46" t="s">
        <v>29</v>
      </c>
      <c r="M61" s="45"/>
      <c r="N61" s="46"/>
      <c r="O61" s="46"/>
      <c r="P61" s="46" t="s">
        <v>29</v>
      </c>
      <c r="Q61" s="45" t="s">
        <v>29</v>
      </c>
      <c r="R61" s="46"/>
      <c r="S61" s="47"/>
      <c r="T61" s="48">
        <v>28.074105184562978</v>
      </c>
      <c r="U61" s="49">
        <v>2.4406178000000001</v>
      </c>
    </row>
    <row r="62" spans="1:21" ht="13.5" customHeight="1"/>
    <row r="63" spans="1:21" ht="27.75" customHeight="1"/>
  </sheetData>
  <mergeCells count="115">
    <mergeCell ref="C61:G61"/>
    <mergeCell ref="C54:G54"/>
    <mergeCell ref="C55:G55"/>
    <mergeCell ref="A52:A61"/>
    <mergeCell ref="C51:G51"/>
    <mergeCell ref="C52:G52"/>
    <mergeCell ref="C45:G45"/>
    <mergeCell ref="C40:G40"/>
    <mergeCell ref="C41:G41"/>
    <mergeCell ref="C42:G42"/>
    <mergeCell ref="C56:G56"/>
    <mergeCell ref="C57:G57"/>
    <mergeCell ref="C43:G43"/>
    <mergeCell ref="C49:G49"/>
    <mergeCell ref="C60:G60"/>
    <mergeCell ref="A34:A43"/>
    <mergeCell ref="A44:A51"/>
    <mergeCell ref="C36:G36"/>
    <mergeCell ref="C44:G44"/>
    <mergeCell ref="C50:G50"/>
    <mergeCell ref="C46:G46"/>
    <mergeCell ref="C47:G47"/>
    <mergeCell ref="C48:G48"/>
    <mergeCell ref="C58:G58"/>
    <mergeCell ref="K22:M22"/>
    <mergeCell ref="N22:S22"/>
    <mergeCell ref="K23:M23"/>
    <mergeCell ref="N23:S23"/>
    <mergeCell ref="K21:M21"/>
    <mergeCell ref="N21:S21"/>
    <mergeCell ref="C32:G32"/>
    <mergeCell ref="K16:M16"/>
    <mergeCell ref="N16:S16"/>
    <mergeCell ref="H25:I26"/>
    <mergeCell ref="J25:J26"/>
    <mergeCell ref="C28:G28"/>
    <mergeCell ref="C29:G29"/>
    <mergeCell ref="C30:G30"/>
    <mergeCell ref="B20:F22"/>
    <mergeCell ref="C27:G27"/>
    <mergeCell ref="A25:B26"/>
    <mergeCell ref="A27:A33"/>
    <mergeCell ref="B23:H23"/>
    <mergeCell ref="C31:G31"/>
    <mergeCell ref="C33:G33"/>
    <mergeCell ref="B16:F19"/>
    <mergeCell ref="H31:I31"/>
    <mergeCell ref="Q25:S25"/>
    <mergeCell ref="H39:I39"/>
    <mergeCell ref="H47:I47"/>
    <mergeCell ref="H44:I44"/>
    <mergeCell ref="T25:U25"/>
    <mergeCell ref="H36:I36"/>
    <mergeCell ref="H37:I37"/>
    <mergeCell ref="H38:I38"/>
    <mergeCell ref="H32:I32"/>
    <mergeCell ref="H33:I33"/>
    <mergeCell ref="M25:P25"/>
    <mergeCell ref="H61:I61"/>
    <mergeCell ref="H54:I54"/>
    <mergeCell ref="H55:I55"/>
    <mergeCell ref="H56:I56"/>
    <mergeCell ref="H57:I57"/>
    <mergeCell ref="H58:I58"/>
    <mergeCell ref="H59:I59"/>
    <mergeCell ref="H50:I50"/>
    <mergeCell ref="H41:I41"/>
    <mergeCell ref="H42:I42"/>
    <mergeCell ref="H46:I46"/>
    <mergeCell ref="H48:I48"/>
    <mergeCell ref="H43:I43"/>
    <mergeCell ref="H51:I51"/>
    <mergeCell ref="H52:I52"/>
    <mergeCell ref="H45:I45"/>
    <mergeCell ref="H60:I60"/>
    <mergeCell ref="H53:I53"/>
    <mergeCell ref="H49:I49"/>
    <mergeCell ref="C37:G37"/>
    <mergeCell ref="C38:G38"/>
    <mergeCell ref="C59:G59"/>
    <mergeCell ref="C53:G53"/>
    <mergeCell ref="C39:G39"/>
    <mergeCell ref="K17:M17"/>
    <mergeCell ref="N17:S17"/>
    <mergeCell ref="K19:M19"/>
    <mergeCell ref="N19:S19"/>
    <mergeCell ref="K20:M20"/>
    <mergeCell ref="N20:S20"/>
    <mergeCell ref="K18:M18"/>
    <mergeCell ref="N18:S18"/>
    <mergeCell ref="H27:I27"/>
    <mergeCell ref="H28:I28"/>
    <mergeCell ref="H29:I29"/>
    <mergeCell ref="H30:I30"/>
    <mergeCell ref="H34:I34"/>
    <mergeCell ref="H35:I35"/>
    <mergeCell ref="C25:G26"/>
    <mergeCell ref="C34:G34"/>
    <mergeCell ref="C35:G35"/>
    <mergeCell ref="K25:L25"/>
    <mergeCell ref="H40:I40"/>
    <mergeCell ref="B3:F3"/>
    <mergeCell ref="N12:S13"/>
    <mergeCell ref="K15:M15"/>
    <mergeCell ref="N15:S15"/>
    <mergeCell ref="J12:J13"/>
    <mergeCell ref="B9:F9"/>
    <mergeCell ref="K14:M14"/>
    <mergeCell ref="N14:S14"/>
    <mergeCell ref="K12:M13"/>
    <mergeCell ref="B8:F8"/>
    <mergeCell ref="B12:F13"/>
    <mergeCell ref="G12:H13"/>
    <mergeCell ref="I12:I13"/>
    <mergeCell ref="B14:F15"/>
  </mergeCells>
  <phoneticPr fontId="1"/>
  <printOptions horizontalCentered="1"/>
  <pageMargins left="0.70866141732283472" right="0.70866141732283472" top="0.74803149606299213" bottom="0.74803149606299213" header="0.31496062992125984" footer="0.31496062992125984"/>
  <pageSetup paperSize="1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63"/>
  <sheetViews>
    <sheetView view="pageBreakPreview" topLeftCell="A9" zoomScaleNormal="150" zoomScaleSheetLayoutView="100" workbookViewId="0">
      <selection activeCell="M26" sqref="M26:P26"/>
    </sheetView>
  </sheetViews>
  <sheetFormatPr defaultRowHeight="13.5"/>
  <cols>
    <col min="1" max="1" width="3.25" style="109" customWidth="1"/>
    <col min="2" max="2" width="4.125" style="109" customWidth="1"/>
    <col min="3" max="3" width="3.625" style="109" customWidth="1"/>
    <col min="4" max="4" width="0" style="109" hidden="1" customWidth="1"/>
    <col min="5" max="5" width="2.375" style="109" customWidth="1"/>
    <col min="6" max="6" width="4.625" style="109" customWidth="1"/>
    <col min="7" max="7" width="10.5" style="109" customWidth="1"/>
    <col min="8" max="8" width="8.5" style="109" customWidth="1"/>
    <col min="9" max="9" width="9.625" style="109" customWidth="1"/>
    <col min="10" max="10" width="3.5" style="109" customWidth="1"/>
    <col min="11" max="11" width="2.75" style="109" customWidth="1"/>
    <col min="12" max="19" width="2.375" style="109" customWidth="1"/>
    <col min="20" max="23" width="3.625" style="109" customWidth="1"/>
    <col min="24" max="26" width="3.25" style="109" customWidth="1"/>
    <col min="27" max="27" width="0.875" style="109" customWidth="1"/>
    <col min="28" max="29" width="4.25" style="109" customWidth="1"/>
    <col min="30" max="30" width="13.5" style="109" bestFit="1" customWidth="1"/>
    <col min="31" max="16384" width="9" style="109"/>
  </cols>
  <sheetData>
    <row r="1" spans="1:28" ht="5.0999999999999996" customHeight="1">
      <c r="A1" s="106"/>
      <c r="B1" s="106"/>
      <c r="C1" s="106"/>
      <c r="D1" s="106"/>
      <c r="E1" s="106"/>
      <c r="F1" s="106"/>
      <c r="G1" s="106"/>
      <c r="H1" s="106"/>
      <c r="I1" s="107"/>
      <c r="J1" s="107"/>
      <c r="K1" s="107"/>
      <c r="L1" s="107"/>
      <c r="M1" s="107"/>
      <c r="N1" s="107"/>
      <c r="O1" s="107"/>
      <c r="P1" s="107"/>
      <c r="Q1" s="107"/>
      <c r="R1" s="107"/>
      <c r="S1" s="107"/>
      <c r="T1" s="107"/>
      <c r="U1" s="107"/>
      <c r="V1" s="107"/>
      <c r="W1" s="107"/>
      <c r="X1" s="107"/>
      <c r="Y1" s="107"/>
      <c r="Z1" s="107"/>
      <c r="AA1" s="108"/>
      <c r="AB1" s="108"/>
    </row>
    <row r="2" spans="1:28" ht="9" customHeight="1">
      <c r="A2" s="106"/>
      <c r="B2" s="110" t="s">
        <v>68</v>
      </c>
      <c r="C2" s="110"/>
      <c r="D2" s="106"/>
      <c r="E2" s="106"/>
      <c r="F2" s="106"/>
      <c r="G2" s="106"/>
      <c r="H2" s="106"/>
      <c r="I2" s="107"/>
      <c r="J2" s="107"/>
      <c r="K2" s="107"/>
      <c r="L2" s="107"/>
      <c r="M2" s="107"/>
      <c r="N2" s="107"/>
      <c r="O2" s="107"/>
      <c r="P2" s="107"/>
      <c r="Q2" s="107"/>
      <c r="R2" s="107"/>
      <c r="S2" s="107"/>
      <c r="T2" s="107"/>
      <c r="U2" s="107"/>
      <c r="V2" s="107"/>
      <c r="W2" s="107"/>
      <c r="X2" s="111"/>
      <c r="Y2" s="111"/>
      <c r="Z2" s="107"/>
      <c r="AA2" s="108"/>
      <c r="AB2" s="108"/>
    </row>
    <row r="3" spans="1:28">
      <c r="A3" s="106"/>
      <c r="B3" s="167" t="s">
        <v>0</v>
      </c>
      <c r="C3" s="167"/>
      <c r="D3" s="167"/>
      <c r="E3" s="167"/>
      <c r="F3" s="167"/>
      <c r="G3" s="145" t="s">
        <v>86</v>
      </c>
      <c r="H3" s="106"/>
      <c r="I3" s="107"/>
      <c r="J3" s="107"/>
      <c r="K3" s="107"/>
      <c r="L3" s="107"/>
      <c r="M3" s="107"/>
      <c r="N3" s="107"/>
      <c r="O3" s="107"/>
      <c r="P3" s="107"/>
      <c r="Q3" s="107"/>
      <c r="R3" s="107"/>
      <c r="S3" s="107"/>
      <c r="T3" s="107"/>
      <c r="U3" s="107"/>
      <c r="V3" s="107"/>
      <c r="W3" s="107"/>
      <c r="X3" s="107"/>
      <c r="Y3" s="107"/>
      <c r="Z3" s="107"/>
      <c r="AA3" s="108"/>
      <c r="AB3" s="108"/>
    </row>
    <row r="4" spans="1:28" s="114" customFormat="1" ht="9">
      <c r="A4" s="110"/>
      <c r="B4" s="9" t="s">
        <v>497</v>
      </c>
      <c r="C4" s="110"/>
      <c r="D4" s="110"/>
      <c r="E4" s="110"/>
      <c r="F4" s="110"/>
      <c r="G4" s="110"/>
      <c r="H4" s="110"/>
      <c r="I4" s="112"/>
      <c r="J4" s="112"/>
      <c r="K4" s="112"/>
      <c r="L4" s="112"/>
      <c r="M4" s="112"/>
      <c r="N4" s="112"/>
      <c r="O4" s="112"/>
      <c r="P4" s="112"/>
      <c r="Q4" s="112"/>
      <c r="R4" s="112"/>
      <c r="S4" s="112"/>
      <c r="T4" s="112"/>
      <c r="U4" s="112"/>
      <c r="V4" s="112"/>
      <c r="W4" s="112"/>
      <c r="X4" s="112"/>
      <c r="Y4" s="112"/>
      <c r="Z4" s="112"/>
      <c r="AA4" s="113"/>
      <c r="AB4" s="113"/>
    </row>
    <row r="5" spans="1:28" ht="5.0999999999999996" customHeight="1">
      <c r="A5" s="106"/>
      <c r="B5" s="106"/>
      <c r="C5" s="106"/>
      <c r="D5" s="106"/>
      <c r="E5" s="106"/>
      <c r="F5" s="106"/>
      <c r="G5" s="106"/>
      <c r="H5" s="106"/>
      <c r="I5" s="107"/>
      <c r="J5" s="107"/>
      <c r="K5" s="107"/>
      <c r="L5" s="107"/>
      <c r="M5" s="107"/>
      <c r="N5" s="107"/>
      <c r="O5" s="107"/>
      <c r="P5" s="107"/>
      <c r="Q5" s="107"/>
      <c r="R5" s="107"/>
      <c r="S5" s="107"/>
      <c r="T5" s="107"/>
      <c r="U5" s="107"/>
      <c r="V5" s="107"/>
      <c r="W5" s="107"/>
      <c r="X5" s="107"/>
      <c r="Y5" s="107"/>
      <c r="Z5" s="107"/>
      <c r="AA5" s="108"/>
      <c r="AB5" s="108"/>
    </row>
    <row r="6" spans="1:28">
      <c r="A6" s="115" t="s">
        <v>312</v>
      </c>
      <c r="J6" s="116"/>
    </row>
    <row r="7" spans="1:28" s="117" customFormat="1" ht="11.25">
      <c r="B7" s="118" t="s">
        <v>1</v>
      </c>
      <c r="C7" s="118"/>
      <c r="D7" s="118"/>
      <c r="E7" s="118"/>
      <c r="F7" s="118"/>
      <c r="G7" s="118"/>
      <c r="H7" s="118"/>
      <c r="I7" s="118"/>
      <c r="J7" s="119"/>
      <c r="K7" s="118"/>
      <c r="L7" s="118"/>
      <c r="M7" s="118"/>
      <c r="N7" s="118"/>
      <c r="O7" s="118"/>
      <c r="P7" s="118"/>
      <c r="Q7" s="118"/>
    </row>
    <row r="8" spans="1:28" s="114" customFormat="1" ht="9" customHeight="1">
      <c r="B8" s="234"/>
      <c r="C8" s="234"/>
      <c r="D8" s="234"/>
      <c r="E8" s="234"/>
      <c r="F8" s="234"/>
      <c r="G8" s="120" t="s">
        <v>2</v>
      </c>
      <c r="H8" s="121" t="s">
        <v>3</v>
      </c>
      <c r="I8" s="121" t="s">
        <v>69</v>
      </c>
      <c r="J8" s="119"/>
      <c r="K8" s="122"/>
      <c r="L8" s="122"/>
      <c r="M8" s="122"/>
      <c r="N8" s="122"/>
      <c r="O8" s="123"/>
      <c r="P8" s="122"/>
      <c r="Q8" s="122"/>
      <c r="R8" s="123"/>
      <c r="S8" s="123"/>
      <c r="T8" s="123"/>
      <c r="U8" s="123"/>
      <c r="V8" s="123"/>
      <c r="W8" s="123"/>
      <c r="X8" s="123"/>
      <c r="Y8" s="123"/>
    </row>
    <row r="9" spans="1:28" s="114" customFormat="1" ht="9" customHeight="1">
      <c r="B9" s="234" t="s">
        <v>31</v>
      </c>
      <c r="C9" s="234"/>
      <c r="D9" s="234"/>
      <c r="E9" s="234"/>
      <c r="F9" s="234"/>
      <c r="G9" s="124">
        <v>3276</v>
      </c>
      <c r="H9" s="125">
        <v>26</v>
      </c>
      <c r="I9" s="126">
        <v>46.648962148962148</v>
      </c>
      <c r="J9" s="118"/>
      <c r="K9" s="119"/>
      <c r="L9" s="119"/>
      <c r="M9" s="119"/>
      <c r="N9" s="119"/>
      <c r="O9" s="128"/>
      <c r="P9" s="119"/>
      <c r="Q9" s="119"/>
      <c r="R9" s="128"/>
      <c r="S9" s="128"/>
      <c r="T9" s="128"/>
      <c r="U9" s="128"/>
      <c r="V9" s="128"/>
      <c r="W9" s="128"/>
      <c r="X9" s="128"/>
      <c r="Y9" s="128"/>
    </row>
    <row r="10" spans="1:28">
      <c r="B10" s="127"/>
      <c r="C10" s="127"/>
      <c r="D10" s="127"/>
      <c r="E10" s="127"/>
      <c r="F10" s="127"/>
      <c r="G10" s="127"/>
      <c r="H10" s="127"/>
      <c r="I10" s="127"/>
      <c r="J10" s="118"/>
      <c r="K10" s="127"/>
      <c r="L10" s="127"/>
      <c r="M10" s="127"/>
      <c r="N10" s="127"/>
      <c r="O10" s="127"/>
      <c r="P10" s="127"/>
      <c r="Q10" s="127"/>
    </row>
    <row r="11" spans="1:28" s="117" customFormat="1" ht="11.25">
      <c r="B11" s="129" t="s">
        <v>4</v>
      </c>
      <c r="C11" s="129"/>
      <c r="D11" s="129"/>
      <c r="E11" s="129"/>
      <c r="F11" s="118"/>
      <c r="G11" s="118"/>
      <c r="H11" s="118"/>
      <c r="I11" s="118"/>
      <c r="J11" s="118"/>
      <c r="K11" s="118"/>
      <c r="L11" s="118"/>
      <c r="M11" s="118"/>
      <c r="N11" s="118"/>
      <c r="O11" s="118"/>
      <c r="P11" s="118"/>
      <c r="Q11" s="118"/>
    </row>
    <row r="12" spans="1:28" s="114" customFormat="1" ht="9" customHeight="1">
      <c r="B12" s="209" t="s">
        <v>5</v>
      </c>
      <c r="C12" s="209"/>
      <c r="D12" s="209"/>
      <c r="E12" s="209"/>
      <c r="F12" s="209"/>
      <c r="G12" s="162" t="s">
        <v>8</v>
      </c>
      <c r="H12" s="163"/>
      <c r="I12" s="187" t="s">
        <v>20</v>
      </c>
      <c r="J12" s="183" t="s">
        <v>71</v>
      </c>
      <c r="K12" s="161" t="s">
        <v>69</v>
      </c>
      <c r="L12" s="162"/>
      <c r="M12" s="163"/>
      <c r="N12" s="161" t="s">
        <v>70</v>
      </c>
      <c r="O12" s="162"/>
      <c r="P12" s="162"/>
      <c r="Q12" s="162"/>
      <c r="R12" s="162"/>
      <c r="S12" s="163"/>
    </row>
    <row r="13" spans="1:28" s="114" customFormat="1" ht="4.5" customHeight="1">
      <c r="B13" s="209"/>
      <c r="C13" s="209"/>
      <c r="D13" s="209"/>
      <c r="E13" s="209"/>
      <c r="F13" s="209"/>
      <c r="G13" s="165"/>
      <c r="H13" s="166"/>
      <c r="I13" s="187"/>
      <c r="J13" s="184"/>
      <c r="K13" s="164"/>
      <c r="L13" s="165"/>
      <c r="M13" s="166"/>
      <c r="N13" s="164"/>
      <c r="O13" s="165"/>
      <c r="P13" s="165"/>
      <c r="Q13" s="165"/>
      <c r="R13" s="165"/>
      <c r="S13" s="166"/>
    </row>
    <row r="14" spans="1:28" s="114" customFormat="1" ht="9" customHeight="1">
      <c r="B14" s="161" t="s">
        <v>500</v>
      </c>
      <c r="C14" s="162"/>
      <c r="D14" s="162"/>
      <c r="E14" s="162"/>
      <c r="F14" s="163"/>
      <c r="G14" s="33" t="s">
        <v>75</v>
      </c>
      <c r="H14" s="34"/>
      <c r="I14" s="39">
        <v>25</v>
      </c>
      <c r="J14" s="59">
        <f>SUM(J27:J51)</f>
        <v>69</v>
      </c>
      <c r="K14" s="158">
        <v>32.784798534798533</v>
      </c>
      <c r="L14" s="159"/>
      <c r="M14" s="160"/>
      <c r="N14" s="158">
        <f>K14/J14*100</f>
        <v>47.514200775070336</v>
      </c>
      <c r="O14" s="159"/>
      <c r="P14" s="159"/>
      <c r="Q14" s="159"/>
      <c r="R14" s="159"/>
      <c r="S14" s="160"/>
    </row>
    <row r="15" spans="1:28" s="114" customFormat="1" ht="9" customHeight="1">
      <c r="B15" s="164"/>
      <c r="C15" s="165"/>
      <c r="D15" s="165"/>
      <c r="E15" s="165"/>
      <c r="F15" s="166"/>
      <c r="G15" s="33" t="s">
        <v>76</v>
      </c>
      <c r="H15" s="34"/>
      <c r="I15" s="39">
        <v>10</v>
      </c>
      <c r="J15" s="59">
        <f>SUM(J52:J61)</f>
        <v>31</v>
      </c>
      <c r="K15" s="158">
        <v>13.864163614163614</v>
      </c>
      <c r="L15" s="159"/>
      <c r="M15" s="160"/>
      <c r="N15" s="158">
        <f>K15/J15*100</f>
        <v>44.72310843278585</v>
      </c>
      <c r="O15" s="159"/>
      <c r="P15" s="159"/>
      <c r="Q15" s="159"/>
      <c r="R15" s="159"/>
      <c r="S15" s="160"/>
    </row>
    <row r="16" spans="1:28" s="114" customFormat="1" ht="9" customHeight="1">
      <c r="B16" s="190" t="s">
        <v>6</v>
      </c>
      <c r="C16" s="190"/>
      <c r="D16" s="190"/>
      <c r="E16" s="190"/>
      <c r="F16" s="190"/>
      <c r="G16" s="33" t="s">
        <v>502</v>
      </c>
      <c r="H16" s="34"/>
      <c r="I16" s="39" t="s">
        <v>501</v>
      </c>
      <c r="J16" s="59" t="s">
        <v>499</v>
      </c>
      <c r="K16" s="158" t="s">
        <v>611</v>
      </c>
      <c r="L16" s="159"/>
      <c r="M16" s="160"/>
      <c r="N16" s="158" t="s">
        <v>503</v>
      </c>
      <c r="O16" s="159"/>
      <c r="P16" s="159"/>
      <c r="Q16" s="159"/>
      <c r="R16" s="159"/>
      <c r="S16" s="160"/>
    </row>
    <row r="17" spans="1:21" s="114" customFormat="1" ht="9" customHeight="1">
      <c r="B17" s="190"/>
      <c r="C17" s="190"/>
      <c r="D17" s="190"/>
      <c r="E17" s="190"/>
      <c r="F17" s="190"/>
      <c r="G17" s="33" t="s">
        <v>504</v>
      </c>
      <c r="H17" s="34"/>
      <c r="I17" s="39">
        <v>8</v>
      </c>
      <c r="J17" s="59">
        <f>SUM(J31:J32,J35,J41,J51:J52,J55,J58,)</f>
        <v>26</v>
      </c>
      <c r="K17" s="158">
        <v>13.430097680097679</v>
      </c>
      <c r="L17" s="159"/>
      <c r="M17" s="160"/>
      <c r="N17" s="158">
        <f t="shared" ref="N17:N22" si="0">K17/J17*100</f>
        <v>51.654221846529538</v>
      </c>
      <c r="O17" s="159"/>
      <c r="P17" s="159"/>
      <c r="Q17" s="159"/>
      <c r="R17" s="159"/>
      <c r="S17" s="160"/>
    </row>
    <row r="18" spans="1:21" s="114" customFormat="1" ht="9" customHeight="1">
      <c r="B18" s="190"/>
      <c r="C18" s="190"/>
      <c r="D18" s="190"/>
      <c r="E18" s="190"/>
      <c r="F18" s="190"/>
      <c r="G18" s="33" t="s">
        <v>505</v>
      </c>
      <c r="H18" s="34"/>
      <c r="I18" s="39">
        <v>10</v>
      </c>
      <c r="J18" s="59">
        <f>SUM(J30,J33,J39:J40,J42,J44,J48,,J59,)</f>
        <v>22</v>
      </c>
      <c r="K18" s="158">
        <v>12.55006105006105</v>
      </c>
      <c r="L18" s="159"/>
      <c r="M18" s="160"/>
      <c r="N18" s="158">
        <f t="shared" si="0"/>
        <v>57.045732045732045</v>
      </c>
      <c r="O18" s="159"/>
      <c r="P18" s="159"/>
      <c r="Q18" s="159"/>
      <c r="R18" s="159"/>
      <c r="S18" s="160"/>
    </row>
    <row r="19" spans="1:21" s="114" customFormat="1" ht="9" customHeight="1">
      <c r="B19" s="190"/>
      <c r="C19" s="190"/>
      <c r="D19" s="190"/>
      <c r="E19" s="190"/>
      <c r="F19" s="190"/>
      <c r="G19" s="33" t="s">
        <v>506</v>
      </c>
      <c r="H19" s="34"/>
      <c r="I19" s="39">
        <v>17</v>
      </c>
      <c r="J19" s="59">
        <f>SUM(J27:J29,J34,J36:J38,J45:J47,J49:J50,J53:J54,J57,J60:J61,J43,J56)</f>
        <v>52</v>
      </c>
      <c r="K19" s="158">
        <v>20.668803418803417</v>
      </c>
      <c r="L19" s="159"/>
      <c r="M19" s="160"/>
      <c r="N19" s="158">
        <f t="shared" si="0"/>
        <v>39.747698882314268</v>
      </c>
      <c r="O19" s="159"/>
      <c r="P19" s="159"/>
      <c r="Q19" s="159"/>
      <c r="R19" s="159"/>
      <c r="S19" s="160"/>
    </row>
    <row r="20" spans="1:21" s="114" customFormat="1" ht="9" customHeight="1">
      <c r="B20" s="190" t="s">
        <v>7</v>
      </c>
      <c r="C20" s="190"/>
      <c r="D20" s="190"/>
      <c r="E20" s="190"/>
      <c r="F20" s="190"/>
      <c r="G20" s="33" t="s">
        <v>17</v>
      </c>
      <c r="H20" s="34"/>
      <c r="I20" s="39">
        <v>24</v>
      </c>
      <c r="J20" s="59">
        <f>SUM(J27:J28,J30,J32:J33,J35:J38,J39,J42:J44,J46:J47,J48:J49,J51:J52,J54,J56,J58:J59,J61,)</f>
        <v>66</v>
      </c>
      <c r="K20" s="158">
        <v>31.009768009768013</v>
      </c>
      <c r="L20" s="159"/>
      <c r="M20" s="160"/>
      <c r="N20" s="158">
        <f t="shared" si="0"/>
        <v>46.984496984496985</v>
      </c>
      <c r="O20" s="159"/>
      <c r="P20" s="159"/>
      <c r="Q20" s="159"/>
      <c r="R20" s="159"/>
      <c r="S20" s="160"/>
    </row>
    <row r="21" spans="1:21" s="114" customFormat="1" ht="9" customHeight="1">
      <c r="B21" s="190"/>
      <c r="C21" s="190"/>
      <c r="D21" s="190"/>
      <c r="E21" s="190"/>
      <c r="F21" s="190"/>
      <c r="G21" s="33" t="s">
        <v>18</v>
      </c>
      <c r="H21" s="34"/>
      <c r="I21" s="39">
        <v>9</v>
      </c>
      <c r="J21" s="59">
        <f>SUM(J29,J31,J34,J40,J45,J50,J53,J57,J60,)</f>
        <v>26</v>
      </c>
      <c r="K21" s="158">
        <v>10.878815628815628</v>
      </c>
      <c r="L21" s="159"/>
      <c r="M21" s="160"/>
      <c r="N21" s="158">
        <f t="shared" si="0"/>
        <v>41.841598572367801</v>
      </c>
      <c r="O21" s="159"/>
      <c r="P21" s="159"/>
      <c r="Q21" s="159"/>
      <c r="R21" s="159"/>
      <c r="S21" s="160"/>
    </row>
    <row r="22" spans="1:21" s="114" customFormat="1" ht="9" customHeight="1">
      <c r="B22" s="190"/>
      <c r="C22" s="190"/>
      <c r="D22" s="190"/>
      <c r="E22" s="190"/>
      <c r="F22" s="190"/>
      <c r="G22" s="33" t="s">
        <v>19</v>
      </c>
      <c r="H22" s="34"/>
      <c r="I22" s="39">
        <v>2</v>
      </c>
      <c r="J22" s="59">
        <f>SUM(J41,J55,)</f>
        <v>8</v>
      </c>
      <c r="K22" s="158">
        <v>4.7603785103785103</v>
      </c>
      <c r="L22" s="159"/>
      <c r="M22" s="160"/>
      <c r="N22" s="158">
        <f t="shared" si="0"/>
        <v>59.504731379731382</v>
      </c>
      <c r="O22" s="159"/>
      <c r="P22" s="159"/>
      <c r="Q22" s="159"/>
      <c r="R22" s="159"/>
      <c r="S22" s="160"/>
    </row>
    <row r="23" spans="1:21" s="142" customFormat="1" ht="9" customHeight="1">
      <c r="B23" s="190" t="s">
        <v>423</v>
      </c>
      <c r="C23" s="190"/>
      <c r="D23" s="190"/>
      <c r="E23" s="190"/>
      <c r="F23" s="190"/>
      <c r="G23" s="190"/>
      <c r="H23" s="190"/>
      <c r="I23" s="59">
        <v>35</v>
      </c>
      <c r="J23" s="59">
        <v>100</v>
      </c>
      <c r="K23" s="222">
        <v>46.648962148962148</v>
      </c>
      <c r="L23" s="222"/>
      <c r="M23" s="222"/>
      <c r="N23" s="158" t="s">
        <v>515</v>
      </c>
      <c r="O23" s="159"/>
      <c r="P23" s="159"/>
      <c r="Q23" s="159"/>
      <c r="R23" s="159"/>
      <c r="S23" s="160"/>
    </row>
    <row r="24" spans="1:21" s="10" customFormat="1" ht="15" customHeight="1">
      <c r="A24" s="10" t="s">
        <v>21</v>
      </c>
    </row>
    <row r="25" spans="1:21" ht="29.25" customHeight="1">
      <c r="A25" s="227" t="s">
        <v>315</v>
      </c>
      <c r="B25" s="229"/>
      <c r="C25" s="227" t="s">
        <v>316</v>
      </c>
      <c r="D25" s="228"/>
      <c r="E25" s="228"/>
      <c r="F25" s="228"/>
      <c r="G25" s="229"/>
      <c r="H25" s="227" t="s">
        <v>24</v>
      </c>
      <c r="I25" s="229"/>
      <c r="J25" s="235" t="s">
        <v>71</v>
      </c>
      <c r="K25" s="220" t="s">
        <v>313</v>
      </c>
      <c r="L25" s="221"/>
      <c r="M25" s="234" t="s">
        <v>6</v>
      </c>
      <c r="N25" s="234"/>
      <c r="O25" s="234"/>
      <c r="P25" s="234"/>
      <c r="Q25" s="234" t="s">
        <v>7</v>
      </c>
      <c r="R25" s="234"/>
      <c r="S25" s="234"/>
      <c r="T25" s="233" t="s">
        <v>31</v>
      </c>
      <c r="U25" s="233"/>
    </row>
    <row r="26" spans="1:21" s="117" customFormat="1" ht="136.5">
      <c r="A26" s="230"/>
      <c r="B26" s="232"/>
      <c r="C26" s="230"/>
      <c r="D26" s="231"/>
      <c r="E26" s="231"/>
      <c r="F26" s="231"/>
      <c r="G26" s="232"/>
      <c r="H26" s="230"/>
      <c r="I26" s="232"/>
      <c r="J26" s="236"/>
      <c r="K26" s="130" t="s">
        <v>75</v>
      </c>
      <c r="L26" s="131" t="s">
        <v>81</v>
      </c>
      <c r="M26" s="153" t="s">
        <v>77</v>
      </c>
      <c r="N26" s="154" t="s">
        <v>78</v>
      </c>
      <c r="O26" s="154" t="s">
        <v>79</v>
      </c>
      <c r="P26" s="154" t="s">
        <v>80</v>
      </c>
      <c r="Q26" s="130" t="s">
        <v>17</v>
      </c>
      <c r="R26" s="131" t="s">
        <v>18</v>
      </c>
      <c r="S26" s="132" t="s">
        <v>19</v>
      </c>
      <c r="T26" s="130" t="s">
        <v>22</v>
      </c>
      <c r="U26" s="132" t="s">
        <v>23</v>
      </c>
    </row>
    <row r="27" spans="1:21" s="114" customFormat="1" ht="18" customHeight="1">
      <c r="A27" s="237">
        <v>1</v>
      </c>
      <c r="B27" s="133" t="s">
        <v>374</v>
      </c>
      <c r="C27" s="217" t="s">
        <v>179</v>
      </c>
      <c r="D27" s="218"/>
      <c r="E27" s="218"/>
      <c r="F27" s="218"/>
      <c r="G27" s="219"/>
      <c r="H27" s="213" t="s">
        <v>208</v>
      </c>
      <c r="I27" s="214"/>
      <c r="J27" s="134">
        <v>2</v>
      </c>
      <c r="K27" s="135" t="s">
        <v>29</v>
      </c>
      <c r="L27" s="136"/>
      <c r="M27" s="135"/>
      <c r="N27" s="136"/>
      <c r="O27" s="136"/>
      <c r="P27" s="136" t="s">
        <v>29</v>
      </c>
      <c r="Q27" s="135" t="s">
        <v>29</v>
      </c>
      <c r="R27" s="136"/>
      <c r="S27" s="137"/>
      <c r="T27" s="138">
        <v>57.478632478632477</v>
      </c>
      <c r="U27" s="139">
        <v>0.48840040000000001</v>
      </c>
    </row>
    <row r="28" spans="1:21" s="114" customFormat="1" ht="15.75" customHeight="1">
      <c r="A28" s="237"/>
      <c r="B28" s="140" t="s">
        <v>375</v>
      </c>
      <c r="C28" s="210" t="s">
        <v>180</v>
      </c>
      <c r="D28" s="211"/>
      <c r="E28" s="211"/>
      <c r="F28" s="211"/>
      <c r="G28" s="212"/>
      <c r="H28" s="215" t="s">
        <v>209</v>
      </c>
      <c r="I28" s="216"/>
      <c r="J28" s="134">
        <v>3</v>
      </c>
      <c r="K28" s="135" t="s">
        <v>29</v>
      </c>
      <c r="L28" s="136"/>
      <c r="M28" s="135"/>
      <c r="N28" s="136"/>
      <c r="O28" s="136"/>
      <c r="P28" s="136" t="s">
        <v>29</v>
      </c>
      <c r="Q28" s="135" t="s">
        <v>29</v>
      </c>
      <c r="R28" s="136"/>
      <c r="S28" s="137"/>
      <c r="T28" s="138">
        <v>54.242979242979239</v>
      </c>
      <c r="U28" s="139">
        <v>0.36630030000000002</v>
      </c>
    </row>
    <row r="29" spans="1:21" s="114" customFormat="1" ht="19.5" customHeight="1">
      <c r="A29" s="237"/>
      <c r="B29" s="140" t="s">
        <v>376</v>
      </c>
      <c r="C29" s="210" t="s">
        <v>181</v>
      </c>
      <c r="D29" s="211"/>
      <c r="E29" s="211"/>
      <c r="F29" s="211"/>
      <c r="G29" s="212"/>
      <c r="H29" s="215" t="s">
        <v>210</v>
      </c>
      <c r="I29" s="216"/>
      <c r="J29" s="134">
        <v>3</v>
      </c>
      <c r="K29" s="135" t="s">
        <v>29</v>
      </c>
      <c r="L29" s="136"/>
      <c r="M29" s="135"/>
      <c r="N29" s="136"/>
      <c r="O29" s="136"/>
      <c r="P29" s="136" t="s">
        <v>29</v>
      </c>
      <c r="Q29" s="135"/>
      <c r="R29" s="136" t="s">
        <v>29</v>
      </c>
      <c r="S29" s="137"/>
      <c r="T29" s="138">
        <v>52.075702075702083</v>
      </c>
      <c r="U29" s="139">
        <v>20.665445600000002</v>
      </c>
    </row>
    <row r="30" spans="1:21" s="114" customFormat="1" ht="30" customHeight="1">
      <c r="A30" s="237"/>
      <c r="B30" s="140" t="s">
        <v>391</v>
      </c>
      <c r="C30" s="210" t="s">
        <v>182</v>
      </c>
      <c r="D30" s="211"/>
      <c r="E30" s="211"/>
      <c r="F30" s="211"/>
      <c r="G30" s="212"/>
      <c r="H30" s="215" t="s">
        <v>211</v>
      </c>
      <c r="I30" s="216"/>
      <c r="J30" s="134">
        <v>3</v>
      </c>
      <c r="K30" s="135" t="s">
        <v>29</v>
      </c>
      <c r="L30" s="136"/>
      <c r="M30" s="135"/>
      <c r="N30" s="136"/>
      <c r="O30" s="136" t="s">
        <v>29</v>
      </c>
      <c r="P30" s="136"/>
      <c r="Q30" s="135" t="s">
        <v>29</v>
      </c>
      <c r="R30" s="136"/>
      <c r="S30" s="137"/>
      <c r="T30" s="138">
        <v>41.941391941391942</v>
      </c>
      <c r="U30" s="139">
        <v>1.068376</v>
      </c>
    </row>
    <row r="31" spans="1:21" s="114" customFormat="1" ht="30" customHeight="1">
      <c r="A31" s="237"/>
      <c r="B31" s="140" t="s">
        <v>378</v>
      </c>
      <c r="C31" s="210" t="s">
        <v>183</v>
      </c>
      <c r="D31" s="211"/>
      <c r="E31" s="211"/>
      <c r="F31" s="211"/>
      <c r="G31" s="212"/>
      <c r="H31" s="215" t="s">
        <v>397</v>
      </c>
      <c r="I31" s="216"/>
      <c r="J31" s="134">
        <v>4</v>
      </c>
      <c r="K31" s="135" t="s">
        <v>29</v>
      </c>
      <c r="L31" s="136"/>
      <c r="M31" s="135"/>
      <c r="N31" s="136" t="s">
        <v>29</v>
      </c>
      <c r="O31" s="136"/>
      <c r="P31" s="136"/>
      <c r="Q31" s="135"/>
      <c r="R31" s="136" t="s">
        <v>29</v>
      </c>
      <c r="S31" s="137"/>
      <c r="T31" s="138">
        <v>33.363858363858363</v>
      </c>
      <c r="U31" s="139">
        <v>13.3699633</v>
      </c>
    </row>
    <row r="32" spans="1:21" s="114" customFormat="1" ht="33" customHeight="1">
      <c r="A32" s="237"/>
      <c r="B32" s="140" t="s">
        <v>379</v>
      </c>
      <c r="C32" s="210" t="s">
        <v>184</v>
      </c>
      <c r="D32" s="211"/>
      <c r="E32" s="211"/>
      <c r="F32" s="211"/>
      <c r="G32" s="212"/>
      <c r="H32" s="215" t="s">
        <v>398</v>
      </c>
      <c r="I32" s="216"/>
      <c r="J32" s="134">
        <v>3</v>
      </c>
      <c r="K32" s="135" t="s">
        <v>29</v>
      </c>
      <c r="L32" s="136"/>
      <c r="M32" s="135"/>
      <c r="N32" s="136" t="s">
        <v>29</v>
      </c>
      <c r="O32" s="136"/>
      <c r="P32" s="136"/>
      <c r="Q32" s="135" t="s">
        <v>29</v>
      </c>
      <c r="R32" s="136"/>
      <c r="S32" s="137"/>
      <c r="T32" s="138">
        <v>62.332112332112331</v>
      </c>
      <c r="U32" s="139">
        <v>1.0378510000000001</v>
      </c>
    </row>
    <row r="33" spans="1:21" s="114" customFormat="1" ht="18.75" customHeight="1">
      <c r="A33" s="237"/>
      <c r="B33" s="140" t="s">
        <v>380</v>
      </c>
      <c r="C33" s="217" t="s">
        <v>185</v>
      </c>
      <c r="D33" s="218"/>
      <c r="E33" s="218"/>
      <c r="F33" s="218"/>
      <c r="G33" s="219"/>
      <c r="H33" s="215" t="s">
        <v>212</v>
      </c>
      <c r="I33" s="216"/>
      <c r="J33" s="134">
        <v>2</v>
      </c>
      <c r="K33" s="135" t="s">
        <v>29</v>
      </c>
      <c r="L33" s="136"/>
      <c r="M33" s="135"/>
      <c r="N33" s="136"/>
      <c r="O33" s="136" t="s">
        <v>29</v>
      </c>
      <c r="P33" s="136"/>
      <c r="Q33" s="135" t="s">
        <v>29</v>
      </c>
      <c r="R33" s="136"/>
      <c r="S33" s="137"/>
      <c r="T33" s="138">
        <v>51.129426129426129</v>
      </c>
      <c r="U33" s="139">
        <v>1.1599511</v>
      </c>
    </row>
    <row r="34" spans="1:21" s="114" customFormat="1" ht="18.75" customHeight="1">
      <c r="A34" s="237">
        <v>2</v>
      </c>
      <c r="B34" s="140" t="s">
        <v>381</v>
      </c>
      <c r="C34" s="217" t="s">
        <v>186</v>
      </c>
      <c r="D34" s="218"/>
      <c r="E34" s="218"/>
      <c r="F34" s="218"/>
      <c r="G34" s="219"/>
      <c r="H34" s="215" t="s">
        <v>213</v>
      </c>
      <c r="I34" s="216"/>
      <c r="J34" s="134">
        <v>3</v>
      </c>
      <c r="K34" s="135" t="s">
        <v>29</v>
      </c>
      <c r="L34" s="136"/>
      <c r="M34" s="135"/>
      <c r="N34" s="136"/>
      <c r="O34" s="136"/>
      <c r="P34" s="136" t="s">
        <v>29</v>
      </c>
      <c r="Q34" s="135"/>
      <c r="R34" s="136" t="s">
        <v>29</v>
      </c>
      <c r="S34" s="137"/>
      <c r="T34" s="138">
        <v>54.334554334554326</v>
      </c>
      <c r="U34" s="139">
        <v>8.6691085999999995</v>
      </c>
    </row>
    <row r="35" spans="1:21" s="114" customFormat="1" ht="30" customHeight="1">
      <c r="A35" s="237"/>
      <c r="B35" s="140" t="s">
        <v>382</v>
      </c>
      <c r="C35" s="210" t="s">
        <v>187</v>
      </c>
      <c r="D35" s="211"/>
      <c r="E35" s="211"/>
      <c r="F35" s="211"/>
      <c r="G35" s="212"/>
      <c r="H35" s="215" t="s">
        <v>399</v>
      </c>
      <c r="I35" s="216"/>
      <c r="J35" s="134">
        <v>3</v>
      </c>
      <c r="K35" s="135" t="s">
        <v>29</v>
      </c>
      <c r="L35" s="136"/>
      <c r="M35" s="135"/>
      <c r="N35" s="136" t="s">
        <v>29</v>
      </c>
      <c r="O35" s="136"/>
      <c r="P35" s="136"/>
      <c r="Q35" s="135" t="s">
        <v>29</v>
      </c>
      <c r="R35" s="136"/>
      <c r="S35" s="137"/>
      <c r="T35" s="138">
        <v>46.153846153846153</v>
      </c>
      <c r="U35" s="139">
        <v>0.94627589999999995</v>
      </c>
    </row>
    <row r="36" spans="1:21" s="114" customFormat="1" ht="20.25" customHeight="1">
      <c r="A36" s="237"/>
      <c r="B36" s="140" t="s">
        <v>380</v>
      </c>
      <c r="C36" s="210" t="s">
        <v>188</v>
      </c>
      <c r="D36" s="211"/>
      <c r="E36" s="211"/>
      <c r="F36" s="211"/>
      <c r="G36" s="212"/>
      <c r="H36" s="215" t="s">
        <v>214</v>
      </c>
      <c r="I36" s="216"/>
      <c r="J36" s="134">
        <v>2</v>
      </c>
      <c r="K36" s="135" t="s">
        <v>29</v>
      </c>
      <c r="L36" s="136"/>
      <c r="M36" s="135"/>
      <c r="N36" s="136"/>
      <c r="O36" s="136"/>
      <c r="P36" s="136" t="s">
        <v>29</v>
      </c>
      <c r="Q36" s="135" t="s">
        <v>29</v>
      </c>
      <c r="R36" s="136"/>
      <c r="S36" s="137"/>
      <c r="T36" s="138">
        <v>69.536019536019552</v>
      </c>
      <c r="U36" s="139">
        <v>1.068376</v>
      </c>
    </row>
    <row r="37" spans="1:21" s="114" customFormat="1" ht="18" customHeight="1">
      <c r="A37" s="237"/>
      <c r="B37" s="140" t="s">
        <v>383</v>
      </c>
      <c r="C37" s="210" t="s">
        <v>189</v>
      </c>
      <c r="D37" s="211"/>
      <c r="E37" s="211"/>
      <c r="F37" s="211"/>
      <c r="G37" s="212"/>
      <c r="H37" s="215" t="s">
        <v>215</v>
      </c>
      <c r="I37" s="216"/>
      <c r="J37" s="134">
        <v>2</v>
      </c>
      <c r="K37" s="135" t="s">
        <v>29</v>
      </c>
      <c r="L37" s="136"/>
      <c r="M37" s="135"/>
      <c r="N37" s="136"/>
      <c r="O37" s="136"/>
      <c r="P37" s="136" t="s">
        <v>29</v>
      </c>
      <c r="Q37" s="135" t="s">
        <v>29</v>
      </c>
      <c r="R37" s="136"/>
      <c r="S37" s="137"/>
      <c r="T37" s="138">
        <v>70.634920634920633</v>
      </c>
      <c r="U37" s="139">
        <v>1.0378510000000001</v>
      </c>
    </row>
    <row r="38" spans="1:21" ht="18" customHeight="1">
      <c r="A38" s="237"/>
      <c r="B38" s="140" t="s">
        <v>384</v>
      </c>
      <c r="C38" s="210" t="s">
        <v>190</v>
      </c>
      <c r="D38" s="211"/>
      <c r="E38" s="211"/>
      <c r="F38" s="211"/>
      <c r="G38" s="212"/>
      <c r="H38" s="215" t="s">
        <v>216</v>
      </c>
      <c r="I38" s="216"/>
      <c r="J38" s="134">
        <v>2</v>
      </c>
      <c r="K38" s="135" t="s">
        <v>29</v>
      </c>
      <c r="L38" s="136"/>
      <c r="M38" s="135"/>
      <c r="N38" s="136"/>
      <c r="O38" s="136"/>
      <c r="P38" s="136" t="s">
        <v>29</v>
      </c>
      <c r="Q38" s="135" t="s">
        <v>29</v>
      </c>
      <c r="R38" s="136"/>
      <c r="S38" s="137"/>
      <c r="T38" s="138">
        <v>67.796092796092793</v>
      </c>
      <c r="U38" s="139">
        <v>1.5262515000000001</v>
      </c>
    </row>
    <row r="39" spans="1:21" ht="35.25" customHeight="1">
      <c r="A39" s="237"/>
      <c r="B39" s="140" t="s">
        <v>385</v>
      </c>
      <c r="C39" s="210" t="s">
        <v>590</v>
      </c>
      <c r="D39" s="211"/>
      <c r="E39" s="211"/>
      <c r="F39" s="211"/>
      <c r="G39" s="212"/>
      <c r="H39" s="215" t="s">
        <v>217</v>
      </c>
      <c r="I39" s="216"/>
      <c r="J39" s="134">
        <v>3</v>
      </c>
      <c r="K39" s="135" t="s">
        <v>29</v>
      </c>
      <c r="L39" s="136"/>
      <c r="M39" s="135"/>
      <c r="N39" s="136"/>
      <c r="O39" s="136" t="s">
        <v>29</v>
      </c>
      <c r="P39" s="136"/>
      <c r="Q39" s="135" t="s">
        <v>29</v>
      </c>
      <c r="R39" s="136"/>
      <c r="S39" s="137"/>
      <c r="T39" s="138">
        <v>43.253968253968253</v>
      </c>
      <c r="U39" s="139">
        <v>1.1904760999999999</v>
      </c>
    </row>
    <row r="40" spans="1:21" ht="29.25" customHeight="1">
      <c r="A40" s="237"/>
      <c r="B40" s="140" t="s">
        <v>386</v>
      </c>
      <c r="C40" s="210" t="s">
        <v>600</v>
      </c>
      <c r="D40" s="211"/>
      <c r="E40" s="211"/>
      <c r="F40" s="211"/>
      <c r="G40" s="212"/>
      <c r="H40" s="215" t="s">
        <v>601</v>
      </c>
      <c r="I40" s="216"/>
      <c r="J40" s="134">
        <v>3</v>
      </c>
      <c r="K40" s="135" t="s">
        <v>29</v>
      </c>
      <c r="L40" s="136"/>
      <c r="M40" s="135"/>
      <c r="N40" s="136"/>
      <c r="O40" s="136" t="s">
        <v>29</v>
      </c>
      <c r="P40" s="136"/>
      <c r="Q40" s="135"/>
      <c r="R40" s="136" t="s">
        <v>29</v>
      </c>
      <c r="S40" s="137"/>
      <c r="T40" s="138">
        <v>40.995115995116002</v>
      </c>
      <c r="U40" s="139">
        <v>4.9755798999999996</v>
      </c>
    </row>
    <row r="41" spans="1:21" ht="35.25" customHeight="1">
      <c r="A41" s="237"/>
      <c r="B41" s="140" t="s">
        <v>387</v>
      </c>
      <c r="C41" s="210" t="s">
        <v>191</v>
      </c>
      <c r="D41" s="211"/>
      <c r="E41" s="211"/>
      <c r="F41" s="211"/>
      <c r="G41" s="212"/>
      <c r="H41" s="215" t="s">
        <v>403</v>
      </c>
      <c r="I41" s="216"/>
      <c r="J41" s="134">
        <v>5</v>
      </c>
      <c r="K41" s="135" t="s">
        <v>29</v>
      </c>
      <c r="L41" s="136"/>
      <c r="M41" s="135"/>
      <c r="N41" s="136" t="s">
        <v>29</v>
      </c>
      <c r="O41" s="136"/>
      <c r="P41" s="136"/>
      <c r="Q41" s="135"/>
      <c r="R41" s="136"/>
      <c r="S41" s="137" t="s">
        <v>29</v>
      </c>
      <c r="T41" s="138">
        <v>49.694749694749689</v>
      </c>
      <c r="U41" s="139">
        <v>21.947496900000001</v>
      </c>
    </row>
    <row r="42" spans="1:21" ht="34.5" customHeight="1">
      <c r="A42" s="237"/>
      <c r="B42" s="140" t="s">
        <v>388</v>
      </c>
      <c r="C42" s="210" t="s">
        <v>192</v>
      </c>
      <c r="D42" s="211"/>
      <c r="E42" s="211"/>
      <c r="F42" s="211"/>
      <c r="G42" s="212"/>
      <c r="H42" s="215" t="s">
        <v>218</v>
      </c>
      <c r="I42" s="216"/>
      <c r="J42" s="134">
        <v>3</v>
      </c>
      <c r="K42" s="135" t="s">
        <v>29</v>
      </c>
      <c r="L42" s="136"/>
      <c r="M42" s="135"/>
      <c r="N42" s="136"/>
      <c r="O42" s="136" t="s">
        <v>29</v>
      </c>
      <c r="P42" s="136"/>
      <c r="Q42" s="135" t="s">
        <v>29</v>
      </c>
      <c r="R42" s="136"/>
      <c r="S42" s="137"/>
      <c r="T42" s="138">
        <v>39.713064713064711</v>
      </c>
      <c r="U42" s="139">
        <v>2.2588522000000002</v>
      </c>
    </row>
    <row r="43" spans="1:21" ht="29.25" customHeight="1">
      <c r="A43" s="237"/>
      <c r="B43" s="140" t="s">
        <v>389</v>
      </c>
      <c r="C43" s="217" t="s">
        <v>193</v>
      </c>
      <c r="D43" s="218"/>
      <c r="E43" s="218"/>
      <c r="F43" s="218"/>
      <c r="G43" s="219"/>
      <c r="H43" s="215" t="s">
        <v>219</v>
      </c>
      <c r="I43" s="216"/>
      <c r="J43" s="134">
        <v>3</v>
      </c>
      <c r="K43" s="135" t="s">
        <v>29</v>
      </c>
      <c r="L43" s="136"/>
      <c r="M43" s="135"/>
      <c r="N43" s="136"/>
      <c r="O43" s="136"/>
      <c r="P43" s="136" t="s">
        <v>73</v>
      </c>
      <c r="Q43" s="135" t="s">
        <v>29</v>
      </c>
      <c r="R43" s="136"/>
      <c r="S43" s="137"/>
      <c r="T43" s="138">
        <v>35.439560439560445</v>
      </c>
      <c r="U43" s="139">
        <v>1.7704517</v>
      </c>
    </row>
    <row r="44" spans="1:21" ht="27.75" customHeight="1">
      <c r="A44" s="237">
        <v>3</v>
      </c>
      <c r="B44" s="140" t="s">
        <v>381</v>
      </c>
      <c r="C44" s="210" t="s">
        <v>235</v>
      </c>
      <c r="D44" s="211"/>
      <c r="E44" s="211"/>
      <c r="F44" s="211"/>
      <c r="G44" s="212"/>
      <c r="H44" s="215" t="s">
        <v>246</v>
      </c>
      <c r="I44" s="216"/>
      <c r="J44" s="134">
        <v>2</v>
      </c>
      <c r="K44" s="135" t="s">
        <v>29</v>
      </c>
      <c r="L44" s="136"/>
      <c r="M44" s="135"/>
      <c r="N44" s="136"/>
      <c r="O44" s="136"/>
      <c r="P44" s="136" t="s">
        <v>73</v>
      </c>
      <c r="Q44" s="135" t="s">
        <v>29</v>
      </c>
      <c r="R44" s="136"/>
      <c r="S44" s="137"/>
      <c r="T44" s="138">
        <v>60.378510378510377</v>
      </c>
      <c r="U44" s="139">
        <v>0.88522579999999995</v>
      </c>
    </row>
    <row r="45" spans="1:21" ht="19.5" customHeight="1">
      <c r="A45" s="237"/>
      <c r="B45" s="140" t="s">
        <v>382</v>
      </c>
      <c r="C45" s="210" t="s">
        <v>236</v>
      </c>
      <c r="D45" s="211"/>
      <c r="E45" s="211"/>
      <c r="F45" s="211"/>
      <c r="G45" s="212"/>
      <c r="H45" s="215" t="s">
        <v>247</v>
      </c>
      <c r="I45" s="216"/>
      <c r="J45" s="134">
        <v>2</v>
      </c>
      <c r="K45" s="135" t="s">
        <v>29</v>
      </c>
      <c r="L45" s="136"/>
      <c r="M45" s="135"/>
      <c r="N45" s="136"/>
      <c r="O45" s="136"/>
      <c r="P45" s="136" t="s">
        <v>29</v>
      </c>
      <c r="Q45" s="135" t="s">
        <v>29</v>
      </c>
      <c r="R45" s="136"/>
      <c r="S45" s="137"/>
      <c r="T45" s="138">
        <v>52.319902319902326</v>
      </c>
      <c r="U45" s="139">
        <v>1.0989009999999999</v>
      </c>
    </row>
    <row r="46" spans="1:21" ht="32.25" customHeight="1">
      <c r="A46" s="237"/>
      <c r="B46" s="140" t="s">
        <v>380</v>
      </c>
      <c r="C46" s="210" t="s">
        <v>237</v>
      </c>
      <c r="D46" s="211"/>
      <c r="E46" s="211"/>
      <c r="F46" s="211"/>
      <c r="G46" s="212"/>
      <c r="H46" s="215" t="s">
        <v>248</v>
      </c>
      <c r="I46" s="216"/>
      <c r="J46" s="134">
        <v>3</v>
      </c>
      <c r="K46" s="135" t="s">
        <v>29</v>
      </c>
      <c r="L46" s="136"/>
      <c r="M46" s="135"/>
      <c r="N46" s="136"/>
      <c r="O46" s="136" t="s">
        <v>29</v>
      </c>
      <c r="P46" s="136"/>
      <c r="Q46" s="135" t="s">
        <v>29</v>
      </c>
      <c r="R46" s="136"/>
      <c r="S46" s="137"/>
      <c r="T46" s="138">
        <v>68.833943833943835</v>
      </c>
      <c r="U46" s="139">
        <v>1.0989009999999999</v>
      </c>
    </row>
    <row r="47" spans="1:21" ht="30.75" customHeight="1">
      <c r="A47" s="237"/>
      <c r="B47" s="140" t="s">
        <v>383</v>
      </c>
      <c r="C47" s="210" t="s">
        <v>238</v>
      </c>
      <c r="D47" s="211"/>
      <c r="E47" s="211"/>
      <c r="F47" s="211"/>
      <c r="G47" s="212"/>
      <c r="H47" s="215" t="s">
        <v>408</v>
      </c>
      <c r="I47" s="216"/>
      <c r="J47" s="134">
        <v>2</v>
      </c>
      <c r="K47" s="135" t="s">
        <v>29</v>
      </c>
      <c r="L47" s="136"/>
      <c r="M47" s="135"/>
      <c r="N47" s="136"/>
      <c r="O47" s="136" t="s">
        <v>29</v>
      </c>
      <c r="P47" s="136"/>
      <c r="Q47" s="135" t="s">
        <v>29</v>
      </c>
      <c r="R47" s="136"/>
      <c r="S47" s="137"/>
      <c r="T47" s="138">
        <v>60.256410256410263</v>
      </c>
      <c r="U47" s="139">
        <v>0.97680089999999997</v>
      </c>
    </row>
    <row r="48" spans="1:21" ht="30" customHeight="1">
      <c r="A48" s="237"/>
      <c r="B48" s="140" t="s">
        <v>384</v>
      </c>
      <c r="C48" s="210" t="s">
        <v>239</v>
      </c>
      <c r="D48" s="211"/>
      <c r="E48" s="211"/>
      <c r="F48" s="211"/>
      <c r="G48" s="212"/>
      <c r="H48" s="215" t="s">
        <v>404</v>
      </c>
      <c r="I48" s="216"/>
      <c r="J48" s="134">
        <v>3</v>
      </c>
      <c r="K48" s="135" t="s">
        <v>29</v>
      </c>
      <c r="L48" s="136"/>
      <c r="M48" s="135"/>
      <c r="N48" s="136" t="s">
        <v>29</v>
      </c>
      <c r="O48" s="136"/>
      <c r="P48" s="136"/>
      <c r="Q48" s="135" t="s">
        <v>29</v>
      </c>
      <c r="R48" s="136"/>
      <c r="S48" s="137"/>
      <c r="T48" s="138">
        <v>54.914529914529908</v>
      </c>
      <c r="U48" s="139">
        <v>1.6788765999999999</v>
      </c>
    </row>
    <row r="49" spans="1:21" ht="28.5" customHeight="1">
      <c r="A49" s="237"/>
      <c r="B49" s="140" t="s">
        <v>385</v>
      </c>
      <c r="C49" s="210" t="s">
        <v>420</v>
      </c>
      <c r="D49" s="211"/>
      <c r="E49" s="211"/>
      <c r="F49" s="211"/>
      <c r="G49" s="212"/>
      <c r="H49" s="213" t="s">
        <v>409</v>
      </c>
      <c r="I49" s="214"/>
      <c r="J49" s="134">
        <v>3</v>
      </c>
      <c r="K49" s="135" t="s">
        <v>29</v>
      </c>
      <c r="L49" s="136"/>
      <c r="M49" s="135"/>
      <c r="N49" s="136"/>
      <c r="O49" s="136" t="s">
        <v>29</v>
      </c>
      <c r="P49" s="136"/>
      <c r="Q49" s="135" t="s">
        <v>29</v>
      </c>
      <c r="R49" s="136"/>
      <c r="S49" s="137"/>
      <c r="T49" s="138">
        <v>44.93284493284493</v>
      </c>
      <c r="U49" s="139">
        <v>1.5567765</v>
      </c>
    </row>
    <row r="50" spans="1:21" ht="23.25" customHeight="1">
      <c r="A50" s="237">
        <v>4</v>
      </c>
      <c r="B50" s="140" t="s">
        <v>381</v>
      </c>
      <c r="C50" s="210" t="s">
        <v>607</v>
      </c>
      <c r="D50" s="211"/>
      <c r="E50" s="211"/>
      <c r="F50" s="211"/>
      <c r="G50" s="212"/>
      <c r="H50" s="213" t="s">
        <v>232</v>
      </c>
      <c r="I50" s="214"/>
      <c r="J50" s="134">
        <v>3</v>
      </c>
      <c r="K50" s="135"/>
      <c r="L50" s="136" t="s">
        <v>29</v>
      </c>
      <c r="M50" s="135"/>
      <c r="N50" s="136"/>
      <c r="O50" s="136" t="s">
        <v>29</v>
      </c>
      <c r="P50" s="136"/>
      <c r="Q50" s="135" t="s">
        <v>29</v>
      </c>
      <c r="R50" s="136"/>
      <c r="S50" s="137"/>
      <c r="T50" s="138">
        <v>45.054945054945051</v>
      </c>
      <c r="U50" s="139">
        <v>1.8620268</v>
      </c>
    </row>
    <row r="51" spans="1:21" ht="18" customHeight="1">
      <c r="A51" s="237"/>
      <c r="B51" s="140" t="s">
        <v>382</v>
      </c>
      <c r="C51" s="210" t="s">
        <v>206</v>
      </c>
      <c r="D51" s="211"/>
      <c r="E51" s="211"/>
      <c r="F51" s="211"/>
      <c r="G51" s="212"/>
      <c r="H51" s="215" t="s">
        <v>233</v>
      </c>
      <c r="I51" s="216"/>
      <c r="J51" s="134">
        <v>2</v>
      </c>
      <c r="K51" s="135"/>
      <c r="L51" s="136" t="s">
        <v>29</v>
      </c>
      <c r="M51" s="135"/>
      <c r="N51" s="136"/>
      <c r="O51" s="136"/>
      <c r="P51" s="136" t="s">
        <v>29</v>
      </c>
      <c r="Q51" s="135"/>
      <c r="R51" s="136" t="s">
        <v>29</v>
      </c>
      <c r="S51" s="137"/>
      <c r="T51" s="138">
        <v>40.079365079365083</v>
      </c>
      <c r="U51" s="139">
        <v>26.098901000000001</v>
      </c>
    </row>
    <row r="52" spans="1:21" ht="18.75" customHeight="1">
      <c r="A52" s="237"/>
      <c r="B52" s="140" t="s">
        <v>392</v>
      </c>
      <c r="C52" s="210" t="s">
        <v>204</v>
      </c>
      <c r="D52" s="211"/>
      <c r="E52" s="211"/>
      <c r="F52" s="211"/>
      <c r="G52" s="212"/>
      <c r="H52" s="215" t="s">
        <v>231</v>
      </c>
      <c r="I52" s="216"/>
      <c r="J52" s="134">
        <v>3</v>
      </c>
      <c r="K52" s="135"/>
      <c r="L52" s="136" t="s">
        <v>29</v>
      </c>
      <c r="M52" s="135"/>
      <c r="N52" s="136"/>
      <c r="O52" s="136"/>
      <c r="P52" s="136" t="s">
        <v>29</v>
      </c>
      <c r="Q52" s="135"/>
      <c r="R52" s="136" t="s">
        <v>29</v>
      </c>
      <c r="S52" s="137"/>
      <c r="T52" s="138">
        <v>26.43467643467643</v>
      </c>
      <c r="U52" s="139">
        <v>28.907203899999999</v>
      </c>
    </row>
    <row r="53" spans="1:21" ht="30" customHeight="1">
      <c r="A53" s="237"/>
      <c r="B53" s="140" t="s">
        <v>393</v>
      </c>
      <c r="C53" s="210" t="s">
        <v>205</v>
      </c>
      <c r="D53" s="211"/>
      <c r="E53" s="211"/>
      <c r="F53" s="211"/>
      <c r="G53" s="212"/>
      <c r="H53" s="215" t="s">
        <v>402</v>
      </c>
      <c r="I53" s="216"/>
      <c r="J53" s="134">
        <v>3</v>
      </c>
      <c r="K53" s="135"/>
      <c r="L53" s="136" t="s">
        <v>29</v>
      </c>
      <c r="M53" s="135"/>
      <c r="N53" s="136" t="s">
        <v>29</v>
      </c>
      <c r="O53" s="136"/>
      <c r="P53" s="136"/>
      <c r="Q53" s="135" t="s">
        <v>29</v>
      </c>
      <c r="R53" s="136"/>
      <c r="S53" s="137"/>
      <c r="T53" s="138">
        <v>33.669108669108674</v>
      </c>
      <c r="U53" s="139">
        <v>1.5567765</v>
      </c>
    </row>
    <row r="54" spans="1:21" ht="30" customHeight="1">
      <c r="A54" s="237"/>
      <c r="B54" s="140" t="s">
        <v>383</v>
      </c>
      <c r="C54" s="210" t="s">
        <v>406</v>
      </c>
      <c r="D54" s="211"/>
      <c r="E54" s="211"/>
      <c r="F54" s="211"/>
      <c r="G54" s="212"/>
      <c r="H54" s="215" t="s">
        <v>249</v>
      </c>
      <c r="I54" s="216"/>
      <c r="J54" s="134">
        <v>3</v>
      </c>
      <c r="K54" s="135"/>
      <c r="L54" s="136" t="s">
        <v>29</v>
      </c>
      <c r="M54" s="135"/>
      <c r="N54" s="136"/>
      <c r="O54" s="136"/>
      <c r="P54" s="136" t="s">
        <v>29</v>
      </c>
      <c r="Q54" s="135"/>
      <c r="R54" s="136" t="s">
        <v>29</v>
      </c>
      <c r="S54" s="137"/>
      <c r="T54" s="138">
        <v>39.682539682539677</v>
      </c>
      <c r="U54" s="139">
        <v>15.628815599999999</v>
      </c>
    </row>
    <row r="55" spans="1:21" ht="20.25" customHeight="1">
      <c r="A55" s="237"/>
      <c r="B55" s="140" t="s">
        <v>384</v>
      </c>
      <c r="C55" s="210" t="s">
        <v>240</v>
      </c>
      <c r="D55" s="211"/>
      <c r="E55" s="211"/>
      <c r="F55" s="211"/>
      <c r="G55" s="212"/>
      <c r="H55" s="215" t="s">
        <v>250</v>
      </c>
      <c r="I55" s="216"/>
      <c r="J55" s="134">
        <v>3</v>
      </c>
      <c r="K55" s="135"/>
      <c r="L55" s="136" t="s">
        <v>29</v>
      </c>
      <c r="M55" s="135"/>
      <c r="N55" s="136"/>
      <c r="O55" s="136"/>
      <c r="P55" s="136" t="s">
        <v>29</v>
      </c>
      <c r="Q55" s="135"/>
      <c r="R55" s="136" t="s">
        <v>29</v>
      </c>
      <c r="S55" s="137"/>
      <c r="T55" s="138">
        <v>63.827838827838832</v>
      </c>
      <c r="U55" s="139">
        <v>16.9719169</v>
      </c>
    </row>
    <row r="56" spans="1:21" ht="18" customHeight="1">
      <c r="A56" s="237"/>
      <c r="B56" s="140" t="s">
        <v>385</v>
      </c>
      <c r="C56" s="210" t="s">
        <v>241</v>
      </c>
      <c r="D56" s="211"/>
      <c r="E56" s="211"/>
      <c r="F56" s="211"/>
      <c r="G56" s="212"/>
      <c r="H56" s="215" t="s">
        <v>251</v>
      </c>
      <c r="I56" s="216"/>
      <c r="J56" s="134">
        <v>3</v>
      </c>
      <c r="K56" s="135"/>
      <c r="L56" s="136" t="s">
        <v>29</v>
      </c>
      <c r="M56" s="135"/>
      <c r="N56" s="136"/>
      <c r="O56" s="136"/>
      <c r="P56" s="136" t="s">
        <v>29</v>
      </c>
      <c r="Q56" s="135" t="s">
        <v>29</v>
      </c>
      <c r="R56" s="136"/>
      <c r="S56" s="137"/>
      <c r="T56" s="138">
        <v>39.65201465201465</v>
      </c>
      <c r="U56" s="139">
        <v>1.9841268999999999</v>
      </c>
    </row>
    <row r="57" spans="1:21" ht="21.75" customHeight="1">
      <c r="A57" s="237"/>
      <c r="B57" s="140" t="s">
        <v>396</v>
      </c>
      <c r="C57" s="210" t="s">
        <v>242</v>
      </c>
      <c r="D57" s="211"/>
      <c r="E57" s="211"/>
      <c r="F57" s="211"/>
      <c r="G57" s="212"/>
      <c r="H57" s="215" t="s">
        <v>252</v>
      </c>
      <c r="I57" s="216"/>
      <c r="J57" s="134">
        <v>2</v>
      </c>
      <c r="K57" s="135"/>
      <c r="L57" s="136" t="s">
        <v>29</v>
      </c>
      <c r="M57" s="135"/>
      <c r="N57" s="136"/>
      <c r="O57" s="136"/>
      <c r="P57" s="136" t="s">
        <v>29</v>
      </c>
      <c r="Q57" s="135" t="s">
        <v>29</v>
      </c>
      <c r="R57" s="136"/>
      <c r="S57" s="137"/>
      <c r="T57" s="138">
        <v>45.573870573870572</v>
      </c>
      <c r="U57" s="139">
        <v>1.6483516</v>
      </c>
    </row>
    <row r="58" spans="1:21" ht="30" customHeight="1">
      <c r="A58" s="237"/>
      <c r="B58" s="140" t="s">
        <v>389</v>
      </c>
      <c r="C58" s="210" t="s">
        <v>243</v>
      </c>
      <c r="D58" s="211"/>
      <c r="E58" s="211"/>
      <c r="F58" s="211"/>
      <c r="G58" s="212"/>
      <c r="H58" s="215" t="s">
        <v>253</v>
      </c>
      <c r="I58" s="216"/>
      <c r="J58" s="134">
        <v>3</v>
      </c>
      <c r="K58" s="135"/>
      <c r="L58" s="136" t="s">
        <v>29</v>
      </c>
      <c r="M58" s="135"/>
      <c r="N58" s="136" t="s">
        <v>29</v>
      </c>
      <c r="O58" s="136"/>
      <c r="P58" s="136"/>
      <c r="Q58" s="135" t="s">
        <v>29</v>
      </c>
      <c r="R58" s="136"/>
      <c r="S58" s="137"/>
      <c r="T58" s="138">
        <v>47.435897435897438</v>
      </c>
      <c r="U58" s="139">
        <v>1.6178265999999999</v>
      </c>
    </row>
    <row r="59" spans="1:21" ht="18" customHeight="1">
      <c r="A59" s="237"/>
      <c r="B59" s="140" t="s">
        <v>410</v>
      </c>
      <c r="C59" s="210" t="s">
        <v>244</v>
      </c>
      <c r="D59" s="211"/>
      <c r="E59" s="211"/>
      <c r="F59" s="211"/>
      <c r="G59" s="212"/>
      <c r="H59" s="215" t="s">
        <v>254</v>
      </c>
      <c r="I59" s="216"/>
      <c r="J59" s="141">
        <v>3</v>
      </c>
      <c r="K59" s="135"/>
      <c r="L59" s="136" t="s">
        <v>29</v>
      </c>
      <c r="M59" s="135"/>
      <c r="N59" s="136"/>
      <c r="O59" s="136"/>
      <c r="P59" s="136" t="s">
        <v>29</v>
      </c>
      <c r="Q59" s="135"/>
      <c r="R59" s="136" t="s">
        <v>29</v>
      </c>
      <c r="S59" s="137"/>
      <c r="T59" s="138">
        <v>14.07203907203907</v>
      </c>
      <c r="U59" s="139">
        <v>40.2930402</v>
      </c>
    </row>
    <row r="60" spans="1:21" ht="21" customHeight="1">
      <c r="A60" s="237"/>
      <c r="B60" s="140" t="s">
        <v>411</v>
      </c>
      <c r="C60" s="210" t="s">
        <v>245</v>
      </c>
      <c r="D60" s="211"/>
      <c r="E60" s="211"/>
      <c r="F60" s="211"/>
      <c r="G60" s="212"/>
      <c r="H60" s="215" t="s">
        <v>591</v>
      </c>
      <c r="I60" s="216"/>
      <c r="J60" s="141">
        <v>3</v>
      </c>
      <c r="K60" s="135"/>
      <c r="L60" s="136" t="s">
        <v>29</v>
      </c>
      <c r="M60" s="135"/>
      <c r="N60" s="136"/>
      <c r="O60" s="136" t="s">
        <v>29</v>
      </c>
      <c r="P60" s="136"/>
      <c r="Q60" s="135" t="s">
        <v>29</v>
      </c>
      <c r="R60" s="136"/>
      <c r="S60" s="137"/>
      <c r="T60" s="138">
        <v>19.352869352869352</v>
      </c>
      <c r="U60" s="139">
        <v>2.1978021000000001</v>
      </c>
    </row>
    <row r="61" spans="1:21" ht="33" customHeight="1">
      <c r="A61" s="237"/>
      <c r="B61" s="140" t="s">
        <v>412</v>
      </c>
      <c r="C61" s="217" t="s">
        <v>421</v>
      </c>
      <c r="D61" s="218"/>
      <c r="E61" s="218"/>
      <c r="F61" s="218"/>
      <c r="G61" s="219"/>
      <c r="H61" s="213" t="s">
        <v>405</v>
      </c>
      <c r="I61" s="214"/>
      <c r="J61" s="141">
        <v>5</v>
      </c>
      <c r="K61" s="135"/>
      <c r="L61" s="136" t="s">
        <v>29</v>
      </c>
      <c r="M61" s="135"/>
      <c r="N61" s="136" t="s">
        <v>29</v>
      </c>
      <c r="O61" s="136"/>
      <c r="P61" s="136"/>
      <c r="Q61" s="135"/>
      <c r="R61" s="136"/>
      <c r="S61" s="137" t="s">
        <v>29</v>
      </c>
      <c r="T61" s="138">
        <v>45.512820512820511</v>
      </c>
      <c r="U61" s="139">
        <v>37.057386999999999</v>
      </c>
    </row>
    <row r="62" spans="1:21" ht="13.5" customHeight="1"/>
    <row r="63" spans="1:21" ht="27.75" customHeight="1"/>
  </sheetData>
  <mergeCells count="115">
    <mergeCell ref="A44:A49"/>
    <mergeCell ref="A50:A61"/>
    <mergeCell ref="C54:G54"/>
    <mergeCell ref="C49:G49"/>
    <mergeCell ref="C57:G57"/>
    <mergeCell ref="C58:G58"/>
    <mergeCell ref="C59:G59"/>
    <mergeCell ref="C60:G60"/>
    <mergeCell ref="C55:G55"/>
    <mergeCell ref="C48:G48"/>
    <mergeCell ref="C44:G44"/>
    <mergeCell ref="C45:G45"/>
    <mergeCell ref="C46:G46"/>
    <mergeCell ref="C47:G47"/>
    <mergeCell ref="C56:G56"/>
    <mergeCell ref="C61:G61"/>
    <mergeCell ref="C50:G50"/>
    <mergeCell ref="C51:G51"/>
    <mergeCell ref="C52:G52"/>
    <mergeCell ref="C53:G53"/>
    <mergeCell ref="B8:F8"/>
    <mergeCell ref="B9:F9"/>
    <mergeCell ref="A25:B26"/>
    <mergeCell ref="B12:F13"/>
    <mergeCell ref="G12:H13"/>
    <mergeCell ref="I12:I13"/>
    <mergeCell ref="C32:G32"/>
    <mergeCell ref="C33:G33"/>
    <mergeCell ref="C34:G34"/>
    <mergeCell ref="C30:G30"/>
    <mergeCell ref="C31:G31"/>
    <mergeCell ref="A27:A33"/>
    <mergeCell ref="A34:A43"/>
    <mergeCell ref="T25:U25"/>
    <mergeCell ref="H28:I28"/>
    <mergeCell ref="H29:I29"/>
    <mergeCell ref="H30:I30"/>
    <mergeCell ref="H37:I37"/>
    <mergeCell ref="H38:I38"/>
    <mergeCell ref="H31:I31"/>
    <mergeCell ref="H32:I32"/>
    <mergeCell ref="H33:I33"/>
    <mergeCell ref="H27:I27"/>
    <mergeCell ref="Q25:S25"/>
    <mergeCell ref="H25:I26"/>
    <mergeCell ref="H34:I34"/>
    <mergeCell ref="H36:I36"/>
    <mergeCell ref="J25:J26"/>
    <mergeCell ref="K25:L25"/>
    <mergeCell ref="M25:P25"/>
    <mergeCell ref="B3:F3"/>
    <mergeCell ref="H39:I39"/>
    <mergeCell ref="H40:I40"/>
    <mergeCell ref="H41:I41"/>
    <mergeCell ref="H42:I42"/>
    <mergeCell ref="H35:I35"/>
    <mergeCell ref="H61:I61"/>
    <mergeCell ref="H53:I53"/>
    <mergeCell ref="H54:I54"/>
    <mergeCell ref="H55:I55"/>
    <mergeCell ref="H56:I56"/>
    <mergeCell ref="H57:I57"/>
    <mergeCell ref="H58:I58"/>
    <mergeCell ref="H59:I59"/>
    <mergeCell ref="H60:I60"/>
    <mergeCell ref="C38:G38"/>
    <mergeCell ref="C39:G39"/>
    <mergeCell ref="C37:G37"/>
    <mergeCell ref="C25:G26"/>
    <mergeCell ref="C27:G27"/>
    <mergeCell ref="C28:G28"/>
    <mergeCell ref="C29:G29"/>
    <mergeCell ref="H48:I48"/>
    <mergeCell ref="H49:I49"/>
    <mergeCell ref="K12:M13"/>
    <mergeCell ref="N12:S13"/>
    <mergeCell ref="B14:F15"/>
    <mergeCell ref="K14:M14"/>
    <mergeCell ref="N14:S14"/>
    <mergeCell ref="K15:M15"/>
    <mergeCell ref="N15:S15"/>
    <mergeCell ref="H52:I52"/>
    <mergeCell ref="H50:I50"/>
    <mergeCell ref="H46:I46"/>
    <mergeCell ref="H51:I51"/>
    <mergeCell ref="H43:I43"/>
    <mergeCell ref="H44:I44"/>
    <mergeCell ref="H47:I47"/>
    <mergeCell ref="H45:I45"/>
    <mergeCell ref="J12:J13"/>
    <mergeCell ref="C35:G35"/>
    <mergeCell ref="C36:G36"/>
    <mergeCell ref="C40:G40"/>
    <mergeCell ref="C41:G41"/>
    <mergeCell ref="C42:G42"/>
    <mergeCell ref="C43:G43"/>
    <mergeCell ref="B16:F19"/>
    <mergeCell ref="K16:M16"/>
    <mergeCell ref="N16:S16"/>
    <mergeCell ref="K17:M17"/>
    <mergeCell ref="N17:S17"/>
    <mergeCell ref="K18:M18"/>
    <mergeCell ref="N18:S18"/>
    <mergeCell ref="K19:M19"/>
    <mergeCell ref="N19:S19"/>
    <mergeCell ref="N23:S23"/>
    <mergeCell ref="B23:H23"/>
    <mergeCell ref="K23:M23"/>
    <mergeCell ref="B20:F22"/>
    <mergeCell ref="K20:M20"/>
    <mergeCell ref="N20:S20"/>
    <mergeCell ref="K21:M21"/>
    <mergeCell ref="N21:S21"/>
    <mergeCell ref="K22:M22"/>
    <mergeCell ref="N22:S22"/>
  </mergeCells>
  <phoneticPr fontId="1"/>
  <printOptions horizontalCentered="1"/>
  <pageMargins left="0.70866141732283472" right="0.70866141732283472" top="0.74803149606299213" bottom="0.74803149606299213" header="0.31496062992125984" footer="0.31496062992125984"/>
  <pageSetup paperSize="12" orientation="portrait" r:id="rId1"/>
  <rowBreaks count="1" manualBreakCount="1">
    <brk id="49" max="2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63"/>
  <sheetViews>
    <sheetView view="pageBreakPreview" topLeftCell="A9" zoomScaleNormal="100" zoomScaleSheetLayoutView="100" workbookViewId="0">
      <selection activeCell="M26" sqref="M26:P26"/>
    </sheetView>
  </sheetViews>
  <sheetFormatPr defaultRowHeight="13.5"/>
  <cols>
    <col min="1" max="1" width="3.25" style="5" customWidth="1"/>
    <col min="2" max="2" width="4.125" style="5" customWidth="1"/>
    <col min="3" max="3" width="3.625" style="5" customWidth="1"/>
    <col min="4" max="4" width="0" style="5" hidden="1" customWidth="1"/>
    <col min="5" max="5" width="2.375" style="5" customWidth="1"/>
    <col min="6" max="6" width="4.625" style="5" customWidth="1"/>
    <col min="7" max="7" width="10.5" style="5" customWidth="1"/>
    <col min="8" max="8" width="8.5" style="5" customWidth="1"/>
    <col min="9" max="9" width="9.625" style="5" customWidth="1"/>
    <col min="10" max="10" width="3.5" style="5" customWidth="1"/>
    <col min="11" max="11" width="2.75" style="5" customWidth="1"/>
    <col min="12" max="19" width="2.375" style="5" customWidth="1"/>
    <col min="20" max="23" width="3.625" style="5" customWidth="1"/>
    <col min="24" max="26" width="3.25" style="5" customWidth="1"/>
    <col min="27" max="27" width="0.875" style="5" customWidth="1"/>
    <col min="28" max="29" width="4.25" style="5" customWidth="1"/>
    <col min="30" max="30" width="13.5" style="5" bestFit="1" customWidth="1"/>
    <col min="31" max="16384" width="9" style="5"/>
  </cols>
  <sheetData>
    <row r="1" spans="1:28" ht="5.0999999999999996" customHeight="1">
      <c r="A1" s="7"/>
      <c r="B1" s="7"/>
      <c r="C1" s="7"/>
      <c r="D1" s="7"/>
      <c r="E1" s="7"/>
      <c r="F1" s="7"/>
      <c r="G1" s="7"/>
      <c r="H1" s="7"/>
      <c r="I1" s="8"/>
      <c r="J1" s="8"/>
      <c r="K1" s="8"/>
      <c r="L1" s="8"/>
      <c r="M1" s="8"/>
      <c r="N1" s="8"/>
      <c r="O1" s="8"/>
      <c r="P1" s="8"/>
      <c r="Q1" s="8"/>
      <c r="R1" s="8"/>
      <c r="S1" s="8"/>
      <c r="T1" s="8"/>
      <c r="U1" s="8"/>
      <c r="V1" s="8"/>
      <c r="W1" s="8"/>
      <c r="X1" s="8"/>
      <c r="Y1" s="8"/>
      <c r="Z1" s="8"/>
      <c r="AA1" s="15"/>
      <c r="AB1" s="15"/>
    </row>
    <row r="2" spans="1:28" ht="9" customHeight="1">
      <c r="A2" s="7"/>
      <c r="B2" s="9" t="s">
        <v>68</v>
      </c>
      <c r="C2" s="9"/>
      <c r="D2" s="7"/>
      <c r="E2" s="7"/>
      <c r="F2" s="7"/>
      <c r="G2" s="7"/>
      <c r="H2" s="7"/>
      <c r="I2" s="8"/>
      <c r="J2" s="8"/>
      <c r="K2" s="8"/>
      <c r="L2" s="8"/>
      <c r="M2" s="8"/>
      <c r="N2" s="8"/>
      <c r="O2" s="8"/>
      <c r="P2" s="8"/>
      <c r="Q2" s="8"/>
      <c r="R2" s="8"/>
      <c r="S2" s="8"/>
      <c r="T2" s="8"/>
      <c r="U2" s="8"/>
      <c r="V2" s="8"/>
      <c r="W2" s="8"/>
      <c r="X2" s="14"/>
      <c r="Y2" s="14"/>
      <c r="Z2" s="8"/>
      <c r="AA2" s="15"/>
      <c r="AB2" s="15"/>
    </row>
    <row r="3" spans="1:28" s="20" customFormat="1">
      <c r="A3" s="7"/>
      <c r="B3" s="167" t="s">
        <v>0</v>
      </c>
      <c r="C3" s="167"/>
      <c r="D3" s="167"/>
      <c r="E3" s="167"/>
      <c r="F3" s="167"/>
      <c r="G3" s="144" t="s">
        <v>88</v>
      </c>
      <c r="H3" s="7"/>
      <c r="I3" s="18"/>
      <c r="J3" s="18"/>
      <c r="K3" s="18"/>
      <c r="L3" s="18"/>
      <c r="M3" s="18"/>
      <c r="N3" s="18"/>
      <c r="O3" s="18"/>
      <c r="P3" s="18"/>
      <c r="Q3" s="18"/>
      <c r="R3" s="18"/>
      <c r="S3" s="18"/>
      <c r="T3" s="18"/>
      <c r="U3" s="18"/>
      <c r="V3" s="18"/>
      <c r="W3" s="18"/>
      <c r="X3" s="18"/>
      <c r="Y3" s="18"/>
      <c r="Z3" s="18"/>
      <c r="AA3" s="19"/>
      <c r="AB3" s="19"/>
    </row>
    <row r="4" spans="1:28" s="12" customFormat="1" ht="9">
      <c r="A4" s="9"/>
      <c r="B4" s="9" t="s">
        <v>497</v>
      </c>
      <c r="C4" s="9"/>
      <c r="D4" s="9"/>
      <c r="E4" s="9"/>
      <c r="F4" s="9"/>
      <c r="G4" s="9"/>
      <c r="H4" s="9"/>
      <c r="I4" s="23"/>
      <c r="J4" s="23"/>
      <c r="K4" s="23"/>
      <c r="L4" s="23"/>
      <c r="M4" s="23"/>
      <c r="N4" s="23"/>
      <c r="O4" s="23"/>
      <c r="P4" s="23"/>
      <c r="Q4" s="23"/>
      <c r="R4" s="23"/>
      <c r="S4" s="23"/>
      <c r="T4" s="23"/>
      <c r="U4" s="23"/>
      <c r="V4" s="23"/>
      <c r="W4" s="23"/>
      <c r="X4" s="23"/>
      <c r="Y4" s="23"/>
      <c r="Z4" s="23"/>
      <c r="AA4" s="24"/>
      <c r="AB4" s="24"/>
    </row>
    <row r="5" spans="1:28" ht="5.0999999999999996" customHeight="1">
      <c r="A5" s="7"/>
      <c r="B5" s="7"/>
      <c r="C5" s="7"/>
      <c r="D5" s="7"/>
      <c r="E5" s="7"/>
      <c r="F5" s="7"/>
      <c r="G5" s="7"/>
      <c r="H5" s="7"/>
      <c r="I5" s="8"/>
      <c r="J5" s="8"/>
      <c r="K5" s="8"/>
      <c r="L5" s="8"/>
      <c r="M5" s="8"/>
      <c r="N5" s="8"/>
      <c r="O5" s="8"/>
      <c r="P5" s="8"/>
      <c r="Q5" s="8"/>
      <c r="R5" s="8"/>
      <c r="S5" s="8"/>
      <c r="T5" s="8"/>
      <c r="U5" s="8"/>
      <c r="V5" s="8"/>
      <c r="W5" s="8"/>
      <c r="X5" s="8"/>
      <c r="Y5" s="8"/>
      <c r="Z5" s="8"/>
      <c r="AA5" s="15"/>
      <c r="AB5" s="15"/>
    </row>
    <row r="6" spans="1:28">
      <c r="A6" s="115" t="s">
        <v>312</v>
      </c>
      <c r="J6" s="25"/>
    </row>
    <row r="7" spans="1:28" s="10" customFormat="1" ht="11.25">
      <c r="B7" s="32" t="s">
        <v>1</v>
      </c>
      <c r="C7" s="32"/>
      <c r="D7" s="32"/>
      <c r="E7" s="32"/>
      <c r="F7" s="32"/>
      <c r="G7" s="32"/>
      <c r="H7" s="32"/>
      <c r="I7" s="32"/>
      <c r="J7" s="29"/>
      <c r="K7" s="32"/>
      <c r="L7" s="32"/>
      <c r="M7" s="32"/>
      <c r="N7" s="32"/>
      <c r="O7" s="32"/>
      <c r="P7" s="32"/>
      <c r="Q7" s="32"/>
    </row>
    <row r="8" spans="1:28" s="12" customFormat="1" ht="9" customHeight="1">
      <c r="B8" s="190"/>
      <c r="C8" s="190"/>
      <c r="D8" s="190"/>
      <c r="E8" s="190"/>
      <c r="F8" s="190"/>
      <c r="G8" s="40" t="s">
        <v>2</v>
      </c>
      <c r="H8" s="13" t="s">
        <v>3</v>
      </c>
      <c r="I8" s="13" t="s">
        <v>69</v>
      </c>
      <c r="J8" s="29"/>
      <c r="K8" s="3"/>
      <c r="L8" s="3"/>
      <c r="M8" s="3"/>
      <c r="N8" s="3"/>
      <c r="O8" s="4"/>
      <c r="P8" s="3"/>
      <c r="Q8" s="3"/>
      <c r="R8" s="4"/>
      <c r="S8" s="4"/>
      <c r="T8" s="4"/>
      <c r="U8" s="4"/>
      <c r="V8" s="4"/>
      <c r="W8" s="4"/>
      <c r="X8" s="4"/>
      <c r="Y8" s="4"/>
    </row>
    <row r="9" spans="1:28" s="12" customFormat="1" ht="9" customHeight="1">
      <c r="B9" s="190" t="s">
        <v>31</v>
      </c>
      <c r="C9" s="190"/>
      <c r="D9" s="190"/>
      <c r="E9" s="190"/>
      <c r="F9" s="190"/>
      <c r="G9" s="41">
        <v>22238</v>
      </c>
      <c r="H9" s="27">
        <v>146</v>
      </c>
      <c r="I9" s="28">
        <v>51.886455616512272</v>
      </c>
      <c r="J9" s="32"/>
      <c r="K9" s="29"/>
      <c r="L9" s="29"/>
      <c r="M9" s="29"/>
      <c r="N9" s="29"/>
      <c r="O9" s="11"/>
      <c r="P9" s="29"/>
      <c r="Q9" s="29"/>
      <c r="R9" s="11"/>
      <c r="S9" s="11"/>
      <c r="T9" s="11"/>
      <c r="U9" s="11"/>
      <c r="V9" s="11"/>
      <c r="W9" s="11"/>
      <c r="X9" s="11"/>
      <c r="Y9" s="11"/>
    </row>
    <row r="10" spans="1:28">
      <c r="B10" s="35"/>
      <c r="C10" s="35"/>
      <c r="D10" s="35"/>
      <c r="E10" s="35"/>
      <c r="F10" s="35"/>
      <c r="G10" s="35"/>
      <c r="H10" s="35"/>
      <c r="I10" s="35"/>
      <c r="J10" s="32"/>
      <c r="K10" s="35"/>
      <c r="L10" s="35"/>
      <c r="M10" s="35"/>
      <c r="N10" s="35"/>
      <c r="O10" s="35"/>
      <c r="P10" s="35"/>
      <c r="Q10" s="35"/>
    </row>
    <row r="11" spans="1:28" s="117" customFormat="1" ht="11.25">
      <c r="B11" s="129" t="s">
        <v>4</v>
      </c>
      <c r="C11" s="129"/>
      <c r="D11" s="129"/>
      <c r="E11" s="129"/>
      <c r="F11" s="118"/>
      <c r="G11" s="118"/>
      <c r="H11" s="118"/>
      <c r="I11" s="118"/>
      <c r="J11" s="118"/>
      <c r="K11" s="118"/>
      <c r="L11" s="118"/>
      <c r="M11" s="118"/>
      <c r="N11" s="118"/>
      <c r="O11" s="118"/>
      <c r="P11" s="118"/>
      <c r="Q11" s="118"/>
    </row>
    <row r="12" spans="1:28" s="114" customFormat="1" ht="9" customHeight="1">
      <c r="B12" s="209" t="s">
        <v>5</v>
      </c>
      <c r="C12" s="209"/>
      <c r="D12" s="209"/>
      <c r="E12" s="209"/>
      <c r="F12" s="209"/>
      <c r="G12" s="162" t="s">
        <v>8</v>
      </c>
      <c r="H12" s="163"/>
      <c r="I12" s="187" t="s">
        <v>20</v>
      </c>
      <c r="J12" s="183" t="s">
        <v>71</v>
      </c>
      <c r="K12" s="161" t="s">
        <v>69</v>
      </c>
      <c r="L12" s="162"/>
      <c r="M12" s="163"/>
      <c r="N12" s="161" t="s">
        <v>70</v>
      </c>
      <c r="O12" s="162"/>
      <c r="P12" s="162"/>
      <c r="Q12" s="162"/>
      <c r="R12" s="162"/>
      <c r="S12" s="163"/>
    </row>
    <row r="13" spans="1:28" s="114" customFormat="1" ht="4.5" customHeight="1">
      <c r="B13" s="209"/>
      <c r="C13" s="209"/>
      <c r="D13" s="209"/>
      <c r="E13" s="209"/>
      <c r="F13" s="209"/>
      <c r="G13" s="165"/>
      <c r="H13" s="166"/>
      <c r="I13" s="187"/>
      <c r="J13" s="184"/>
      <c r="K13" s="164"/>
      <c r="L13" s="165"/>
      <c r="M13" s="166"/>
      <c r="N13" s="164"/>
      <c r="O13" s="165"/>
      <c r="P13" s="165"/>
      <c r="Q13" s="165"/>
      <c r="R13" s="165"/>
      <c r="S13" s="166"/>
    </row>
    <row r="14" spans="1:28" s="114" customFormat="1" ht="9" customHeight="1">
      <c r="B14" s="227" t="s">
        <v>507</v>
      </c>
      <c r="C14" s="228"/>
      <c r="D14" s="228"/>
      <c r="E14" s="228"/>
      <c r="F14" s="229"/>
      <c r="G14" s="33" t="s">
        <v>75</v>
      </c>
      <c r="H14" s="34"/>
      <c r="I14" s="39">
        <v>4</v>
      </c>
      <c r="J14" s="59">
        <f>SUM(J27:J30)</f>
        <v>13</v>
      </c>
      <c r="K14" s="158">
        <v>7.8703120784243188</v>
      </c>
      <c r="L14" s="159"/>
      <c r="M14" s="160"/>
      <c r="N14" s="158">
        <f>K14/J14*100</f>
        <v>60.540862141725526</v>
      </c>
      <c r="O14" s="159"/>
      <c r="P14" s="159"/>
      <c r="Q14" s="159"/>
      <c r="R14" s="159"/>
      <c r="S14" s="160"/>
    </row>
    <row r="15" spans="1:28" s="114" customFormat="1" ht="9" customHeight="1">
      <c r="B15" s="230"/>
      <c r="C15" s="231"/>
      <c r="D15" s="231"/>
      <c r="E15" s="231"/>
      <c r="F15" s="232"/>
      <c r="G15" s="33" t="s">
        <v>76</v>
      </c>
      <c r="H15" s="34"/>
      <c r="I15" s="39">
        <v>31</v>
      </c>
      <c r="J15" s="59">
        <f>SUM(J31:J61)</f>
        <v>87</v>
      </c>
      <c r="K15" s="158">
        <v>44.016143538087952</v>
      </c>
      <c r="L15" s="159"/>
      <c r="M15" s="160"/>
      <c r="N15" s="158">
        <f>K15/J15*100</f>
        <v>50.593268434583848</v>
      </c>
      <c r="O15" s="159"/>
      <c r="P15" s="159"/>
      <c r="Q15" s="159"/>
      <c r="R15" s="159"/>
      <c r="S15" s="160"/>
    </row>
    <row r="16" spans="1:28" s="114" customFormat="1" ht="9" customHeight="1">
      <c r="B16" s="190" t="s">
        <v>6</v>
      </c>
      <c r="C16" s="190"/>
      <c r="D16" s="190"/>
      <c r="E16" s="190"/>
      <c r="F16" s="190"/>
      <c r="G16" s="33" t="s">
        <v>508</v>
      </c>
      <c r="H16" s="34"/>
      <c r="I16" s="39" t="s">
        <v>498</v>
      </c>
      <c r="J16" s="59" t="s">
        <v>499</v>
      </c>
      <c r="K16" s="158" t="s">
        <v>612</v>
      </c>
      <c r="L16" s="159"/>
      <c r="M16" s="160"/>
      <c r="N16" s="158" t="s">
        <v>503</v>
      </c>
      <c r="O16" s="159"/>
      <c r="P16" s="159"/>
      <c r="Q16" s="159"/>
      <c r="R16" s="159"/>
      <c r="S16" s="160"/>
    </row>
    <row r="17" spans="1:21" s="114" customFormat="1" ht="9" customHeight="1">
      <c r="B17" s="190"/>
      <c r="C17" s="190"/>
      <c r="D17" s="190"/>
      <c r="E17" s="190"/>
      <c r="F17" s="190"/>
      <c r="G17" s="33" t="s">
        <v>509</v>
      </c>
      <c r="H17" s="34"/>
      <c r="I17" s="39">
        <v>8</v>
      </c>
      <c r="J17" s="59">
        <f>SUM(J30,J38:J39,J47,J51,J56:J57,J61)</f>
        <v>30</v>
      </c>
      <c r="K17" s="158">
        <v>12.667506070689809</v>
      </c>
      <c r="L17" s="159"/>
      <c r="M17" s="160"/>
      <c r="N17" s="158">
        <f t="shared" ref="N17:N22" si="0">K17/J17*100</f>
        <v>42.225020235632698</v>
      </c>
      <c r="O17" s="159"/>
      <c r="P17" s="159"/>
      <c r="Q17" s="159"/>
      <c r="R17" s="159"/>
      <c r="S17" s="160"/>
    </row>
    <row r="18" spans="1:21" s="114" customFormat="1" ht="9" customHeight="1">
      <c r="B18" s="190"/>
      <c r="C18" s="190"/>
      <c r="D18" s="190"/>
      <c r="E18" s="190"/>
      <c r="F18" s="190"/>
      <c r="G18" s="33" t="s">
        <v>510</v>
      </c>
      <c r="H18" s="34"/>
      <c r="I18" s="39">
        <v>5</v>
      </c>
      <c r="J18" s="59">
        <f>SUM(J28:J29,J31,J40,J59,)</f>
        <v>14</v>
      </c>
      <c r="K18" s="158">
        <v>7.692418382948107</v>
      </c>
      <c r="L18" s="159"/>
      <c r="M18" s="160"/>
      <c r="N18" s="158">
        <f t="shared" si="0"/>
        <v>54.945845592486478</v>
      </c>
      <c r="O18" s="159"/>
      <c r="P18" s="159"/>
      <c r="Q18" s="159"/>
      <c r="R18" s="159"/>
      <c r="S18" s="160"/>
    </row>
    <row r="19" spans="1:21" s="114" customFormat="1" ht="9" customHeight="1">
      <c r="B19" s="190"/>
      <c r="C19" s="190"/>
      <c r="D19" s="190"/>
      <c r="E19" s="190"/>
      <c r="F19" s="190"/>
      <c r="G19" s="33" t="s">
        <v>511</v>
      </c>
      <c r="H19" s="34"/>
      <c r="I19" s="39">
        <v>22</v>
      </c>
      <c r="J19" s="59">
        <f>SUM(J27,J33,J35:J37,J41:J46,J48:J50,J52:J55,J60,J32,J34,J58)</f>
        <v>56</v>
      </c>
      <c r="K19" s="158">
        <v>31.526531162874363</v>
      </c>
      <c r="L19" s="159"/>
      <c r="M19" s="160"/>
      <c r="N19" s="158">
        <f t="shared" si="0"/>
        <v>56.297377076561361</v>
      </c>
      <c r="O19" s="159"/>
      <c r="P19" s="159"/>
      <c r="Q19" s="159"/>
      <c r="R19" s="159"/>
      <c r="S19" s="160"/>
    </row>
    <row r="20" spans="1:21" s="114" customFormat="1" ht="9" customHeight="1">
      <c r="B20" s="190" t="s">
        <v>7</v>
      </c>
      <c r="C20" s="190"/>
      <c r="D20" s="190"/>
      <c r="E20" s="190"/>
      <c r="F20" s="190"/>
      <c r="G20" s="33" t="s">
        <v>17</v>
      </c>
      <c r="H20" s="34"/>
      <c r="I20" s="39">
        <v>24</v>
      </c>
      <c r="J20" s="59">
        <f>SUM(J28:J29,J34:J35,J36,J38:J44,J46,J49:J51,J53:J56,J58:J59,J31:J32)</f>
        <v>62</v>
      </c>
      <c r="K20" s="158">
        <v>32.783074017447611</v>
      </c>
      <c r="L20" s="159"/>
      <c r="M20" s="160"/>
      <c r="N20" s="158">
        <f t="shared" si="0"/>
        <v>52.87592583459292</v>
      </c>
      <c r="O20" s="159"/>
      <c r="P20" s="159"/>
      <c r="Q20" s="159"/>
      <c r="R20" s="159"/>
      <c r="S20" s="160"/>
    </row>
    <row r="21" spans="1:21" s="114" customFormat="1" ht="9" customHeight="1">
      <c r="B21" s="190"/>
      <c r="C21" s="190"/>
      <c r="D21" s="190"/>
      <c r="E21" s="190"/>
      <c r="F21" s="190"/>
      <c r="G21" s="33" t="s">
        <v>18</v>
      </c>
      <c r="H21" s="34"/>
      <c r="I21" s="39">
        <v>9</v>
      </c>
      <c r="J21" s="59">
        <f>SUM(J27,J33,J37,J45,J47:J48,J52,J60:J61,)</f>
        <v>28</v>
      </c>
      <c r="K21" s="158">
        <v>14.244131666516774</v>
      </c>
      <c r="L21" s="159"/>
      <c r="M21" s="160"/>
      <c r="N21" s="158">
        <f t="shared" si="0"/>
        <v>50.871898808988483</v>
      </c>
      <c r="O21" s="159"/>
      <c r="P21" s="159"/>
      <c r="Q21" s="159"/>
      <c r="R21" s="159"/>
      <c r="S21" s="160"/>
    </row>
    <row r="22" spans="1:21" s="114" customFormat="1" ht="9" customHeight="1">
      <c r="B22" s="190"/>
      <c r="C22" s="190"/>
      <c r="D22" s="190"/>
      <c r="E22" s="190"/>
      <c r="F22" s="190"/>
      <c r="G22" s="33" t="s">
        <v>19</v>
      </c>
      <c r="H22" s="34"/>
      <c r="I22" s="39">
        <v>2</v>
      </c>
      <c r="J22" s="59">
        <f>SUM(J30,J57,)</f>
        <v>10</v>
      </c>
      <c r="K22" s="158">
        <v>4.8592499325478915</v>
      </c>
      <c r="L22" s="159"/>
      <c r="M22" s="160"/>
      <c r="N22" s="158">
        <f t="shared" si="0"/>
        <v>48.592499325478919</v>
      </c>
      <c r="O22" s="159"/>
      <c r="P22" s="159"/>
      <c r="Q22" s="159"/>
      <c r="R22" s="159"/>
      <c r="S22" s="160"/>
    </row>
    <row r="23" spans="1:21" s="142" customFormat="1" ht="9" customHeight="1">
      <c r="B23" s="190" t="s">
        <v>423</v>
      </c>
      <c r="C23" s="190"/>
      <c r="D23" s="190"/>
      <c r="E23" s="190"/>
      <c r="F23" s="190"/>
      <c r="G23" s="190"/>
      <c r="H23" s="190"/>
      <c r="I23" s="59">
        <v>35</v>
      </c>
      <c r="J23" s="59">
        <v>100</v>
      </c>
      <c r="K23" s="222">
        <v>51.886455616512272</v>
      </c>
      <c r="L23" s="222"/>
      <c r="M23" s="222"/>
      <c r="N23" s="158" t="s">
        <v>515</v>
      </c>
      <c r="O23" s="159"/>
      <c r="P23" s="159"/>
      <c r="Q23" s="159"/>
      <c r="R23" s="159"/>
      <c r="S23" s="160"/>
    </row>
    <row r="24" spans="1:21" s="10" customFormat="1" ht="15" customHeight="1">
      <c r="A24" s="10" t="s">
        <v>21</v>
      </c>
    </row>
    <row r="25" spans="1:21" ht="29.25" customHeight="1">
      <c r="A25" s="227" t="s">
        <v>315</v>
      </c>
      <c r="B25" s="229"/>
      <c r="C25" s="227" t="s">
        <v>316</v>
      </c>
      <c r="D25" s="228"/>
      <c r="E25" s="228"/>
      <c r="F25" s="228"/>
      <c r="G25" s="229"/>
      <c r="H25" s="227" t="s">
        <v>24</v>
      </c>
      <c r="I25" s="229"/>
      <c r="J25" s="235" t="s">
        <v>71</v>
      </c>
      <c r="K25" s="220" t="s">
        <v>313</v>
      </c>
      <c r="L25" s="221"/>
      <c r="M25" s="234" t="s">
        <v>6</v>
      </c>
      <c r="N25" s="234"/>
      <c r="O25" s="234"/>
      <c r="P25" s="234"/>
      <c r="Q25" s="234" t="s">
        <v>7</v>
      </c>
      <c r="R25" s="234"/>
      <c r="S25" s="234"/>
      <c r="T25" s="233" t="s">
        <v>31</v>
      </c>
      <c r="U25" s="233"/>
    </row>
    <row r="26" spans="1:21" s="10" customFormat="1" ht="136.5">
      <c r="A26" s="230"/>
      <c r="B26" s="232"/>
      <c r="C26" s="230"/>
      <c r="D26" s="231"/>
      <c r="E26" s="231"/>
      <c r="F26" s="231"/>
      <c r="G26" s="232"/>
      <c r="H26" s="230"/>
      <c r="I26" s="232"/>
      <c r="J26" s="236"/>
      <c r="K26" s="130" t="s">
        <v>75</v>
      </c>
      <c r="L26" s="131" t="s">
        <v>81</v>
      </c>
      <c r="M26" s="153" t="s">
        <v>77</v>
      </c>
      <c r="N26" s="154" t="s">
        <v>78</v>
      </c>
      <c r="O26" s="154" t="s">
        <v>79</v>
      </c>
      <c r="P26" s="154" t="s">
        <v>80</v>
      </c>
      <c r="Q26" s="130" t="s">
        <v>17</v>
      </c>
      <c r="R26" s="131" t="s">
        <v>18</v>
      </c>
      <c r="S26" s="132" t="s">
        <v>19</v>
      </c>
      <c r="T26" s="130" t="s">
        <v>22</v>
      </c>
      <c r="U26" s="132" t="s">
        <v>23</v>
      </c>
    </row>
    <row r="27" spans="1:21" s="12" customFormat="1" ht="18" customHeight="1">
      <c r="A27" s="237">
        <v>1</v>
      </c>
      <c r="B27" s="133" t="s">
        <v>381</v>
      </c>
      <c r="C27" s="217" t="s">
        <v>111</v>
      </c>
      <c r="D27" s="218"/>
      <c r="E27" s="218"/>
      <c r="F27" s="218"/>
      <c r="G27" s="219"/>
      <c r="H27" s="213" t="s">
        <v>153</v>
      </c>
      <c r="I27" s="214"/>
      <c r="J27" s="134">
        <v>3</v>
      </c>
      <c r="K27" s="135" t="s">
        <v>29</v>
      </c>
      <c r="L27" s="136"/>
      <c r="M27" s="135"/>
      <c r="N27" s="136"/>
      <c r="O27" s="136"/>
      <c r="P27" s="136" t="s">
        <v>29</v>
      </c>
      <c r="Q27" s="135"/>
      <c r="R27" s="136" t="s">
        <v>29</v>
      </c>
      <c r="S27" s="137"/>
      <c r="T27" s="138">
        <v>76.68855112869862</v>
      </c>
      <c r="U27" s="139">
        <v>9.0745570000000004</v>
      </c>
    </row>
    <row r="28" spans="1:21" s="12" customFormat="1" ht="18.75" customHeight="1">
      <c r="A28" s="237"/>
      <c r="B28" s="140" t="s">
        <v>382</v>
      </c>
      <c r="C28" s="210" t="s">
        <v>112</v>
      </c>
      <c r="D28" s="211"/>
      <c r="E28" s="211"/>
      <c r="F28" s="211"/>
      <c r="G28" s="212"/>
      <c r="H28" s="215" t="s">
        <v>154</v>
      </c>
      <c r="I28" s="216"/>
      <c r="J28" s="134">
        <v>2</v>
      </c>
      <c r="K28" s="135" t="s">
        <v>29</v>
      </c>
      <c r="L28" s="136"/>
      <c r="M28" s="135"/>
      <c r="N28" s="136"/>
      <c r="O28" s="136" t="s">
        <v>29</v>
      </c>
      <c r="P28" s="136"/>
      <c r="Q28" s="135" t="s">
        <v>29</v>
      </c>
      <c r="R28" s="136"/>
      <c r="S28" s="137"/>
      <c r="T28" s="138">
        <v>76.162424678478288</v>
      </c>
      <c r="U28" s="139">
        <v>1.5963665</v>
      </c>
    </row>
    <row r="29" spans="1:21" s="12" customFormat="1" ht="19.5" customHeight="1">
      <c r="A29" s="237"/>
      <c r="B29" s="140" t="s">
        <v>380</v>
      </c>
      <c r="C29" s="210" t="s">
        <v>127</v>
      </c>
      <c r="D29" s="211"/>
      <c r="E29" s="211"/>
      <c r="F29" s="211"/>
      <c r="G29" s="212"/>
      <c r="H29" s="215" t="s">
        <v>155</v>
      </c>
      <c r="I29" s="216"/>
      <c r="J29" s="134">
        <v>3</v>
      </c>
      <c r="K29" s="135" t="s">
        <v>29</v>
      </c>
      <c r="L29" s="136"/>
      <c r="M29" s="135"/>
      <c r="N29" s="136"/>
      <c r="O29" s="136" t="s">
        <v>29</v>
      </c>
      <c r="P29" s="136"/>
      <c r="Q29" s="135" t="s">
        <v>29</v>
      </c>
      <c r="R29" s="136"/>
      <c r="S29" s="137"/>
      <c r="T29" s="138">
        <v>57.572623437359468</v>
      </c>
      <c r="U29" s="139">
        <v>2.0100728000000001</v>
      </c>
    </row>
    <row r="30" spans="1:21" s="12" customFormat="1" ht="30" customHeight="1">
      <c r="A30" s="237"/>
      <c r="B30" s="140" t="s">
        <v>383</v>
      </c>
      <c r="C30" s="210" t="s">
        <v>128</v>
      </c>
      <c r="D30" s="211"/>
      <c r="E30" s="211"/>
      <c r="F30" s="211"/>
      <c r="G30" s="212"/>
      <c r="H30" s="215" t="s">
        <v>417</v>
      </c>
      <c r="I30" s="216"/>
      <c r="J30" s="134">
        <v>5</v>
      </c>
      <c r="K30" s="135" t="s">
        <v>29</v>
      </c>
      <c r="L30" s="136"/>
      <c r="M30" s="135"/>
      <c r="N30" s="136" t="s">
        <v>29</v>
      </c>
      <c r="O30" s="136"/>
      <c r="P30" s="136"/>
      <c r="Q30" s="135"/>
      <c r="R30" s="136"/>
      <c r="S30" s="137" t="s">
        <v>29</v>
      </c>
      <c r="T30" s="138">
        <v>46.384566957460201</v>
      </c>
      <c r="U30" s="139">
        <v>22.7223671</v>
      </c>
    </row>
    <row r="31" spans="1:21" s="12" customFormat="1" ht="19.5" customHeight="1">
      <c r="A31" s="237">
        <v>2</v>
      </c>
      <c r="B31" s="140" t="s">
        <v>374</v>
      </c>
      <c r="C31" s="210" t="s">
        <v>129</v>
      </c>
      <c r="D31" s="211"/>
      <c r="E31" s="211"/>
      <c r="F31" s="211"/>
      <c r="G31" s="212"/>
      <c r="H31" s="215" t="s">
        <v>156</v>
      </c>
      <c r="I31" s="216"/>
      <c r="J31" s="134">
        <v>3</v>
      </c>
      <c r="K31" s="135"/>
      <c r="L31" s="136" t="s">
        <v>29</v>
      </c>
      <c r="M31" s="135"/>
      <c r="N31" s="136"/>
      <c r="O31" s="136" t="s">
        <v>29</v>
      </c>
      <c r="P31" s="136"/>
      <c r="Q31" s="135" t="s">
        <v>29</v>
      </c>
      <c r="R31" s="136"/>
      <c r="S31" s="137"/>
      <c r="T31" s="138">
        <v>81.635039122223219</v>
      </c>
      <c r="U31" s="139">
        <v>0.52612639999999999</v>
      </c>
    </row>
    <row r="32" spans="1:21" s="12" customFormat="1" ht="30" customHeight="1">
      <c r="A32" s="237"/>
      <c r="B32" s="140" t="s">
        <v>375</v>
      </c>
      <c r="C32" s="210" t="s">
        <v>130</v>
      </c>
      <c r="D32" s="211"/>
      <c r="E32" s="211"/>
      <c r="F32" s="211"/>
      <c r="G32" s="212"/>
      <c r="H32" s="215" t="s">
        <v>157</v>
      </c>
      <c r="I32" s="216"/>
      <c r="J32" s="134">
        <v>3</v>
      </c>
      <c r="K32" s="135"/>
      <c r="L32" s="136" t="s">
        <v>29</v>
      </c>
      <c r="M32" s="135"/>
      <c r="N32" s="136"/>
      <c r="O32" s="136"/>
      <c r="P32" s="136" t="s">
        <v>73</v>
      </c>
      <c r="Q32" s="135" t="s">
        <v>29</v>
      </c>
      <c r="R32" s="136"/>
      <c r="S32" s="137"/>
      <c r="T32" s="138">
        <v>56.763198129328181</v>
      </c>
      <c r="U32" s="139">
        <v>0.80942530000000001</v>
      </c>
    </row>
    <row r="33" spans="1:21" s="12" customFormat="1" ht="18.75" customHeight="1">
      <c r="A33" s="237"/>
      <c r="B33" s="140" t="s">
        <v>376</v>
      </c>
      <c r="C33" s="210" t="s">
        <v>131</v>
      </c>
      <c r="D33" s="211"/>
      <c r="E33" s="211"/>
      <c r="F33" s="211"/>
      <c r="G33" s="212"/>
      <c r="H33" s="215" t="s">
        <v>158</v>
      </c>
      <c r="I33" s="216"/>
      <c r="J33" s="134">
        <v>3</v>
      </c>
      <c r="K33" s="135"/>
      <c r="L33" s="136" t="s">
        <v>29</v>
      </c>
      <c r="M33" s="135"/>
      <c r="N33" s="136"/>
      <c r="O33" s="136"/>
      <c r="P33" s="136" t="s">
        <v>29</v>
      </c>
      <c r="Q33" s="135"/>
      <c r="R33" s="136" t="s">
        <v>29</v>
      </c>
      <c r="S33" s="137"/>
      <c r="T33" s="138">
        <v>87.993524597535739</v>
      </c>
      <c r="U33" s="139">
        <v>4.1775339000000002</v>
      </c>
    </row>
    <row r="34" spans="1:21" s="12" customFormat="1" ht="18.75" customHeight="1">
      <c r="A34" s="237"/>
      <c r="B34" s="140" t="s">
        <v>391</v>
      </c>
      <c r="C34" s="210" t="s">
        <v>132</v>
      </c>
      <c r="D34" s="211"/>
      <c r="E34" s="211"/>
      <c r="F34" s="211"/>
      <c r="G34" s="212"/>
      <c r="H34" s="215" t="s">
        <v>159</v>
      </c>
      <c r="I34" s="216"/>
      <c r="J34" s="134">
        <v>2</v>
      </c>
      <c r="K34" s="135"/>
      <c r="L34" s="136" t="s">
        <v>29</v>
      </c>
      <c r="M34" s="135"/>
      <c r="N34" s="136"/>
      <c r="O34" s="136"/>
      <c r="P34" s="136" t="s">
        <v>73</v>
      </c>
      <c r="Q34" s="135" t="s">
        <v>29</v>
      </c>
      <c r="R34" s="136"/>
      <c r="S34" s="137"/>
      <c r="T34" s="138">
        <v>85.340408310099832</v>
      </c>
      <c r="U34" s="139">
        <v>0.40471259999999998</v>
      </c>
    </row>
    <row r="35" spans="1:21" s="12" customFormat="1" ht="18" customHeight="1">
      <c r="A35" s="237"/>
      <c r="B35" s="140" t="s">
        <v>378</v>
      </c>
      <c r="C35" s="210" t="s">
        <v>133</v>
      </c>
      <c r="D35" s="211"/>
      <c r="E35" s="211"/>
      <c r="F35" s="211"/>
      <c r="G35" s="212"/>
      <c r="H35" s="215" t="s">
        <v>160</v>
      </c>
      <c r="I35" s="216"/>
      <c r="J35" s="134">
        <v>2</v>
      </c>
      <c r="K35" s="135"/>
      <c r="L35" s="136" t="s">
        <v>29</v>
      </c>
      <c r="M35" s="135"/>
      <c r="N35" s="136"/>
      <c r="O35" s="136"/>
      <c r="P35" s="136" t="s">
        <v>29</v>
      </c>
      <c r="Q35" s="135" t="s">
        <v>29</v>
      </c>
      <c r="R35" s="136"/>
      <c r="S35" s="137"/>
      <c r="T35" s="138">
        <v>81.855382678298412</v>
      </c>
      <c r="U35" s="139">
        <v>0.39571899999999999</v>
      </c>
    </row>
    <row r="36" spans="1:21" s="12" customFormat="1" ht="20.25" customHeight="1">
      <c r="A36" s="237"/>
      <c r="B36" s="140" t="s">
        <v>392</v>
      </c>
      <c r="C36" s="210" t="s">
        <v>134</v>
      </c>
      <c r="D36" s="211"/>
      <c r="E36" s="211"/>
      <c r="F36" s="211"/>
      <c r="G36" s="212"/>
      <c r="H36" s="215" t="s">
        <v>161</v>
      </c>
      <c r="I36" s="216"/>
      <c r="J36" s="134">
        <v>2</v>
      </c>
      <c r="K36" s="135"/>
      <c r="L36" s="136" t="s">
        <v>29</v>
      </c>
      <c r="M36" s="135"/>
      <c r="N36" s="136"/>
      <c r="O36" s="136"/>
      <c r="P36" s="136" t="s">
        <v>29</v>
      </c>
      <c r="Q36" s="135" t="s">
        <v>29</v>
      </c>
      <c r="R36" s="136"/>
      <c r="S36" s="137"/>
      <c r="T36" s="138">
        <v>71.719579098839816</v>
      </c>
      <c r="U36" s="139">
        <v>0.62955300000000003</v>
      </c>
    </row>
    <row r="37" spans="1:21" s="12" customFormat="1" ht="18" customHeight="1">
      <c r="A37" s="237"/>
      <c r="B37" s="140" t="s">
        <v>393</v>
      </c>
      <c r="C37" s="210" t="s">
        <v>135</v>
      </c>
      <c r="D37" s="211"/>
      <c r="E37" s="211"/>
      <c r="F37" s="211"/>
      <c r="G37" s="212"/>
      <c r="H37" s="215" t="s">
        <v>162</v>
      </c>
      <c r="I37" s="216"/>
      <c r="J37" s="134">
        <v>3</v>
      </c>
      <c r="K37" s="135"/>
      <c r="L37" s="136" t="s">
        <v>29</v>
      </c>
      <c r="M37" s="135"/>
      <c r="N37" s="136"/>
      <c r="O37" s="136"/>
      <c r="P37" s="136" t="s">
        <v>29</v>
      </c>
      <c r="Q37" s="135"/>
      <c r="R37" s="136" t="s">
        <v>29</v>
      </c>
      <c r="S37" s="137"/>
      <c r="T37" s="138">
        <v>55.594028239949637</v>
      </c>
      <c r="U37" s="139">
        <v>21.701591799999999</v>
      </c>
    </row>
    <row r="38" spans="1:21" ht="18" customHeight="1">
      <c r="A38" s="237"/>
      <c r="B38" s="140" t="s">
        <v>413</v>
      </c>
      <c r="C38" s="210" t="s">
        <v>136</v>
      </c>
      <c r="D38" s="211"/>
      <c r="E38" s="211"/>
      <c r="F38" s="211"/>
      <c r="G38" s="212"/>
      <c r="H38" s="215" t="s">
        <v>163</v>
      </c>
      <c r="I38" s="216"/>
      <c r="J38" s="134">
        <v>3</v>
      </c>
      <c r="K38" s="135"/>
      <c r="L38" s="136" t="s">
        <v>29</v>
      </c>
      <c r="M38" s="135"/>
      <c r="N38" s="136" t="s">
        <v>29</v>
      </c>
      <c r="O38" s="136"/>
      <c r="P38" s="136"/>
      <c r="Q38" s="135" t="s">
        <v>29</v>
      </c>
      <c r="R38" s="136"/>
      <c r="S38" s="137"/>
      <c r="T38" s="138">
        <v>44.92760140300387</v>
      </c>
      <c r="U38" s="139">
        <v>0.65653379999999995</v>
      </c>
    </row>
    <row r="39" spans="1:21" ht="24" customHeight="1">
      <c r="A39" s="237"/>
      <c r="B39" s="140" t="s">
        <v>383</v>
      </c>
      <c r="C39" s="210" t="s">
        <v>137</v>
      </c>
      <c r="D39" s="211"/>
      <c r="E39" s="211"/>
      <c r="F39" s="211"/>
      <c r="G39" s="212"/>
      <c r="H39" s="215" t="s">
        <v>418</v>
      </c>
      <c r="I39" s="216"/>
      <c r="J39" s="134">
        <v>3</v>
      </c>
      <c r="K39" s="135"/>
      <c r="L39" s="136" t="s">
        <v>29</v>
      </c>
      <c r="M39" s="135"/>
      <c r="N39" s="136" t="s">
        <v>29</v>
      </c>
      <c r="O39" s="136"/>
      <c r="P39" s="136"/>
      <c r="Q39" s="135" t="s">
        <v>29</v>
      </c>
      <c r="R39" s="136"/>
      <c r="S39" s="137"/>
      <c r="T39" s="138">
        <v>40.219444194621815</v>
      </c>
      <c r="U39" s="139">
        <v>1.0522529</v>
      </c>
    </row>
    <row r="40" spans="1:21" ht="30" customHeight="1">
      <c r="A40" s="237"/>
      <c r="B40" s="140" t="s">
        <v>414</v>
      </c>
      <c r="C40" s="210" t="s">
        <v>138</v>
      </c>
      <c r="D40" s="211"/>
      <c r="E40" s="211"/>
      <c r="F40" s="211"/>
      <c r="G40" s="212"/>
      <c r="H40" s="215" t="s">
        <v>164</v>
      </c>
      <c r="I40" s="216"/>
      <c r="J40" s="134">
        <v>3</v>
      </c>
      <c r="K40" s="135"/>
      <c r="L40" s="136" t="s">
        <v>29</v>
      </c>
      <c r="M40" s="135"/>
      <c r="N40" s="136"/>
      <c r="O40" s="136" t="s">
        <v>29</v>
      </c>
      <c r="P40" s="136"/>
      <c r="Q40" s="135" t="s">
        <v>29</v>
      </c>
      <c r="R40" s="136"/>
      <c r="S40" s="137"/>
      <c r="T40" s="138">
        <v>21.908445004047131</v>
      </c>
      <c r="U40" s="139">
        <v>0.78244440000000004</v>
      </c>
    </row>
    <row r="41" spans="1:21" ht="30" customHeight="1">
      <c r="A41" s="237"/>
      <c r="B41" s="140" t="s">
        <v>395</v>
      </c>
      <c r="C41" s="210" t="s">
        <v>139</v>
      </c>
      <c r="D41" s="211"/>
      <c r="E41" s="211"/>
      <c r="F41" s="211"/>
      <c r="G41" s="212"/>
      <c r="H41" s="215" t="s">
        <v>165</v>
      </c>
      <c r="I41" s="216"/>
      <c r="J41" s="134">
        <v>3</v>
      </c>
      <c r="K41" s="135"/>
      <c r="L41" s="136" t="s">
        <v>29</v>
      </c>
      <c r="M41" s="135"/>
      <c r="N41" s="136"/>
      <c r="O41" s="136"/>
      <c r="P41" s="136" t="s">
        <v>29</v>
      </c>
      <c r="Q41" s="135" t="s">
        <v>29</v>
      </c>
      <c r="R41" s="136"/>
      <c r="S41" s="137"/>
      <c r="T41" s="138">
        <v>51.227628383847467</v>
      </c>
      <c r="U41" s="139">
        <v>0.8813742</v>
      </c>
    </row>
    <row r="42" spans="1:21" ht="18" customHeight="1">
      <c r="A42" s="237">
        <v>3</v>
      </c>
      <c r="B42" s="140" t="s">
        <v>381</v>
      </c>
      <c r="C42" s="210" t="s">
        <v>140</v>
      </c>
      <c r="D42" s="211"/>
      <c r="E42" s="211"/>
      <c r="F42" s="211"/>
      <c r="G42" s="212"/>
      <c r="H42" s="215" t="s">
        <v>166</v>
      </c>
      <c r="I42" s="216"/>
      <c r="J42" s="134">
        <v>2</v>
      </c>
      <c r="K42" s="135"/>
      <c r="L42" s="136" t="s">
        <v>29</v>
      </c>
      <c r="M42" s="135"/>
      <c r="N42" s="136"/>
      <c r="O42" s="136"/>
      <c r="P42" s="136" t="s">
        <v>29</v>
      </c>
      <c r="Q42" s="135" t="s">
        <v>29</v>
      </c>
      <c r="R42" s="136"/>
      <c r="S42" s="137"/>
      <c r="T42" s="138">
        <v>58.746290134004866</v>
      </c>
      <c r="U42" s="139">
        <v>1.5019336000000001</v>
      </c>
    </row>
    <row r="43" spans="1:21" ht="18" customHeight="1">
      <c r="A43" s="237"/>
      <c r="B43" s="140" t="s">
        <v>382</v>
      </c>
      <c r="C43" s="210" t="s">
        <v>141</v>
      </c>
      <c r="D43" s="211"/>
      <c r="E43" s="211"/>
      <c r="F43" s="211"/>
      <c r="G43" s="212"/>
      <c r="H43" s="215" t="s">
        <v>167</v>
      </c>
      <c r="I43" s="216"/>
      <c r="J43" s="134">
        <v>2</v>
      </c>
      <c r="K43" s="135"/>
      <c r="L43" s="136" t="s">
        <v>29</v>
      </c>
      <c r="M43" s="135"/>
      <c r="N43" s="136"/>
      <c r="O43" s="136"/>
      <c r="P43" s="136" t="s">
        <v>29</v>
      </c>
      <c r="Q43" s="135" t="s">
        <v>29</v>
      </c>
      <c r="R43" s="136"/>
      <c r="S43" s="137"/>
      <c r="T43" s="138">
        <v>56.133645111970502</v>
      </c>
      <c r="U43" s="139">
        <v>1.5199208</v>
      </c>
    </row>
    <row r="44" spans="1:21" ht="18" customHeight="1">
      <c r="A44" s="237"/>
      <c r="B44" s="140" t="s">
        <v>380</v>
      </c>
      <c r="C44" s="210" t="s">
        <v>142</v>
      </c>
      <c r="D44" s="211"/>
      <c r="E44" s="211"/>
      <c r="F44" s="211"/>
      <c r="G44" s="212"/>
      <c r="H44" s="215" t="s">
        <v>168</v>
      </c>
      <c r="I44" s="216"/>
      <c r="J44" s="134">
        <v>2</v>
      </c>
      <c r="K44" s="135"/>
      <c r="L44" s="136" t="s">
        <v>29</v>
      </c>
      <c r="M44" s="135"/>
      <c r="N44" s="136"/>
      <c r="O44" s="136"/>
      <c r="P44" s="136" t="s">
        <v>29</v>
      </c>
      <c r="Q44" s="135" t="s">
        <v>29</v>
      </c>
      <c r="R44" s="136"/>
      <c r="S44" s="137"/>
      <c r="T44" s="138">
        <v>29.098839823725157</v>
      </c>
      <c r="U44" s="139">
        <v>1.6233474000000001</v>
      </c>
    </row>
    <row r="45" spans="1:21" ht="18.75" customHeight="1">
      <c r="A45" s="237"/>
      <c r="B45" s="140" t="s">
        <v>383</v>
      </c>
      <c r="C45" s="210" t="s">
        <v>143</v>
      </c>
      <c r="D45" s="211"/>
      <c r="E45" s="211"/>
      <c r="F45" s="211"/>
      <c r="G45" s="212"/>
      <c r="H45" s="215" t="s">
        <v>608</v>
      </c>
      <c r="I45" s="216"/>
      <c r="J45" s="134">
        <v>3</v>
      </c>
      <c r="K45" s="135"/>
      <c r="L45" s="136" t="s">
        <v>29</v>
      </c>
      <c r="M45" s="135"/>
      <c r="N45" s="136"/>
      <c r="O45" s="136"/>
      <c r="P45" s="136" t="s">
        <v>29</v>
      </c>
      <c r="Q45" s="135"/>
      <c r="R45" s="136" t="s">
        <v>29</v>
      </c>
      <c r="S45" s="137"/>
      <c r="T45" s="138">
        <v>46.645381778936944</v>
      </c>
      <c r="U45" s="139">
        <v>29.2877057</v>
      </c>
    </row>
    <row r="46" spans="1:21" ht="19.5" customHeight="1">
      <c r="A46" s="237"/>
      <c r="B46" s="140" t="s">
        <v>384</v>
      </c>
      <c r="C46" s="210" t="s">
        <v>144</v>
      </c>
      <c r="D46" s="211"/>
      <c r="E46" s="211"/>
      <c r="F46" s="211"/>
      <c r="G46" s="212"/>
      <c r="H46" s="215" t="s">
        <v>169</v>
      </c>
      <c r="I46" s="216"/>
      <c r="J46" s="134">
        <v>3</v>
      </c>
      <c r="K46" s="135"/>
      <c r="L46" s="136" t="s">
        <v>29</v>
      </c>
      <c r="M46" s="135"/>
      <c r="N46" s="136"/>
      <c r="O46" s="136"/>
      <c r="P46" s="136" t="s">
        <v>29</v>
      </c>
      <c r="Q46" s="135" t="s">
        <v>29</v>
      </c>
      <c r="R46" s="136"/>
      <c r="S46" s="137"/>
      <c r="T46" s="138">
        <v>23.61273495817969</v>
      </c>
      <c r="U46" s="139">
        <v>2.0235631999999999</v>
      </c>
    </row>
    <row r="47" spans="1:21" ht="20.25" customHeight="1">
      <c r="A47" s="237"/>
      <c r="B47" s="140" t="s">
        <v>385</v>
      </c>
      <c r="C47" s="210" t="s">
        <v>415</v>
      </c>
      <c r="D47" s="211"/>
      <c r="E47" s="211"/>
      <c r="F47" s="211"/>
      <c r="G47" s="212"/>
      <c r="H47" s="215" t="s">
        <v>170</v>
      </c>
      <c r="I47" s="216"/>
      <c r="J47" s="134">
        <v>4</v>
      </c>
      <c r="K47" s="135"/>
      <c r="L47" s="136" t="s">
        <v>29</v>
      </c>
      <c r="M47" s="135"/>
      <c r="N47" s="136" t="s">
        <v>29</v>
      </c>
      <c r="O47" s="136"/>
      <c r="P47" s="136"/>
      <c r="Q47" s="135"/>
      <c r="R47" s="136" t="s">
        <v>29</v>
      </c>
      <c r="S47" s="137"/>
      <c r="T47" s="138">
        <v>33.370806727223666</v>
      </c>
      <c r="U47" s="139">
        <v>3.3905926000000002</v>
      </c>
    </row>
    <row r="48" spans="1:21" ht="20.25" customHeight="1">
      <c r="A48" s="237"/>
      <c r="B48" s="140" t="s">
        <v>396</v>
      </c>
      <c r="C48" s="210" t="s">
        <v>145</v>
      </c>
      <c r="D48" s="211"/>
      <c r="E48" s="211"/>
      <c r="F48" s="211"/>
      <c r="G48" s="212"/>
      <c r="H48" s="215" t="s">
        <v>171</v>
      </c>
      <c r="I48" s="216"/>
      <c r="J48" s="134">
        <v>3</v>
      </c>
      <c r="K48" s="135"/>
      <c r="L48" s="136" t="s">
        <v>29</v>
      </c>
      <c r="M48" s="135"/>
      <c r="N48" s="136"/>
      <c r="O48" s="136"/>
      <c r="P48" s="136" t="s">
        <v>29</v>
      </c>
      <c r="Q48" s="135"/>
      <c r="R48" s="136" t="s">
        <v>29</v>
      </c>
      <c r="S48" s="137"/>
      <c r="T48" s="138">
        <v>60.086338699523338</v>
      </c>
      <c r="U48" s="139">
        <v>8.6968251999999993</v>
      </c>
    </row>
    <row r="49" spans="1:21" ht="20.25" customHeight="1">
      <c r="A49" s="237"/>
      <c r="B49" s="140" t="s">
        <v>389</v>
      </c>
      <c r="C49" s="210" t="s">
        <v>146</v>
      </c>
      <c r="D49" s="211"/>
      <c r="E49" s="211"/>
      <c r="F49" s="211"/>
      <c r="G49" s="212"/>
      <c r="H49" s="215" t="s">
        <v>172</v>
      </c>
      <c r="I49" s="216"/>
      <c r="J49" s="134">
        <v>3</v>
      </c>
      <c r="K49" s="135"/>
      <c r="L49" s="136" t="s">
        <v>29</v>
      </c>
      <c r="M49" s="135"/>
      <c r="N49" s="136"/>
      <c r="O49" s="136"/>
      <c r="P49" s="136" t="s">
        <v>29</v>
      </c>
      <c r="Q49" s="135" t="s">
        <v>29</v>
      </c>
      <c r="R49" s="136"/>
      <c r="S49" s="137"/>
      <c r="T49" s="138">
        <v>76.985340408310108</v>
      </c>
      <c r="U49" s="139">
        <v>1.6278442</v>
      </c>
    </row>
    <row r="50" spans="1:21" ht="18.75" customHeight="1">
      <c r="A50" s="237"/>
      <c r="B50" s="140" t="s">
        <v>410</v>
      </c>
      <c r="C50" s="210" t="s">
        <v>147</v>
      </c>
      <c r="D50" s="211"/>
      <c r="E50" s="211"/>
      <c r="F50" s="211"/>
      <c r="G50" s="212"/>
      <c r="H50" s="215" t="s">
        <v>173</v>
      </c>
      <c r="I50" s="216"/>
      <c r="J50" s="134">
        <v>3</v>
      </c>
      <c r="K50" s="135"/>
      <c r="L50" s="136" t="s">
        <v>29</v>
      </c>
      <c r="M50" s="135"/>
      <c r="N50" s="136"/>
      <c r="O50" s="136"/>
      <c r="P50" s="136" t="s">
        <v>29</v>
      </c>
      <c r="Q50" s="135" t="s">
        <v>29</v>
      </c>
      <c r="R50" s="136"/>
      <c r="S50" s="137"/>
      <c r="T50" s="138">
        <v>48.817339688820944</v>
      </c>
      <c r="U50" s="139">
        <v>1.911143</v>
      </c>
    </row>
    <row r="51" spans="1:21" ht="33" customHeight="1">
      <c r="A51" s="237">
        <v>4</v>
      </c>
      <c r="B51" s="140" t="s">
        <v>381</v>
      </c>
      <c r="C51" s="217" t="s">
        <v>589</v>
      </c>
      <c r="D51" s="218"/>
      <c r="E51" s="218"/>
      <c r="F51" s="218"/>
      <c r="G51" s="219"/>
      <c r="H51" s="215" t="s">
        <v>401</v>
      </c>
      <c r="I51" s="216"/>
      <c r="J51" s="134">
        <v>3</v>
      </c>
      <c r="K51" s="135"/>
      <c r="L51" s="136" t="s">
        <v>29</v>
      </c>
      <c r="M51" s="135"/>
      <c r="N51" s="136" t="s">
        <v>29</v>
      </c>
      <c r="O51" s="136"/>
      <c r="P51" s="136"/>
      <c r="Q51" s="135" t="s">
        <v>29</v>
      </c>
      <c r="R51" s="136"/>
      <c r="S51" s="137"/>
      <c r="T51" s="138">
        <v>50.337260545013045</v>
      </c>
      <c r="U51" s="139">
        <v>2.0640345</v>
      </c>
    </row>
    <row r="52" spans="1:21" ht="17.25" customHeight="1">
      <c r="A52" s="237"/>
      <c r="B52" s="140" t="s">
        <v>382</v>
      </c>
      <c r="C52" s="217" t="s">
        <v>148</v>
      </c>
      <c r="D52" s="218"/>
      <c r="E52" s="218"/>
      <c r="F52" s="218"/>
      <c r="G52" s="219"/>
      <c r="H52" s="215" t="s">
        <v>174</v>
      </c>
      <c r="I52" s="216"/>
      <c r="J52" s="134">
        <v>3</v>
      </c>
      <c r="K52" s="135"/>
      <c r="L52" s="136" t="s">
        <v>29</v>
      </c>
      <c r="M52" s="135"/>
      <c r="N52" s="136"/>
      <c r="O52" s="136"/>
      <c r="P52" s="136" t="s">
        <v>29</v>
      </c>
      <c r="Q52" s="135"/>
      <c r="R52" s="136" t="s">
        <v>29</v>
      </c>
      <c r="S52" s="137"/>
      <c r="T52" s="138">
        <v>38.946847738105937</v>
      </c>
      <c r="U52" s="139">
        <v>9.1375122999999991</v>
      </c>
    </row>
    <row r="53" spans="1:21" ht="20.25" customHeight="1">
      <c r="A53" s="237"/>
      <c r="B53" s="140" t="s">
        <v>380</v>
      </c>
      <c r="C53" s="210" t="s">
        <v>149</v>
      </c>
      <c r="D53" s="211"/>
      <c r="E53" s="211"/>
      <c r="F53" s="211"/>
      <c r="G53" s="212"/>
      <c r="H53" s="215" t="s">
        <v>175</v>
      </c>
      <c r="I53" s="216"/>
      <c r="J53" s="134">
        <v>2</v>
      </c>
      <c r="K53" s="135"/>
      <c r="L53" s="136" t="s">
        <v>29</v>
      </c>
      <c r="M53" s="135"/>
      <c r="N53" s="136"/>
      <c r="O53" s="136"/>
      <c r="P53" s="136" t="s">
        <v>29</v>
      </c>
      <c r="Q53" s="135" t="s">
        <v>29</v>
      </c>
      <c r="R53" s="136"/>
      <c r="S53" s="137"/>
      <c r="T53" s="138">
        <v>61.502832988578113</v>
      </c>
      <c r="U53" s="139">
        <v>1.8706718</v>
      </c>
    </row>
    <row r="54" spans="1:21" ht="32.25" customHeight="1">
      <c r="A54" s="237"/>
      <c r="B54" s="140" t="s">
        <v>383</v>
      </c>
      <c r="C54" s="210" t="s">
        <v>416</v>
      </c>
      <c r="D54" s="211"/>
      <c r="E54" s="211"/>
      <c r="F54" s="211"/>
      <c r="G54" s="212"/>
      <c r="H54" s="213" t="s">
        <v>176</v>
      </c>
      <c r="I54" s="214"/>
      <c r="J54" s="134">
        <v>2</v>
      </c>
      <c r="K54" s="135"/>
      <c r="L54" s="136" t="s">
        <v>29</v>
      </c>
      <c r="M54" s="135"/>
      <c r="N54" s="136"/>
      <c r="O54" s="136"/>
      <c r="P54" s="136" t="s">
        <v>29</v>
      </c>
      <c r="Q54" s="135" t="s">
        <v>29</v>
      </c>
      <c r="R54" s="136"/>
      <c r="S54" s="137"/>
      <c r="T54" s="138">
        <v>50.449680726684051</v>
      </c>
      <c r="U54" s="139">
        <v>1.7537548000000001</v>
      </c>
    </row>
    <row r="55" spans="1:21" ht="18" customHeight="1">
      <c r="A55" s="237">
        <v>4</v>
      </c>
      <c r="B55" s="140" t="s">
        <v>384</v>
      </c>
      <c r="C55" s="210" t="s">
        <v>150</v>
      </c>
      <c r="D55" s="211"/>
      <c r="E55" s="211"/>
      <c r="F55" s="211"/>
      <c r="G55" s="212"/>
      <c r="H55" s="213" t="s">
        <v>177</v>
      </c>
      <c r="I55" s="214"/>
      <c r="J55" s="134">
        <v>2</v>
      </c>
      <c r="K55" s="135"/>
      <c r="L55" s="136" t="s">
        <v>29</v>
      </c>
      <c r="M55" s="135"/>
      <c r="N55" s="136"/>
      <c r="O55" s="136"/>
      <c r="P55" s="136" t="s">
        <v>29</v>
      </c>
      <c r="Q55" s="135" t="s">
        <v>29</v>
      </c>
      <c r="R55" s="136"/>
      <c r="S55" s="137"/>
      <c r="T55" s="138">
        <v>71.094522888748998</v>
      </c>
      <c r="U55" s="139">
        <v>1.7852323999999999</v>
      </c>
    </row>
    <row r="56" spans="1:21" ht="30" customHeight="1">
      <c r="A56" s="237"/>
      <c r="B56" s="140" t="s">
        <v>385</v>
      </c>
      <c r="C56" s="210" t="s">
        <v>151</v>
      </c>
      <c r="D56" s="211"/>
      <c r="E56" s="211"/>
      <c r="F56" s="211"/>
      <c r="G56" s="212"/>
      <c r="H56" s="215" t="s">
        <v>419</v>
      </c>
      <c r="I56" s="216"/>
      <c r="J56" s="134">
        <v>3</v>
      </c>
      <c r="K56" s="135"/>
      <c r="L56" s="136" t="s">
        <v>29</v>
      </c>
      <c r="M56" s="135"/>
      <c r="N56" s="136" t="s">
        <v>29</v>
      </c>
      <c r="O56" s="136"/>
      <c r="P56" s="136"/>
      <c r="Q56" s="135" t="s">
        <v>29</v>
      </c>
      <c r="R56" s="136"/>
      <c r="S56" s="137"/>
      <c r="T56" s="138">
        <v>42.733159456785678</v>
      </c>
      <c r="U56" s="139">
        <v>2.1134993999999998</v>
      </c>
    </row>
    <row r="57" spans="1:21" ht="30" customHeight="1">
      <c r="A57" s="237"/>
      <c r="B57" s="140" t="s">
        <v>396</v>
      </c>
      <c r="C57" s="210" t="s">
        <v>122</v>
      </c>
      <c r="D57" s="211"/>
      <c r="E57" s="211"/>
      <c r="F57" s="211"/>
      <c r="G57" s="212"/>
      <c r="H57" s="215" t="s">
        <v>123</v>
      </c>
      <c r="I57" s="216"/>
      <c r="J57" s="134">
        <v>5</v>
      </c>
      <c r="K57" s="135"/>
      <c r="L57" s="136" t="s">
        <v>29</v>
      </c>
      <c r="M57" s="135"/>
      <c r="N57" s="136" t="s">
        <v>29</v>
      </c>
      <c r="O57" s="136"/>
      <c r="P57" s="136"/>
      <c r="Q57" s="135"/>
      <c r="R57" s="136"/>
      <c r="S57" s="137" t="s">
        <v>29</v>
      </c>
      <c r="T57" s="138">
        <v>50.800431693497622</v>
      </c>
      <c r="U57" s="139">
        <v>34.634409499999997</v>
      </c>
    </row>
    <row r="58" spans="1:21" ht="18.75" customHeight="1">
      <c r="A58" s="237"/>
      <c r="B58" s="140" t="s">
        <v>389</v>
      </c>
      <c r="C58" s="210" t="s">
        <v>407</v>
      </c>
      <c r="D58" s="211"/>
      <c r="E58" s="211"/>
      <c r="F58" s="211"/>
      <c r="G58" s="212"/>
      <c r="H58" s="215" t="s">
        <v>124</v>
      </c>
      <c r="I58" s="216"/>
      <c r="J58" s="134">
        <v>3</v>
      </c>
      <c r="K58" s="135"/>
      <c r="L58" s="136" t="s">
        <v>29</v>
      </c>
      <c r="M58" s="135"/>
      <c r="N58" s="136"/>
      <c r="O58" s="136"/>
      <c r="P58" s="136" t="s">
        <v>73</v>
      </c>
      <c r="Q58" s="135" t="s">
        <v>29</v>
      </c>
      <c r="R58" s="136"/>
      <c r="S58" s="137"/>
      <c r="T58" s="138">
        <v>23.437359474772908</v>
      </c>
      <c r="U58" s="139">
        <v>2.3518302000000002</v>
      </c>
    </row>
    <row r="59" spans="1:21" ht="18" customHeight="1">
      <c r="A59" s="237"/>
      <c r="B59" s="140" t="s">
        <v>410</v>
      </c>
      <c r="C59" s="210" t="s">
        <v>607</v>
      </c>
      <c r="D59" s="211"/>
      <c r="E59" s="211"/>
      <c r="F59" s="211"/>
      <c r="G59" s="212"/>
      <c r="H59" s="215" t="s">
        <v>125</v>
      </c>
      <c r="I59" s="216"/>
      <c r="J59" s="141">
        <v>3</v>
      </c>
      <c r="K59" s="135"/>
      <c r="L59" s="136" t="s">
        <v>29</v>
      </c>
      <c r="M59" s="135"/>
      <c r="N59" s="136"/>
      <c r="O59" s="136" t="s">
        <v>29</v>
      </c>
      <c r="P59" s="136"/>
      <c r="Q59" s="135" t="s">
        <v>29</v>
      </c>
      <c r="R59" s="136"/>
      <c r="S59" s="137"/>
      <c r="T59" s="138">
        <v>44.522888748988215</v>
      </c>
      <c r="U59" s="139">
        <v>3.0218544000000001</v>
      </c>
    </row>
    <row r="60" spans="1:21" ht="16.5" customHeight="1">
      <c r="A60" s="237"/>
      <c r="B60" s="140" t="s">
        <v>411</v>
      </c>
      <c r="C60" s="210" t="s">
        <v>110</v>
      </c>
      <c r="D60" s="211"/>
      <c r="E60" s="211"/>
      <c r="F60" s="211"/>
      <c r="G60" s="212"/>
      <c r="H60" s="215" t="s">
        <v>126</v>
      </c>
      <c r="I60" s="216"/>
      <c r="J60" s="141">
        <v>2</v>
      </c>
      <c r="K60" s="135"/>
      <c r="L60" s="136" t="s">
        <v>29</v>
      </c>
      <c r="M60" s="135"/>
      <c r="N60" s="136"/>
      <c r="O60" s="136"/>
      <c r="P60" s="136" t="s">
        <v>29</v>
      </c>
      <c r="Q60" s="135"/>
      <c r="R60" s="136" t="s">
        <v>29</v>
      </c>
      <c r="S60" s="137"/>
      <c r="T60" s="138">
        <v>40.18796654375393</v>
      </c>
      <c r="U60" s="139">
        <v>27.1652126</v>
      </c>
    </row>
    <row r="61" spans="1:21" ht="30" customHeight="1">
      <c r="A61" s="237"/>
      <c r="B61" s="140" t="s">
        <v>412</v>
      </c>
      <c r="C61" s="210" t="s">
        <v>152</v>
      </c>
      <c r="D61" s="211"/>
      <c r="E61" s="211"/>
      <c r="F61" s="211"/>
      <c r="G61" s="212"/>
      <c r="H61" s="213" t="s">
        <v>402</v>
      </c>
      <c r="I61" s="214"/>
      <c r="J61" s="141">
        <v>4</v>
      </c>
      <c r="K61" s="135"/>
      <c r="L61" s="136" t="s">
        <v>29</v>
      </c>
      <c r="M61" s="135"/>
      <c r="N61" s="136" t="s">
        <v>29</v>
      </c>
      <c r="O61" s="136"/>
      <c r="P61" s="136"/>
      <c r="Q61" s="135"/>
      <c r="R61" s="136" t="s">
        <v>29</v>
      </c>
      <c r="S61" s="137"/>
      <c r="T61" s="138">
        <v>28.172497526756</v>
      </c>
      <c r="U61" s="139">
        <v>4.4788199999999998</v>
      </c>
    </row>
    <row r="62" spans="1:21" ht="13.5" customHeight="1"/>
    <row r="63" spans="1:21" ht="27.75" customHeight="1"/>
  </sheetData>
  <mergeCells count="116">
    <mergeCell ref="A27:A30"/>
    <mergeCell ref="A31:A41"/>
    <mergeCell ref="A42:A50"/>
    <mergeCell ref="C57:G57"/>
    <mergeCell ref="A51:A54"/>
    <mergeCell ref="A55:A61"/>
    <mergeCell ref="C59:G59"/>
    <mergeCell ref="C60:G60"/>
    <mergeCell ref="C33:G33"/>
    <mergeCell ref="C47:G47"/>
    <mergeCell ref="C51:G51"/>
    <mergeCell ref="C52:G52"/>
    <mergeCell ref="C46:G46"/>
    <mergeCell ref="C61:G61"/>
    <mergeCell ref="C54:G54"/>
    <mergeCell ref="C55:G55"/>
    <mergeCell ref="C56:G56"/>
    <mergeCell ref="C53:G53"/>
    <mergeCell ref="C58:G58"/>
    <mergeCell ref="C34:G34"/>
    <mergeCell ref="C37:G37"/>
    <mergeCell ref="C38:G38"/>
    <mergeCell ref="C40:G40"/>
    <mergeCell ref="C41:G41"/>
    <mergeCell ref="H59:I59"/>
    <mergeCell ref="H60:I60"/>
    <mergeCell ref="H61:I61"/>
    <mergeCell ref="H53:I53"/>
    <mergeCell ref="H54:I54"/>
    <mergeCell ref="H55:I55"/>
    <mergeCell ref="H56:I56"/>
    <mergeCell ref="H58:I58"/>
    <mergeCell ref="H57:I57"/>
    <mergeCell ref="C39:G39"/>
    <mergeCell ref="C50:G50"/>
    <mergeCell ref="C42:G42"/>
    <mergeCell ref="C44:G44"/>
    <mergeCell ref="C45:G45"/>
    <mergeCell ref="H41:I41"/>
    <mergeCell ref="H42:I42"/>
    <mergeCell ref="C43:G43"/>
    <mergeCell ref="C48:G48"/>
    <mergeCell ref="C49:G49"/>
    <mergeCell ref="H50:I50"/>
    <mergeCell ref="H47:I47"/>
    <mergeCell ref="H43:I43"/>
    <mergeCell ref="H44:I44"/>
    <mergeCell ref="H37:I37"/>
    <mergeCell ref="H46:I46"/>
    <mergeCell ref="H48:I48"/>
    <mergeCell ref="H49:I49"/>
    <mergeCell ref="H45:I45"/>
    <mergeCell ref="H52:I52"/>
    <mergeCell ref="H40:I40"/>
    <mergeCell ref="H38:I38"/>
    <mergeCell ref="H39:I39"/>
    <mergeCell ref="H51:I51"/>
    <mergeCell ref="B8:F8"/>
    <mergeCell ref="B9:F9"/>
    <mergeCell ref="B12:F13"/>
    <mergeCell ref="G12:H13"/>
    <mergeCell ref="I12:I13"/>
    <mergeCell ref="B14:F15"/>
    <mergeCell ref="B20:F22"/>
    <mergeCell ref="H25:I26"/>
    <mergeCell ref="C25:G26"/>
    <mergeCell ref="A25:B26"/>
    <mergeCell ref="B23:H23"/>
    <mergeCell ref="B16:F19"/>
    <mergeCell ref="K14:M14"/>
    <mergeCell ref="N14:S14"/>
    <mergeCell ref="J12:J13"/>
    <mergeCell ref="K12:M13"/>
    <mergeCell ref="N12:S13"/>
    <mergeCell ref="K17:M17"/>
    <mergeCell ref="N17:S17"/>
    <mergeCell ref="N15:S15"/>
    <mergeCell ref="K16:M16"/>
    <mergeCell ref="N16:S16"/>
    <mergeCell ref="C31:G31"/>
    <mergeCell ref="C32:G32"/>
    <mergeCell ref="C27:G27"/>
    <mergeCell ref="C28:G28"/>
    <mergeCell ref="T25:U25"/>
    <mergeCell ref="K18:M18"/>
    <mergeCell ref="N18:S18"/>
    <mergeCell ref="K19:M19"/>
    <mergeCell ref="N19:S19"/>
    <mergeCell ref="K20:M20"/>
    <mergeCell ref="N21:S21"/>
    <mergeCell ref="K22:M22"/>
    <mergeCell ref="N22:S22"/>
    <mergeCell ref="B3:F3"/>
    <mergeCell ref="C36:G36"/>
    <mergeCell ref="H33:I33"/>
    <mergeCell ref="J25:J26"/>
    <mergeCell ref="K25:L25"/>
    <mergeCell ref="M25:P25"/>
    <mergeCell ref="N20:S20"/>
    <mergeCell ref="K21:M21"/>
    <mergeCell ref="K15:M15"/>
    <mergeCell ref="H34:I34"/>
    <mergeCell ref="H35:I35"/>
    <mergeCell ref="Q25:S25"/>
    <mergeCell ref="K23:M23"/>
    <mergeCell ref="N23:S23"/>
    <mergeCell ref="H28:I28"/>
    <mergeCell ref="H29:I29"/>
    <mergeCell ref="H30:I30"/>
    <mergeCell ref="H31:I31"/>
    <mergeCell ref="C35:G35"/>
    <mergeCell ref="H27:I27"/>
    <mergeCell ref="H32:I32"/>
    <mergeCell ref="H36:I36"/>
    <mergeCell ref="C29:G29"/>
    <mergeCell ref="C30:G30"/>
  </mergeCells>
  <phoneticPr fontId="1"/>
  <printOptions horizontalCentered="1"/>
  <pageMargins left="0.70866141732283472" right="0.70866141732283472" top="0.74803149606299213" bottom="0.74803149606299213" header="0.31496062992125984" footer="0.31496062992125984"/>
  <pageSetup paperSize="12" orientation="portrait" r:id="rId1"/>
  <rowBreaks count="1" manualBreakCount="1">
    <brk id="54" max="20" man="1"/>
  </rowBreaks>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AC61"/>
  <sheetViews>
    <sheetView view="pageBreakPreview" topLeftCell="A9" zoomScaleNormal="150" zoomScaleSheetLayoutView="100" workbookViewId="0">
      <selection activeCell="O30" sqref="O30:R30"/>
    </sheetView>
  </sheetViews>
  <sheetFormatPr defaultRowHeight="13.5"/>
  <cols>
    <col min="1" max="1" width="3.25" style="5" customWidth="1"/>
    <col min="2" max="2" width="4.125" style="5" customWidth="1"/>
    <col min="3" max="3" width="3.625" style="5" customWidth="1"/>
    <col min="4" max="4" width="0" style="5" hidden="1" customWidth="1"/>
    <col min="5" max="5" width="2.375" style="5" customWidth="1"/>
    <col min="6" max="6" width="4.625" style="5" customWidth="1"/>
    <col min="7" max="7" width="10.5" style="5" customWidth="1"/>
    <col min="8" max="8" width="8.5" style="5" customWidth="1"/>
    <col min="9" max="9" width="9.625" style="5" customWidth="1"/>
    <col min="10" max="10" width="3.5" style="5" customWidth="1"/>
    <col min="11" max="11" width="2.75" style="5" customWidth="1"/>
    <col min="12" max="21" width="2.375" style="5" customWidth="1"/>
    <col min="22" max="25" width="3.625" style="5" customWidth="1"/>
    <col min="26" max="26" width="3.25" style="5" customWidth="1"/>
    <col min="27" max="27" width="0.875" style="5" customWidth="1"/>
    <col min="28" max="29" width="4.25" style="5" customWidth="1"/>
    <col min="30" max="30" width="13.5" style="5" bestFit="1" customWidth="1"/>
    <col min="31" max="16384" width="9" style="5"/>
  </cols>
  <sheetData>
    <row r="1" spans="1:29" ht="5.0999999999999996" customHeight="1">
      <c r="A1" s="7"/>
      <c r="B1" s="7"/>
      <c r="C1" s="7"/>
      <c r="D1" s="7"/>
      <c r="E1" s="7"/>
      <c r="F1" s="7"/>
      <c r="G1" s="7"/>
      <c r="H1" s="7"/>
      <c r="I1" s="8"/>
      <c r="J1" s="8"/>
      <c r="K1" s="8"/>
      <c r="L1" s="8"/>
      <c r="M1" s="8"/>
      <c r="N1" s="8"/>
      <c r="O1" s="8"/>
      <c r="P1" s="8"/>
      <c r="Q1" s="8"/>
      <c r="R1" s="8"/>
      <c r="S1" s="8"/>
      <c r="T1" s="8"/>
      <c r="U1" s="8"/>
      <c r="V1" s="8"/>
      <c r="W1" s="8"/>
      <c r="X1" s="8"/>
      <c r="Y1" s="8"/>
      <c r="Z1" s="8"/>
      <c r="AA1" s="8"/>
      <c r="AB1" s="15"/>
      <c r="AC1" s="15"/>
    </row>
    <row r="2" spans="1:29" ht="9" customHeight="1">
      <c r="A2" s="7"/>
      <c r="B2" s="9" t="s">
        <v>68</v>
      </c>
      <c r="C2" s="7"/>
      <c r="D2" s="7"/>
      <c r="E2" s="7"/>
      <c r="F2" s="7"/>
      <c r="G2" s="7"/>
      <c r="H2" s="7"/>
      <c r="I2" s="8"/>
      <c r="J2" s="8"/>
      <c r="K2" s="8"/>
      <c r="L2" s="8"/>
      <c r="M2" s="8"/>
      <c r="N2" s="8"/>
      <c r="O2" s="8"/>
      <c r="P2" s="8"/>
      <c r="Q2" s="8"/>
      <c r="R2" s="8"/>
      <c r="S2" s="8"/>
      <c r="T2" s="8"/>
      <c r="U2" s="8"/>
      <c r="V2" s="8"/>
      <c r="W2" s="8"/>
      <c r="X2" s="8"/>
      <c r="Y2" s="8"/>
      <c r="Z2" s="14"/>
      <c r="AA2" s="8"/>
      <c r="AB2" s="15"/>
      <c r="AC2" s="15"/>
    </row>
    <row r="3" spans="1:29" s="20" customFormat="1">
      <c r="A3" s="7"/>
      <c r="B3" s="167" t="s">
        <v>0</v>
      </c>
      <c r="C3" s="167"/>
      <c r="D3" s="167"/>
      <c r="E3" s="167"/>
      <c r="F3" s="167"/>
      <c r="G3" s="144" t="s">
        <v>34</v>
      </c>
      <c r="H3" s="7"/>
      <c r="I3" s="18"/>
      <c r="J3" s="18"/>
      <c r="K3" s="18"/>
      <c r="L3" s="18"/>
      <c r="M3" s="18"/>
      <c r="N3" s="18"/>
      <c r="O3" s="18"/>
      <c r="P3" s="18"/>
      <c r="Q3" s="18"/>
      <c r="R3" s="18"/>
      <c r="S3" s="18"/>
      <c r="T3" s="18"/>
      <c r="U3" s="18"/>
      <c r="V3" s="18"/>
      <c r="W3" s="18"/>
      <c r="X3" s="18"/>
      <c r="Y3" s="18"/>
      <c r="Z3" s="18"/>
      <c r="AA3" s="18"/>
      <c r="AB3" s="19"/>
      <c r="AC3" s="19"/>
    </row>
    <row r="4" spans="1:29" s="12" customFormat="1" ht="9">
      <c r="A4" s="9"/>
      <c r="B4" s="9" t="s">
        <v>497</v>
      </c>
      <c r="C4" s="9"/>
      <c r="D4" s="9"/>
      <c r="E4" s="9"/>
      <c r="F4" s="9"/>
      <c r="G4" s="9"/>
      <c r="H4" s="9"/>
      <c r="I4" s="23"/>
      <c r="J4" s="23"/>
      <c r="K4" s="23"/>
      <c r="L4" s="23"/>
      <c r="M4" s="23"/>
      <c r="N4" s="23"/>
      <c r="O4" s="23"/>
      <c r="P4" s="23"/>
      <c r="Q4" s="23"/>
      <c r="R4" s="23"/>
      <c r="S4" s="23"/>
      <c r="T4" s="23"/>
      <c r="U4" s="23"/>
      <c r="V4" s="23"/>
      <c r="W4" s="23"/>
      <c r="X4" s="23"/>
      <c r="Y4" s="23"/>
      <c r="Z4" s="23"/>
      <c r="AA4" s="23"/>
      <c r="AB4" s="24"/>
      <c r="AC4" s="24"/>
    </row>
    <row r="5" spans="1:29" ht="5.0999999999999996" customHeight="1">
      <c r="A5" s="7"/>
      <c r="B5" s="7"/>
      <c r="C5" s="7"/>
      <c r="D5" s="7"/>
      <c r="E5" s="7"/>
      <c r="F5" s="7"/>
      <c r="G5" s="7"/>
      <c r="H5" s="7"/>
      <c r="I5" s="8"/>
      <c r="J5" s="8"/>
      <c r="K5" s="8"/>
      <c r="L5" s="8"/>
      <c r="M5" s="8"/>
      <c r="N5" s="8"/>
      <c r="O5" s="8"/>
      <c r="P5" s="8"/>
      <c r="Q5" s="8"/>
      <c r="R5" s="8"/>
      <c r="S5" s="8"/>
      <c r="T5" s="8"/>
      <c r="U5" s="8"/>
      <c r="V5" s="8"/>
      <c r="W5" s="8"/>
      <c r="X5" s="8"/>
      <c r="Y5" s="8"/>
      <c r="Z5" s="8"/>
      <c r="AA5" s="8"/>
      <c r="AB5" s="15"/>
      <c r="AC5" s="15"/>
    </row>
    <row r="6" spans="1:29" s="25" customFormat="1" ht="12">
      <c r="A6" s="115" t="s">
        <v>312</v>
      </c>
    </row>
    <row r="7" spans="1:29" s="10" customFormat="1" ht="11.25">
      <c r="B7" s="32" t="s">
        <v>1</v>
      </c>
      <c r="C7" s="32"/>
      <c r="D7" s="32"/>
      <c r="E7" s="32"/>
      <c r="F7" s="32"/>
      <c r="G7" s="32"/>
      <c r="H7" s="32"/>
      <c r="I7" s="32"/>
      <c r="J7" s="32"/>
      <c r="K7" s="32"/>
      <c r="L7" s="32"/>
      <c r="M7" s="32"/>
      <c r="N7" s="32"/>
      <c r="O7" s="32"/>
      <c r="P7" s="32"/>
      <c r="Q7" s="32"/>
    </row>
    <row r="8" spans="1:29" ht="9" customHeight="1">
      <c r="B8" s="190"/>
      <c r="C8" s="190"/>
      <c r="D8" s="190"/>
      <c r="E8" s="190"/>
      <c r="F8" s="190"/>
      <c r="G8" s="40" t="s">
        <v>2</v>
      </c>
      <c r="H8" s="13" t="s">
        <v>3</v>
      </c>
      <c r="I8" s="13" t="s">
        <v>69</v>
      </c>
      <c r="J8" s="35"/>
      <c r="K8" s="3"/>
      <c r="L8" s="3"/>
      <c r="M8" s="3"/>
      <c r="N8" s="3"/>
      <c r="O8" s="4"/>
      <c r="P8" s="32"/>
      <c r="Q8" s="32"/>
      <c r="R8" s="1"/>
      <c r="S8" s="1"/>
      <c r="T8" s="1"/>
      <c r="U8" s="1"/>
      <c r="V8" s="1"/>
      <c r="W8" s="1"/>
      <c r="X8" s="1"/>
      <c r="Y8" s="1"/>
      <c r="Z8" s="1"/>
    </row>
    <row r="9" spans="1:29" ht="9" customHeight="1">
      <c r="B9" s="187" t="s">
        <v>31</v>
      </c>
      <c r="C9" s="188"/>
      <c r="D9" s="188"/>
      <c r="E9" s="188"/>
      <c r="F9" s="189"/>
      <c r="G9" s="41">
        <v>68297</v>
      </c>
      <c r="H9" s="27">
        <v>468</v>
      </c>
      <c r="I9" s="28">
        <v>49.367483198383532</v>
      </c>
      <c r="J9" s="35"/>
      <c r="K9" s="29"/>
      <c r="L9" s="29"/>
      <c r="M9" s="29"/>
      <c r="N9" s="29"/>
      <c r="O9" s="11"/>
      <c r="P9" s="36"/>
      <c r="Q9" s="36"/>
      <c r="R9" s="2"/>
      <c r="S9" s="2"/>
      <c r="T9" s="2"/>
      <c r="U9" s="2"/>
      <c r="V9" s="2"/>
      <c r="W9" s="2"/>
      <c r="X9" s="2"/>
      <c r="Y9" s="2"/>
      <c r="Z9" s="2"/>
    </row>
    <row r="10" spans="1:29" s="20" customFormat="1">
      <c r="B10" s="30"/>
      <c r="C10" s="30"/>
      <c r="D10" s="30"/>
      <c r="E10" s="30"/>
      <c r="F10" s="30"/>
      <c r="G10" s="30"/>
      <c r="H10" s="30"/>
      <c r="I10" s="30"/>
      <c r="J10" s="30"/>
      <c r="K10" s="30"/>
      <c r="L10" s="30"/>
      <c r="M10" s="30"/>
      <c r="N10" s="30"/>
      <c r="O10" s="30"/>
      <c r="P10" s="30"/>
      <c r="Q10" s="30"/>
    </row>
    <row r="11" spans="1:29" s="10" customFormat="1" ht="11.25">
      <c r="B11" s="31" t="s">
        <v>4</v>
      </c>
      <c r="C11" s="31"/>
      <c r="D11" s="31"/>
      <c r="E11" s="31"/>
      <c r="F11" s="32"/>
      <c r="G11" s="32"/>
      <c r="H11" s="32"/>
      <c r="I11" s="32"/>
      <c r="J11" s="32"/>
      <c r="K11" s="32"/>
      <c r="L11" s="32"/>
      <c r="M11" s="32"/>
      <c r="N11" s="32"/>
      <c r="O11" s="32"/>
      <c r="P11" s="32"/>
      <c r="Q11" s="32"/>
    </row>
    <row r="12" spans="1:29" ht="9" customHeight="1">
      <c r="B12" s="209" t="s">
        <v>5</v>
      </c>
      <c r="C12" s="209"/>
      <c r="D12" s="209"/>
      <c r="E12" s="209"/>
      <c r="F12" s="209"/>
      <c r="G12" s="162" t="s">
        <v>8</v>
      </c>
      <c r="H12" s="163"/>
      <c r="I12" s="187" t="s">
        <v>20</v>
      </c>
      <c r="J12" s="183" t="s">
        <v>71</v>
      </c>
      <c r="K12" s="161" t="s">
        <v>69</v>
      </c>
      <c r="L12" s="162"/>
      <c r="M12" s="163"/>
      <c r="N12" s="161" t="s">
        <v>70</v>
      </c>
      <c r="O12" s="162"/>
      <c r="P12" s="162"/>
      <c r="Q12" s="162"/>
      <c r="R12" s="162"/>
      <c r="S12" s="163"/>
      <c r="Y12" s="1"/>
    </row>
    <row r="13" spans="1:29" ht="4.5" customHeight="1">
      <c r="B13" s="209"/>
      <c r="C13" s="209"/>
      <c r="D13" s="209"/>
      <c r="E13" s="209"/>
      <c r="F13" s="209"/>
      <c r="G13" s="165"/>
      <c r="H13" s="166"/>
      <c r="I13" s="187"/>
      <c r="J13" s="184"/>
      <c r="K13" s="164"/>
      <c r="L13" s="165"/>
      <c r="M13" s="166"/>
      <c r="N13" s="164"/>
      <c r="O13" s="165"/>
      <c r="P13" s="165"/>
      <c r="Q13" s="165"/>
      <c r="R13" s="165"/>
      <c r="S13" s="166"/>
    </row>
    <row r="14" spans="1:29" ht="9" customHeight="1">
      <c r="B14" s="227" t="s">
        <v>493</v>
      </c>
      <c r="C14" s="228"/>
      <c r="D14" s="228"/>
      <c r="E14" s="228"/>
      <c r="F14" s="229"/>
      <c r="G14" s="37" t="s">
        <v>25</v>
      </c>
      <c r="H14" s="38"/>
      <c r="I14" s="39">
        <v>10</v>
      </c>
      <c r="J14" s="59">
        <f>SUM(J31:J38,J55:J56,)</f>
        <v>32</v>
      </c>
      <c r="K14" s="158">
        <v>16.050060764015992</v>
      </c>
      <c r="L14" s="159"/>
      <c r="M14" s="160"/>
      <c r="N14" s="158">
        <f>K14/J14*100</f>
        <v>50.156439887549972</v>
      </c>
      <c r="O14" s="159"/>
      <c r="P14" s="159"/>
      <c r="Q14" s="159"/>
      <c r="R14" s="159"/>
      <c r="S14" s="160"/>
    </row>
    <row r="15" spans="1:29" ht="9" customHeight="1">
      <c r="B15" s="247"/>
      <c r="C15" s="248"/>
      <c r="D15" s="248"/>
      <c r="E15" s="248"/>
      <c r="F15" s="249"/>
      <c r="G15" s="37" t="s">
        <v>26</v>
      </c>
      <c r="H15" s="38"/>
      <c r="I15" s="39">
        <v>10</v>
      </c>
      <c r="J15" s="59">
        <f>SUM(J47:J54,J57:J58)</f>
        <v>35</v>
      </c>
      <c r="K15" s="158">
        <v>18.388992195850477</v>
      </c>
      <c r="L15" s="159"/>
      <c r="M15" s="160"/>
      <c r="N15" s="158">
        <f>K15/J15*100</f>
        <v>52.53997770242993</v>
      </c>
      <c r="O15" s="159"/>
      <c r="P15" s="159"/>
      <c r="Q15" s="159"/>
      <c r="R15" s="159"/>
      <c r="S15" s="160"/>
    </row>
    <row r="16" spans="1:29" ht="9" customHeight="1">
      <c r="B16" s="247"/>
      <c r="C16" s="248"/>
      <c r="D16" s="248"/>
      <c r="E16" s="248"/>
      <c r="F16" s="249"/>
      <c r="G16" s="37" t="s">
        <v>48</v>
      </c>
      <c r="H16" s="38"/>
      <c r="I16" s="59">
        <v>10</v>
      </c>
      <c r="J16" s="59">
        <f>SUM(J39:J46,J59:J60)</f>
        <v>33</v>
      </c>
      <c r="K16" s="158">
        <v>14.928430238517066</v>
      </c>
      <c r="L16" s="159"/>
      <c r="M16" s="160"/>
      <c r="N16" s="158">
        <f>K16/J16*100</f>
        <v>45.237667389445654</v>
      </c>
      <c r="O16" s="159"/>
      <c r="P16" s="159"/>
      <c r="Q16" s="159"/>
      <c r="R16" s="159"/>
      <c r="S16" s="160"/>
    </row>
    <row r="17" spans="1:25" ht="9" customHeight="1">
      <c r="B17" s="230"/>
      <c r="C17" s="231"/>
      <c r="D17" s="231"/>
      <c r="E17" s="231"/>
      <c r="F17" s="232"/>
      <c r="G17" s="37" t="s">
        <v>49</v>
      </c>
      <c r="H17" s="38"/>
      <c r="I17" s="39" t="s">
        <v>513</v>
      </c>
      <c r="J17" s="59" t="s">
        <v>513</v>
      </c>
      <c r="K17" s="158" t="s">
        <v>611</v>
      </c>
      <c r="L17" s="159"/>
      <c r="M17" s="160"/>
      <c r="N17" s="158" t="s">
        <v>513</v>
      </c>
      <c r="O17" s="159"/>
      <c r="P17" s="159"/>
      <c r="Q17" s="159"/>
      <c r="R17" s="159"/>
      <c r="S17" s="160"/>
    </row>
    <row r="18" spans="1:25" ht="9" hidden="1" customHeight="1">
      <c r="B18" s="13"/>
      <c r="C18" s="13"/>
      <c r="D18" s="13"/>
      <c r="E18" s="13"/>
      <c r="F18" s="13"/>
      <c r="G18" s="37"/>
      <c r="H18" s="38"/>
      <c r="I18" s="39"/>
      <c r="J18" s="59" t="s">
        <v>514</v>
      </c>
      <c r="K18" s="158"/>
      <c r="L18" s="159"/>
      <c r="M18" s="160"/>
      <c r="N18" s="147"/>
      <c r="O18" s="148"/>
      <c r="P18" s="148"/>
      <c r="Q18" s="149"/>
      <c r="R18" s="146" t="s">
        <v>514</v>
      </c>
      <c r="S18" s="63"/>
    </row>
    <row r="19" spans="1:25" ht="9" customHeight="1">
      <c r="B19" s="190" t="s">
        <v>6</v>
      </c>
      <c r="C19" s="190"/>
      <c r="D19" s="190"/>
      <c r="E19" s="190"/>
      <c r="F19" s="190"/>
      <c r="G19" s="37" t="s">
        <v>27</v>
      </c>
      <c r="H19" s="38"/>
      <c r="I19" s="39" t="s">
        <v>513</v>
      </c>
      <c r="J19" s="59" t="s">
        <v>513</v>
      </c>
      <c r="K19" s="158" t="s">
        <v>611</v>
      </c>
      <c r="L19" s="159"/>
      <c r="M19" s="160"/>
      <c r="N19" s="158" t="s">
        <v>513</v>
      </c>
      <c r="O19" s="159"/>
      <c r="P19" s="159"/>
      <c r="Q19" s="159"/>
      <c r="R19" s="159"/>
      <c r="S19" s="160"/>
    </row>
    <row r="20" spans="1:25" ht="9" customHeight="1">
      <c r="B20" s="190"/>
      <c r="C20" s="190"/>
      <c r="D20" s="190"/>
      <c r="E20" s="190"/>
      <c r="F20" s="190"/>
      <c r="G20" s="37" t="s">
        <v>28</v>
      </c>
      <c r="H20" s="38"/>
      <c r="I20" s="39">
        <v>7</v>
      </c>
      <c r="J20" s="59">
        <f>SUM(J42,J46,J52:J53,J56,J59:J60,)</f>
        <v>26</v>
      </c>
      <c r="K20" s="158">
        <v>8.6018858807853942</v>
      </c>
      <c r="L20" s="159"/>
      <c r="M20" s="160"/>
      <c r="N20" s="158">
        <f>K20/J20*100</f>
        <v>33.084176464559206</v>
      </c>
      <c r="O20" s="159"/>
      <c r="P20" s="159"/>
      <c r="Q20" s="159"/>
      <c r="R20" s="159"/>
      <c r="S20" s="160"/>
      <c r="T20" s="11"/>
      <c r="U20" s="11"/>
      <c r="V20" s="11"/>
    </row>
    <row r="21" spans="1:25" ht="9" customHeight="1">
      <c r="B21" s="190"/>
      <c r="C21" s="190"/>
      <c r="D21" s="190"/>
      <c r="E21" s="190"/>
      <c r="F21" s="190"/>
      <c r="G21" s="37" t="s">
        <v>50</v>
      </c>
      <c r="H21" s="38"/>
      <c r="I21" s="39">
        <v>11</v>
      </c>
      <c r="J21" s="59">
        <f>SUM(J31:J32,J34,J36:J37,J39,J44,J49,J51,J55,J58)</f>
        <v>34</v>
      </c>
      <c r="K21" s="158">
        <v>20.01511047337365</v>
      </c>
      <c r="L21" s="159"/>
      <c r="M21" s="160"/>
      <c r="N21" s="158">
        <f>K21/J21*100</f>
        <v>58.867971980510738</v>
      </c>
      <c r="O21" s="159"/>
      <c r="P21" s="159"/>
      <c r="Q21" s="159"/>
      <c r="R21" s="159"/>
      <c r="S21" s="160"/>
    </row>
    <row r="22" spans="1:25" ht="9" customHeight="1">
      <c r="B22" s="190"/>
      <c r="C22" s="190"/>
      <c r="D22" s="190"/>
      <c r="E22" s="190"/>
      <c r="F22" s="190"/>
      <c r="G22" s="245" t="s">
        <v>51</v>
      </c>
      <c r="H22" s="246"/>
      <c r="I22" s="39">
        <v>12</v>
      </c>
      <c r="J22" s="59">
        <f>SUM(J35,J38,J41,J43,J45,J47:J48,J50,J54,J57,J33,J40)</f>
        <v>40</v>
      </c>
      <c r="K22" s="158">
        <v>20.75048684422449</v>
      </c>
      <c r="L22" s="159"/>
      <c r="M22" s="160"/>
      <c r="N22" s="158">
        <f>K22/J22*100</f>
        <v>51.876217110561228</v>
      </c>
      <c r="O22" s="159"/>
      <c r="P22" s="159"/>
      <c r="Q22" s="159"/>
      <c r="R22" s="159"/>
      <c r="S22" s="160"/>
    </row>
    <row r="23" spans="1:25" ht="9" hidden="1" customHeight="1">
      <c r="B23" s="13"/>
      <c r="C23" s="13"/>
      <c r="D23" s="13"/>
      <c r="E23" s="13"/>
      <c r="F23" s="13"/>
      <c r="G23" s="72"/>
      <c r="H23" s="71"/>
      <c r="I23" s="39"/>
      <c r="J23" s="59">
        <v>16</v>
      </c>
      <c r="K23" s="158">
        <v>7.7</v>
      </c>
      <c r="L23" s="159"/>
      <c r="M23" s="160"/>
      <c r="N23" s="147"/>
      <c r="O23" s="148"/>
      <c r="P23" s="148"/>
      <c r="Q23" s="149"/>
      <c r="R23" s="146">
        <f>K23/J23*100</f>
        <v>48.125</v>
      </c>
      <c r="S23" s="63"/>
    </row>
    <row r="24" spans="1:25" ht="9" customHeight="1">
      <c r="B24" s="190" t="s">
        <v>7</v>
      </c>
      <c r="C24" s="190"/>
      <c r="D24" s="190"/>
      <c r="E24" s="190"/>
      <c r="F24" s="190"/>
      <c r="G24" s="37" t="s">
        <v>17</v>
      </c>
      <c r="H24" s="38"/>
      <c r="I24" s="39">
        <v>14</v>
      </c>
      <c r="J24" s="59">
        <f>SUM(J33,J38,J40:J48,J54:J55,J58,)</f>
        <v>43</v>
      </c>
      <c r="K24" s="158">
        <v>23.118731423049329</v>
      </c>
      <c r="L24" s="159"/>
      <c r="M24" s="160"/>
      <c r="N24" s="158">
        <f>K24/J24*100</f>
        <v>53.764491681510066</v>
      </c>
      <c r="O24" s="159"/>
      <c r="P24" s="159"/>
      <c r="Q24" s="159"/>
      <c r="R24" s="159"/>
      <c r="S24" s="160"/>
    </row>
    <row r="25" spans="1:25" ht="9" customHeight="1">
      <c r="B25" s="190"/>
      <c r="C25" s="190"/>
      <c r="D25" s="190"/>
      <c r="E25" s="190"/>
      <c r="F25" s="190"/>
      <c r="G25" s="37" t="s">
        <v>18</v>
      </c>
      <c r="H25" s="38"/>
      <c r="I25" s="39">
        <v>14</v>
      </c>
      <c r="J25" s="59">
        <f>SUM(J31:J32,J34:J37,J39,J49:J53,J56,J60,)</f>
        <v>47</v>
      </c>
      <c r="K25" s="158">
        <v>22.933452421043384</v>
      </c>
      <c r="L25" s="159"/>
      <c r="M25" s="160"/>
      <c r="N25" s="158">
        <f>K25/J25*100</f>
        <v>48.79457961924124</v>
      </c>
      <c r="O25" s="159"/>
      <c r="P25" s="159"/>
      <c r="Q25" s="159"/>
      <c r="R25" s="159"/>
      <c r="S25" s="160"/>
    </row>
    <row r="26" spans="1:25" ht="9" customHeight="1">
      <c r="B26" s="190"/>
      <c r="C26" s="190"/>
      <c r="D26" s="190"/>
      <c r="E26" s="190"/>
      <c r="F26" s="190"/>
      <c r="G26" s="37" t="s">
        <v>19</v>
      </c>
      <c r="H26" s="38"/>
      <c r="I26" s="39">
        <v>2</v>
      </c>
      <c r="J26" s="59">
        <f>SUM(J57,J59)</f>
        <v>10</v>
      </c>
      <c r="K26" s="158">
        <v>3.315299354290818</v>
      </c>
      <c r="L26" s="159"/>
      <c r="M26" s="160"/>
      <c r="N26" s="158">
        <f>K26/J26*100</f>
        <v>33.152993542908185</v>
      </c>
      <c r="O26" s="159"/>
      <c r="P26" s="159"/>
      <c r="Q26" s="159"/>
      <c r="R26" s="159"/>
      <c r="S26" s="160"/>
      <c r="Y26" s="6"/>
    </row>
    <row r="27" spans="1:25" s="142" customFormat="1" ht="9" customHeight="1">
      <c r="B27" s="190" t="s">
        <v>423</v>
      </c>
      <c r="C27" s="190"/>
      <c r="D27" s="190"/>
      <c r="E27" s="190"/>
      <c r="F27" s="190"/>
      <c r="G27" s="190"/>
      <c r="H27" s="190"/>
      <c r="I27" s="59">
        <v>30</v>
      </c>
      <c r="J27" s="59">
        <v>100</v>
      </c>
      <c r="K27" s="222">
        <v>49.367483198383532</v>
      </c>
      <c r="L27" s="222"/>
      <c r="M27" s="222"/>
      <c r="N27" s="158" t="s">
        <v>515</v>
      </c>
      <c r="O27" s="159"/>
      <c r="P27" s="159"/>
      <c r="Q27" s="159"/>
      <c r="R27" s="159"/>
      <c r="S27" s="160"/>
    </row>
    <row r="28" spans="1:25" s="10" customFormat="1" ht="15" customHeight="1">
      <c r="A28" s="10" t="s">
        <v>21</v>
      </c>
    </row>
    <row r="29" spans="1:25" s="12" customFormat="1" ht="18" customHeight="1">
      <c r="A29" s="161" t="s">
        <v>315</v>
      </c>
      <c r="B29" s="163"/>
      <c r="C29" s="161" t="s">
        <v>316</v>
      </c>
      <c r="D29" s="162"/>
      <c r="E29" s="162"/>
      <c r="F29" s="162"/>
      <c r="G29" s="162"/>
      <c r="H29" s="161" t="s">
        <v>24</v>
      </c>
      <c r="I29" s="162"/>
      <c r="J29" s="183" t="s">
        <v>71</v>
      </c>
      <c r="K29" s="172" t="s">
        <v>494</v>
      </c>
      <c r="L29" s="173"/>
      <c r="M29" s="173"/>
      <c r="N29" s="174"/>
      <c r="O29" s="190" t="s">
        <v>6</v>
      </c>
      <c r="P29" s="190"/>
      <c r="Q29" s="190"/>
      <c r="R29" s="190"/>
      <c r="S29" s="187" t="s">
        <v>7</v>
      </c>
      <c r="T29" s="188"/>
      <c r="U29" s="189"/>
      <c r="V29" s="172" t="s">
        <v>31</v>
      </c>
      <c r="W29" s="174"/>
    </row>
    <row r="30" spans="1:25" s="12" customFormat="1" ht="154.5">
      <c r="A30" s="164"/>
      <c r="B30" s="166"/>
      <c r="C30" s="164"/>
      <c r="D30" s="165"/>
      <c r="E30" s="165"/>
      <c r="F30" s="165"/>
      <c r="G30" s="165"/>
      <c r="H30" s="164"/>
      <c r="I30" s="165"/>
      <c r="J30" s="184"/>
      <c r="K30" s="42" t="s">
        <v>25</v>
      </c>
      <c r="L30" s="43" t="s">
        <v>26</v>
      </c>
      <c r="M30" s="60" t="s">
        <v>48</v>
      </c>
      <c r="N30" s="44" t="s">
        <v>49</v>
      </c>
      <c r="O30" s="151" t="s">
        <v>27</v>
      </c>
      <c r="P30" s="152" t="s">
        <v>28</v>
      </c>
      <c r="Q30" s="152" t="s">
        <v>50</v>
      </c>
      <c r="R30" s="150" t="s">
        <v>51</v>
      </c>
      <c r="S30" s="42" t="s">
        <v>17</v>
      </c>
      <c r="T30" s="43" t="s">
        <v>18</v>
      </c>
      <c r="U30" s="44" t="s">
        <v>19</v>
      </c>
      <c r="V30" s="42" t="s">
        <v>22</v>
      </c>
      <c r="W30" s="44" t="s">
        <v>23</v>
      </c>
    </row>
    <row r="31" spans="1:25" s="12" customFormat="1" ht="27" customHeight="1">
      <c r="A31" s="223">
        <v>1</v>
      </c>
      <c r="B31" s="80" t="s">
        <v>526</v>
      </c>
      <c r="C31" s="240" t="s">
        <v>592</v>
      </c>
      <c r="D31" s="218"/>
      <c r="E31" s="218"/>
      <c r="F31" s="218"/>
      <c r="G31" s="218"/>
      <c r="H31" s="217" t="s">
        <v>304</v>
      </c>
      <c r="I31" s="218"/>
      <c r="J31" s="78">
        <v>3</v>
      </c>
      <c r="K31" s="45" t="s">
        <v>29</v>
      </c>
      <c r="L31" s="46"/>
      <c r="M31" s="50"/>
      <c r="N31" s="47"/>
      <c r="O31" s="45"/>
      <c r="P31" s="46"/>
      <c r="Q31" s="46" t="s">
        <v>29</v>
      </c>
      <c r="R31" s="47"/>
      <c r="S31" s="45"/>
      <c r="T31" s="65" t="s">
        <v>29</v>
      </c>
      <c r="U31" s="46"/>
      <c r="V31" s="48">
        <v>77.239117384365343</v>
      </c>
      <c r="W31" s="49">
        <v>5.2154559999999996</v>
      </c>
    </row>
    <row r="32" spans="1:25" s="12" customFormat="1" ht="27" customHeight="1">
      <c r="A32" s="223"/>
      <c r="B32" s="73" t="s">
        <v>518</v>
      </c>
      <c r="C32" s="213" t="s">
        <v>519</v>
      </c>
      <c r="D32" s="242"/>
      <c r="E32" s="242"/>
      <c r="F32" s="242"/>
      <c r="G32" s="242"/>
      <c r="H32" s="210" t="s">
        <v>548</v>
      </c>
      <c r="I32" s="218"/>
      <c r="J32" s="78">
        <v>3</v>
      </c>
      <c r="K32" s="45" t="s">
        <v>29</v>
      </c>
      <c r="L32" s="46"/>
      <c r="M32" s="50"/>
      <c r="N32" s="47"/>
      <c r="O32" s="45"/>
      <c r="P32" s="46"/>
      <c r="Q32" s="46" t="s">
        <v>29</v>
      </c>
      <c r="R32" s="47"/>
      <c r="S32" s="45"/>
      <c r="T32" s="65" t="s">
        <v>29</v>
      </c>
      <c r="U32" s="46"/>
      <c r="V32" s="48">
        <v>39.214021113665311</v>
      </c>
      <c r="W32" s="49">
        <v>11.8702139</v>
      </c>
    </row>
    <row r="33" spans="1:23" s="12" customFormat="1" ht="27" customHeight="1">
      <c r="A33" s="223">
        <v>2</v>
      </c>
      <c r="B33" s="73" t="s">
        <v>381</v>
      </c>
      <c r="C33" s="240" t="s">
        <v>593</v>
      </c>
      <c r="D33" s="242"/>
      <c r="E33" s="242"/>
      <c r="F33" s="242"/>
      <c r="G33" s="242"/>
      <c r="H33" s="210" t="s">
        <v>255</v>
      </c>
      <c r="I33" s="219"/>
      <c r="J33" s="78">
        <v>3</v>
      </c>
      <c r="K33" s="45" t="s">
        <v>29</v>
      </c>
      <c r="L33" s="46"/>
      <c r="M33" s="50"/>
      <c r="N33" s="47"/>
      <c r="O33" s="45"/>
      <c r="P33" s="46"/>
      <c r="Q33" s="46"/>
      <c r="R33" s="47" t="s">
        <v>29</v>
      </c>
      <c r="S33" s="45" t="s">
        <v>29</v>
      </c>
      <c r="T33" s="65"/>
      <c r="U33" s="46"/>
      <c r="V33" s="48">
        <v>81.801543259586808</v>
      </c>
      <c r="W33" s="49">
        <v>0.64424490000000001</v>
      </c>
    </row>
    <row r="34" spans="1:23" s="12" customFormat="1" ht="27" customHeight="1">
      <c r="A34" s="223"/>
      <c r="B34" s="73" t="s">
        <v>549</v>
      </c>
      <c r="C34" s="241" t="s">
        <v>594</v>
      </c>
      <c r="D34" s="218"/>
      <c r="E34" s="218"/>
      <c r="F34" s="218"/>
      <c r="G34" s="218"/>
      <c r="H34" s="210" t="s">
        <v>256</v>
      </c>
      <c r="I34" s="219"/>
      <c r="J34" s="78">
        <v>3</v>
      </c>
      <c r="K34" s="45" t="s">
        <v>29</v>
      </c>
      <c r="L34" s="46"/>
      <c r="M34" s="50"/>
      <c r="N34" s="47"/>
      <c r="O34" s="45"/>
      <c r="P34" s="46"/>
      <c r="Q34" s="46" t="s">
        <v>29</v>
      </c>
      <c r="R34" s="47"/>
      <c r="S34" s="45"/>
      <c r="T34" s="65" t="s">
        <v>29</v>
      </c>
      <c r="U34" s="46"/>
      <c r="V34" s="48">
        <v>55.574915442845224</v>
      </c>
      <c r="W34" s="49">
        <v>15.054834</v>
      </c>
    </row>
    <row r="35" spans="1:23" s="12" customFormat="1" ht="27" customHeight="1">
      <c r="A35" s="223">
        <v>3</v>
      </c>
      <c r="B35" s="73" t="s">
        <v>381</v>
      </c>
      <c r="C35" s="240" t="s">
        <v>598</v>
      </c>
      <c r="D35" s="238"/>
      <c r="E35" s="238"/>
      <c r="F35" s="238"/>
      <c r="G35" s="238"/>
      <c r="H35" s="210" t="s">
        <v>522</v>
      </c>
      <c r="I35" s="219"/>
      <c r="J35" s="78">
        <v>4</v>
      </c>
      <c r="K35" s="45" t="s">
        <v>29</v>
      </c>
      <c r="L35" s="46"/>
      <c r="M35" s="50"/>
      <c r="N35" s="47"/>
      <c r="O35" s="45"/>
      <c r="P35" s="46"/>
      <c r="Q35" s="46"/>
      <c r="R35" s="47" t="s">
        <v>29</v>
      </c>
      <c r="S35" s="45"/>
      <c r="T35" s="65" t="s">
        <v>29</v>
      </c>
      <c r="U35" s="46"/>
      <c r="V35" s="48">
        <v>18.902733648622931</v>
      </c>
      <c r="W35" s="49">
        <v>32.084864600000003</v>
      </c>
    </row>
    <row r="36" spans="1:23" s="12" customFormat="1" ht="27" customHeight="1">
      <c r="A36" s="223"/>
      <c r="B36" s="73" t="s">
        <v>550</v>
      </c>
      <c r="C36" s="217" t="s">
        <v>434</v>
      </c>
      <c r="D36" s="238"/>
      <c r="E36" s="238"/>
      <c r="F36" s="238"/>
      <c r="G36" s="238"/>
      <c r="H36" s="217" t="s">
        <v>551</v>
      </c>
      <c r="I36" s="219"/>
      <c r="J36" s="78">
        <v>3</v>
      </c>
      <c r="K36" s="45" t="s">
        <v>29</v>
      </c>
      <c r="L36" s="46"/>
      <c r="M36" s="50"/>
      <c r="N36" s="47"/>
      <c r="O36" s="45"/>
      <c r="P36" s="46"/>
      <c r="Q36" s="46" t="s">
        <v>29</v>
      </c>
      <c r="R36" s="47"/>
      <c r="S36" s="45"/>
      <c r="T36" s="65" t="s">
        <v>29</v>
      </c>
      <c r="U36" s="46"/>
      <c r="V36" s="48">
        <v>67.887315694686436</v>
      </c>
      <c r="W36" s="49">
        <v>13.867373300000001</v>
      </c>
    </row>
    <row r="37" spans="1:23" s="12" customFormat="1" ht="27" customHeight="1">
      <c r="A37" s="223"/>
      <c r="B37" s="73" t="s">
        <v>380</v>
      </c>
      <c r="C37" s="240" t="s">
        <v>595</v>
      </c>
      <c r="D37" s="238"/>
      <c r="E37" s="238"/>
      <c r="F37" s="238"/>
      <c r="G37" s="238"/>
      <c r="H37" s="217" t="s">
        <v>552</v>
      </c>
      <c r="I37" s="219"/>
      <c r="J37" s="78">
        <v>3</v>
      </c>
      <c r="K37" s="45" t="s">
        <v>29</v>
      </c>
      <c r="L37" s="46"/>
      <c r="M37" s="50"/>
      <c r="N37" s="47"/>
      <c r="O37" s="45"/>
      <c r="P37" s="46"/>
      <c r="Q37" s="46" t="s">
        <v>29</v>
      </c>
      <c r="R37" s="47"/>
      <c r="S37" s="45"/>
      <c r="T37" s="65" t="s">
        <v>29</v>
      </c>
      <c r="U37" s="46"/>
      <c r="V37" s="48">
        <v>56.938079271417493</v>
      </c>
      <c r="W37" s="49">
        <v>20.355213200000001</v>
      </c>
    </row>
    <row r="38" spans="1:23" s="12" customFormat="1" ht="36.75" customHeight="1">
      <c r="A38" s="223"/>
      <c r="B38" s="73" t="s">
        <v>553</v>
      </c>
      <c r="C38" s="217" t="s">
        <v>554</v>
      </c>
      <c r="D38" s="238"/>
      <c r="E38" s="238"/>
      <c r="F38" s="238"/>
      <c r="G38" s="238"/>
      <c r="H38" s="210" t="s">
        <v>257</v>
      </c>
      <c r="I38" s="219"/>
      <c r="J38" s="78">
        <v>3</v>
      </c>
      <c r="K38" s="45" t="s">
        <v>29</v>
      </c>
      <c r="L38" s="46"/>
      <c r="M38" s="50"/>
      <c r="N38" s="47"/>
      <c r="O38" s="45"/>
      <c r="P38" s="46"/>
      <c r="Q38" s="46"/>
      <c r="R38" s="47" t="s">
        <v>29</v>
      </c>
      <c r="S38" s="45" t="s">
        <v>29</v>
      </c>
      <c r="T38" s="65"/>
      <c r="U38" s="46"/>
      <c r="V38" s="48">
        <v>33.635445187929193</v>
      </c>
      <c r="W38" s="49">
        <v>1.5813286</v>
      </c>
    </row>
    <row r="39" spans="1:23" s="12" customFormat="1" ht="27" customHeight="1">
      <c r="A39" s="223">
        <v>4</v>
      </c>
      <c r="B39" s="73" t="s">
        <v>555</v>
      </c>
      <c r="C39" s="217" t="s">
        <v>523</v>
      </c>
      <c r="D39" s="238"/>
      <c r="E39" s="238"/>
      <c r="F39" s="238"/>
      <c r="G39" s="238"/>
      <c r="H39" s="210" t="s">
        <v>556</v>
      </c>
      <c r="I39" s="219"/>
      <c r="J39" s="78">
        <v>3</v>
      </c>
      <c r="K39" s="45"/>
      <c r="L39" s="46"/>
      <c r="M39" s="50" t="s">
        <v>29</v>
      </c>
      <c r="N39" s="47"/>
      <c r="O39" s="45"/>
      <c r="P39" s="46"/>
      <c r="Q39" s="46" t="s">
        <v>29</v>
      </c>
      <c r="R39" s="47"/>
      <c r="S39" s="45"/>
      <c r="T39" s="65" t="s">
        <v>29</v>
      </c>
      <c r="U39" s="46"/>
      <c r="V39" s="48">
        <v>43.367937098262004</v>
      </c>
      <c r="W39" s="49">
        <v>17.079813099999999</v>
      </c>
    </row>
    <row r="40" spans="1:23" s="12" customFormat="1" ht="27" customHeight="1">
      <c r="A40" s="223"/>
      <c r="B40" s="75" t="s">
        <v>557</v>
      </c>
      <c r="C40" s="240" t="s">
        <v>596</v>
      </c>
      <c r="D40" s="218"/>
      <c r="E40" s="218"/>
      <c r="F40" s="218"/>
      <c r="G40" s="219"/>
      <c r="H40" s="210" t="s">
        <v>258</v>
      </c>
      <c r="I40" s="219"/>
      <c r="J40" s="78">
        <v>3</v>
      </c>
      <c r="K40" s="69"/>
      <c r="L40" s="68"/>
      <c r="M40" s="74" t="s">
        <v>29</v>
      </c>
      <c r="N40" s="70"/>
      <c r="O40" s="69"/>
      <c r="P40" s="68"/>
      <c r="Q40" s="68"/>
      <c r="R40" s="70" t="s">
        <v>558</v>
      </c>
      <c r="S40" s="69" t="s">
        <v>29</v>
      </c>
      <c r="T40" s="66"/>
      <c r="U40" s="68"/>
      <c r="V40" s="67">
        <v>45.813139669385187</v>
      </c>
      <c r="W40" s="64">
        <v>0.91365649999999998</v>
      </c>
    </row>
    <row r="41" spans="1:23" s="12" customFormat="1" ht="27" customHeight="1">
      <c r="A41" s="223"/>
      <c r="B41" s="73" t="s">
        <v>559</v>
      </c>
      <c r="C41" s="217" t="s">
        <v>524</v>
      </c>
      <c r="D41" s="243"/>
      <c r="E41" s="243"/>
      <c r="F41" s="243"/>
      <c r="G41" s="244"/>
      <c r="H41" s="217" t="s">
        <v>560</v>
      </c>
      <c r="I41" s="219"/>
      <c r="J41" s="78">
        <v>3</v>
      </c>
      <c r="K41" s="45"/>
      <c r="L41" s="46"/>
      <c r="M41" s="50" t="s">
        <v>29</v>
      </c>
      <c r="N41" s="47"/>
      <c r="O41" s="45"/>
      <c r="P41" s="46"/>
      <c r="Q41" s="46" t="s">
        <v>52</v>
      </c>
      <c r="R41" s="47" t="s">
        <v>29</v>
      </c>
      <c r="S41" s="45" t="s">
        <v>29</v>
      </c>
      <c r="T41" s="65"/>
      <c r="U41" s="46"/>
      <c r="V41" s="48">
        <v>59.020161939763085</v>
      </c>
      <c r="W41" s="49">
        <v>0.84337519999999999</v>
      </c>
    </row>
    <row r="42" spans="1:23" s="12" customFormat="1" ht="30" customHeight="1">
      <c r="A42" s="223"/>
      <c r="B42" s="73" t="s">
        <v>383</v>
      </c>
      <c r="C42" s="217" t="s">
        <v>305</v>
      </c>
      <c r="D42" s="238"/>
      <c r="E42" s="238"/>
      <c r="F42" s="238"/>
      <c r="G42" s="238"/>
      <c r="H42" s="210" t="s">
        <v>561</v>
      </c>
      <c r="I42" s="219"/>
      <c r="J42" s="78">
        <v>3</v>
      </c>
      <c r="K42" s="45"/>
      <c r="L42" s="46"/>
      <c r="M42" s="50" t="s">
        <v>29</v>
      </c>
      <c r="N42" s="47"/>
      <c r="O42" s="45"/>
      <c r="P42" s="46" t="s">
        <v>29</v>
      </c>
      <c r="Q42" s="46"/>
      <c r="R42" s="47"/>
      <c r="S42" s="45" t="s">
        <v>29</v>
      </c>
      <c r="T42" s="65"/>
      <c r="U42" s="46"/>
      <c r="V42" s="48">
        <v>34.184517621564638</v>
      </c>
      <c r="W42" s="49">
        <v>1.266527</v>
      </c>
    </row>
    <row r="43" spans="1:23" s="12" customFormat="1" ht="27" customHeight="1">
      <c r="A43" s="223"/>
      <c r="B43" s="73" t="s">
        <v>562</v>
      </c>
      <c r="C43" s="217" t="s">
        <v>525</v>
      </c>
      <c r="D43" s="238"/>
      <c r="E43" s="238"/>
      <c r="F43" s="238"/>
      <c r="G43" s="238"/>
      <c r="H43" s="210" t="s">
        <v>563</v>
      </c>
      <c r="I43" s="219"/>
      <c r="J43" s="78">
        <v>3</v>
      </c>
      <c r="K43" s="45"/>
      <c r="L43" s="46"/>
      <c r="M43" s="50" t="s">
        <v>29</v>
      </c>
      <c r="N43" s="47"/>
      <c r="O43" s="45"/>
      <c r="P43" s="46"/>
      <c r="Q43" s="46"/>
      <c r="R43" s="47" t="s">
        <v>29</v>
      </c>
      <c r="S43" s="45" t="s">
        <v>29</v>
      </c>
      <c r="T43" s="65"/>
      <c r="U43" s="46"/>
      <c r="V43" s="48">
        <v>53.973088129786078</v>
      </c>
      <c r="W43" s="49">
        <v>0.91512070000000001</v>
      </c>
    </row>
    <row r="44" spans="1:23" s="12" customFormat="1" ht="27" customHeight="1">
      <c r="A44" s="223">
        <v>5</v>
      </c>
      <c r="B44" s="73" t="s">
        <v>555</v>
      </c>
      <c r="C44" s="217" t="s">
        <v>527</v>
      </c>
      <c r="D44" s="238"/>
      <c r="E44" s="238"/>
      <c r="F44" s="238"/>
      <c r="G44" s="238"/>
      <c r="H44" s="210" t="s">
        <v>564</v>
      </c>
      <c r="I44" s="219"/>
      <c r="J44" s="78">
        <v>3</v>
      </c>
      <c r="K44" s="45"/>
      <c r="L44" s="46"/>
      <c r="M44" s="50" t="s">
        <v>29</v>
      </c>
      <c r="N44" s="47"/>
      <c r="O44" s="45"/>
      <c r="P44" s="46"/>
      <c r="Q44" s="46" t="s">
        <v>29</v>
      </c>
      <c r="R44" s="47"/>
      <c r="S44" s="45" t="s">
        <v>29</v>
      </c>
      <c r="T44" s="65"/>
      <c r="U44" s="46"/>
      <c r="V44" s="48">
        <v>59.607303395463937</v>
      </c>
      <c r="W44" s="49">
        <v>1.5212966000000001</v>
      </c>
    </row>
    <row r="45" spans="1:23" s="12" customFormat="1" ht="36.75" customHeight="1">
      <c r="A45" s="223"/>
      <c r="B45" s="75" t="s">
        <v>520</v>
      </c>
      <c r="C45" s="217" t="s">
        <v>565</v>
      </c>
      <c r="D45" s="238"/>
      <c r="E45" s="238"/>
      <c r="F45" s="238"/>
      <c r="G45" s="238"/>
      <c r="H45" s="210" t="s">
        <v>566</v>
      </c>
      <c r="I45" s="219"/>
      <c r="J45" s="78">
        <v>3</v>
      </c>
      <c r="K45" s="45"/>
      <c r="L45" s="46"/>
      <c r="M45" s="50" t="s">
        <v>29</v>
      </c>
      <c r="N45" s="47"/>
      <c r="O45" s="45"/>
      <c r="P45" s="46"/>
      <c r="Q45" s="46"/>
      <c r="R45" s="47" t="s">
        <v>29</v>
      </c>
      <c r="S45" s="45" t="s">
        <v>29</v>
      </c>
      <c r="T45" s="65"/>
      <c r="U45" s="46"/>
      <c r="V45" s="48">
        <v>58.441805643000421</v>
      </c>
      <c r="W45" s="49">
        <v>2.0996529000000002</v>
      </c>
    </row>
    <row r="46" spans="1:23" s="12" customFormat="1" ht="35.25" customHeight="1">
      <c r="A46" s="223"/>
      <c r="B46" s="73" t="s">
        <v>567</v>
      </c>
      <c r="C46" s="217" t="s">
        <v>568</v>
      </c>
      <c r="D46" s="238"/>
      <c r="E46" s="238"/>
      <c r="F46" s="238"/>
      <c r="G46" s="238"/>
      <c r="H46" s="210" t="s">
        <v>569</v>
      </c>
      <c r="I46" s="219"/>
      <c r="J46" s="78">
        <v>3</v>
      </c>
      <c r="K46" s="45"/>
      <c r="L46" s="46"/>
      <c r="M46" s="50" t="s">
        <v>29</v>
      </c>
      <c r="N46" s="47"/>
      <c r="O46" s="45"/>
      <c r="P46" s="46" t="s">
        <v>29</v>
      </c>
      <c r="Q46" s="46"/>
      <c r="R46" s="47"/>
      <c r="S46" s="45" t="s">
        <v>29</v>
      </c>
      <c r="T46" s="65"/>
      <c r="U46" s="46"/>
      <c r="V46" s="48">
        <v>42.291755128336533</v>
      </c>
      <c r="W46" s="49">
        <v>1.2328505999999999</v>
      </c>
    </row>
    <row r="47" spans="1:23" s="12" customFormat="1" ht="27" customHeight="1">
      <c r="A47" s="223">
        <v>6</v>
      </c>
      <c r="B47" s="73" t="s">
        <v>570</v>
      </c>
      <c r="C47" s="217" t="s">
        <v>528</v>
      </c>
      <c r="D47" s="238"/>
      <c r="E47" s="238"/>
      <c r="F47" s="238"/>
      <c r="G47" s="238"/>
      <c r="H47" s="217" t="s">
        <v>571</v>
      </c>
      <c r="I47" s="219"/>
      <c r="J47" s="78">
        <v>3</v>
      </c>
      <c r="K47" s="45"/>
      <c r="L47" s="46" t="s">
        <v>29</v>
      </c>
      <c r="M47" s="50"/>
      <c r="N47" s="47"/>
      <c r="O47" s="45"/>
      <c r="P47" s="46"/>
      <c r="Q47" s="46"/>
      <c r="R47" s="47" t="s">
        <v>29</v>
      </c>
      <c r="S47" s="45" t="s">
        <v>29</v>
      </c>
      <c r="T47" s="65"/>
      <c r="U47" s="46"/>
      <c r="V47" s="48">
        <v>83.854342064805181</v>
      </c>
      <c r="W47" s="49">
        <v>0.54175139999999999</v>
      </c>
    </row>
    <row r="48" spans="1:23" s="12" customFormat="1" ht="27" customHeight="1">
      <c r="A48" s="223"/>
      <c r="B48" s="73" t="s">
        <v>549</v>
      </c>
      <c r="C48" s="217" t="s">
        <v>430</v>
      </c>
      <c r="D48" s="238"/>
      <c r="E48" s="238"/>
      <c r="F48" s="238"/>
      <c r="G48" s="238"/>
      <c r="H48" s="210" t="s">
        <v>529</v>
      </c>
      <c r="I48" s="219"/>
      <c r="J48" s="78">
        <v>3</v>
      </c>
      <c r="K48" s="45"/>
      <c r="L48" s="46" t="s">
        <v>29</v>
      </c>
      <c r="M48" s="50"/>
      <c r="N48" s="47"/>
      <c r="O48" s="45"/>
      <c r="P48" s="46"/>
      <c r="Q48" s="46"/>
      <c r="R48" s="47" t="s">
        <v>29</v>
      </c>
      <c r="S48" s="45" t="s">
        <v>29</v>
      </c>
      <c r="T48" s="65"/>
      <c r="U48" s="46"/>
      <c r="V48" s="48">
        <v>69.240230171164185</v>
      </c>
      <c r="W48" s="49">
        <v>0.79212839999999995</v>
      </c>
    </row>
    <row r="49" spans="1:23" s="12" customFormat="1" ht="27" customHeight="1">
      <c r="A49" s="81">
        <v>7</v>
      </c>
      <c r="B49" s="73"/>
      <c r="C49" s="217" t="s">
        <v>530</v>
      </c>
      <c r="D49" s="238"/>
      <c r="E49" s="238"/>
      <c r="F49" s="238"/>
      <c r="G49" s="238"/>
      <c r="H49" s="210" t="s">
        <v>531</v>
      </c>
      <c r="I49" s="219"/>
      <c r="J49" s="78">
        <v>3</v>
      </c>
      <c r="K49" s="45"/>
      <c r="L49" s="46" t="s">
        <v>29</v>
      </c>
      <c r="M49" s="50"/>
      <c r="N49" s="47"/>
      <c r="O49" s="45"/>
      <c r="P49" s="46"/>
      <c r="Q49" s="46" t="s">
        <v>29</v>
      </c>
      <c r="R49" s="47"/>
      <c r="S49" s="45"/>
      <c r="T49" s="65" t="s">
        <v>29</v>
      </c>
      <c r="U49" s="46"/>
      <c r="V49" s="48">
        <v>86.826654172218397</v>
      </c>
      <c r="W49" s="49">
        <v>2.8449273000000002</v>
      </c>
    </row>
    <row r="50" spans="1:23" s="12" customFormat="1" ht="27" customHeight="1">
      <c r="A50" s="81">
        <v>8</v>
      </c>
      <c r="B50" s="73"/>
      <c r="C50" s="217" t="s">
        <v>532</v>
      </c>
      <c r="D50" s="238"/>
      <c r="E50" s="238"/>
      <c r="F50" s="238"/>
      <c r="G50" s="238"/>
      <c r="H50" s="210" t="s">
        <v>533</v>
      </c>
      <c r="I50" s="219"/>
      <c r="J50" s="78">
        <v>4</v>
      </c>
      <c r="K50" s="45"/>
      <c r="L50" s="46" t="s">
        <v>29</v>
      </c>
      <c r="M50" s="50"/>
      <c r="N50" s="47"/>
      <c r="O50" s="45"/>
      <c r="P50" s="46"/>
      <c r="Q50" s="46"/>
      <c r="R50" s="47" t="s">
        <v>29</v>
      </c>
      <c r="S50" s="45"/>
      <c r="T50" s="65" t="s">
        <v>29</v>
      </c>
      <c r="U50" s="46"/>
      <c r="V50" s="48">
        <v>73.247726840124756</v>
      </c>
      <c r="W50" s="49">
        <v>7.0559468000000001</v>
      </c>
    </row>
    <row r="51" spans="1:23" s="12" customFormat="1" ht="27" customHeight="1">
      <c r="A51" s="223">
        <v>9</v>
      </c>
      <c r="B51" s="73" t="s">
        <v>526</v>
      </c>
      <c r="C51" s="217" t="s">
        <v>306</v>
      </c>
      <c r="D51" s="238"/>
      <c r="E51" s="238"/>
      <c r="F51" s="238"/>
      <c r="G51" s="238"/>
      <c r="H51" s="217" t="s">
        <v>534</v>
      </c>
      <c r="I51" s="219"/>
      <c r="J51" s="78">
        <v>3</v>
      </c>
      <c r="K51" s="45"/>
      <c r="L51" s="46" t="s">
        <v>29</v>
      </c>
      <c r="M51" s="50"/>
      <c r="N51" s="47"/>
      <c r="O51" s="45"/>
      <c r="P51" s="46"/>
      <c r="Q51" s="46" t="s">
        <v>29</v>
      </c>
      <c r="R51" s="47"/>
      <c r="S51" s="45"/>
      <c r="T51" s="65" t="s">
        <v>29</v>
      </c>
      <c r="U51" s="46"/>
      <c r="V51" s="48">
        <v>67.057118175029643</v>
      </c>
      <c r="W51" s="49">
        <v>6.8158190999999997</v>
      </c>
    </row>
    <row r="52" spans="1:23" s="12" customFormat="1" ht="35.25" customHeight="1">
      <c r="A52" s="223"/>
      <c r="B52" s="73" t="s">
        <v>518</v>
      </c>
      <c r="C52" s="217" t="s">
        <v>535</v>
      </c>
      <c r="D52" s="238"/>
      <c r="E52" s="238"/>
      <c r="F52" s="238"/>
      <c r="G52" s="238"/>
      <c r="H52" s="217" t="s">
        <v>536</v>
      </c>
      <c r="I52" s="219"/>
      <c r="J52" s="78">
        <v>4</v>
      </c>
      <c r="K52" s="45"/>
      <c r="L52" s="46" t="s">
        <v>29</v>
      </c>
      <c r="M52" s="50"/>
      <c r="N52" s="47"/>
      <c r="O52" s="45"/>
      <c r="P52" s="46" t="s">
        <v>29</v>
      </c>
      <c r="Q52" s="46"/>
      <c r="R52" s="47"/>
      <c r="S52" s="45"/>
      <c r="T52" s="65" t="s">
        <v>29</v>
      </c>
      <c r="U52" s="46"/>
      <c r="V52" s="48">
        <v>20.421101951769479</v>
      </c>
      <c r="W52" s="49">
        <v>3.2373310000000002</v>
      </c>
    </row>
    <row r="53" spans="1:23" s="12" customFormat="1" ht="27" customHeight="1">
      <c r="A53" s="223">
        <v>10</v>
      </c>
      <c r="B53" s="76" t="s">
        <v>526</v>
      </c>
      <c r="C53" s="217" t="s">
        <v>537</v>
      </c>
      <c r="D53" s="238"/>
      <c r="E53" s="238"/>
      <c r="F53" s="238"/>
      <c r="G53" s="238"/>
      <c r="H53" s="217" t="s">
        <v>538</v>
      </c>
      <c r="I53" s="219"/>
      <c r="J53" s="78">
        <v>3</v>
      </c>
      <c r="K53" s="45"/>
      <c r="L53" s="46" t="s">
        <v>29</v>
      </c>
      <c r="M53" s="50"/>
      <c r="N53" s="47"/>
      <c r="O53" s="45"/>
      <c r="P53" s="46" t="s">
        <v>29</v>
      </c>
      <c r="Q53" s="46"/>
      <c r="R53" s="47"/>
      <c r="S53" s="45"/>
      <c r="T53" s="65" t="s">
        <v>29</v>
      </c>
      <c r="U53" s="46"/>
      <c r="V53" s="48">
        <v>40.281417924652622</v>
      </c>
      <c r="W53" s="49">
        <v>20.516274500000002</v>
      </c>
    </row>
    <row r="54" spans="1:23" s="12" customFormat="1" ht="30" customHeight="1">
      <c r="A54" s="223"/>
      <c r="B54" s="73" t="s">
        <v>518</v>
      </c>
      <c r="C54" s="217" t="s">
        <v>433</v>
      </c>
      <c r="D54" s="238"/>
      <c r="E54" s="238"/>
      <c r="F54" s="238"/>
      <c r="G54" s="238"/>
      <c r="H54" s="217" t="s">
        <v>539</v>
      </c>
      <c r="I54" s="219"/>
      <c r="J54" s="78">
        <v>3</v>
      </c>
      <c r="K54" s="45"/>
      <c r="L54" s="46" t="s">
        <v>29</v>
      </c>
      <c r="M54" s="50"/>
      <c r="N54" s="47"/>
      <c r="O54" s="45"/>
      <c r="P54" s="46"/>
      <c r="Q54" s="46"/>
      <c r="R54" s="47" t="s">
        <v>29</v>
      </c>
      <c r="S54" s="45" t="s">
        <v>29</v>
      </c>
      <c r="T54" s="65"/>
      <c r="U54" s="46"/>
      <c r="V54" s="48">
        <v>35.303161193024586</v>
      </c>
      <c r="W54" s="49">
        <v>1.6501456000000001</v>
      </c>
    </row>
    <row r="55" spans="1:23" s="12" customFormat="1" ht="27" customHeight="1">
      <c r="A55" s="223">
        <v>11</v>
      </c>
      <c r="B55" s="76" t="s">
        <v>526</v>
      </c>
      <c r="C55" s="217" t="s">
        <v>540</v>
      </c>
      <c r="D55" s="238"/>
      <c r="E55" s="238"/>
      <c r="F55" s="238"/>
      <c r="G55" s="238"/>
      <c r="H55" s="217" t="s">
        <v>541</v>
      </c>
      <c r="I55" s="219"/>
      <c r="J55" s="78">
        <v>3</v>
      </c>
      <c r="K55" s="45" t="s">
        <v>29</v>
      </c>
      <c r="L55" s="46"/>
      <c r="M55" s="50"/>
      <c r="N55" s="47"/>
      <c r="O55" s="45"/>
      <c r="P55" s="46"/>
      <c r="Q55" s="46" t="s">
        <v>29</v>
      </c>
      <c r="R55" s="47"/>
      <c r="S55" s="45" t="s">
        <v>29</v>
      </c>
      <c r="T55" s="65"/>
      <c r="U55" s="46"/>
      <c r="V55" s="48">
        <v>55.678873156946864</v>
      </c>
      <c r="W55" s="49">
        <v>1.8888091</v>
      </c>
    </row>
    <row r="56" spans="1:23" s="12" customFormat="1" ht="27" customHeight="1">
      <c r="A56" s="223"/>
      <c r="B56" s="76" t="s">
        <v>518</v>
      </c>
      <c r="C56" s="217" t="s">
        <v>307</v>
      </c>
      <c r="D56" s="238"/>
      <c r="E56" s="238"/>
      <c r="F56" s="238"/>
      <c r="G56" s="238"/>
      <c r="H56" s="217" t="s">
        <v>542</v>
      </c>
      <c r="I56" s="219"/>
      <c r="J56" s="78">
        <v>4</v>
      </c>
      <c r="K56" s="45" t="s">
        <v>29</v>
      </c>
      <c r="L56" s="46"/>
      <c r="M56" s="50"/>
      <c r="N56" s="47"/>
      <c r="O56" s="45"/>
      <c r="P56" s="46" t="s">
        <v>29</v>
      </c>
      <c r="Q56" s="46"/>
      <c r="R56" s="47"/>
      <c r="S56" s="45"/>
      <c r="T56" s="65" t="s">
        <v>543</v>
      </c>
      <c r="U56" s="46"/>
      <c r="V56" s="48">
        <v>31.371802568194802</v>
      </c>
      <c r="W56" s="49">
        <v>2.4876640999999999</v>
      </c>
    </row>
    <row r="57" spans="1:23" s="12" customFormat="1" ht="27" customHeight="1">
      <c r="A57" s="223">
        <v>12</v>
      </c>
      <c r="B57" s="76" t="s">
        <v>526</v>
      </c>
      <c r="C57" s="239" t="s">
        <v>597</v>
      </c>
      <c r="D57" s="238"/>
      <c r="E57" s="238"/>
      <c r="F57" s="238"/>
      <c r="G57" s="238"/>
      <c r="H57" s="210" t="s">
        <v>544</v>
      </c>
      <c r="I57" s="219"/>
      <c r="J57" s="78">
        <v>5</v>
      </c>
      <c r="K57" s="45"/>
      <c r="L57" s="46" t="s">
        <v>29</v>
      </c>
      <c r="M57" s="50"/>
      <c r="N57" s="47"/>
      <c r="O57" s="45"/>
      <c r="P57" s="46"/>
      <c r="Q57" s="46"/>
      <c r="R57" s="47" t="s">
        <v>29</v>
      </c>
      <c r="S57" s="45"/>
      <c r="T57" s="65"/>
      <c r="U57" s="46" t="s">
        <v>543</v>
      </c>
      <c r="V57" s="48">
        <v>28.639618138424819</v>
      </c>
      <c r="W57" s="49">
        <v>30.644098499999998</v>
      </c>
    </row>
    <row r="58" spans="1:23" s="12" customFormat="1" ht="27" customHeight="1">
      <c r="A58" s="223"/>
      <c r="B58" s="76" t="s">
        <v>518</v>
      </c>
      <c r="C58" s="217" t="s">
        <v>308</v>
      </c>
      <c r="D58" s="238"/>
      <c r="E58" s="238"/>
      <c r="F58" s="238"/>
      <c r="G58" s="238"/>
      <c r="H58" s="210" t="s">
        <v>545</v>
      </c>
      <c r="I58" s="219"/>
      <c r="J58" s="78">
        <v>4</v>
      </c>
      <c r="K58" s="45"/>
      <c r="L58" s="46" t="s">
        <v>29</v>
      </c>
      <c r="M58" s="50"/>
      <c r="N58" s="47"/>
      <c r="O58" s="45"/>
      <c r="P58" s="46"/>
      <c r="Q58" s="46" t="s">
        <v>29</v>
      </c>
      <c r="R58" s="47"/>
      <c r="S58" s="45" t="s">
        <v>29</v>
      </c>
      <c r="T58" s="65"/>
      <c r="U58" s="46"/>
      <c r="V58" s="48">
        <v>43.334260655665702</v>
      </c>
      <c r="W58" s="49">
        <v>2.4422741000000001</v>
      </c>
    </row>
    <row r="59" spans="1:23" s="12" customFormat="1" ht="30" customHeight="1">
      <c r="A59" s="223">
        <v>13</v>
      </c>
      <c r="B59" s="76" t="s">
        <v>526</v>
      </c>
      <c r="C59" s="217" t="s">
        <v>546</v>
      </c>
      <c r="D59" s="238"/>
      <c r="E59" s="238"/>
      <c r="F59" s="238"/>
      <c r="G59" s="238"/>
      <c r="H59" s="210" t="s">
        <v>431</v>
      </c>
      <c r="I59" s="219"/>
      <c r="J59" s="78">
        <v>5</v>
      </c>
      <c r="K59" s="45"/>
      <c r="L59" s="46"/>
      <c r="M59" s="50" t="s">
        <v>29</v>
      </c>
      <c r="N59" s="47"/>
      <c r="O59" s="45"/>
      <c r="P59" s="46" t="s">
        <v>29</v>
      </c>
      <c r="Q59" s="46"/>
      <c r="R59" s="47"/>
      <c r="S59" s="45"/>
      <c r="T59" s="65"/>
      <c r="U59" s="46" t="s">
        <v>29</v>
      </c>
      <c r="V59" s="48">
        <v>37.66636894739154</v>
      </c>
      <c r="W59" s="49">
        <v>3.7834751</v>
      </c>
    </row>
    <row r="60" spans="1:23" s="12" customFormat="1" ht="30" customHeight="1">
      <c r="A60" s="223"/>
      <c r="B60" s="76" t="s">
        <v>518</v>
      </c>
      <c r="C60" s="217" t="s">
        <v>547</v>
      </c>
      <c r="D60" s="238"/>
      <c r="E60" s="238"/>
      <c r="F60" s="238"/>
      <c r="G60" s="238"/>
      <c r="H60" s="210" t="s">
        <v>432</v>
      </c>
      <c r="I60" s="219"/>
      <c r="J60" s="78">
        <v>4</v>
      </c>
      <c r="K60" s="45"/>
      <c r="L60" s="46"/>
      <c r="M60" s="50" t="s">
        <v>29</v>
      </c>
      <c r="N60" s="47"/>
      <c r="O60" s="45"/>
      <c r="P60" s="46" t="s">
        <v>29</v>
      </c>
      <c r="Q60" s="46"/>
      <c r="R60" s="47"/>
      <c r="S60" s="45"/>
      <c r="T60" s="65" t="s">
        <v>29</v>
      </c>
      <c r="U60" s="46"/>
      <c r="V60" s="48">
        <v>28.603013309515788</v>
      </c>
      <c r="W60" s="49">
        <v>13.923012699999999</v>
      </c>
    </row>
    <row r="61" spans="1:23">
      <c r="B61" s="61"/>
    </row>
  </sheetData>
  <dataConsolidate/>
  <mergeCells count="119">
    <mergeCell ref="A57:A58"/>
    <mergeCell ref="A59:A60"/>
    <mergeCell ref="A39:A43"/>
    <mergeCell ref="A44:A46"/>
    <mergeCell ref="A47:A48"/>
    <mergeCell ref="A51:A52"/>
    <mergeCell ref="A53:A54"/>
    <mergeCell ref="A55:A56"/>
    <mergeCell ref="A35:A38"/>
    <mergeCell ref="C40:G40"/>
    <mergeCell ref="H35:I35"/>
    <mergeCell ref="H36:I36"/>
    <mergeCell ref="H37:I37"/>
    <mergeCell ref="K26:M26"/>
    <mergeCell ref="K27:M27"/>
    <mergeCell ref="H39:I39"/>
    <mergeCell ref="H40:I40"/>
    <mergeCell ref="C59:G59"/>
    <mergeCell ref="H59:I59"/>
    <mergeCell ref="H58:I58"/>
    <mergeCell ref="H38:I38"/>
    <mergeCell ref="H53:I53"/>
    <mergeCell ref="H56:I56"/>
    <mergeCell ref="H57:I57"/>
    <mergeCell ref="H45:I45"/>
    <mergeCell ref="H46:I46"/>
    <mergeCell ref="H41:I41"/>
    <mergeCell ref="H42:I42"/>
    <mergeCell ref="H43:I43"/>
    <mergeCell ref="B8:F8"/>
    <mergeCell ref="B9:F9"/>
    <mergeCell ref="C32:G32"/>
    <mergeCell ref="G12:H13"/>
    <mergeCell ref="B12:F13"/>
    <mergeCell ref="C29:G30"/>
    <mergeCell ref="B24:F26"/>
    <mergeCell ref="G22:H22"/>
    <mergeCell ref="B14:F17"/>
    <mergeCell ref="K12:M13"/>
    <mergeCell ref="N12:S13"/>
    <mergeCell ref="C50:G50"/>
    <mergeCell ref="I12:I13"/>
    <mergeCell ref="C36:G36"/>
    <mergeCell ref="C37:G37"/>
    <mergeCell ref="B19:F22"/>
    <mergeCell ref="C34:G34"/>
    <mergeCell ref="J12:J13"/>
    <mergeCell ref="C46:G46"/>
    <mergeCell ref="C47:G47"/>
    <mergeCell ref="C48:G48"/>
    <mergeCell ref="C49:G49"/>
    <mergeCell ref="O29:R29"/>
    <mergeCell ref="C38:G38"/>
    <mergeCell ref="C39:G39"/>
    <mergeCell ref="C31:G31"/>
    <mergeCell ref="C33:G33"/>
    <mergeCell ref="C42:G42"/>
    <mergeCell ref="C35:G35"/>
    <mergeCell ref="C41:G41"/>
    <mergeCell ref="C43:G43"/>
    <mergeCell ref="C44:G44"/>
    <mergeCell ref="C45:G45"/>
    <mergeCell ref="V29:W29"/>
    <mergeCell ref="H33:I33"/>
    <mergeCell ref="H34:I34"/>
    <mergeCell ref="J29:J30"/>
    <mergeCell ref="K29:N29"/>
    <mergeCell ref="H29:I30"/>
    <mergeCell ref="H31:I31"/>
    <mergeCell ref="S29:U29"/>
    <mergeCell ref="H32:I32"/>
    <mergeCell ref="B3:F3"/>
    <mergeCell ref="H60:I60"/>
    <mergeCell ref="H49:I49"/>
    <mergeCell ref="H50:I50"/>
    <mergeCell ref="H51:I51"/>
    <mergeCell ref="H52:I52"/>
    <mergeCell ref="H54:I54"/>
    <mergeCell ref="H44:I44"/>
    <mergeCell ref="H47:I47"/>
    <mergeCell ref="H48:I48"/>
    <mergeCell ref="B27:H27"/>
    <mergeCell ref="A29:B30"/>
    <mergeCell ref="A31:A32"/>
    <mergeCell ref="A33:A34"/>
    <mergeCell ref="C52:G52"/>
    <mergeCell ref="C53:G53"/>
    <mergeCell ref="C54:G54"/>
    <mergeCell ref="C51:G51"/>
    <mergeCell ref="C60:G60"/>
    <mergeCell ref="C55:G55"/>
    <mergeCell ref="C56:G56"/>
    <mergeCell ref="C57:G57"/>
    <mergeCell ref="C58:G58"/>
    <mergeCell ref="H55:I55"/>
    <mergeCell ref="K14:M14"/>
    <mergeCell ref="N14:S14"/>
    <mergeCell ref="K15:M15"/>
    <mergeCell ref="N15:S15"/>
    <mergeCell ref="K16:M16"/>
    <mergeCell ref="N16:S16"/>
    <mergeCell ref="N27:S27"/>
    <mergeCell ref="K22:M22"/>
    <mergeCell ref="N22:S22"/>
    <mergeCell ref="K23:M23"/>
    <mergeCell ref="K24:M24"/>
    <mergeCell ref="N24:S24"/>
    <mergeCell ref="K25:M25"/>
    <mergeCell ref="N25:S25"/>
    <mergeCell ref="N26:S26"/>
    <mergeCell ref="N17:S17"/>
    <mergeCell ref="K17:M17"/>
    <mergeCell ref="K18:M18"/>
    <mergeCell ref="K19:M19"/>
    <mergeCell ref="N19:S19"/>
    <mergeCell ref="K20:M20"/>
    <mergeCell ref="N20:S20"/>
    <mergeCell ref="K21:M21"/>
    <mergeCell ref="N21:S21"/>
  </mergeCells>
  <phoneticPr fontId="1"/>
  <printOptions horizontalCentered="1"/>
  <pageMargins left="0.70866141732283472" right="0.70866141732283472" top="0.74803149606299213" bottom="0.74803149606299213" header="0.31496062992125984" footer="0.31496062992125984"/>
  <pageSetup paperSize="12" orientation="portrait" horizontalDpi="300" verticalDpi="300" r:id="rId1"/>
  <headerFooter alignWithMargins="0"/>
  <rowBreaks count="1" manualBreakCount="1">
    <brk id="50" max="22" man="1"/>
  </rowBreaks>
  <drawing r:id="rId2"/>
  <legacyDrawing r:id="rId3"/>
  <oleObjects>
    <mc:AlternateContent xmlns:mc="http://schemas.openxmlformats.org/markup-compatibility/2006">
      <mc:Choice Requires="x14">
        <oleObject progId="Equation.3" shapeId="2891" r:id="rId4">
          <objectPr defaultSize="0" autoPict="0" r:id="rId5">
            <anchor moveWithCells="1">
              <from>
                <xdr:col>5</xdr:col>
                <xdr:colOff>38100</xdr:colOff>
                <xdr:row>35</xdr:row>
                <xdr:rowOff>38100</xdr:rowOff>
              </from>
              <to>
                <xdr:col>6</xdr:col>
                <xdr:colOff>142875</xdr:colOff>
                <xdr:row>35</xdr:row>
                <xdr:rowOff>314325</xdr:rowOff>
              </to>
            </anchor>
          </objectPr>
        </oleObject>
      </mc:Choice>
      <mc:Fallback>
        <oleObject progId="Equation.3" shapeId="2891" r:id="rId4"/>
      </mc:Fallback>
    </mc:AlternateContent>
    <mc:AlternateContent xmlns:mc="http://schemas.openxmlformats.org/markup-compatibility/2006">
      <mc:Choice Requires="x14">
        <oleObject progId="Equation.3" shapeId="2892" r:id="rId6">
          <objectPr defaultSize="0" autoPict="0" r:id="rId7">
            <anchor moveWithCells="1">
              <from>
                <xdr:col>5</xdr:col>
                <xdr:colOff>66675</xdr:colOff>
                <xdr:row>37</xdr:row>
                <xdr:rowOff>38100</xdr:rowOff>
              </from>
              <to>
                <xdr:col>6</xdr:col>
                <xdr:colOff>95250</xdr:colOff>
                <xdr:row>37</xdr:row>
                <xdr:rowOff>238125</xdr:rowOff>
              </to>
            </anchor>
          </objectPr>
        </oleObject>
      </mc:Choice>
      <mc:Fallback>
        <oleObject progId="Equation.3" shapeId="2892" r:id="rId6"/>
      </mc:Fallback>
    </mc:AlternateContent>
    <mc:AlternateContent xmlns:mc="http://schemas.openxmlformats.org/markup-compatibility/2006">
      <mc:Choice Requires="x14">
        <oleObject progId="Equation.3" shapeId="2893" r:id="rId8">
          <objectPr defaultSize="0" autoPict="0" r:id="rId9">
            <anchor moveWithCells="1">
              <from>
                <xdr:col>5</xdr:col>
                <xdr:colOff>38100</xdr:colOff>
                <xdr:row>44</xdr:row>
                <xdr:rowOff>28575</xdr:rowOff>
              </from>
              <to>
                <xdr:col>6</xdr:col>
                <xdr:colOff>19050</xdr:colOff>
                <xdr:row>44</xdr:row>
                <xdr:rowOff>276225</xdr:rowOff>
              </to>
            </anchor>
          </objectPr>
        </oleObject>
      </mc:Choice>
      <mc:Fallback>
        <oleObject progId="Equation.3" shapeId="2893" r:id="rId8"/>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C64"/>
  <sheetViews>
    <sheetView view="pageBreakPreview" topLeftCell="A9" zoomScaleNormal="150" zoomScaleSheetLayoutView="100" workbookViewId="0">
      <selection activeCell="O30" sqref="O30:R30"/>
    </sheetView>
  </sheetViews>
  <sheetFormatPr defaultRowHeight="13.5"/>
  <cols>
    <col min="1" max="1" width="3.25" style="5" customWidth="1"/>
    <col min="2" max="2" width="4.125" style="5" customWidth="1"/>
    <col min="3" max="3" width="3.625" style="5" customWidth="1"/>
    <col min="4" max="4" width="0" style="5" hidden="1" customWidth="1"/>
    <col min="5" max="5" width="2.375" style="5" customWidth="1"/>
    <col min="6" max="6" width="4.625" style="5" customWidth="1"/>
    <col min="7" max="7" width="10.5" style="5" customWidth="1"/>
    <col min="8" max="8" width="8.5" style="5" customWidth="1"/>
    <col min="9" max="9" width="9.625" style="5" customWidth="1"/>
    <col min="10" max="10" width="3.5" style="5" customWidth="1"/>
    <col min="11" max="11" width="2.75" style="5" customWidth="1"/>
    <col min="12" max="21" width="2.375" style="5" customWidth="1"/>
    <col min="22" max="25" width="3.625" style="5" customWidth="1"/>
    <col min="26" max="26" width="3.25" style="5" customWidth="1"/>
    <col min="27" max="27" width="0.875" style="5" customWidth="1"/>
    <col min="28" max="29" width="4.25" style="5" customWidth="1"/>
    <col min="30" max="30" width="13.5" style="5" bestFit="1" customWidth="1"/>
    <col min="31" max="16384" width="9" style="5"/>
  </cols>
  <sheetData>
    <row r="1" spans="1:29" ht="5.0999999999999996" customHeight="1">
      <c r="A1" s="7"/>
      <c r="B1" s="7"/>
      <c r="C1" s="7"/>
      <c r="D1" s="7"/>
      <c r="E1" s="7"/>
      <c r="F1" s="7"/>
      <c r="G1" s="7"/>
      <c r="H1" s="7"/>
      <c r="I1" s="8"/>
      <c r="J1" s="8"/>
      <c r="K1" s="8"/>
      <c r="L1" s="8"/>
      <c r="M1" s="8"/>
      <c r="N1" s="8"/>
      <c r="O1" s="8"/>
      <c r="P1" s="8"/>
      <c r="Q1" s="8"/>
      <c r="R1" s="8"/>
      <c r="S1" s="8"/>
      <c r="T1" s="8"/>
      <c r="U1" s="8"/>
      <c r="V1" s="8"/>
      <c r="W1" s="8"/>
      <c r="X1" s="8"/>
      <c r="Y1" s="8"/>
      <c r="Z1" s="8"/>
      <c r="AA1" s="22"/>
      <c r="AB1" s="15"/>
      <c r="AC1" s="15"/>
    </row>
    <row r="2" spans="1:29" ht="9" customHeight="1">
      <c r="A2" s="7"/>
      <c r="B2" s="9" t="s">
        <v>68</v>
      </c>
      <c r="C2" s="9"/>
      <c r="D2" s="7"/>
      <c r="E2" s="7"/>
      <c r="F2" s="7"/>
      <c r="G2" s="7"/>
      <c r="H2" s="7"/>
      <c r="I2" s="8"/>
      <c r="J2" s="8"/>
      <c r="K2" s="8"/>
      <c r="L2" s="8"/>
      <c r="M2" s="8"/>
      <c r="N2" s="8"/>
      <c r="O2" s="8"/>
      <c r="P2" s="8"/>
      <c r="Q2" s="8"/>
      <c r="R2" s="8"/>
      <c r="S2" s="8"/>
      <c r="T2" s="8"/>
      <c r="U2" s="8"/>
      <c r="V2" s="8"/>
      <c r="W2" s="8"/>
      <c r="X2" s="8"/>
      <c r="Y2" s="8"/>
      <c r="Z2" s="14"/>
      <c r="AA2" s="22"/>
      <c r="AB2" s="15"/>
      <c r="AC2" s="15"/>
    </row>
    <row r="3" spans="1:29" s="20" customFormat="1">
      <c r="A3" s="7"/>
      <c r="B3" s="167" t="s">
        <v>0</v>
      </c>
      <c r="C3" s="167"/>
      <c r="D3" s="167"/>
      <c r="E3" s="167"/>
      <c r="F3" s="167"/>
      <c r="G3" s="144" t="s">
        <v>35</v>
      </c>
      <c r="H3" s="7"/>
      <c r="I3" s="18"/>
      <c r="J3" s="18"/>
      <c r="K3" s="18"/>
      <c r="L3" s="18"/>
      <c r="M3" s="18"/>
      <c r="N3" s="18"/>
      <c r="O3" s="18"/>
      <c r="P3" s="18"/>
      <c r="Q3" s="18"/>
      <c r="R3" s="18"/>
      <c r="S3" s="18"/>
      <c r="T3" s="18"/>
      <c r="U3" s="18"/>
      <c r="V3" s="18"/>
      <c r="W3" s="18"/>
      <c r="X3" s="18"/>
      <c r="Y3" s="18"/>
      <c r="Z3" s="18"/>
      <c r="AA3" s="22"/>
      <c r="AB3" s="19"/>
      <c r="AC3" s="19"/>
    </row>
    <row r="4" spans="1:29" s="12" customFormat="1" ht="9">
      <c r="A4" s="9"/>
      <c r="B4" s="9" t="s">
        <v>497</v>
      </c>
      <c r="C4" s="9"/>
      <c r="D4" s="9"/>
      <c r="E4" s="9"/>
      <c r="F4" s="9"/>
      <c r="G4" s="9"/>
      <c r="H4" s="9"/>
      <c r="I4" s="23"/>
      <c r="J4" s="23"/>
      <c r="K4" s="23"/>
      <c r="L4" s="23"/>
      <c r="M4" s="23"/>
      <c r="N4" s="23"/>
      <c r="O4" s="23"/>
      <c r="P4" s="23"/>
      <c r="Q4" s="23"/>
      <c r="R4" s="23"/>
      <c r="S4" s="23"/>
      <c r="T4" s="23"/>
      <c r="U4" s="23"/>
      <c r="V4" s="23"/>
      <c r="W4" s="23"/>
      <c r="X4" s="23"/>
      <c r="Y4" s="23"/>
      <c r="Z4" s="23"/>
      <c r="AA4" s="26"/>
      <c r="AB4" s="24"/>
      <c r="AC4" s="24"/>
    </row>
    <row r="5" spans="1:29" ht="5.0999999999999996" customHeight="1">
      <c r="A5" s="7"/>
      <c r="B5" s="7"/>
      <c r="C5" s="7"/>
      <c r="D5" s="7"/>
      <c r="E5" s="7"/>
      <c r="F5" s="7"/>
      <c r="G5" s="7"/>
      <c r="H5" s="7"/>
      <c r="I5" s="8"/>
      <c r="J5" s="8"/>
      <c r="K5" s="8"/>
      <c r="L5" s="8"/>
      <c r="M5" s="8"/>
      <c r="N5" s="8"/>
      <c r="O5" s="8"/>
      <c r="P5" s="8"/>
      <c r="Q5" s="8"/>
      <c r="R5" s="8"/>
      <c r="S5" s="8"/>
      <c r="T5" s="8"/>
      <c r="U5" s="8"/>
      <c r="V5" s="8"/>
      <c r="W5" s="8"/>
      <c r="X5" s="8"/>
      <c r="Y5" s="8"/>
      <c r="Z5" s="8"/>
      <c r="AA5" s="22"/>
      <c r="AB5" s="15"/>
      <c r="AC5" s="15"/>
    </row>
    <row r="6" spans="1:29" s="25" customFormat="1" ht="12">
      <c r="A6" s="115" t="s">
        <v>312</v>
      </c>
    </row>
    <row r="7" spans="1:29" s="10" customFormat="1" ht="11.25">
      <c r="B7" s="32" t="s">
        <v>1</v>
      </c>
      <c r="C7" s="32"/>
      <c r="D7" s="32"/>
      <c r="E7" s="32"/>
      <c r="F7" s="32"/>
      <c r="G7" s="32"/>
      <c r="H7" s="32"/>
      <c r="I7" s="32"/>
      <c r="J7" s="32"/>
      <c r="K7" s="32"/>
      <c r="L7" s="32"/>
      <c r="M7" s="32"/>
      <c r="N7" s="32"/>
      <c r="O7" s="32"/>
      <c r="P7" s="32"/>
      <c r="Q7" s="32"/>
    </row>
    <row r="8" spans="1:29" ht="9" customHeight="1">
      <c r="B8" s="190"/>
      <c r="C8" s="190"/>
      <c r="D8" s="190"/>
      <c r="E8" s="190"/>
      <c r="F8" s="190"/>
      <c r="G8" s="40" t="s">
        <v>2</v>
      </c>
      <c r="H8" s="13" t="s">
        <v>3</v>
      </c>
      <c r="I8" s="13" t="s">
        <v>69</v>
      </c>
      <c r="J8" s="35"/>
      <c r="K8" s="3"/>
      <c r="L8" s="3"/>
      <c r="M8" s="3"/>
      <c r="N8" s="3"/>
      <c r="O8" s="4"/>
      <c r="P8" s="32"/>
      <c r="Q8" s="32"/>
      <c r="R8" s="1"/>
      <c r="S8" s="1"/>
      <c r="T8" s="1"/>
      <c r="U8" s="1"/>
      <c r="V8" s="1"/>
      <c r="W8" s="1"/>
      <c r="X8" s="1"/>
      <c r="Y8" s="1"/>
      <c r="Z8" s="1"/>
    </row>
    <row r="9" spans="1:29" ht="9" customHeight="1">
      <c r="B9" s="190" t="s">
        <v>31</v>
      </c>
      <c r="C9" s="190"/>
      <c r="D9" s="190"/>
      <c r="E9" s="190"/>
      <c r="F9" s="190"/>
      <c r="G9" s="41">
        <v>42615</v>
      </c>
      <c r="H9" s="27">
        <v>293</v>
      </c>
      <c r="I9" s="28">
        <v>45.395893464742464</v>
      </c>
      <c r="J9" s="35"/>
      <c r="K9" s="29"/>
      <c r="L9" s="29"/>
      <c r="M9" s="29"/>
      <c r="N9" s="29"/>
      <c r="O9" s="11"/>
      <c r="P9" s="36"/>
      <c r="Q9" s="36"/>
      <c r="R9" s="2"/>
      <c r="S9" s="2"/>
      <c r="T9" s="2"/>
      <c r="U9" s="2"/>
      <c r="V9" s="2"/>
      <c r="W9" s="2"/>
      <c r="X9" s="2"/>
      <c r="Y9" s="2"/>
      <c r="Z9" s="2"/>
    </row>
    <row r="10" spans="1:29">
      <c r="B10" s="35"/>
      <c r="C10" s="35"/>
      <c r="D10" s="35"/>
      <c r="E10" s="35"/>
      <c r="F10" s="35"/>
      <c r="G10" s="35"/>
      <c r="H10" s="35"/>
      <c r="I10" s="35"/>
      <c r="J10" s="30"/>
      <c r="K10" s="35"/>
      <c r="L10" s="35"/>
      <c r="M10" s="35"/>
      <c r="N10" s="35"/>
      <c r="O10" s="35"/>
      <c r="P10" s="35"/>
      <c r="Q10" s="35"/>
    </row>
    <row r="11" spans="1:29" s="10" customFormat="1" ht="11.25">
      <c r="B11" s="31" t="s">
        <v>4</v>
      </c>
      <c r="C11" s="31"/>
      <c r="D11" s="31"/>
      <c r="E11" s="31"/>
      <c r="F11" s="32"/>
      <c r="G11" s="32"/>
      <c r="H11" s="32"/>
      <c r="I11" s="32"/>
      <c r="J11" s="32"/>
      <c r="K11" s="32"/>
      <c r="L11" s="32"/>
      <c r="M11" s="32"/>
      <c r="N11" s="32"/>
      <c r="O11" s="32"/>
      <c r="P11" s="32"/>
      <c r="Q11" s="32"/>
    </row>
    <row r="12" spans="1:29" s="12" customFormat="1" ht="9">
      <c r="B12" s="209" t="s">
        <v>5</v>
      </c>
      <c r="C12" s="209"/>
      <c r="D12" s="209"/>
      <c r="E12" s="209"/>
      <c r="F12" s="209"/>
      <c r="G12" s="162" t="s">
        <v>8</v>
      </c>
      <c r="H12" s="163"/>
      <c r="I12" s="183" t="s">
        <v>20</v>
      </c>
      <c r="J12" s="183" t="s">
        <v>71</v>
      </c>
      <c r="K12" s="161" t="s">
        <v>69</v>
      </c>
      <c r="L12" s="162"/>
      <c r="M12" s="163"/>
      <c r="N12" s="161" t="s">
        <v>70</v>
      </c>
      <c r="O12" s="162"/>
      <c r="P12" s="162"/>
      <c r="Q12" s="162"/>
      <c r="R12" s="162"/>
      <c r="S12" s="162"/>
      <c r="T12" s="163"/>
    </row>
    <row r="13" spans="1:29" s="12" customFormat="1" ht="4.5" customHeight="1">
      <c r="B13" s="209"/>
      <c r="C13" s="209"/>
      <c r="D13" s="209"/>
      <c r="E13" s="209"/>
      <c r="F13" s="209"/>
      <c r="G13" s="165"/>
      <c r="H13" s="166"/>
      <c r="I13" s="184"/>
      <c r="J13" s="184"/>
      <c r="K13" s="164"/>
      <c r="L13" s="165"/>
      <c r="M13" s="166"/>
      <c r="N13" s="164"/>
      <c r="O13" s="165"/>
      <c r="P13" s="165"/>
      <c r="Q13" s="165"/>
      <c r="R13" s="165"/>
      <c r="S13" s="165"/>
      <c r="T13" s="166"/>
    </row>
    <row r="14" spans="1:29" s="12" customFormat="1" ht="9" customHeight="1">
      <c r="B14" s="227" t="s">
        <v>493</v>
      </c>
      <c r="C14" s="228"/>
      <c r="D14" s="228"/>
      <c r="E14" s="228"/>
      <c r="F14" s="229"/>
      <c r="G14" s="33" t="s">
        <v>53</v>
      </c>
      <c r="H14" s="34"/>
      <c r="I14" s="59">
        <v>7</v>
      </c>
      <c r="J14" s="59">
        <f>SUM(J58:J64)</f>
        <v>20</v>
      </c>
      <c r="K14" s="159">
        <v>7.4296609175173058</v>
      </c>
      <c r="L14" s="159"/>
      <c r="M14" s="160"/>
      <c r="N14" s="158">
        <f>K14/J14*100</f>
        <v>37.14830458758653</v>
      </c>
      <c r="O14" s="159"/>
      <c r="P14" s="159"/>
      <c r="Q14" s="159"/>
      <c r="R14" s="159"/>
      <c r="S14" s="159"/>
      <c r="T14" s="160"/>
    </row>
    <row r="15" spans="1:29" s="12" customFormat="1" ht="9" customHeight="1">
      <c r="B15" s="247"/>
      <c r="C15" s="248"/>
      <c r="D15" s="248"/>
      <c r="E15" s="248"/>
      <c r="F15" s="249"/>
      <c r="G15" s="33" t="s">
        <v>54</v>
      </c>
      <c r="H15" s="34"/>
      <c r="I15" s="59">
        <v>14</v>
      </c>
      <c r="J15" s="59">
        <f>SUM(J44:J57)</f>
        <v>42</v>
      </c>
      <c r="K15" s="159">
        <v>18.858641323477649</v>
      </c>
      <c r="L15" s="159"/>
      <c r="M15" s="160"/>
      <c r="N15" s="158">
        <f>K15/J15*100</f>
        <v>44.901526960661073</v>
      </c>
      <c r="O15" s="159"/>
      <c r="P15" s="159"/>
      <c r="Q15" s="159"/>
      <c r="R15" s="159"/>
      <c r="S15" s="159"/>
      <c r="T15" s="160"/>
    </row>
    <row r="16" spans="1:29" s="12" customFormat="1" ht="9" customHeight="1">
      <c r="B16" s="247"/>
      <c r="C16" s="248"/>
      <c r="D16" s="248"/>
      <c r="E16" s="248"/>
      <c r="F16" s="249"/>
      <c r="G16" s="33" t="s">
        <v>55</v>
      </c>
      <c r="H16" s="34"/>
      <c r="I16" s="59">
        <v>13</v>
      </c>
      <c r="J16" s="59">
        <f>SUM(J31:J43)</f>
        <v>38</v>
      </c>
      <c r="K16" s="159">
        <v>19.107591223747509</v>
      </c>
      <c r="L16" s="159"/>
      <c r="M16" s="160"/>
      <c r="N16" s="158">
        <f>K16/J16*100</f>
        <v>50.283134799335549</v>
      </c>
      <c r="O16" s="159"/>
      <c r="P16" s="159"/>
      <c r="Q16" s="159"/>
      <c r="R16" s="159"/>
      <c r="S16" s="159"/>
      <c r="T16" s="160"/>
    </row>
    <row r="17" spans="1:23" s="12" customFormat="1" ht="9" customHeight="1">
      <c r="B17" s="230"/>
      <c r="C17" s="231"/>
      <c r="D17" s="231"/>
      <c r="E17" s="231"/>
      <c r="F17" s="232"/>
      <c r="G17" s="33" t="s">
        <v>56</v>
      </c>
      <c r="H17" s="34"/>
      <c r="I17" s="59" t="s">
        <v>498</v>
      </c>
      <c r="J17" s="59" t="s">
        <v>498</v>
      </c>
      <c r="K17" s="159" t="s">
        <v>611</v>
      </c>
      <c r="L17" s="159"/>
      <c r="M17" s="160"/>
      <c r="N17" s="158" t="s">
        <v>72</v>
      </c>
      <c r="O17" s="159"/>
      <c r="P17" s="159"/>
      <c r="Q17" s="159"/>
      <c r="R17" s="159"/>
      <c r="S17" s="159"/>
      <c r="T17" s="160"/>
    </row>
    <row r="18" spans="1:23" s="12" customFormat="1" ht="9" hidden="1" customHeight="1">
      <c r="B18" s="13"/>
      <c r="C18" s="13"/>
      <c r="D18" s="13"/>
      <c r="E18" s="13"/>
      <c r="F18" s="13"/>
      <c r="G18" s="33"/>
      <c r="H18" s="34"/>
      <c r="I18" s="59"/>
      <c r="J18" s="59" t="s">
        <v>499</v>
      </c>
      <c r="K18" s="62"/>
      <c r="L18" s="62"/>
      <c r="M18" s="63"/>
      <c r="N18" s="155"/>
      <c r="O18" s="156"/>
      <c r="P18" s="156"/>
      <c r="Q18" s="157"/>
      <c r="R18" s="158" t="e">
        <f>K18/J18*100</f>
        <v>#VALUE!</v>
      </c>
      <c r="S18" s="159"/>
      <c r="T18" s="160"/>
    </row>
    <row r="19" spans="1:23" s="12" customFormat="1" ht="9" customHeight="1">
      <c r="B19" s="190" t="s">
        <v>6</v>
      </c>
      <c r="C19" s="190"/>
      <c r="D19" s="190"/>
      <c r="E19" s="190"/>
      <c r="F19" s="190"/>
      <c r="G19" s="33" t="s">
        <v>57</v>
      </c>
      <c r="H19" s="34"/>
      <c r="I19" s="59" t="s">
        <v>498</v>
      </c>
      <c r="J19" s="59" t="s">
        <v>498</v>
      </c>
      <c r="K19" s="159" t="s">
        <v>611</v>
      </c>
      <c r="L19" s="159"/>
      <c r="M19" s="160"/>
      <c r="N19" s="158" t="s">
        <v>72</v>
      </c>
      <c r="O19" s="159"/>
      <c r="P19" s="159"/>
      <c r="Q19" s="159"/>
      <c r="R19" s="159"/>
      <c r="S19" s="159"/>
      <c r="T19" s="160"/>
    </row>
    <row r="20" spans="1:23" s="12" customFormat="1" ht="9" customHeight="1">
      <c r="B20" s="190"/>
      <c r="C20" s="190"/>
      <c r="D20" s="190"/>
      <c r="E20" s="190"/>
      <c r="F20" s="190"/>
      <c r="G20" s="33" t="s">
        <v>58</v>
      </c>
      <c r="H20" s="34"/>
      <c r="I20" s="59">
        <v>9</v>
      </c>
      <c r="J20" s="59">
        <f>SUM(J33,J37,J43,J48:J49,J55,J57,J63:J64,)</f>
        <v>34</v>
      </c>
      <c r="K20" s="159">
        <v>12.978880675818374</v>
      </c>
      <c r="L20" s="159"/>
      <c r="M20" s="160"/>
      <c r="N20" s="158">
        <f>K20/J20*100</f>
        <v>38.173178458289335</v>
      </c>
      <c r="O20" s="159"/>
      <c r="P20" s="159"/>
      <c r="Q20" s="159"/>
      <c r="R20" s="159"/>
      <c r="S20" s="159"/>
      <c r="T20" s="160"/>
    </row>
    <row r="21" spans="1:23" s="12" customFormat="1" ht="9" customHeight="1">
      <c r="B21" s="190"/>
      <c r="C21" s="190"/>
      <c r="D21" s="190"/>
      <c r="E21" s="190"/>
      <c r="F21" s="190"/>
      <c r="G21" s="33" t="s">
        <v>59</v>
      </c>
      <c r="H21" s="34"/>
      <c r="I21" s="59">
        <v>6</v>
      </c>
      <c r="J21" s="59">
        <f>SUM(J32,J42,J44,J51,J58:J59,)</f>
        <v>16</v>
      </c>
      <c r="K21" s="159">
        <v>8.1294849231491266</v>
      </c>
      <c r="L21" s="159"/>
      <c r="M21" s="160"/>
      <c r="N21" s="158">
        <f>K21/J21*100</f>
        <v>50.80928076968204</v>
      </c>
      <c r="O21" s="159"/>
      <c r="P21" s="159"/>
      <c r="Q21" s="159"/>
      <c r="R21" s="159"/>
      <c r="S21" s="159"/>
      <c r="T21" s="160"/>
    </row>
    <row r="22" spans="1:23" s="12" customFormat="1" ht="9" customHeight="1">
      <c r="B22" s="190"/>
      <c r="C22" s="190"/>
      <c r="D22" s="190"/>
      <c r="E22" s="190"/>
      <c r="F22" s="190"/>
      <c r="G22" s="33" t="s">
        <v>60</v>
      </c>
      <c r="H22" s="34"/>
      <c r="I22" s="59">
        <v>19</v>
      </c>
      <c r="J22" s="59">
        <f>SUM(J31,J34:J36,J38:J41,J45:J47,J52,J54,J56,J60:J62,J50,J53)</f>
        <v>50</v>
      </c>
      <c r="K22" s="159">
        <v>24.287527865774962</v>
      </c>
      <c r="L22" s="159"/>
      <c r="M22" s="160"/>
      <c r="N22" s="158">
        <f>K22/J22*100</f>
        <v>48.575055731549924</v>
      </c>
      <c r="O22" s="159"/>
      <c r="P22" s="159"/>
      <c r="Q22" s="159"/>
      <c r="R22" s="159"/>
      <c r="S22" s="159"/>
      <c r="T22" s="160"/>
    </row>
    <row r="23" spans="1:23" s="12" customFormat="1" ht="9" hidden="1" customHeight="1">
      <c r="B23" s="13"/>
      <c r="C23" s="13"/>
      <c r="D23" s="13"/>
      <c r="E23" s="13"/>
      <c r="F23" s="13"/>
      <c r="G23" s="33"/>
      <c r="H23" s="34"/>
      <c r="I23" s="59"/>
      <c r="J23" s="59">
        <v>16</v>
      </c>
      <c r="K23" s="62"/>
      <c r="L23" s="62"/>
      <c r="M23" s="63"/>
      <c r="N23" s="155"/>
      <c r="O23" s="156"/>
      <c r="P23" s="156"/>
      <c r="Q23" s="157"/>
      <c r="R23" s="158">
        <f>K23/J23*100</f>
        <v>0</v>
      </c>
      <c r="S23" s="159"/>
      <c r="T23" s="160"/>
    </row>
    <row r="24" spans="1:23" s="12" customFormat="1" ht="9" customHeight="1">
      <c r="B24" s="190" t="s">
        <v>7</v>
      </c>
      <c r="C24" s="190"/>
      <c r="D24" s="190"/>
      <c r="E24" s="190"/>
      <c r="F24" s="190"/>
      <c r="G24" s="33" t="s">
        <v>17</v>
      </c>
      <c r="H24" s="34"/>
      <c r="I24" s="59">
        <v>25</v>
      </c>
      <c r="J24" s="59">
        <f>SUM(J31:J36,J38:J39,J41:J42,J44,J46:J47,J49:J52,J54:J56,J58,J60:J62,J63)</f>
        <v>64</v>
      </c>
      <c r="K24" s="159">
        <v>31.141006687785989</v>
      </c>
      <c r="L24" s="159"/>
      <c r="M24" s="160"/>
      <c r="N24" s="158">
        <f>K24/J24*100</f>
        <v>48.657822949665608</v>
      </c>
      <c r="O24" s="159"/>
      <c r="P24" s="159"/>
      <c r="Q24" s="159"/>
      <c r="R24" s="159"/>
      <c r="S24" s="159"/>
      <c r="T24" s="160"/>
    </row>
    <row r="25" spans="1:23" s="12" customFormat="1" ht="9" customHeight="1">
      <c r="B25" s="190"/>
      <c r="C25" s="190"/>
      <c r="D25" s="190"/>
      <c r="E25" s="190"/>
      <c r="F25" s="190"/>
      <c r="G25" s="33" t="s">
        <v>18</v>
      </c>
      <c r="H25" s="34"/>
      <c r="I25" s="59">
        <v>7</v>
      </c>
      <c r="J25" s="59">
        <f>SUM(J37,J40,J45,J48,J53,J59,J64,)</f>
        <v>26</v>
      </c>
      <c r="K25" s="159">
        <v>10.855966209081309</v>
      </c>
      <c r="L25" s="159"/>
      <c r="M25" s="160"/>
      <c r="N25" s="158">
        <f>K25/J25*100</f>
        <v>41.753716188774263</v>
      </c>
      <c r="O25" s="159"/>
      <c r="P25" s="159"/>
      <c r="Q25" s="159"/>
      <c r="R25" s="159"/>
      <c r="S25" s="159"/>
      <c r="T25" s="160"/>
    </row>
    <row r="26" spans="1:23" s="12" customFormat="1" ht="9" customHeight="1">
      <c r="B26" s="190"/>
      <c r="C26" s="190"/>
      <c r="D26" s="190"/>
      <c r="E26" s="190"/>
      <c r="F26" s="190"/>
      <c r="G26" s="33" t="s">
        <v>19</v>
      </c>
      <c r="H26" s="34"/>
      <c r="I26" s="59">
        <v>2</v>
      </c>
      <c r="J26" s="59">
        <f>SUM(J43,J57)</f>
        <v>10</v>
      </c>
      <c r="K26" s="159">
        <v>3.3989205678751611</v>
      </c>
      <c r="L26" s="159"/>
      <c r="M26" s="160"/>
      <c r="N26" s="158">
        <f>K26/J26*100</f>
        <v>33.98920567875161</v>
      </c>
      <c r="O26" s="159"/>
      <c r="P26" s="159"/>
      <c r="Q26" s="159"/>
      <c r="R26" s="159"/>
      <c r="S26" s="159"/>
      <c r="T26" s="160"/>
      <c r="U26" s="21"/>
      <c r="V26" s="21"/>
      <c r="W26" s="21"/>
    </row>
    <row r="27" spans="1:23" s="142" customFormat="1" ht="9" customHeight="1">
      <c r="B27" s="190" t="s">
        <v>423</v>
      </c>
      <c r="C27" s="190"/>
      <c r="D27" s="190"/>
      <c r="E27" s="190"/>
      <c r="F27" s="190"/>
      <c r="G27" s="190"/>
      <c r="H27" s="190"/>
      <c r="I27" s="59">
        <v>34</v>
      </c>
      <c r="J27" s="59">
        <v>100</v>
      </c>
      <c r="K27" s="222">
        <v>45.395893464742464</v>
      </c>
      <c r="L27" s="222"/>
      <c r="M27" s="222"/>
      <c r="N27" s="158" t="s">
        <v>516</v>
      </c>
      <c r="O27" s="159"/>
      <c r="P27" s="159"/>
      <c r="Q27" s="159"/>
      <c r="R27" s="159"/>
      <c r="S27" s="159"/>
      <c r="T27" s="160"/>
    </row>
    <row r="28" spans="1:23" s="10" customFormat="1" ht="15" customHeight="1">
      <c r="A28" s="10" t="s">
        <v>21</v>
      </c>
    </row>
    <row r="29" spans="1:23" ht="18" customHeight="1">
      <c r="A29" s="161" t="s">
        <v>315</v>
      </c>
      <c r="B29" s="163"/>
      <c r="C29" s="161" t="s">
        <v>316</v>
      </c>
      <c r="D29" s="162"/>
      <c r="E29" s="162"/>
      <c r="F29" s="162"/>
      <c r="G29" s="163"/>
      <c r="H29" s="161" t="s">
        <v>24</v>
      </c>
      <c r="I29" s="162"/>
      <c r="J29" s="183" t="s">
        <v>71</v>
      </c>
      <c r="K29" s="172" t="s">
        <v>494</v>
      </c>
      <c r="L29" s="173"/>
      <c r="M29" s="173"/>
      <c r="N29" s="174"/>
      <c r="O29" s="190" t="s">
        <v>6</v>
      </c>
      <c r="P29" s="190"/>
      <c r="Q29" s="190"/>
      <c r="R29" s="190"/>
      <c r="S29" s="190" t="s">
        <v>7</v>
      </c>
      <c r="T29" s="190"/>
      <c r="U29" s="190"/>
      <c r="V29" s="191" t="s">
        <v>31</v>
      </c>
      <c r="W29" s="191"/>
    </row>
    <row r="30" spans="1:23" ht="127.5">
      <c r="A30" s="164"/>
      <c r="B30" s="166"/>
      <c r="C30" s="164"/>
      <c r="D30" s="165"/>
      <c r="E30" s="165"/>
      <c r="F30" s="165"/>
      <c r="G30" s="166"/>
      <c r="H30" s="164"/>
      <c r="I30" s="165"/>
      <c r="J30" s="184"/>
      <c r="K30" s="42" t="s">
        <v>61</v>
      </c>
      <c r="L30" s="43" t="s">
        <v>54</v>
      </c>
      <c r="M30" s="60" t="s">
        <v>55</v>
      </c>
      <c r="N30" s="44" t="s">
        <v>56</v>
      </c>
      <c r="O30" s="151" t="s">
        <v>62</v>
      </c>
      <c r="P30" s="152" t="s">
        <v>63</v>
      </c>
      <c r="Q30" s="152" t="s">
        <v>64</v>
      </c>
      <c r="R30" s="150" t="s">
        <v>65</v>
      </c>
      <c r="S30" s="42" t="s">
        <v>17</v>
      </c>
      <c r="T30" s="43" t="s">
        <v>18</v>
      </c>
      <c r="U30" s="44" t="s">
        <v>19</v>
      </c>
      <c r="V30" s="42" t="s">
        <v>22</v>
      </c>
      <c r="W30" s="44" t="s">
        <v>23</v>
      </c>
    </row>
    <row r="31" spans="1:23" ht="30" customHeight="1">
      <c r="A31" s="223">
        <v>1</v>
      </c>
      <c r="B31" s="80" t="s">
        <v>381</v>
      </c>
      <c r="C31" s="250" t="s">
        <v>259</v>
      </c>
      <c r="D31" s="242"/>
      <c r="E31" s="242"/>
      <c r="F31" s="242"/>
      <c r="G31" s="214"/>
      <c r="H31" s="213" t="s">
        <v>282</v>
      </c>
      <c r="I31" s="242"/>
      <c r="J31" s="78">
        <v>2</v>
      </c>
      <c r="K31" s="45"/>
      <c r="L31" s="46"/>
      <c r="M31" s="50" t="s">
        <v>29</v>
      </c>
      <c r="N31" s="47"/>
      <c r="O31" s="45"/>
      <c r="P31" s="46"/>
      <c r="Q31" s="46"/>
      <c r="R31" s="47" t="s">
        <v>29</v>
      </c>
      <c r="S31" s="45" t="s">
        <v>29</v>
      </c>
      <c r="T31" s="46"/>
      <c r="U31" s="47"/>
      <c r="V31" s="48">
        <v>53.71817435175408</v>
      </c>
      <c r="W31" s="49">
        <v>0.4270796</v>
      </c>
    </row>
    <row r="32" spans="1:23" ht="30" customHeight="1">
      <c r="A32" s="223"/>
      <c r="B32" s="73" t="s">
        <v>376</v>
      </c>
      <c r="C32" s="250" t="s">
        <v>260</v>
      </c>
      <c r="D32" s="242"/>
      <c r="E32" s="242"/>
      <c r="F32" s="242"/>
      <c r="G32" s="214"/>
      <c r="H32" s="213" t="s">
        <v>283</v>
      </c>
      <c r="I32" s="242"/>
      <c r="J32" s="78">
        <v>3</v>
      </c>
      <c r="K32" s="45"/>
      <c r="L32" s="46"/>
      <c r="M32" s="50" t="s">
        <v>29</v>
      </c>
      <c r="N32" s="47"/>
      <c r="O32" s="45"/>
      <c r="P32" s="46"/>
      <c r="Q32" s="46" t="s">
        <v>29</v>
      </c>
      <c r="R32" s="47"/>
      <c r="S32" s="45" t="s">
        <v>29</v>
      </c>
      <c r="T32" s="46"/>
      <c r="U32" s="47"/>
      <c r="V32" s="48">
        <v>49.613985685791391</v>
      </c>
      <c r="W32" s="49">
        <v>0.42003980000000002</v>
      </c>
    </row>
    <row r="33" spans="1:23" ht="30" customHeight="1">
      <c r="A33" s="223"/>
      <c r="B33" s="73" t="s">
        <v>391</v>
      </c>
      <c r="C33" s="250" t="s">
        <v>261</v>
      </c>
      <c r="D33" s="242"/>
      <c r="E33" s="242"/>
      <c r="F33" s="242"/>
      <c r="G33" s="214"/>
      <c r="H33" s="213" t="s">
        <v>284</v>
      </c>
      <c r="I33" s="214"/>
      <c r="J33" s="78">
        <v>3</v>
      </c>
      <c r="K33" s="45"/>
      <c r="L33" s="46"/>
      <c r="M33" s="50" t="s">
        <v>29</v>
      </c>
      <c r="N33" s="47"/>
      <c r="O33" s="45"/>
      <c r="P33" s="46" t="s">
        <v>29</v>
      </c>
      <c r="Q33" s="46"/>
      <c r="R33" s="47"/>
      <c r="S33" s="45" t="s">
        <v>29</v>
      </c>
      <c r="T33" s="46"/>
      <c r="U33" s="47"/>
      <c r="V33" s="48">
        <v>61.52528452422856</v>
      </c>
      <c r="W33" s="49">
        <v>0.39892050000000001</v>
      </c>
    </row>
    <row r="34" spans="1:23" ht="30" customHeight="1">
      <c r="A34" s="223"/>
      <c r="B34" s="73" t="s">
        <v>380</v>
      </c>
      <c r="C34" s="250" t="s">
        <v>262</v>
      </c>
      <c r="D34" s="242"/>
      <c r="E34" s="242"/>
      <c r="F34" s="242"/>
      <c r="G34" s="214"/>
      <c r="H34" s="213" t="s">
        <v>285</v>
      </c>
      <c r="I34" s="242"/>
      <c r="J34" s="78">
        <v>2</v>
      </c>
      <c r="K34" s="45"/>
      <c r="L34" s="46"/>
      <c r="M34" s="50" t="s">
        <v>29</v>
      </c>
      <c r="N34" s="47"/>
      <c r="O34" s="45"/>
      <c r="P34" s="46"/>
      <c r="Q34" s="46"/>
      <c r="R34" s="47" t="s">
        <v>29</v>
      </c>
      <c r="S34" s="45" t="s">
        <v>29</v>
      </c>
      <c r="T34" s="46"/>
      <c r="U34" s="47"/>
      <c r="V34" s="48">
        <v>39.317141851460747</v>
      </c>
      <c r="W34" s="49">
        <v>0.35198869999999999</v>
      </c>
    </row>
    <row r="35" spans="1:23" ht="30" customHeight="1">
      <c r="A35" s="223"/>
      <c r="B35" s="73" t="s">
        <v>383</v>
      </c>
      <c r="C35" s="250" t="s">
        <v>263</v>
      </c>
      <c r="D35" s="242"/>
      <c r="E35" s="242"/>
      <c r="F35" s="242"/>
      <c r="G35" s="214"/>
      <c r="H35" s="213" t="s">
        <v>286</v>
      </c>
      <c r="I35" s="242"/>
      <c r="J35" s="78">
        <v>3</v>
      </c>
      <c r="K35" s="45"/>
      <c r="L35" s="46"/>
      <c r="M35" s="50" t="s">
        <v>29</v>
      </c>
      <c r="N35" s="47"/>
      <c r="O35" s="45"/>
      <c r="P35" s="46"/>
      <c r="Q35" s="46"/>
      <c r="R35" s="47" t="s">
        <v>29</v>
      </c>
      <c r="S35" s="45" t="s">
        <v>29</v>
      </c>
      <c r="T35" s="46"/>
      <c r="U35" s="47"/>
      <c r="V35" s="48">
        <v>66.589229144667371</v>
      </c>
      <c r="W35" s="49">
        <v>0.3566819</v>
      </c>
    </row>
    <row r="36" spans="1:23" ht="30" customHeight="1">
      <c r="A36" s="223"/>
      <c r="B36" s="73" t="s">
        <v>384</v>
      </c>
      <c r="C36" s="250" t="s">
        <v>264</v>
      </c>
      <c r="D36" s="242"/>
      <c r="E36" s="242"/>
      <c r="F36" s="242"/>
      <c r="G36" s="214"/>
      <c r="H36" s="213" t="s">
        <v>287</v>
      </c>
      <c r="I36" s="242"/>
      <c r="J36" s="78">
        <v>2</v>
      </c>
      <c r="K36" s="45"/>
      <c r="L36" s="46"/>
      <c r="M36" s="50" t="s">
        <v>29</v>
      </c>
      <c r="N36" s="47"/>
      <c r="O36" s="45"/>
      <c r="P36" s="46"/>
      <c r="Q36" s="46"/>
      <c r="R36" s="47" t="s">
        <v>29</v>
      </c>
      <c r="S36" s="45" t="s">
        <v>29</v>
      </c>
      <c r="T36" s="46"/>
      <c r="U36" s="47"/>
      <c r="V36" s="48">
        <v>52.93206617388244</v>
      </c>
      <c r="W36" s="49">
        <v>0.96444909999999995</v>
      </c>
    </row>
    <row r="37" spans="1:23" ht="40.5" customHeight="1">
      <c r="A37" s="223"/>
      <c r="B37" s="73" t="s">
        <v>385</v>
      </c>
      <c r="C37" s="250" t="s">
        <v>435</v>
      </c>
      <c r="D37" s="242"/>
      <c r="E37" s="242"/>
      <c r="F37" s="242"/>
      <c r="G37" s="214"/>
      <c r="H37" s="213" t="s">
        <v>288</v>
      </c>
      <c r="I37" s="242"/>
      <c r="J37" s="78">
        <v>4</v>
      </c>
      <c r="K37" s="45"/>
      <c r="L37" s="46"/>
      <c r="M37" s="50" t="s">
        <v>29</v>
      </c>
      <c r="N37" s="47"/>
      <c r="O37" s="45"/>
      <c r="P37" s="46" t="s">
        <v>29</v>
      </c>
      <c r="Q37" s="46"/>
      <c r="R37" s="47"/>
      <c r="S37" s="45"/>
      <c r="T37" s="46" t="s">
        <v>29</v>
      </c>
      <c r="U37" s="47"/>
      <c r="V37" s="48">
        <v>52.357151237827061</v>
      </c>
      <c r="W37" s="49">
        <v>11.322304300000001</v>
      </c>
    </row>
    <row r="38" spans="1:23" ht="30" customHeight="1">
      <c r="A38" s="223">
        <v>2</v>
      </c>
      <c r="B38" s="73" t="s">
        <v>381</v>
      </c>
      <c r="C38" s="250" t="s">
        <v>265</v>
      </c>
      <c r="D38" s="242"/>
      <c r="E38" s="242"/>
      <c r="F38" s="242"/>
      <c r="G38" s="214"/>
      <c r="H38" s="213" t="s">
        <v>289</v>
      </c>
      <c r="I38" s="242"/>
      <c r="J38" s="78">
        <v>2</v>
      </c>
      <c r="K38" s="45"/>
      <c r="L38" s="46"/>
      <c r="M38" s="50" t="s">
        <v>29</v>
      </c>
      <c r="N38" s="47"/>
      <c r="O38" s="45"/>
      <c r="P38" s="46"/>
      <c r="Q38" s="46"/>
      <c r="R38" s="47" t="s">
        <v>29</v>
      </c>
      <c r="S38" s="45" t="s">
        <v>29</v>
      </c>
      <c r="T38" s="46"/>
      <c r="U38" s="47"/>
      <c r="V38" s="48">
        <v>67.492666901325819</v>
      </c>
      <c r="W38" s="49">
        <v>0.49278420000000001</v>
      </c>
    </row>
    <row r="39" spans="1:23" ht="30" customHeight="1">
      <c r="A39" s="223"/>
      <c r="B39" s="73" t="s">
        <v>382</v>
      </c>
      <c r="C39" s="250" t="s">
        <v>266</v>
      </c>
      <c r="D39" s="242"/>
      <c r="E39" s="242"/>
      <c r="F39" s="242"/>
      <c r="G39" s="214"/>
      <c r="H39" s="213" t="s">
        <v>290</v>
      </c>
      <c r="I39" s="242"/>
      <c r="J39" s="78">
        <v>3</v>
      </c>
      <c r="K39" s="45" t="s">
        <v>52</v>
      </c>
      <c r="L39" s="46"/>
      <c r="M39" s="50" t="s">
        <v>29</v>
      </c>
      <c r="N39" s="47"/>
      <c r="O39" s="45"/>
      <c r="P39" s="46"/>
      <c r="Q39" s="46" t="s">
        <v>52</v>
      </c>
      <c r="R39" s="47" t="s">
        <v>29</v>
      </c>
      <c r="S39" s="45" t="s">
        <v>29</v>
      </c>
      <c r="T39" s="46"/>
      <c r="U39" s="47"/>
      <c r="V39" s="48">
        <v>32.002815909890877</v>
      </c>
      <c r="W39" s="49">
        <v>0.66408540000000005</v>
      </c>
    </row>
    <row r="40" spans="1:23" ht="30" customHeight="1">
      <c r="A40" s="223"/>
      <c r="B40" s="73" t="s">
        <v>380</v>
      </c>
      <c r="C40" s="250" t="s">
        <v>267</v>
      </c>
      <c r="D40" s="242"/>
      <c r="E40" s="242"/>
      <c r="F40" s="242"/>
      <c r="G40" s="214"/>
      <c r="H40" s="213" t="s">
        <v>291</v>
      </c>
      <c r="I40" s="242"/>
      <c r="J40" s="78">
        <v>4</v>
      </c>
      <c r="K40" s="45"/>
      <c r="L40" s="46"/>
      <c r="M40" s="50" t="s">
        <v>29</v>
      </c>
      <c r="N40" s="47"/>
      <c r="O40" s="45"/>
      <c r="P40" s="46"/>
      <c r="Q40" s="46"/>
      <c r="R40" s="47" t="s">
        <v>29</v>
      </c>
      <c r="S40" s="45"/>
      <c r="T40" s="46" t="s">
        <v>29</v>
      </c>
      <c r="U40" s="47"/>
      <c r="V40" s="48">
        <v>39.713715827760183</v>
      </c>
      <c r="W40" s="49">
        <v>15.9450897</v>
      </c>
    </row>
    <row r="41" spans="1:23" ht="30" customHeight="1">
      <c r="A41" s="223"/>
      <c r="B41" s="73" t="s">
        <v>383</v>
      </c>
      <c r="C41" s="250" t="s">
        <v>268</v>
      </c>
      <c r="D41" s="242"/>
      <c r="E41" s="242"/>
      <c r="F41" s="242"/>
      <c r="G41" s="214"/>
      <c r="H41" s="213" t="s">
        <v>292</v>
      </c>
      <c r="I41" s="242"/>
      <c r="J41" s="78">
        <v>3</v>
      </c>
      <c r="K41" s="45"/>
      <c r="L41" s="46"/>
      <c r="M41" s="50" t="s">
        <v>29</v>
      </c>
      <c r="N41" s="47"/>
      <c r="O41" s="45"/>
      <c r="P41" s="46"/>
      <c r="Q41" s="46"/>
      <c r="R41" s="47" t="s">
        <v>29</v>
      </c>
      <c r="S41" s="45" t="s">
        <v>29</v>
      </c>
      <c r="T41" s="46"/>
      <c r="U41" s="47"/>
      <c r="V41" s="48">
        <v>60.474011498298729</v>
      </c>
      <c r="W41" s="49">
        <v>0.44115919999999997</v>
      </c>
    </row>
    <row r="42" spans="1:23" ht="30" customHeight="1">
      <c r="A42" s="223"/>
      <c r="B42" s="76" t="s">
        <v>384</v>
      </c>
      <c r="C42" s="250" t="s">
        <v>269</v>
      </c>
      <c r="D42" s="242"/>
      <c r="E42" s="242"/>
      <c r="F42" s="242"/>
      <c r="G42" s="214"/>
      <c r="H42" s="213" t="s">
        <v>293</v>
      </c>
      <c r="I42" s="242"/>
      <c r="J42" s="78">
        <v>2</v>
      </c>
      <c r="K42" s="45"/>
      <c r="L42" s="46"/>
      <c r="M42" s="50" t="s">
        <v>29</v>
      </c>
      <c r="N42" s="47"/>
      <c r="O42" s="45"/>
      <c r="P42" s="46"/>
      <c r="Q42" s="46" t="s">
        <v>29</v>
      </c>
      <c r="R42" s="47"/>
      <c r="S42" s="45" t="s">
        <v>29</v>
      </c>
      <c r="T42" s="46"/>
      <c r="U42" s="47"/>
      <c r="V42" s="48">
        <v>79.9483749853338</v>
      </c>
      <c r="W42" s="49">
        <v>0.75325580000000003</v>
      </c>
    </row>
    <row r="43" spans="1:23" ht="30" customHeight="1">
      <c r="A43" s="223"/>
      <c r="B43" s="76" t="s">
        <v>385</v>
      </c>
      <c r="C43" s="250" t="s">
        <v>270</v>
      </c>
      <c r="D43" s="242"/>
      <c r="E43" s="242"/>
      <c r="F43" s="242"/>
      <c r="G43" s="214"/>
      <c r="H43" s="213" t="s">
        <v>294</v>
      </c>
      <c r="I43" s="242"/>
      <c r="J43" s="78">
        <v>5</v>
      </c>
      <c r="K43" s="45" t="s">
        <v>52</v>
      </c>
      <c r="L43" s="46"/>
      <c r="M43" s="50" t="s">
        <v>29</v>
      </c>
      <c r="N43" s="47"/>
      <c r="O43" s="45"/>
      <c r="P43" s="46" t="s">
        <v>29</v>
      </c>
      <c r="Q43" s="46" t="s">
        <v>52</v>
      </c>
      <c r="R43" s="47"/>
      <c r="S43" s="45"/>
      <c r="T43" s="46"/>
      <c r="U43" s="47" t="s">
        <v>29</v>
      </c>
      <c r="V43" s="48">
        <v>29.008565059251442</v>
      </c>
      <c r="W43" s="49">
        <v>25.791388000000001</v>
      </c>
    </row>
    <row r="44" spans="1:23" ht="30" customHeight="1">
      <c r="A44" s="223">
        <v>3</v>
      </c>
      <c r="B44" s="76" t="s">
        <v>381</v>
      </c>
      <c r="C44" s="250" t="s">
        <v>271</v>
      </c>
      <c r="D44" s="242"/>
      <c r="E44" s="242"/>
      <c r="F44" s="242"/>
      <c r="G44" s="214"/>
      <c r="H44" s="213" t="s">
        <v>436</v>
      </c>
      <c r="I44" s="242"/>
      <c r="J44" s="78">
        <v>2</v>
      </c>
      <c r="K44" s="45" t="s">
        <v>52</v>
      </c>
      <c r="L44" s="46" t="s">
        <v>29</v>
      </c>
      <c r="M44" s="50"/>
      <c r="N44" s="47"/>
      <c r="O44" s="45"/>
      <c r="P44" s="46" t="s">
        <v>52</v>
      </c>
      <c r="Q44" s="46" t="s">
        <v>29</v>
      </c>
      <c r="R44" s="47"/>
      <c r="S44" s="45" t="s">
        <v>29</v>
      </c>
      <c r="T44" s="46" t="s">
        <v>52</v>
      </c>
      <c r="U44" s="47"/>
      <c r="V44" s="48">
        <v>88.299894403379085</v>
      </c>
      <c r="W44" s="49">
        <v>0.46931830000000002</v>
      </c>
    </row>
    <row r="45" spans="1:23" ht="30" customHeight="1">
      <c r="A45" s="223"/>
      <c r="B45" s="73" t="s">
        <v>382</v>
      </c>
      <c r="C45" s="250" t="s">
        <v>272</v>
      </c>
      <c r="D45" s="242"/>
      <c r="E45" s="242"/>
      <c r="F45" s="242"/>
      <c r="G45" s="214"/>
      <c r="H45" s="213" t="s">
        <v>295</v>
      </c>
      <c r="I45" s="242"/>
      <c r="J45" s="78">
        <v>3</v>
      </c>
      <c r="K45" s="45"/>
      <c r="L45" s="46" t="s">
        <v>29</v>
      </c>
      <c r="M45" s="50"/>
      <c r="N45" s="47"/>
      <c r="O45" s="45"/>
      <c r="P45" s="46"/>
      <c r="Q45" s="46"/>
      <c r="R45" s="47" t="s">
        <v>29</v>
      </c>
      <c r="S45" s="45"/>
      <c r="T45" s="46" t="s">
        <v>29</v>
      </c>
      <c r="U45" s="47"/>
      <c r="V45" s="48">
        <v>85.993194884430366</v>
      </c>
      <c r="W45" s="49">
        <v>7.6358088999999998</v>
      </c>
    </row>
    <row r="46" spans="1:23" ht="30" customHeight="1">
      <c r="A46" s="223"/>
      <c r="B46" s="73" t="s">
        <v>380</v>
      </c>
      <c r="C46" s="250" t="s">
        <v>273</v>
      </c>
      <c r="D46" s="242"/>
      <c r="E46" s="242"/>
      <c r="F46" s="242"/>
      <c r="G46" s="214"/>
      <c r="H46" s="213" t="s">
        <v>296</v>
      </c>
      <c r="I46" s="242"/>
      <c r="J46" s="78">
        <v>3</v>
      </c>
      <c r="K46" s="45"/>
      <c r="L46" s="46" t="s">
        <v>29</v>
      </c>
      <c r="M46" s="50"/>
      <c r="N46" s="47"/>
      <c r="O46" s="45"/>
      <c r="P46" s="46"/>
      <c r="Q46" s="46"/>
      <c r="R46" s="47" t="s">
        <v>29</v>
      </c>
      <c r="S46" s="45" t="s">
        <v>29</v>
      </c>
      <c r="T46" s="46"/>
      <c r="U46" s="47"/>
      <c r="V46" s="48">
        <v>19.44385779655051</v>
      </c>
      <c r="W46" s="49">
        <v>0.61246040000000002</v>
      </c>
    </row>
    <row r="47" spans="1:23" ht="30" customHeight="1">
      <c r="A47" s="223"/>
      <c r="B47" s="73" t="s">
        <v>383</v>
      </c>
      <c r="C47" s="250" t="s">
        <v>274</v>
      </c>
      <c r="D47" s="242"/>
      <c r="E47" s="242"/>
      <c r="F47" s="242"/>
      <c r="G47" s="214"/>
      <c r="H47" s="213" t="s">
        <v>297</v>
      </c>
      <c r="I47" s="242"/>
      <c r="J47" s="78">
        <v>2</v>
      </c>
      <c r="K47" s="45"/>
      <c r="L47" s="46" t="s">
        <v>29</v>
      </c>
      <c r="M47" s="50"/>
      <c r="N47" s="47"/>
      <c r="O47" s="45"/>
      <c r="P47" s="46"/>
      <c r="Q47" s="46"/>
      <c r="R47" s="47" t="s">
        <v>29</v>
      </c>
      <c r="S47" s="45" t="s">
        <v>29</v>
      </c>
      <c r="T47" s="46"/>
      <c r="U47" s="47"/>
      <c r="V47" s="48">
        <v>67.161797489147006</v>
      </c>
      <c r="W47" s="49">
        <v>0.72040360000000003</v>
      </c>
    </row>
    <row r="48" spans="1:23" ht="30" customHeight="1">
      <c r="A48" s="223"/>
      <c r="B48" s="73" t="s">
        <v>384</v>
      </c>
      <c r="C48" s="250" t="s">
        <v>275</v>
      </c>
      <c r="D48" s="242"/>
      <c r="E48" s="242"/>
      <c r="F48" s="242"/>
      <c r="G48" s="214"/>
      <c r="H48" s="213" t="s">
        <v>437</v>
      </c>
      <c r="I48" s="242"/>
      <c r="J48" s="78">
        <v>4</v>
      </c>
      <c r="K48" s="45"/>
      <c r="L48" s="46" t="s">
        <v>29</v>
      </c>
      <c r="M48" s="50"/>
      <c r="N48" s="47"/>
      <c r="O48" s="45"/>
      <c r="P48" s="46"/>
      <c r="Q48" s="46"/>
      <c r="R48" s="47" t="s">
        <v>73</v>
      </c>
      <c r="S48" s="45"/>
      <c r="T48" s="46" t="s">
        <v>29</v>
      </c>
      <c r="U48" s="47"/>
      <c r="V48" s="48">
        <v>29.820485744456178</v>
      </c>
      <c r="W48" s="49">
        <v>13.783878899999999</v>
      </c>
    </row>
    <row r="49" spans="1:23" ht="43.5" customHeight="1">
      <c r="A49" s="223">
        <v>3</v>
      </c>
      <c r="B49" s="73" t="s">
        <v>385</v>
      </c>
      <c r="C49" s="250" t="s">
        <v>438</v>
      </c>
      <c r="D49" s="242"/>
      <c r="E49" s="242"/>
      <c r="F49" s="242"/>
      <c r="G49" s="214"/>
      <c r="H49" s="213" t="s">
        <v>439</v>
      </c>
      <c r="I49" s="242"/>
      <c r="J49" s="78">
        <v>3</v>
      </c>
      <c r="K49" s="45"/>
      <c r="L49" s="46" t="s">
        <v>29</v>
      </c>
      <c r="M49" s="50"/>
      <c r="N49" s="47"/>
      <c r="O49" s="45"/>
      <c r="P49" s="46" t="s">
        <v>29</v>
      </c>
      <c r="Q49" s="46"/>
      <c r="R49" s="47"/>
      <c r="S49" s="45" t="s">
        <v>29</v>
      </c>
      <c r="T49" s="46"/>
      <c r="U49" s="47"/>
      <c r="V49" s="48">
        <v>54.088935820720394</v>
      </c>
      <c r="W49" s="49">
        <v>0.96679570000000004</v>
      </c>
    </row>
    <row r="50" spans="1:23" ht="39" customHeight="1">
      <c r="A50" s="223"/>
      <c r="B50" s="73" t="s">
        <v>396</v>
      </c>
      <c r="C50" s="250" t="s">
        <v>276</v>
      </c>
      <c r="D50" s="242"/>
      <c r="E50" s="242"/>
      <c r="F50" s="242"/>
      <c r="G50" s="214"/>
      <c r="H50" s="213" t="s">
        <v>585</v>
      </c>
      <c r="I50" s="242"/>
      <c r="J50" s="78">
        <v>4</v>
      </c>
      <c r="K50" s="45"/>
      <c r="L50" s="46" t="s">
        <v>29</v>
      </c>
      <c r="M50" s="50"/>
      <c r="N50" s="47"/>
      <c r="O50" s="45"/>
      <c r="P50" s="46" t="s">
        <v>73</v>
      </c>
      <c r="Q50" s="46"/>
      <c r="R50" s="47" t="s">
        <v>66</v>
      </c>
      <c r="S50" s="45" t="s">
        <v>29</v>
      </c>
      <c r="T50" s="46" t="s">
        <v>52</v>
      </c>
      <c r="U50" s="47"/>
      <c r="V50" s="48">
        <v>31.500645312683329</v>
      </c>
      <c r="W50" s="49">
        <v>0.88701160000000001</v>
      </c>
    </row>
    <row r="51" spans="1:23" ht="30" customHeight="1">
      <c r="A51" s="223">
        <v>4</v>
      </c>
      <c r="B51" s="73" t="s">
        <v>381</v>
      </c>
      <c r="C51" s="250" t="s">
        <v>277</v>
      </c>
      <c r="D51" s="242"/>
      <c r="E51" s="242"/>
      <c r="F51" s="242"/>
      <c r="G51" s="214"/>
      <c r="H51" s="213" t="s">
        <v>440</v>
      </c>
      <c r="I51" s="242"/>
      <c r="J51" s="78">
        <v>3</v>
      </c>
      <c r="K51" s="45" t="s">
        <v>52</v>
      </c>
      <c r="L51" s="46" t="s">
        <v>29</v>
      </c>
      <c r="M51" s="50"/>
      <c r="N51" s="47"/>
      <c r="O51" s="45"/>
      <c r="P51" s="46"/>
      <c r="Q51" s="46" t="s">
        <v>29</v>
      </c>
      <c r="R51" s="47"/>
      <c r="S51" s="45" t="s">
        <v>29</v>
      </c>
      <c r="T51" s="46"/>
      <c r="U51" s="47"/>
      <c r="V51" s="48">
        <v>39.39223278188431</v>
      </c>
      <c r="W51" s="49">
        <v>1.3633697</v>
      </c>
    </row>
    <row r="52" spans="1:23" ht="30" customHeight="1">
      <c r="A52" s="223"/>
      <c r="B52" s="73" t="s">
        <v>382</v>
      </c>
      <c r="C52" s="250" t="s">
        <v>278</v>
      </c>
      <c r="D52" s="242"/>
      <c r="E52" s="242"/>
      <c r="F52" s="242"/>
      <c r="G52" s="214"/>
      <c r="H52" s="213" t="s">
        <v>298</v>
      </c>
      <c r="I52" s="242"/>
      <c r="J52" s="78">
        <v>2</v>
      </c>
      <c r="K52" s="45"/>
      <c r="L52" s="46" t="s">
        <v>29</v>
      </c>
      <c r="M52" s="50"/>
      <c r="N52" s="47"/>
      <c r="O52" s="45"/>
      <c r="P52" s="46"/>
      <c r="Q52" s="46"/>
      <c r="R52" s="47" t="s">
        <v>29</v>
      </c>
      <c r="S52" s="45" t="s">
        <v>29</v>
      </c>
      <c r="T52" s="46"/>
      <c r="U52" s="47"/>
      <c r="V52" s="48">
        <v>66.880206500058662</v>
      </c>
      <c r="W52" s="49">
        <v>1.2131878</v>
      </c>
    </row>
    <row r="53" spans="1:23" ht="30" customHeight="1">
      <c r="A53" s="223"/>
      <c r="B53" s="73" t="s">
        <v>380</v>
      </c>
      <c r="C53" s="250" t="s">
        <v>441</v>
      </c>
      <c r="D53" s="242"/>
      <c r="E53" s="242"/>
      <c r="F53" s="242"/>
      <c r="G53" s="214"/>
      <c r="H53" s="213" t="s">
        <v>442</v>
      </c>
      <c r="I53" s="242"/>
      <c r="J53" s="78">
        <v>3</v>
      </c>
      <c r="K53" s="45"/>
      <c r="L53" s="46" t="s">
        <v>29</v>
      </c>
      <c r="M53" s="50"/>
      <c r="N53" s="47"/>
      <c r="O53" s="45"/>
      <c r="P53" s="46"/>
      <c r="Q53" s="46"/>
      <c r="R53" s="47" t="s">
        <v>73</v>
      </c>
      <c r="S53" s="45"/>
      <c r="T53" s="46" t="s">
        <v>29</v>
      </c>
      <c r="U53" s="47"/>
      <c r="V53" s="48">
        <v>47.089053150299186</v>
      </c>
      <c r="W53" s="49">
        <v>13.4764754</v>
      </c>
    </row>
    <row r="54" spans="1:23" ht="30" customHeight="1">
      <c r="A54" s="223"/>
      <c r="B54" s="73" t="s">
        <v>383</v>
      </c>
      <c r="C54" s="250" t="s">
        <v>443</v>
      </c>
      <c r="D54" s="242"/>
      <c r="E54" s="242"/>
      <c r="F54" s="242"/>
      <c r="G54" s="214"/>
      <c r="H54" s="213" t="s">
        <v>444</v>
      </c>
      <c r="I54" s="242"/>
      <c r="J54" s="78">
        <v>3</v>
      </c>
      <c r="K54" s="45"/>
      <c r="L54" s="46" t="s">
        <v>29</v>
      </c>
      <c r="M54" s="50"/>
      <c r="N54" s="47"/>
      <c r="O54" s="45"/>
      <c r="P54" s="46"/>
      <c r="Q54" s="46"/>
      <c r="R54" s="47" t="s">
        <v>29</v>
      </c>
      <c r="S54" s="45" t="s">
        <v>29</v>
      </c>
      <c r="T54" s="46"/>
      <c r="U54" s="47"/>
      <c r="V54" s="48">
        <v>26.288865422973128</v>
      </c>
      <c r="W54" s="49">
        <v>1.3821424</v>
      </c>
    </row>
    <row r="55" spans="1:23" ht="39.75" customHeight="1">
      <c r="A55" s="223"/>
      <c r="B55" s="73" t="s">
        <v>384</v>
      </c>
      <c r="C55" s="250" t="s">
        <v>445</v>
      </c>
      <c r="D55" s="242"/>
      <c r="E55" s="242"/>
      <c r="F55" s="242"/>
      <c r="G55" s="214"/>
      <c r="H55" s="213" t="s">
        <v>586</v>
      </c>
      <c r="I55" s="242"/>
      <c r="J55" s="78">
        <v>3</v>
      </c>
      <c r="K55" s="45"/>
      <c r="L55" s="46" t="s">
        <v>29</v>
      </c>
      <c r="M55" s="50"/>
      <c r="N55" s="47"/>
      <c r="O55" s="45"/>
      <c r="P55" s="46" t="s">
        <v>29</v>
      </c>
      <c r="Q55" s="46"/>
      <c r="R55" s="47"/>
      <c r="S55" s="45" t="s">
        <v>29</v>
      </c>
      <c r="T55" s="46"/>
      <c r="U55" s="47"/>
      <c r="V55" s="48">
        <v>17.08084007978411</v>
      </c>
      <c r="W55" s="49">
        <v>1.5135514999999999</v>
      </c>
    </row>
    <row r="56" spans="1:23" ht="30" customHeight="1">
      <c r="A56" s="223"/>
      <c r="B56" s="73" t="s">
        <v>385</v>
      </c>
      <c r="C56" s="250" t="s">
        <v>279</v>
      </c>
      <c r="D56" s="242"/>
      <c r="E56" s="242"/>
      <c r="F56" s="242"/>
      <c r="G56" s="214"/>
      <c r="H56" s="213" t="s">
        <v>299</v>
      </c>
      <c r="I56" s="242"/>
      <c r="J56" s="78">
        <v>2</v>
      </c>
      <c r="K56" s="45"/>
      <c r="L56" s="46" t="s">
        <v>29</v>
      </c>
      <c r="M56" s="50"/>
      <c r="N56" s="47"/>
      <c r="O56" s="45"/>
      <c r="P56" s="46"/>
      <c r="Q56" s="46"/>
      <c r="R56" s="47" t="s">
        <v>29</v>
      </c>
      <c r="S56" s="45" t="s">
        <v>29</v>
      </c>
      <c r="T56" s="46"/>
      <c r="U56" s="47"/>
      <c r="V56" s="48">
        <v>66.45782001642614</v>
      </c>
      <c r="W56" s="49">
        <v>2.1283585</v>
      </c>
    </row>
    <row r="57" spans="1:23" ht="30" customHeight="1">
      <c r="A57" s="223"/>
      <c r="B57" s="76" t="s">
        <v>396</v>
      </c>
      <c r="C57" s="250" t="s">
        <v>280</v>
      </c>
      <c r="D57" s="242"/>
      <c r="E57" s="242"/>
      <c r="F57" s="242"/>
      <c r="G57" s="214"/>
      <c r="H57" s="213" t="s">
        <v>446</v>
      </c>
      <c r="I57" s="242"/>
      <c r="J57" s="78">
        <v>5</v>
      </c>
      <c r="K57" s="45"/>
      <c r="L57" s="46" t="s">
        <v>29</v>
      </c>
      <c r="M57" s="50"/>
      <c r="N57" s="47"/>
      <c r="O57" s="45"/>
      <c r="P57" s="46" t="s">
        <v>29</v>
      </c>
      <c r="Q57" s="46"/>
      <c r="R57" s="47"/>
      <c r="S57" s="45"/>
      <c r="T57" s="46"/>
      <c r="U57" s="47" t="s">
        <v>29</v>
      </c>
      <c r="V57" s="48">
        <v>38.969846298251788</v>
      </c>
      <c r="W57" s="49">
        <v>39.211545200000003</v>
      </c>
    </row>
    <row r="58" spans="1:23" ht="30" customHeight="1">
      <c r="A58" s="223">
        <v>5</v>
      </c>
      <c r="B58" s="76" t="s">
        <v>381</v>
      </c>
      <c r="C58" s="250" t="s">
        <v>281</v>
      </c>
      <c r="D58" s="242"/>
      <c r="E58" s="242"/>
      <c r="F58" s="242"/>
      <c r="G58" s="214"/>
      <c r="H58" s="213" t="s">
        <v>447</v>
      </c>
      <c r="I58" s="242"/>
      <c r="J58" s="78">
        <v>2</v>
      </c>
      <c r="K58" s="45" t="s">
        <v>29</v>
      </c>
      <c r="L58" s="46" t="s">
        <v>67</v>
      </c>
      <c r="M58" s="50" t="s">
        <v>67</v>
      </c>
      <c r="N58" s="47"/>
      <c r="O58" s="45"/>
      <c r="P58" s="46" t="s">
        <v>52</v>
      </c>
      <c r="Q58" s="46" t="s">
        <v>29</v>
      </c>
      <c r="R58" s="47"/>
      <c r="S58" s="45" t="s">
        <v>29</v>
      </c>
      <c r="T58" s="46" t="s">
        <v>52</v>
      </c>
      <c r="U58" s="47"/>
      <c r="V58" s="48">
        <v>71.939457937345992</v>
      </c>
      <c r="W58" s="49">
        <v>0.74856270000000003</v>
      </c>
    </row>
    <row r="59" spans="1:23" ht="30" customHeight="1">
      <c r="A59" s="223"/>
      <c r="B59" s="76" t="s">
        <v>382</v>
      </c>
      <c r="C59" s="250" t="s">
        <v>448</v>
      </c>
      <c r="D59" s="242"/>
      <c r="E59" s="242"/>
      <c r="F59" s="242"/>
      <c r="G59" s="214"/>
      <c r="H59" s="213" t="s">
        <v>300</v>
      </c>
      <c r="I59" s="242"/>
      <c r="J59" s="78">
        <v>4</v>
      </c>
      <c r="K59" s="45" t="s">
        <v>29</v>
      </c>
      <c r="L59" s="46"/>
      <c r="M59" s="50"/>
      <c r="N59" s="47"/>
      <c r="O59" s="45"/>
      <c r="P59" s="46"/>
      <c r="Q59" s="46" t="s">
        <v>29</v>
      </c>
      <c r="R59" s="47"/>
      <c r="S59" s="45"/>
      <c r="T59" s="46" t="s">
        <v>29</v>
      </c>
      <c r="U59" s="47"/>
      <c r="V59" s="48">
        <v>16.388595564941919</v>
      </c>
      <c r="W59" s="49">
        <v>7.5302122999999996</v>
      </c>
    </row>
    <row r="60" spans="1:23" ht="30" customHeight="1">
      <c r="A60" s="223"/>
      <c r="B60" s="73" t="s">
        <v>380</v>
      </c>
      <c r="C60" s="250" t="s">
        <v>449</v>
      </c>
      <c r="D60" s="242"/>
      <c r="E60" s="242"/>
      <c r="F60" s="242"/>
      <c r="G60" s="214"/>
      <c r="H60" s="213" t="s">
        <v>301</v>
      </c>
      <c r="I60" s="242"/>
      <c r="J60" s="78">
        <v>2</v>
      </c>
      <c r="K60" s="45" t="s">
        <v>29</v>
      </c>
      <c r="L60" s="46"/>
      <c r="M60" s="50"/>
      <c r="N60" s="47"/>
      <c r="O60" s="45"/>
      <c r="P60" s="46"/>
      <c r="Q60" s="46"/>
      <c r="R60" s="47" t="s">
        <v>29</v>
      </c>
      <c r="S60" s="45" t="s">
        <v>29</v>
      </c>
      <c r="T60" s="46"/>
      <c r="U60" s="47"/>
      <c r="V60" s="48">
        <v>54.17810630059838</v>
      </c>
      <c r="W60" s="49">
        <v>1.4408072000000001</v>
      </c>
    </row>
    <row r="61" spans="1:23" ht="39.75" customHeight="1">
      <c r="A61" s="223"/>
      <c r="B61" s="73" t="s">
        <v>383</v>
      </c>
      <c r="C61" s="250" t="s">
        <v>450</v>
      </c>
      <c r="D61" s="242"/>
      <c r="E61" s="242"/>
      <c r="F61" s="242"/>
      <c r="G61" s="214"/>
      <c r="H61" s="213" t="s">
        <v>302</v>
      </c>
      <c r="I61" s="242"/>
      <c r="J61" s="78">
        <v>3</v>
      </c>
      <c r="K61" s="45" t="s">
        <v>29</v>
      </c>
      <c r="L61" s="46"/>
      <c r="M61" s="50"/>
      <c r="N61" s="47"/>
      <c r="O61" s="45"/>
      <c r="P61" s="46"/>
      <c r="Q61" s="46"/>
      <c r="R61" s="47" t="s">
        <v>29</v>
      </c>
      <c r="S61" s="45" t="s">
        <v>29</v>
      </c>
      <c r="T61" s="46"/>
      <c r="U61" s="47"/>
      <c r="V61" s="48">
        <v>36.341663733427197</v>
      </c>
      <c r="W61" s="49">
        <v>1.2648128000000001</v>
      </c>
    </row>
    <row r="62" spans="1:23" ht="30" customHeight="1">
      <c r="A62" s="223"/>
      <c r="B62" s="76" t="s">
        <v>414</v>
      </c>
      <c r="C62" s="250" t="s">
        <v>451</v>
      </c>
      <c r="D62" s="242"/>
      <c r="E62" s="242"/>
      <c r="F62" s="242"/>
      <c r="G62" s="214"/>
      <c r="H62" s="213" t="s">
        <v>303</v>
      </c>
      <c r="I62" s="242"/>
      <c r="J62" s="78">
        <v>2</v>
      </c>
      <c r="K62" s="45" t="s">
        <v>29</v>
      </c>
      <c r="L62" s="46"/>
      <c r="M62" s="50"/>
      <c r="N62" s="47"/>
      <c r="O62" s="45"/>
      <c r="P62" s="46"/>
      <c r="Q62" s="46"/>
      <c r="R62" s="47" t="s">
        <v>29</v>
      </c>
      <c r="S62" s="45" t="s">
        <v>29</v>
      </c>
      <c r="T62" s="46"/>
      <c r="U62" s="47"/>
      <c r="V62" s="48">
        <v>45.835973248856035</v>
      </c>
      <c r="W62" s="49">
        <v>1.0982048</v>
      </c>
    </row>
    <row r="63" spans="1:23" ht="30" customHeight="1">
      <c r="A63" s="223"/>
      <c r="B63" s="76" t="s">
        <v>395</v>
      </c>
      <c r="C63" s="250" t="s">
        <v>452</v>
      </c>
      <c r="D63" s="242"/>
      <c r="E63" s="242"/>
      <c r="F63" s="242"/>
      <c r="G63" s="214"/>
      <c r="H63" s="213" t="s">
        <v>453</v>
      </c>
      <c r="I63" s="242"/>
      <c r="J63" s="78">
        <v>3</v>
      </c>
      <c r="K63" s="45" t="s">
        <v>29</v>
      </c>
      <c r="L63" s="46"/>
      <c r="M63" s="50"/>
      <c r="N63" s="47"/>
      <c r="O63" s="45"/>
      <c r="P63" s="46" t="s">
        <v>29</v>
      </c>
      <c r="Q63" s="46"/>
      <c r="R63" s="47"/>
      <c r="S63" s="45" t="s">
        <v>29</v>
      </c>
      <c r="T63" s="46"/>
      <c r="U63" s="47"/>
      <c r="V63" s="48">
        <v>30.416520004693176</v>
      </c>
      <c r="W63" s="49">
        <v>1.9007391</v>
      </c>
    </row>
    <row r="64" spans="1:23" ht="39.75" customHeight="1">
      <c r="A64" s="223"/>
      <c r="B64" s="76" t="s">
        <v>385</v>
      </c>
      <c r="C64" s="250" t="s">
        <v>454</v>
      </c>
      <c r="D64" s="242"/>
      <c r="E64" s="242"/>
      <c r="F64" s="242"/>
      <c r="G64" s="214"/>
      <c r="H64" s="213" t="s">
        <v>455</v>
      </c>
      <c r="I64" s="242"/>
      <c r="J64" s="78">
        <v>4</v>
      </c>
      <c r="K64" s="45" t="s">
        <v>29</v>
      </c>
      <c r="L64" s="46" t="s">
        <v>67</v>
      </c>
      <c r="M64" s="50" t="s">
        <v>67</v>
      </c>
      <c r="N64" s="47"/>
      <c r="O64" s="45"/>
      <c r="P64" s="46" t="s">
        <v>29</v>
      </c>
      <c r="Q64" s="46" t="s">
        <v>67</v>
      </c>
      <c r="R64" s="47"/>
      <c r="S64" s="45"/>
      <c r="T64" s="46" t="s">
        <v>29</v>
      </c>
      <c r="U64" s="47"/>
      <c r="V64" s="48">
        <v>33.307520826000228</v>
      </c>
      <c r="W64" s="49">
        <v>1.1568696000000001</v>
      </c>
    </row>
  </sheetData>
  <dataConsolidate/>
  <mergeCells count="123">
    <mergeCell ref="A51:A57"/>
    <mergeCell ref="A58:A64"/>
    <mergeCell ref="A44:A48"/>
    <mergeCell ref="A49:A50"/>
    <mergeCell ref="C45:G45"/>
    <mergeCell ref="C46:G46"/>
    <mergeCell ref="C47:G47"/>
    <mergeCell ref="C50:G50"/>
    <mergeCell ref="C48:G48"/>
    <mergeCell ref="C51:G51"/>
    <mergeCell ref="A31:A37"/>
    <mergeCell ref="A38:A43"/>
    <mergeCell ref="C35:G35"/>
    <mergeCell ref="H40:I40"/>
    <mergeCell ref="H37:I37"/>
    <mergeCell ref="H36:I36"/>
    <mergeCell ref="C39:G39"/>
    <mergeCell ref="C41:G41"/>
    <mergeCell ref="C42:G42"/>
    <mergeCell ref="C43:G43"/>
    <mergeCell ref="V29:W29"/>
    <mergeCell ref="S29:U29"/>
    <mergeCell ref="K29:N29"/>
    <mergeCell ref="B8:F8"/>
    <mergeCell ref="B9:F9"/>
    <mergeCell ref="G12:H13"/>
    <mergeCell ref="B14:F17"/>
    <mergeCell ref="H29:I30"/>
    <mergeCell ref="B19:F22"/>
    <mergeCell ref="K16:M16"/>
    <mergeCell ref="B12:F13"/>
    <mergeCell ref="A29:B30"/>
    <mergeCell ref="O29:R29"/>
    <mergeCell ref="K25:M25"/>
    <mergeCell ref="K26:M26"/>
    <mergeCell ref="N12:T13"/>
    <mergeCell ref="N14:T14"/>
    <mergeCell ref="N15:T15"/>
    <mergeCell ref="N16:T16"/>
    <mergeCell ref="N17:T17"/>
    <mergeCell ref="N25:T25"/>
    <mergeCell ref="K14:M14"/>
    <mergeCell ref="K15:M15"/>
    <mergeCell ref="N24:T24"/>
    <mergeCell ref="H50:I50"/>
    <mergeCell ref="H51:I51"/>
    <mergeCell ref="H52:I52"/>
    <mergeCell ref="C52:G52"/>
    <mergeCell ref="H46:I46"/>
    <mergeCell ref="C37:G37"/>
    <mergeCell ref="H39:I39"/>
    <mergeCell ref="B24:F26"/>
    <mergeCell ref="C29:G30"/>
    <mergeCell ref="H43:I43"/>
    <mergeCell ref="H44:I44"/>
    <mergeCell ref="H42:I42"/>
    <mergeCell ref="C31:G31"/>
    <mergeCell ref="C32:G32"/>
    <mergeCell ref="C33:G33"/>
    <mergeCell ref="C34:G34"/>
    <mergeCell ref="C40:G40"/>
    <mergeCell ref="H48:I48"/>
    <mergeCell ref="H38:I38"/>
    <mergeCell ref="H33:I33"/>
    <mergeCell ref="C44:G44"/>
    <mergeCell ref="H62:I62"/>
    <mergeCell ref="H63:I63"/>
    <mergeCell ref="H64:I64"/>
    <mergeCell ref="C62:G62"/>
    <mergeCell ref="C63:G63"/>
    <mergeCell ref="C64:G64"/>
    <mergeCell ref="H59:I59"/>
    <mergeCell ref="H47:I47"/>
    <mergeCell ref="H61:I61"/>
    <mergeCell ref="C59:G59"/>
    <mergeCell ref="C60:G60"/>
    <mergeCell ref="C61:G61"/>
    <mergeCell ref="H56:I56"/>
    <mergeCell ref="H57:I57"/>
    <mergeCell ref="H58:I58"/>
    <mergeCell ref="C56:G56"/>
    <mergeCell ref="C57:G57"/>
    <mergeCell ref="H53:I53"/>
    <mergeCell ref="H54:I54"/>
    <mergeCell ref="H55:I55"/>
    <mergeCell ref="C53:G53"/>
    <mergeCell ref="C54:G54"/>
    <mergeCell ref="C55:G55"/>
    <mergeCell ref="C49:G49"/>
    <mergeCell ref="H60:I60"/>
    <mergeCell ref="B3:F3"/>
    <mergeCell ref="B27:H27"/>
    <mergeCell ref="K20:M20"/>
    <mergeCell ref="K22:M22"/>
    <mergeCell ref="K24:M24"/>
    <mergeCell ref="K12:M13"/>
    <mergeCell ref="K27:M27"/>
    <mergeCell ref="C58:G58"/>
    <mergeCell ref="J29:J30"/>
    <mergeCell ref="H45:I45"/>
    <mergeCell ref="C38:G38"/>
    <mergeCell ref="H41:I41"/>
    <mergeCell ref="I12:I13"/>
    <mergeCell ref="J12:J13"/>
    <mergeCell ref="K17:M17"/>
    <mergeCell ref="K19:M19"/>
    <mergeCell ref="C36:G36"/>
    <mergeCell ref="H49:I49"/>
    <mergeCell ref="H32:I32"/>
    <mergeCell ref="H31:I31"/>
    <mergeCell ref="H35:I35"/>
    <mergeCell ref="H34:I34"/>
    <mergeCell ref="K21:M21"/>
    <mergeCell ref="N27:T27"/>
    <mergeCell ref="R18:T18"/>
    <mergeCell ref="N19:T19"/>
    <mergeCell ref="N20:T20"/>
    <mergeCell ref="N21:T21"/>
    <mergeCell ref="N22:T22"/>
    <mergeCell ref="N23:Q23"/>
    <mergeCell ref="N18:Q18"/>
    <mergeCell ref="R23:T23"/>
    <mergeCell ref="N26:T26"/>
  </mergeCells>
  <phoneticPr fontId="1"/>
  <printOptions horizontalCentered="1"/>
  <pageMargins left="0.70866141732283472" right="0.70866141732283472" top="0.74803149606299213" bottom="0.74803149606299213" header="0.31496062992125984" footer="0.31496062992125984"/>
  <pageSetup paperSize="12" orientation="portrait" horizontalDpi="300" verticalDpi="300" r:id="rId1"/>
  <headerFooter alignWithMargins="0"/>
  <rowBreaks count="1" manualBreakCount="1">
    <brk id="48" max="22"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AC64"/>
  <sheetViews>
    <sheetView view="pageBreakPreview" topLeftCell="A9" zoomScaleNormal="150" zoomScaleSheetLayoutView="100" workbookViewId="0">
      <selection activeCell="O30" sqref="O30:R30"/>
    </sheetView>
  </sheetViews>
  <sheetFormatPr defaultRowHeight="13.5"/>
  <cols>
    <col min="1" max="1" width="3.25" style="5" customWidth="1"/>
    <col min="2" max="2" width="4.125" style="5" customWidth="1"/>
    <col min="3" max="3" width="3.625" style="5" customWidth="1"/>
    <col min="4" max="4" width="0" style="5" hidden="1" customWidth="1"/>
    <col min="5" max="5" width="2.375" style="5" customWidth="1"/>
    <col min="6" max="6" width="4.625" style="5" customWidth="1"/>
    <col min="7" max="7" width="10.5" style="5" customWidth="1"/>
    <col min="8" max="8" width="8.5" style="5" customWidth="1"/>
    <col min="9" max="9" width="9.625" style="5" customWidth="1"/>
    <col min="10" max="10" width="3.5" style="5" customWidth="1"/>
    <col min="11" max="11" width="2.75" style="5" customWidth="1"/>
    <col min="12" max="21" width="2.375" style="5" customWidth="1"/>
    <col min="22" max="25" width="3.625" style="5" customWidth="1"/>
    <col min="26" max="26" width="3.25" style="5" customWidth="1"/>
    <col min="27" max="27" width="0.875" style="5" customWidth="1"/>
    <col min="28" max="29" width="4.25" style="5" customWidth="1"/>
    <col min="30" max="30" width="13.5" style="5" bestFit="1" customWidth="1"/>
    <col min="31" max="16384" width="9" style="5"/>
  </cols>
  <sheetData>
    <row r="1" spans="1:29" ht="5.0999999999999996" customHeight="1">
      <c r="A1" s="7"/>
      <c r="B1" s="7"/>
      <c r="C1" s="7"/>
      <c r="D1" s="7"/>
      <c r="E1" s="7"/>
      <c r="F1" s="7"/>
      <c r="G1" s="7"/>
      <c r="H1" s="7"/>
      <c r="I1" s="8"/>
      <c r="J1" s="8"/>
      <c r="K1" s="8"/>
      <c r="L1" s="8"/>
      <c r="M1" s="8"/>
      <c r="N1" s="8"/>
      <c r="O1" s="8"/>
      <c r="P1" s="8"/>
      <c r="Q1" s="8"/>
      <c r="R1" s="8"/>
      <c r="S1" s="8"/>
      <c r="T1" s="8"/>
      <c r="U1" s="8"/>
      <c r="V1" s="8"/>
      <c r="W1" s="8"/>
      <c r="X1" s="8"/>
      <c r="Y1" s="8"/>
      <c r="Z1" s="8"/>
      <c r="AA1" s="22"/>
      <c r="AB1" s="15"/>
      <c r="AC1" s="15"/>
    </row>
    <row r="2" spans="1:29" ht="9" customHeight="1">
      <c r="A2" s="7"/>
      <c r="B2" s="9" t="s">
        <v>68</v>
      </c>
      <c r="C2" s="9"/>
      <c r="D2" s="7"/>
      <c r="E2" s="7"/>
      <c r="F2" s="7"/>
      <c r="G2" s="7"/>
      <c r="H2" s="7"/>
      <c r="I2" s="8"/>
      <c r="J2" s="8"/>
      <c r="K2" s="8"/>
      <c r="L2" s="8"/>
      <c r="M2" s="8"/>
      <c r="N2" s="8"/>
      <c r="O2" s="8"/>
      <c r="P2" s="8"/>
      <c r="Q2" s="8"/>
      <c r="R2" s="8"/>
      <c r="S2" s="8"/>
      <c r="T2" s="8"/>
      <c r="U2" s="8"/>
      <c r="V2" s="8"/>
      <c r="W2" s="8"/>
      <c r="X2" s="8"/>
      <c r="Y2" s="8"/>
      <c r="Z2" s="14"/>
      <c r="AA2" s="22"/>
      <c r="AB2" s="15"/>
      <c r="AC2" s="15"/>
    </row>
    <row r="3" spans="1:29" s="20" customFormat="1">
      <c r="A3" s="7"/>
      <c r="B3" s="167" t="s">
        <v>0</v>
      </c>
      <c r="C3" s="167"/>
      <c r="D3" s="167"/>
      <c r="E3" s="167"/>
      <c r="F3" s="167"/>
      <c r="G3" s="144" t="s">
        <v>74</v>
      </c>
      <c r="H3" s="7"/>
      <c r="I3" s="18"/>
      <c r="J3" s="18"/>
      <c r="K3" s="18"/>
      <c r="L3" s="18"/>
      <c r="M3" s="18"/>
      <c r="N3" s="18"/>
      <c r="O3" s="18"/>
      <c r="P3" s="18"/>
      <c r="Q3" s="18"/>
      <c r="R3" s="18"/>
      <c r="S3" s="18"/>
      <c r="T3" s="18"/>
      <c r="U3" s="18"/>
      <c r="V3" s="18"/>
      <c r="W3" s="18"/>
      <c r="X3" s="18"/>
      <c r="Y3" s="18"/>
      <c r="Z3" s="18"/>
      <c r="AA3" s="22"/>
      <c r="AB3" s="19"/>
      <c r="AC3" s="19"/>
    </row>
    <row r="4" spans="1:29" s="12" customFormat="1" ht="9">
      <c r="A4" s="9"/>
      <c r="B4" s="9" t="s">
        <v>497</v>
      </c>
      <c r="C4" s="9"/>
      <c r="D4" s="9"/>
      <c r="E4" s="9"/>
      <c r="F4" s="9"/>
      <c r="G4" s="9"/>
      <c r="H4" s="9"/>
      <c r="I4" s="23"/>
      <c r="J4" s="23"/>
      <c r="K4" s="23"/>
      <c r="L4" s="23"/>
      <c r="M4" s="23"/>
      <c r="N4" s="23"/>
      <c r="O4" s="23"/>
      <c r="P4" s="23"/>
      <c r="Q4" s="23"/>
      <c r="R4" s="23"/>
      <c r="S4" s="23"/>
      <c r="T4" s="23"/>
      <c r="U4" s="23"/>
      <c r="V4" s="23"/>
      <c r="W4" s="23"/>
      <c r="X4" s="23"/>
      <c r="Y4" s="23"/>
      <c r="Z4" s="23"/>
      <c r="AA4" s="26"/>
      <c r="AB4" s="24"/>
      <c r="AC4" s="24"/>
    </row>
    <row r="5" spans="1:29" ht="5.0999999999999996" customHeight="1">
      <c r="A5" s="7"/>
      <c r="B5" s="7"/>
      <c r="C5" s="7"/>
      <c r="D5" s="7"/>
      <c r="E5" s="7"/>
      <c r="F5" s="7"/>
      <c r="G5" s="7"/>
      <c r="H5" s="7"/>
      <c r="I5" s="8"/>
      <c r="J5" s="8"/>
      <c r="K5" s="8"/>
      <c r="L5" s="8"/>
      <c r="M5" s="8"/>
      <c r="N5" s="8"/>
      <c r="O5" s="8"/>
      <c r="P5" s="8"/>
      <c r="Q5" s="8"/>
      <c r="R5" s="8"/>
      <c r="S5" s="8"/>
      <c r="T5" s="8"/>
      <c r="U5" s="8"/>
      <c r="V5" s="8"/>
      <c r="W5" s="8"/>
      <c r="X5" s="8"/>
      <c r="Y5" s="8"/>
      <c r="Z5" s="8"/>
      <c r="AA5" s="22"/>
      <c r="AB5" s="15"/>
      <c r="AC5" s="15"/>
    </row>
    <row r="6" spans="1:29" s="25" customFormat="1" ht="12">
      <c r="A6" s="115" t="s">
        <v>312</v>
      </c>
    </row>
    <row r="7" spans="1:29" s="10" customFormat="1" ht="11.25">
      <c r="B7" s="32" t="s">
        <v>1</v>
      </c>
      <c r="C7" s="32"/>
      <c r="D7" s="32"/>
      <c r="E7" s="32"/>
      <c r="F7" s="32"/>
      <c r="G7" s="32"/>
      <c r="H7" s="32"/>
      <c r="I7" s="32"/>
      <c r="J7" s="32"/>
      <c r="K7" s="32"/>
      <c r="L7" s="32"/>
      <c r="M7" s="32"/>
      <c r="N7" s="32"/>
      <c r="O7" s="32"/>
      <c r="P7" s="32"/>
      <c r="Q7" s="32"/>
    </row>
    <row r="8" spans="1:29" ht="9" customHeight="1">
      <c r="B8" s="190"/>
      <c r="C8" s="190"/>
      <c r="D8" s="190"/>
      <c r="E8" s="190"/>
      <c r="F8" s="190"/>
      <c r="G8" s="40" t="s">
        <v>2</v>
      </c>
      <c r="H8" s="13" t="s">
        <v>3</v>
      </c>
      <c r="I8" s="13" t="s">
        <v>69</v>
      </c>
      <c r="J8" s="35"/>
      <c r="K8" s="3"/>
      <c r="L8" s="3"/>
      <c r="M8" s="3"/>
      <c r="N8" s="3"/>
      <c r="O8" s="4"/>
      <c r="P8" s="32"/>
      <c r="Q8" s="32"/>
      <c r="R8" s="1"/>
      <c r="S8" s="1"/>
      <c r="T8" s="1"/>
      <c r="U8" s="1"/>
      <c r="V8" s="1"/>
      <c r="W8" s="1"/>
      <c r="X8" s="1"/>
      <c r="Y8" s="1"/>
      <c r="Z8" s="1"/>
    </row>
    <row r="9" spans="1:29" ht="9" customHeight="1">
      <c r="B9" s="190" t="s">
        <v>31</v>
      </c>
      <c r="C9" s="190"/>
      <c r="D9" s="190"/>
      <c r="E9" s="190"/>
      <c r="F9" s="190"/>
      <c r="G9" s="41">
        <v>25837</v>
      </c>
      <c r="H9" s="27">
        <v>176</v>
      </c>
      <c r="I9" s="28">
        <v>47.765181716143516</v>
      </c>
      <c r="J9" s="35"/>
      <c r="K9" s="29"/>
      <c r="L9" s="29"/>
      <c r="M9" s="29"/>
      <c r="N9" s="29"/>
      <c r="O9" s="11"/>
      <c r="P9" s="36"/>
      <c r="Q9" s="36"/>
      <c r="R9" s="2"/>
      <c r="S9" s="2"/>
      <c r="T9" s="2"/>
      <c r="U9" s="2"/>
      <c r="V9" s="2"/>
      <c r="W9" s="2"/>
      <c r="X9" s="2"/>
      <c r="Y9" s="2"/>
      <c r="Z9" s="2"/>
    </row>
    <row r="10" spans="1:29">
      <c r="B10" s="35"/>
      <c r="C10" s="35"/>
      <c r="D10" s="35"/>
      <c r="E10" s="35"/>
      <c r="F10" s="35"/>
      <c r="G10" s="35"/>
      <c r="H10" s="35"/>
      <c r="I10" s="35"/>
      <c r="J10" s="30"/>
      <c r="K10" s="35"/>
      <c r="L10" s="35"/>
      <c r="M10" s="35"/>
      <c r="N10" s="35"/>
      <c r="O10" s="35"/>
      <c r="P10" s="35"/>
      <c r="Q10" s="35"/>
    </row>
    <row r="11" spans="1:29" s="10" customFormat="1" ht="11.25">
      <c r="B11" s="31" t="s">
        <v>4</v>
      </c>
      <c r="C11" s="31"/>
      <c r="D11" s="31"/>
      <c r="E11" s="31"/>
      <c r="F11" s="32"/>
      <c r="G11" s="32"/>
      <c r="H11" s="32"/>
      <c r="I11" s="32"/>
      <c r="J11" s="32"/>
      <c r="K11" s="32"/>
      <c r="L11" s="32"/>
      <c r="M11" s="32"/>
      <c r="N11" s="32"/>
      <c r="O11" s="32"/>
      <c r="P11" s="32"/>
      <c r="Q11" s="32"/>
    </row>
    <row r="12" spans="1:29" s="12" customFormat="1" ht="9">
      <c r="B12" s="209" t="s">
        <v>5</v>
      </c>
      <c r="C12" s="209"/>
      <c r="D12" s="209"/>
      <c r="E12" s="209"/>
      <c r="F12" s="209"/>
      <c r="G12" s="162" t="s">
        <v>8</v>
      </c>
      <c r="H12" s="163"/>
      <c r="I12" s="183" t="s">
        <v>20</v>
      </c>
      <c r="J12" s="183" t="s">
        <v>71</v>
      </c>
      <c r="K12" s="161" t="s">
        <v>69</v>
      </c>
      <c r="L12" s="162"/>
      <c r="M12" s="163"/>
      <c r="N12" s="161" t="s">
        <v>70</v>
      </c>
      <c r="O12" s="162"/>
      <c r="P12" s="162"/>
      <c r="Q12" s="162"/>
      <c r="R12" s="162"/>
      <c r="S12" s="162"/>
      <c r="T12" s="163"/>
    </row>
    <row r="13" spans="1:29" s="12" customFormat="1" ht="4.5" customHeight="1">
      <c r="B13" s="209"/>
      <c r="C13" s="209"/>
      <c r="D13" s="209"/>
      <c r="E13" s="209"/>
      <c r="F13" s="209"/>
      <c r="G13" s="165"/>
      <c r="H13" s="166"/>
      <c r="I13" s="184"/>
      <c r="J13" s="184"/>
      <c r="K13" s="164"/>
      <c r="L13" s="165"/>
      <c r="M13" s="166"/>
      <c r="N13" s="164"/>
      <c r="O13" s="165"/>
      <c r="P13" s="165"/>
      <c r="Q13" s="165"/>
      <c r="R13" s="165"/>
      <c r="S13" s="165"/>
      <c r="T13" s="166"/>
    </row>
    <row r="14" spans="1:29" s="12" customFormat="1" ht="9" customHeight="1">
      <c r="B14" s="227" t="s">
        <v>493</v>
      </c>
      <c r="C14" s="228"/>
      <c r="D14" s="228"/>
      <c r="E14" s="228"/>
      <c r="F14" s="229"/>
      <c r="G14" s="33" t="s">
        <v>53</v>
      </c>
      <c r="H14" s="34"/>
      <c r="I14" s="59" t="s">
        <v>498</v>
      </c>
      <c r="J14" s="59" t="s">
        <v>498</v>
      </c>
      <c r="K14" s="159" t="s">
        <v>611</v>
      </c>
      <c r="L14" s="159"/>
      <c r="M14" s="160"/>
      <c r="N14" s="158" t="s">
        <v>512</v>
      </c>
      <c r="O14" s="159"/>
      <c r="P14" s="159"/>
      <c r="Q14" s="159"/>
      <c r="R14" s="159"/>
      <c r="S14" s="159"/>
      <c r="T14" s="160"/>
    </row>
    <row r="15" spans="1:29" s="12" customFormat="1" ht="9" customHeight="1">
      <c r="B15" s="247"/>
      <c r="C15" s="248"/>
      <c r="D15" s="248"/>
      <c r="E15" s="248"/>
      <c r="F15" s="249"/>
      <c r="G15" s="33" t="s">
        <v>54</v>
      </c>
      <c r="H15" s="34"/>
      <c r="I15" s="59">
        <v>14</v>
      </c>
      <c r="J15" s="59">
        <f>SUM(J44:J57)</f>
        <v>42</v>
      </c>
      <c r="K15" s="159">
        <v>19.122305221194409</v>
      </c>
      <c r="L15" s="159"/>
      <c r="M15" s="160"/>
      <c r="N15" s="158">
        <f>K15/J15*100</f>
        <v>45.529298145700977</v>
      </c>
      <c r="O15" s="159"/>
      <c r="P15" s="159"/>
      <c r="Q15" s="159"/>
      <c r="R15" s="159"/>
      <c r="S15" s="159"/>
      <c r="T15" s="160"/>
    </row>
    <row r="16" spans="1:29" s="12" customFormat="1" ht="9" customHeight="1">
      <c r="B16" s="247"/>
      <c r="C16" s="248"/>
      <c r="D16" s="248"/>
      <c r="E16" s="248"/>
      <c r="F16" s="249"/>
      <c r="G16" s="33" t="s">
        <v>55</v>
      </c>
      <c r="H16" s="34"/>
      <c r="I16" s="59">
        <v>13</v>
      </c>
      <c r="J16" s="59">
        <f>SUM(J31:J43)</f>
        <v>38</v>
      </c>
      <c r="K16" s="159">
        <v>19.33649417502032</v>
      </c>
      <c r="L16" s="159"/>
      <c r="M16" s="160"/>
      <c r="N16" s="158">
        <f>K16/J16*100</f>
        <v>50.885510986895575</v>
      </c>
      <c r="O16" s="159"/>
      <c r="P16" s="159"/>
      <c r="Q16" s="159"/>
      <c r="R16" s="159"/>
      <c r="S16" s="159"/>
      <c r="T16" s="160"/>
    </row>
    <row r="17" spans="1:23" s="12" customFormat="1" ht="9" customHeight="1">
      <c r="B17" s="230"/>
      <c r="C17" s="231"/>
      <c r="D17" s="231"/>
      <c r="E17" s="231"/>
      <c r="F17" s="232"/>
      <c r="G17" s="33" t="s">
        <v>56</v>
      </c>
      <c r="H17" s="34"/>
      <c r="I17" s="59">
        <v>7</v>
      </c>
      <c r="J17" s="59">
        <f>SUM(J58:J64)</f>
        <v>20</v>
      </c>
      <c r="K17" s="159">
        <v>9.3063823199287832</v>
      </c>
      <c r="L17" s="159"/>
      <c r="M17" s="160"/>
      <c r="N17" s="158">
        <f>K17/J17*100</f>
        <v>46.531911599643919</v>
      </c>
      <c r="O17" s="159"/>
      <c r="P17" s="159"/>
      <c r="Q17" s="159"/>
      <c r="R17" s="159"/>
      <c r="S17" s="159"/>
      <c r="T17" s="160"/>
    </row>
    <row r="18" spans="1:23" s="12" customFormat="1" ht="9" hidden="1" customHeight="1">
      <c r="B18" s="13"/>
      <c r="C18" s="13"/>
      <c r="D18" s="13"/>
      <c r="E18" s="13"/>
      <c r="F18" s="13"/>
      <c r="G18" s="33"/>
      <c r="H18" s="34"/>
      <c r="I18" s="59"/>
      <c r="J18" s="59" t="s">
        <v>499</v>
      </c>
      <c r="K18" s="62"/>
      <c r="L18" s="62"/>
      <c r="M18" s="63"/>
      <c r="N18" s="155"/>
      <c r="O18" s="156"/>
      <c r="P18" s="156"/>
      <c r="Q18" s="157"/>
      <c r="R18" s="158" t="e">
        <f>K18/J18*100</f>
        <v>#VALUE!</v>
      </c>
      <c r="S18" s="159"/>
      <c r="T18" s="160"/>
    </row>
    <row r="19" spans="1:23" s="12" customFormat="1" ht="9" customHeight="1">
      <c r="B19" s="190" t="s">
        <v>6</v>
      </c>
      <c r="C19" s="190"/>
      <c r="D19" s="190"/>
      <c r="E19" s="190"/>
      <c r="F19" s="190"/>
      <c r="G19" s="33" t="s">
        <v>57</v>
      </c>
      <c r="H19" s="34"/>
      <c r="I19" s="59" t="s">
        <v>498</v>
      </c>
      <c r="J19" s="59" t="s">
        <v>498</v>
      </c>
      <c r="K19" s="159" t="s">
        <v>611</v>
      </c>
      <c r="L19" s="159"/>
      <c r="M19" s="160"/>
      <c r="N19" s="158" t="s">
        <v>72</v>
      </c>
      <c r="O19" s="159"/>
      <c r="P19" s="159"/>
      <c r="Q19" s="159"/>
      <c r="R19" s="159"/>
      <c r="S19" s="159"/>
      <c r="T19" s="160"/>
    </row>
    <row r="20" spans="1:23" s="12" customFormat="1" ht="9" customHeight="1">
      <c r="B20" s="190"/>
      <c r="C20" s="190"/>
      <c r="D20" s="190"/>
      <c r="E20" s="190"/>
      <c r="F20" s="190"/>
      <c r="G20" s="33" t="s">
        <v>58</v>
      </c>
      <c r="H20" s="34"/>
      <c r="I20" s="59">
        <v>9</v>
      </c>
      <c r="J20" s="59">
        <f>SUM(J33,J37,J43,J48:J49,J55,J57,J62,J64,)</f>
        <v>34</v>
      </c>
      <c r="K20" s="159">
        <v>13.183496535975539</v>
      </c>
      <c r="L20" s="159"/>
      <c r="M20" s="160"/>
      <c r="N20" s="158">
        <f>K20/J20*100</f>
        <v>38.774989811692762</v>
      </c>
      <c r="O20" s="159"/>
      <c r="P20" s="159"/>
      <c r="Q20" s="159"/>
      <c r="R20" s="159"/>
      <c r="S20" s="159"/>
      <c r="T20" s="160"/>
    </row>
    <row r="21" spans="1:23" s="12" customFormat="1" ht="9" customHeight="1">
      <c r="B21" s="190"/>
      <c r="C21" s="190"/>
      <c r="D21" s="190"/>
      <c r="E21" s="190"/>
      <c r="F21" s="190"/>
      <c r="G21" s="33" t="s">
        <v>59</v>
      </c>
      <c r="H21" s="34"/>
      <c r="I21" s="59">
        <v>6</v>
      </c>
      <c r="J21" s="59">
        <f>SUM(J32,J42,J44,J51,J59,J61,)</f>
        <v>15</v>
      </c>
      <c r="K21" s="159">
        <v>9.3072725161589975</v>
      </c>
      <c r="L21" s="159"/>
      <c r="M21" s="160"/>
      <c r="N21" s="158">
        <f>K21/J21*100</f>
        <v>62.048483441059986</v>
      </c>
      <c r="O21" s="159"/>
      <c r="P21" s="159"/>
      <c r="Q21" s="159"/>
      <c r="R21" s="159"/>
      <c r="S21" s="159"/>
      <c r="T21" s="160"/>
    </row>
    <row r="22" spans="1:23" s="12" customFormat="1" ht="9" customHeight="1">
      <c r="B22" s="190"/>
      <c r="C22" s="190"/>
      <c r="D22" s="190"/>
      <c r="E22" s="190"/>
      <c r="F22" s="190"/>
      <c r="G22" s="33" t="s">
        <v>60</v>
      </c>
      <c r="H22" s="34"/>
      <c r="I22" s="59">
        <v>19</v>
      </c>
      <c r="J22" s="59">
        <f>SUM(J31,J34,J35,J36,J38,J39,J40,J41,J45,J46,J47,J52,J54,J56,J58,J60,J63,J50,J53)</f>
        <v>51</v>
      </c>
      <c r="K22" s="159">
        <v>25.274412664008977</v>
      </c>
      <c r="L22" s="159"/>
      <c r="M22" s="160"/>
      <c r="N22" s="158">
        <f>K22/J22*100</f>
        <v>49.557671890213683</v>
      </c>
      <c r="O22" s="159"/>
      <c r="P22" s="159"/>
      <c r="Q22" s="159"/>
      <c r="R22" s="159"/>
      <c r="S22" s="159"/>
      <c r="T22" s="160"/>
    </row>
    <row r="23" spans="1:23" s="12" customFormat="1" ht="9" hidden="1" customHeight="1">
      <c r="B23" s="13"/>
      <c r="C23" s="13"/>
      <c r="D23" s="13"/>
      <c r="E23" s="13"/>
      <c r="F23" s="13"/>
      <c r="G23" s="33"/>
      <c r="H23" s="34"/>
      <c r="I23" s="59"/>
      <c r="J23" s="59">
        <v>16</v>
      </c>
      <c r="K23" s="62"/>
      <c r="L23" s="62"/>
      <c r="M23" s="63"/>
      <c r="N23" s="155"/>
      <c r="O23" s="156"/>
      <c r="P23" s="156"/>
      <c r="Q23" s="157"/>
      <c r="R23" s="158">
        <f>K23/J23*100</f>
        <v>0</v>
      </c>
      <c r="S23" s="159"/>
      <c r="T23" s="160"/>
    </row>
    <row r="24" spans="1:23" s="12" customFormat="1" ht="9" customHeight="1">
      <c r="B24" s="190" t="s">
        <v>7</v>
      </c>
      <c r="C24" s="190"/>
      <c r="D24" s="190"/>
      <c r="E24" s="190"/>
      <c r="F24" s="190"/>
      <c r="G24" s="33" t="s">
        <v>17</v>
      </c>
      <c r="H24" s="34"/>
      <c r="I24" s="59">
        <v>25</v>
      </c>
      <c r="J24" s="59">
        <f>SUM(J31,J32,J33,J34,J35,J36,J38,J39,J41,J42,J44,J46,J47,J49,J50,J51,J52,J54,J55,J56,J58,J59,J60,J61,J62,)</f>
        <v>64</v>
      </c>
      <c r="K24" s="159">
        <v>32.770948639547939</v>
      </c>
      <c r="L24" s="159"/>
      <c r="M24" s="160"/>
      <c r="N24" s="158">
        <f>K24/J24*100</f>
        <v>51.204607249293652</v>
      </c>
      <c r="O24" s="159"/>
      <c r="P24" s="159"/>
      <c r="Q24" s="159"/>
      <c r="R24" s="159"/>
      <c r="S24" s="159"/>
      <c r="T24" s="160"/>
    </row>
    <row r="25" spans="1:23" s="12" customFormat="1" ht="9" customHeight="1">
      <c r="B25" s="190"/>
      <c r="C25" s="190"/>
      <c r="D25" s="190"/>
      <c r="E25" s="190"/>
      <c r="F25" s="190"/>
      <c r="G25" s="33" t="s">
        <v>18</v>
      </c>
      <c r="H25" s="34"/>
      <c r="I25" s="59">
        <v>7</v>
      </c>
      <c r="J25" s="59">
        <f>SUM(J37,J40,J45,J48,J53,J63,J64,)</f>
        <v>26</v>
      </c>
      <c r="K25" s="159">
        <v>11.461315168169678</v>
      </c>
      <c r="L25" s="159"/>
      <c r="M25" s="160"/>
      <c r="N25" s="158">
        <f>K25/J25*100</f>
        <v>44.081981416037223</v>
      </c>
      <c r="O25" s="159"/>
      <c r="P25" s="159"/>
      <c r="Q25" s="159"/>
      <c r="R25" s="159"/>
      <c r="S25" s="159"/>
      <c r="T25" s="160"/>
    </row>
    <row r="26" spans="1:23" s="12" customFormat="1" ht="9" customHeight="1">
      <c r="B26" s="190"/>
      <c r="C26" s="190"/>
      <c r="D26" s="190"/>
      <c r="E26" s="190"/>
      <c r="F26" s="190"/>
      <c r="G26" s="33" t="s">
        <v>19</v>
      </c>
      <c r="H26" s="34"/>
      <c r="I26" s="59">
        <v>2</v>
      </c>
      <c r="J26" s="59">
        <f>SUM(J43,J57,)</f>
        <v>10</v>
      </c>
      <c r="K26" s="159">
        <v>3.5329179084259006</v>
      </c>
      <c r="L26" s="159"/>
      <c r="M26" s="160"/>
      <c r="N26" s="158">
        <f>K26/J26*100</f>
        <v>35.329179084259003</v>
      </c>
      <c r="O26" s="159"/>
      <c r="P26" s="159"/>
      <c r="Q26" s="159"/>
      <c r="R26" s="159"/>
      <c r="S26" s="159"/>
      <c r="T26" s="160"/>
      <c r="U26" s="21"/>
      <c r="V26" s="21"/>
      <c r="W26" s="21"/>
    </row>
    <row r="27" spans="1:23" s="142" customFormat="1" ht="9" customHeight="1">
      <c r="B27" s="190" t="s">
        <v>423</v>
      </c>
      <c r="C27" s="190"/>
      <c r="D27" s="190"/>
      <c r="E27" s="190"/>
      <c r="F27" s="190"/>
      <c r="G27" s="190"/>
      <c r="H27" s="190"/>
      <c r="I27" s="59">
        <v>34</v>
      </c>
      <c r="J27" s="59">
        <v>100</v>
      </c>
      <c r="K27" s="222">
        <v>47.765181716143516</v>
      </c>
      <c r="L27" s="222"/>
      <c r="M27" s="222"/>
      <c r="N27" s="158" t="s">
        <v>516</v>
      </c>
      <c r="O27" s="159"/>
      <c r="P27" s="159"/>
      <c r="Q27" s="159"/>
      <c r="R27" s="159"/>
      <c r="S27" s="159"/>
      <c r="T27" s="160"/>
    </row>
    <row r="28" spans="1:23" s="10" customFormat="1" ht="15" customHeight="1">
      <c r="A28" s="10" t="s">
        <v>21</v>
      </c>
    </row>
    <row r="29" spans="1:23" ht="18" customHeight="1">
      <c r="A29" s="161" t="s">
        <v>315</v>
      </c>
      <c r="B29" s="163"/>
      <c r="C29" s="161" t="s">
        <v>316</v>
      </c>
      <c r="D29" s="162"/>
      <c r="E29" s="162"/>
      <c r="F29" s="162"/>
      <c r="G29" s="163"/>
      <c r="H29" s="161" t="s">
        <v>24</v>
      </c>
      <c r="I29" s="162"/>
      <c r="J29" s="183" t="s">
        <v>71</v>
      </c>
      <c r="K29" s="172" t="s">
        <v>494</v>
      </c>
      <c r="L29" s="173"/>
      <c r="M29" s="173"/>
      <c r="N29" s="174"/>
      <c r="O29" s="190" t="s">
        <v>6</v>
      </c>
      <c r="P29" s="190"/>
      <c r="Q29" s="190"/>
      <c r="R29" s="190"/>
      <c r="S29" s="190" t="s">
        <v>7</v>
      </c>
      <c r="T29" s="190"/>
      <c r="U29" s="190"/>
      <c r="V29" s="191" t="s">
        <v>31</v>
      </c>
      <c r="W29" s="191"/>
    </row>
    <row r="30" spans="1:23" ht="127.5">
      <c r="A30" s="164"/>
      <c r="B30" s="166"/>
      <c r="C30" s="164"/>
      <c r="D30" s="165"/>
      <c r="E30" s="165"/>
      <c r="F30" s="165"/>
      <c r="G30" s="166"/>
      <c r="H30" s="164"/>
      <c r="I30" s="165"/>
      <c r="J30" s="184"/>
      <c r="K30" s="42" t="s">
        <v>61</v>
      </c>
      <c r="L30" s="43" t="s">
        <v>54</v>
      </c>
      <c r="M30" s="60" t="s">
        <v>55</v>
      </c>
      <c r="N30" s="44" t="s">
        <v>56</v>
      </c>
      <c r="O30" s="151" t="s">
        <v>62</v>
      </c>
      <c r="P30" s="152" t="s">
        <v>63</v>
      </c>
      <c r="Q30" s="152" t="s">
        <v>64</v>
      </c>
      <c r="R30" s="150" t="s">
        <v>65</v>
      </c>
      <c r="S30" s="42" t="s">
        <v>17</v>
      </c>
      <c r="T30" s="43" t="s">
        <v>18</v>
      </c>
      <c r="U30" s="44" t="s">
        <v>19</v>
      </c>
      <c r="V30" s="42" t="s">
        <v>22</v>
      </c>
      <c r="W30" s="44" t="s">
        <v>23</v>
      </c>
    </row>
    <row r="31" spans="1:23" ht="30" customHeight="1">
      <c r="A31" s="223">
        <v>1</v>
      </c>
      <c r="B31" s="80" t="s">
        <v>381</v>
      </c>
      <c r="C31" s="250" t="s">
        <v>259</v>
      </c>
      <c r="D31" s="242"/>
      <c r="E31" s="242"/>
      <c r="F31" s="242"/>
      <c r="G31" s="214"/>
      <c r="H31" s="213" t="s">
        <v>282</v>
      </c>
      <c r="I31" s="242"/>
      <c r="J31" s="78">
        <v>2</v>
      </c>
      <c r="K31" s="45"/>
      <c r="L31" s="46"/>
      <c r="M31" s="50" t="s">
        <v>29</v>
      </c>
      <c r="N31" s="47"/>
      <c r="O31" s="45"/>
      <c r="P31" s="46"/>
      <c r="Q31" s="46"/>
      <c r="R31" s="47" t="s">
        <v>29</v>
      </c>
      <c r="S31" s="45" t="s">
        <v>29</v>
      </c>
      <c r="T31" s="46"/>
      <c r="U31" s="47"/>
      <c r="V31" s="48">
        <v>53.864612764639858</v>
      </c>
      <c r="W31" s="49">
        <v>0.4450981</v>
      </c>
    </row>
    <row r="32" spans="1:23" ht="30" customHeight="1">
      <c r="A32" s="223"/>
      <c r="B32" s="73" t="s">
        <v>376</v>
      </c>
      <c r="C32" s="250" t="s">
        <v>260</v>
      </c>
      <c r="D32" s="242"/>
      <c r="E32" s="242"/>
      <c r="F32" s="242"/>
      <c r="G32" s="214"/>
      <c r="H32" s="213" t="s">
        <v>283</v>
      </c>
      <c r="I32" s="242"/>
      <c r="J32" s="78">
        <v>3</v>
      </c>
      <c r="K32" s="45"/>
      <c r="L32" s="46"/>
      <c r="M32" s="50" t="s">
        <v>29</v>
      </c>
      <c r="N32" s="47"/>
      <c r="O32" s="45"/>
      <c r="P32" s="46"/>
      <c r="Q32" s="46" t="s">
        <v>29</v>
      </c>
      <c r="R32" s="47"/>
      <c r="S32" s="45" t="s">
        <v>29</v>
      </c>
      <c r="T32" s="46"/>
      <c r="U32" s="47"/>
      <c r="V32" s="48">
        <v>49.568448349266561</v>
      </c>
      <c r="W32" s="49">
        <v>0.46832059999999998</v>
      </c>
    </row>
    <row r="33" spans="1:23" ht="30" customHeight="1">
      <c r="A33" s="223"/>
      <c r="B33" s="73" t="s">
        <v>377</v>
      </c>
      <c r="C33" s="250" t="s">
        <v>261</v>
      </c>
      <c r="D33" s="242"/>
      <c r="E33" s="242"/>
      <c r="F33" s="242"/>
      <c r="G33" s="214"/>
      <c r="H33" s="213" t="s">
        <v>284</v>
      </c>
      <c r="I33" s="214"/>
      <c r="J33" s="78">
        <v>3</v>
      </c>
      <c r="K33" s="45"/>
      <c r="L33" s="46"/>
      <c r="M33" s="50" t="s">
        <v>29</v>
      </c>
      <c r="N33" s="47"/>
      <c r="O33" s="45"/>
      <c r="P33" s="46" t="s">
        <v>29</v>
      </c>
      <c r="Q33" s="46"/>
      <c r="R33" s="47"/>
      <c r="S33" s="45" t="s">
        <v>29</v>
      </c>
      <c r="T33" s="46"/>
      <c r="U33" s="47"/>
      <c r="V33" s="48">
        <v>61.659635406587455</v>
      </c>
      <c r="W33" s="49">
        <v>0.46057969999999998</v>
      </c>
    </row>
    <row r="34" spans="1:23" ht="30" customHeight="1">
      <c r="A34" s="223"/>
      <c r="B34" s="73" t="s">
        <v>380</v>
      </c>
      <c r="C34" s="250" t="s">
        <v>262</v>
      </c>
      <c r="D34" s="242"/>
      <c r="E34" s="242"/>
      <c r="F34" s="242"/>
      <c r="G34" s="214"/>
      <c r="H34" s="213" t="s">
        <v>285</v>
      </c>
      <c r="I34" s="242"/>
      <c r="J34" s="78">
        <v>2</v>
      </c>
      <c r="K34" s="45"/>
      <c r="L34" s="46"/>
      <c r="M34" s="50" t="s">
        <v>29</v>
      </c>
      <c r="N34" s="47"/>
      <c r="O34" s="45"/>
      <c r="P34" s="46"/>
      <c r="Q34" s="46"/>
      <c r="R34" s="47" t="s">
        <v>29</v>
      </c>
      <c r="S34" s="45" t="s">
        <v>29</v>
      </c>
      <c r="T34" s="46"/>
      <c r="U34" s="47"/>
      <c r="V34" s="48">
        <v>39.660177265162361</v>
      </c>
      <c r="W34" s="49">
        <v>0.379301</v>
      </c>
    </row>
    <row r="35" spans="1:23" ht="30" customHeight="1">
      <c r="A35" s="223"/>
      <c r="B35" s="73" t="s">
        <v>383</v>
      </c>
      <c r="C35" s="250" t="s">
        <v>263</v>
      </c>
      <c r="D35" s="242"/>
      <c r="E35" s="242"/>
      <c r="F35" s="242"/>
      <c r="G35" s="214"/>
      <c r="H35" s="213" t="s">
        <v>286</v>
      </c>
      <c r="I35" s="242"/>
      <c r="J35" s="78">
        <v>3</v>
      </c>
      <c r="K35" s="45"/>
      <c r="L35" s="46"/>
      <c r="M35" s="50" t="s">
        <v>29</v>
      </c>
      <c r="N35" s="47"/>
      <c r="O35" s="45"/>
      <c r="P35" s="46"/>
      <c r="Q35" s="46"/>
      <c r="R35" s="47" t="s">
        <v>29</v>
      </c>
      <c r="S35" s="45" t="s">
        <v>29</v>
      </c>
      <c r="T35" s="46"/>
      <c r="U35" s="47"/>
      <c r="V35" s="48">
        <v>66.149320741572154</v>
      </c>
      <c r="W35" s="49">
        <v>0.34833760000000002</v>
      </c>
    </row>
    <row r="36" spans="1:23" ht="30" customHeight="1">
      <c r="A36" s="223"/>
      <c r="B36" s="73" t="s">
        <v>384</v>
      </c>
      <c r="C36" s="250" t="s">
        <v>264</v>
      </c>
      <c r="D36" s="242"/>
      <c r="E36" s="242"/>
      <c r="F36" s="242"/>
      <c r="G36" s="214"/>
      <c r="H36" s="213" t="s">
        <v>287</v>
      </c>
      <c r="I36" s="242"/>
      <c r="J36" s="78">
        <v>2</v>
      </c>
      <c r="K36" s="45"/>
      <c r="L36" s="46"/>
      <c r="M36" s="50" t="s">
        <v>29</v>
      </c>
      <c r="N36" s="47"/>
      <c r="O36" s="45"/>
      <c r="P36" s="46"/>
      <c r="Q36" s="46"/>
      <c r="R36" s="47" t="s">
        <v>29</v>
      </c>
      <c r="S36" s="45" t="s">
        <v>29</v>
      </c>
      <c r="T36" s="46"/>
      <c r="U36" s="47"/>
      <c r="V36" s="48">
        <v>53.938150714092195</v>
      </c>
      <c r="W36" s="49">
        <v>0.9405116</v>
      </c>
    </row>
    <row r="37" spans="1:23" ht="40.5" customHeight="1">
      <c r="A37" s="223"/>
      <c r="B37" s="73" t="s">
        <v>385</v>
      </c>
      <c r="C37" s="250" t="s">
        <v>435</v>
      </c>
      <c r="D37" s="242"/>
      <c r="E37" s="242"/>
      <c r="F37" s="242"/>
      <c r="G37" s="214"/>
      <c r="H37" s="213" t="s">
        <v>288</v>
      </c>
      <c r="I37" s="242"/>
      <c r="J37" s="78">
        <v>4</v>
      </c>
      <c r="K37" s="45"/>
      <c r="L37" s="46"/>
      <c r="M37" s="50" t="s">
        <v>29</v>
      </c>
      <c r="N37" s="47"/>
      <c r="O37" s="45"/>
      <c r="P37" s="46" t="s">
        <v>29</v>
      </c>
      <c r="Q37" s="46"/>
      <c r="R37" s="47"/>
      <c r="S37" s="45"/>
      <c r="T37" s="46" t="s">
        <v>29</v>
      </c>
      <c r="U37" s="47"/>
      <c r="V37" s="48">
        <v>52.486743817006619</v>
      </c>
      <c r="W37" s="49">
        <v>10.860393999999999</v>
      </c>
    </row>
    <row r="38" spans="1:23" ht="30" customHeight="1">
      <c r="A38" s="223">
        <v>2</v>
      </c>
      <c r="B38" s="73" t="s">
        <v>381</v>
      </c>
      <c r="C38" s="250" t="s">
        <v>265</v>
      </c>
      <c r="D38" s="242"/>
      <c r="E38" s="242"/>
      <c r="F38" s="242"/>
      <c r="G38" s="214"/>
      <c r="H38" s="213" t="s">
        <v>289</v>
      </c>
      <c r="I38" s="242"/>
      <c r="J38" s="78">
        <v>2</v>
      </c>
      <c r="K38" s="45"/>
      <c r="L38" s="46"/>
      <c r="M38" s="50" t="s">
        <v>29</v>
      </c>
      <c r="N38" s="47"/>
      <c r="O38" s="45"/>
      <c r="P38" s="46"/>
      <c r="Q38" s="46"/>
      <c r="R38" s="47" t="s">
        <v>29</v>
      </c>
      <c r="S38" s="45" t="s">
        <v>29</v>
      </c>
      <c r="T38" s="46"/>
      <c r="U38" s="47"/>
      <c r="V38" s="48">
        <v>68.165808723923064</v>
      </c>
      <c r="W38" s="49">
        <v>0.46832059999999998</v>
      </c>
    </row>
    <row r="39" spans="1:23" ht="30" customHeight="1">
      <c r="A39" s="223"/>
      <c r="B39" s="73" t="s">
        <v>382</v>
      </c>
      <c r="C39" s="250" t="s">
        <v>266</v>
      </c>
      <c r="D39" s="242"/>
      <c r="E39" s="242"/>
      <c r="F39" s="242"/>
      <c r="G39" s="214"/>
      <c r="H39" s="213" t="s">
        <v>290</v>
      </c>
      <c r="I39" s="242"/>
      <c r="J39" s="78">
        <v>3</v>
      </c>
      <c r="K39" s="45" t="s">
        <v>52</v>
      </c>
      <c r="L39" s="46"/>
      <c r="M39" s="50" t="s">
        <v>29</v>
      </c>
      <c r="N39" s="47"/>
      <c r="O39" s="45"/>
      <c r="P39" s="46"/>
      <c r="Q39" s="46" t="s">
        <v>52</v>
      </c>
      <c r="R39" s="47" t="s">
        <v>29</v>
      </c>
      <c r="S39" s="45" t="s">
        <v>29</v>
      </c>
      <c r="T39" s="46"/>
      <c r="U39" s="47"/>
      <c r="V39" s="48">
        <v>32.105120563532921</v>
      </c>
      <c r="W39" s="49">
        <v>0.6308781</v>
      </c>
    </row>
    <row r="40" spans="1:23" ht="30" customHeight="1">
      <c r="A40" s="223"/>
      <c r="B40" s="73" t="s">
        <v>380</v>
      </c>
      <c r="C40" s="250" t="s">
        <v>267</v>
      </c>
      <c r="D40" s="242"/>
      <c r="E40" s="242"/>
      <c r="F40" s="242"/>
      <c r="G40" s="214"/>
      <c r="H40" s="213" t="s">
        <v>291</v>
      </c>
      <c r="I40" s="242"/>
      <c r="J40" s="78">
        <v>4</v>
      </c>
      <c r="K40" s="45"/>
      <c r="L40" s="46"/>
      <c r="M40" s="50" t="s">
        <v>29</v>
      </c>
      <c r="N40" s="47"/>
      <c r="O40" s="45"/>
      <c r="P40" s="46"/>
      <c r="Q40" s="46"/>
      <c r="R40" s="47" t="s">
        <v>29</v>
      </c>
      <c r="S40" s="45"/>
      <c r="T40" s="46" t="s">
        <v>29</v>
      </c>
      <c r="U40" s="47"/>
      <c r="V40" s="48">
        <v>41.057398304756745</v>
      </c>
      <c r="W40" s="49">
        <v>14.8546657</v>
      </c>
    </row>
    <row r="41" spans="1:23" ht="30" customHeight="1">
      <c r="A41" s="223"/>
      <c r="B41" s="73" t="s">
        <v>383</v>
      </c>
      <c r="C41" s="250" t="s">
        <v>268</v>
      </c>
      <c r="D41" s="242"/>
      <c r="E41" s="242"/>
      <c r="F41" s="242"/>
      <c r="G41" s="214"/>
      <c r="H41" s="213" t="s">
        <v>292</v>
      </c>
      <c r="I41" s="242"/>
      <c r="J41" s="78">
        <v>3</v>
      </c>
      <c r="K41" s="45"/>
      <c r="L41" s="46"/>
      <c r="M41" s="50" t="s">
        <v>29</v>
      </c>
      <c r="N41" s="47"/>
      <c r="O41" s="45"/>
      <c r="P41" s="46"/>
      <c r="Q41" s="46"/>
      <c r="R41" s="47" t="s">
        <v>29</v>
      </c>
      <c r="S41" s="45" t="s">
        <v>29</v>
      </c>
      <c r="T41" s="46"/>
      <c r="U41" s="47"/>
      <c r="V41" s="48">
        <v>61.802840887099904</v>
      </c>
      <c r="W41" s="49">
        <v>0.39091219999999999</v>
      </c>
    </row>
    <row r="42" spans="1:23" ht="30" customHeight="1">
      <c r="A42" s="223"/>
      <c r="B42" s="76" t="s">
        <v>384</v>
      </c>
      <c r="C42" s="250" t="s">
        <v>269</v>
      </c>
      <c r="D42" s="242"/>
      <c r="E42" s="242"/>
      <c r="F42" s="242"/>
      <c r="G42" s="214"/>
      <c r="H42" s="213" t="s">
        <v>293</v>
      </c>
      <c r="I42" s="242"/>
      <c r="J42" s="78">
        <v>2</v>
      </c>
      <c r="K42" s="45"/>
      <c r="L42" s="46"/>
      <c r="M42" s="50" t="s">
        <v>29</v>
      </c>
      <c r="N42" s="47"/>
      <c r="O42" s="45"/>
      <c r="P42" s="46"/>
      <c r="Q42" s="46" t="s">
        <v>29</v>
      </c>
      <c r="R42" s="47"/>
      <c r="S42" s="45" t="s">
        <v>29</v>
      </c>
      <c r="T42" s="46"/>
      <c r="U42" s="47"/>
      <c r="V42" s="48">
        <v>80.632426365290087</v>
      </c>
      <c r="W42" s="49">
        <v>0.74312029999999996</v>
      </c>
    </row>
    <row r="43" spans="1:23" ht="30" customHeight="1">
      <c r="A43" s="223"/>
      <c r="B43" s="76" t="s">
        <v>385</v>
      </c>
      <c r="C43" s="250" t="s">
        <v>270</v>
      </c>
      <c r="D43" s="242"/>
      <c r="E43" s="242"/>
      <c r="F43" s="242"/>
      <c r="G43" s="214"/>
      <c r="H43" s="213" t="s">
        <v>294</v>
      </c>
      <c r="I43" s="242"/>
      <c r="J43" s="78">
        <v>5</v>
      </c>
      <c r="K43" s="45" t="s">
        <v>52</v>
      </c>
      <c r="L43" s="46"/>
      <c r="M43" s="50" t="s">
        <v>29</v>
      </c>
      <c r="N43" s="47"/>
      <c r="O43" s="45"/>
      <c r="P43" s="46" t="s">
        <v>29</v>
      </c>
      <c r="Q43" s="46" t="s">
        <v>52</v>
      </c>
      <c r="R43" s="47"/>
      <c r="S43" s="45"/>
      <c r="T43" s="46"/>
      <c r="U43" s="47" t="s">
        <v>29</v>
      </c>
      <c r="V43" s="48">
        <v>30.618879900917293</v>
      </c>
      <c r="W43" s="49">
        <v>24.921624000000001</v>
      </c>
    </row>
    <row r="44" spans="1:23" ht="30" customHeight="1">
      <c r="A44" s="223">
        <v>3</v>
      </c>
      <c r="B44" s="76" t="s">
        <v>381</v>
      </c>
      <c r="C44" s="250" t="s">
        <v>271</v>
      </c>
      <c r="D44" s="242"/>
      <c r="E44" s="242"/>
      <c r="F44" s="242"/>
      <c r="G44" s="214"/>
      <c r="H44" s="213" t="s">
        <v>436</v>
      </c>
      <c r="I44" s="242"/>
      <c r="J44" s="78">
        <v>2</v>
      </c>
      <c r="K44" s="45" t="s">
        <v>52</v>
      </c>
      <c r="L44" s="46" t="s">
        <v>29</v>
      </c>
      <c r="M44" s="50"/>
      <c r="N44" s="47"/>
      <c r="O44" s="45"/>
      <c r="P44" s="46" t="s">
        <v>52</v>
      </c>
      <c r="Q44" s="46" t="s">
        <v>29</v>
      </c>
      <c r="R44" s="47"/>
      <c r="S44" s="45" t="s">
        <v>29</v>
      </c>
      <c r="T44" s="46" t="s">
        <v>52</v>
      </c>
      <c r="U44" s="47"/>
      <c r="V44" s="48">
        <v>87.579827379339719</v>
      </c>
      <c r="W44" s="49">
        <v>0.43348680000000001</v>
      </c>
    </row>
    <row r="45" spans="1:23" ht="30" customHeight="1">
      <c r="A45" s="223"/>
      <c r="B45" s="73" t="s">
        <v>382</v>
      </c>
      <c r="C45" s="250" t="s">
        <v>272</v>
      </c>
      <c r="D45" s="242"/>
      <c r="E45" s="242"/>
      <c r="F45" s="242"/>
      <c r="G45" s="214"/>
      <c r="H45" s="213" t="s">
        <v>295</v>
      </c>
      <c r="I45" s="242"/>
      <c r="J45" s="78">
        <v>3</v>
      </c>
      <c r="K45" s="45"/>
      <c r="L45" s="46" t="s">
        <v>29</v>
      </c>
      <c r="M45" s="50"/>
      <c r="N45" s="47"/>
      <c r="O45" s="45"/>
      <c r="P45" s="46"/>
      <c r="Q45" s="46"/>
      <c r="R45" s="47" t="s">
        <v>29</v>
      </c>
      <c r="S45" s="45"/>
      <c r="T45" s="46" t="s">
        <v>29</v>
      </c>
      <c r="U45" s="47"/>
      <c r="V45" s="48">
        <v>86.213569686883147</v>
      </c>
      <c r="W45" s="49">
        <v>7.1989782</v>
      </c>
    </row>
    <row r="46" spans="1:23" ht="30" customHeight="1">
      <c r="A46" s="223"/>
      <c r="B46" s="73" t="s">
        <v>380</v>
      </c>
      <c r="C46" s="250" t="s">
        <v>273</v>
      </c>
      <c r="D46" s="242"/>
      <c r="E46" s="242"/>
      <c r="F46" s="242"/>
      <c r="G46" s="214"/>
      <c r="H46" s="213" t="s">
        <v>296</v>
      </c>
      <c r="I46" s="242"/>
      <c r="J46" s="78">
        <v>3</v>
      </c>
      <c r="K46" s="45"/>
      <c r="L46" s="46" t="s">
        <v>29</v>
      </c>
      <c r="M46" s="50"/>
      <c r="N46" s="47"/>
      <c r="O46" s="45"/>
      <c r="P46" s="46"/>
      <c r="Q46" s="46"/>
      <c r="R46" s="47" t="s">
        <v>29</v>
      </c>
      <c r="S46" s="45" t="s">
        <v>29</v>
      </c>
      <c r="T46" s="46"/>
      <c r="U46" s="47"/>
      <c r="V46" s="48">
        <v>19.460463676123389</v>
      </c>
      <c r="W46" s="49">
        <v>0.60378520000000002</v>
      </c>
    </row>
    <row r="47" spans="1:23" ht="30" customHeight="1">
      <c r="A47" s="223"/>
      <c r="B47" s="73" t="s">
        <v>383</v>
      </c>
      <c r="C47" s="250" t="s">
        <v>274</v>
      </c>
      <c r="D47" s="242"/>
      <c r="E47" s="242"/>
      <c r="F47" s="242"/>
      <c r="G47" s="214"/>
      <c r="H47" s="213" t="s">
        <v>297</v>
      </c>
      <c r="I47" s="242"/>
      <c r="J47" s="78">
        <v>2</v>
      </c>
      <c r="K47" s="45"/>
      <c r="L47" s="46" t="s">
        <v>29</v>
      </c>
      <c r="M47" s="50"/>
      <c r="N47" s="47"/>
      <c r="O47" s="45"/>
      <c r="P47" s="46"/>
      <c r="Q47" s="46"/>
      <c r="R47" s="47" t="s">
        <v>29</v>
      </c>
      <c r="S47" s="45" t="s">
        <v>29</v>
      </c>
      <c r="T47" s="46"/>
      <c r="U47" s="47"/>
      <c r="V47" s="48">
        <v>67.712969772032352</v>
      </c>
      <c r="W47" s="49">
        <v>0.67345279999999996</v>
      </c>
    </row>
    <row r="48" spans="1:23" ht="30" customHeight="1">
      <c r="A48" s="223"/>
      <c r="B48" s="73" t="s">
        <v>384</v>
      </c>
      <c r="C48" s="250" t="s">
        <v>275</v>
      </c>
      <c r="D48" s="242"/>
      <c r="E48" s="242"/>
      <c r="F48" s="242"/>
      <c r="G48" s="214"/>
      <c r="H48" s="213" t="s">
        <v>437</v>
      </c>
      <c r="I48" s="242"/>
      <c r="J48" s="78">
        <v>4</v>
      </c>
      <c r="K48" s="45"/>
      <c r="L48" s="46" t="s">
        <v>29</v>
      </c>
      <c r="M48" s="50"/>
      <c r="N48" s="47"/>
      <c r="O48" s="45"/>
      <c r="P48" s="46"/>
      <c r="Q48" s="46"/>
      <c r="R48" s="47" t="s">
        <v>73</v>
      </c>
      <c r="S48" s="45"/>
      <c r="T48" s="46" t="s">
        <v>29</v>
      </c>
      <c r="U48" s="47"/>
      <c r="V48" s="48">
        <v>30.18539304098773</v>
      </c>
      <c r="W48" s="49">
        <v>13.449703899999999</v>
      </c>
    </row>
    <row r="49" spans="1:23" ht="43.5" customHeight="1">
      <c r="A49" s="223">
        <v>3</v>
      </c>
      <c r="B49" s="73" t="s">
        <v>385</v>
      </c>
      <c r="C49" s="250" t="s">
        <v>438</v>
      </c>
      <c r="D49" s="242"/>
      <c r="E49" s="242"/>
      <c r="F49" s="242"/>
      <c r="G49" s="214"/>
      <c r="H49" s="213" t="s">
        <v>439</v>
      </c>
      <c r="I49" s="242"/>
      <c r="J49" s="78">
        <v>3</v>
      </c>
      <c r="K49" s="45"/>
      <c r="L49" s="46" t="s">
        <v>29</v>
      </c>
      <c r="M49" s="50"/>
      <c r="N49" s="47"/>
      <c r="O49" s="45"/>
      <c r="P49" s="46" t="s">
        <v>29</v>
      </c>
      <c r="Q49" s="46"/>
      <c r="R49" s="47"/>
      <c r="S49" s="45" t="s">
        <v>29</v>
      </c>
      <c r="T49" s="46"/>
      <c r="U49" s="47"/>
      <c r="V49" s="48">
        <v>54.584510585594295</v>
      </c>
      <c r="W49" s="49">
        <v>0.89406660000000004</v>
      </c>
    </row>
    <row r="50" spans="1:23" ht="39" customHeight="1">
      <c r="A50" s="223"/>
      <c r="B50" s="73" t="s">
        <v>396</v>
      </c>
      <c r="C50" s="250" t="s">
        <v>276</v>
      </c>
      <c r="D50" s="242"/>
      <c r="E50" s="242"/>
      <c r="F50" s="242"/>
      <c r="G50" s="214"/>
      <c r="H50" s="213" t="s">
        <v>585</v>
      </c>
      <c r="I50" s="242"/>
      <c r="J50" s="78">
        <v>4</v>
      </c>
      <c r="K50" s="45"/>
      <c r="L50" s="46" t="s">
        <v>29</v>
      </c>
      <c r="M50" s="50"/>
      <c r="N50" s="47"/>
      <c r="O50" s="45"/>
      <c r="P50" s="46" t="s">
        <v>73</v>
      </c>
      <c r="Q50" s="46"/>
      <c r="R50" s="47" t="s">
        <v>66</v>
      </c>
      <c r="S50" s="45" t="s">
        <v>29</v>
      </c>
      <c r="T50" s="46" t="s">
        <v>52</v>
      </c>
      <c r="U50" s="47"/>
      <c r="V50" s="48">
        <v>33.370747377791538</v>
      </c>
      <c r="W50" s="49">
        <v>0.84375120000000003</v>
      </c>
    </row>
    <row r="51" spans="1:23" ht="30" customHeight="1">
      <c r="A51" s="223">
        <v>4</v>
      </c>
      <c r="B51" s="73" t="s">
        <v>381</v>
      </c>
      <c r="C51" s="250" t="s">
        <v>277</v>
      </c>
      <c r="D51" s="242"/>
      <c r="E51" s="242"/>
      <c r="F51" s="242"/>
      <c r="G51" s="214"/>
      <c r="H51" s="213" t="s">
        <v>440</v>
      </c>
      <c r="I51" s="242"/>
      <c r="J51" s="78">
        <v>3</v>
      </c>
      <c r="K51" s="45" t="s">
        <v>52</v>
      </c>
      <c r="L51" s="46" t="s">
        <v>29</v>
      </c>
      <c r="M51" s="50"/>
      <c r="N51" s="47"/>
      <c r="O51" s="45"/>
      <c r="P51" s="46"/>
      <c r="Q51" s="46" t="s">
        <v>29</v>
      </c>
      <c r="R51" s="47"/>
      <c r="S51" s="45" t="s">
        <v>29</v>
      </c>
      <c r="T51" s="46"/>
      <c r="U51" s="47"/>
      <c r="V51" s="48">
        <v>38.843518984402209</v>
      </c>
      <c r="W51" s="49">
        <v>0.71602739999999998</v>
      </c>
    </row>
    <row r="52" spans="1:23" ht="30" customHeight="1">
      <c r="A52" s="223"/>
      <c r="B52" s="73" t="s">
        <v>382</v>
      </c>
      <c r="C52" s="250" t="s">
        <v>278</v>
      </c>
      <c r="D52" s="242"/>
      <c r="E52" s="242"/>
      <c r="F52" s="242"/>
      <c r="G52" s="214"/>
      <c r="H52" s="213" t="s">
        <v>298</v>
      </c>
      <c r="I52" s="242"/>
      <c r="J52" s="78">
        <v>2</v>
      </c>
      <c r="K52" s="45"/>
      <c r="L52" s="46" t="s">
        <v>29</v>
      </c>
      <c r="M52" s="50"/>
      <c r="N52" s="47"/>
      <c r="O52" s="45"/>
      <c r="P52" s="46"/>
      <c r="Q52" s="46"/>
      <c r="R52" s="47" t="s">
        <v>29</v>
      </c>
      <c r="S52" s="45" t="s">
        <v>29</v>
      </c>
      <c r="T52" s="46"/>
      <c r="U52" s="47"/>
      <c r="V52" s="48">
        <v>68.529628052792518</v>
      </c>
      <c r="W52" s="49">
        <v>0.6308781</v>
      </c>
    </row>
    <row r="53" spans="1:23" ht="30" customHeight="1">
      <c r="A53" s="223"/>
      <c r="B53" s="73" t="s">
        <v>380</v>
      </c>
      <c r="C53" s="250" t="s">
        <v>441</v>
      </c>
      <c r="D53" s="242"/>
      <c r="E53" s="242"/>
      <c r="F53" s="242"/>
      <c r="G53" s="214"/>
      <c r="H53" s="213" t="s">
        <v>442</v>
      </c>
      <c r="I53" s="242"/>
      <c r="J53" s="78">
        <v>3</v>
      </c>
      <c r="K53" s="45"/>
      <c r="L53" s="46" t="s">
        <v>29</v>
      </c>
      <c r="M53" s="50"/>
      <c r="N53" s="47"/>
      <c r="O53" s="45"/>
      <c r="P53" s="46"/>
      <c r="Q53" s="46"/>
      <c r="R53" s="47" t="s">
        <v>73</v>
      </c>
      <c r="S53" s="45"/>
      <c r="T53" s="46" t="s">
        <v>29</v>
      </c>
      <c r="U53" s="47"/>
      <c r="V53" s="48">
        <v>48.329914463753532</v>
      </c>
      <c r="W53" s="49">
        <v>13.3258505</v>
      </c>
    </row>
    <row r="54" spans="1:23" ht="30" customHeight="1">
      <c r="A54" s="223"/>
      <c r="B54" s="73" t="s">
        <v>383</v>
      </c>
      <c r="C54" s="250" t="s">
        <v>443</v>
      </c>
      <c r="D54" s="242"/>
      <c r="E54" s="242"/>
      <c r="F54" s="242"/>
      <c r="G54" s="214"/>
      <c r="H54" s="213" t="s">
        <v>444</v>
      </c>
      <c r="I54" s="242"/>
      <c r="J54" s="78">
        <v>3</v>
      </c>
      <c r="K54" s="45"/>
      <c r="L54" s="46" t="s">
        <v>29</v>
      </c>
      <c r="M54" s="50"/>
      <c r="N54" s="47"/>
      <c r="O54" s="45"/>
      <c r="P54" s="46"/>
      <c r="Q54" s="46"/>
      <c r="R54" s="47" t="s">
        <v>29</v>
      </c>
      <c r="S54" s="45" t="s">
        <v>29</v>
      </c>
      <c r="T54" s="46"/>
      <c r="U54" s="47"/>
      <c r="V54" s="48">
        <v>27.181948368618649</v>
      </c>
      <c r="W54" s="49">
        <v>0.79343569999999997</v>
      </c>
    </row>
    <row r="55" spans="1:23" ht="39.75" customHeight="1">
      <c r="A55" s="223"/>
      <c r="B55" s="73" t="s">
        <v>384</v>
      </c>
      <c r="C55" s="250" t="s">
        <v>445</v>
      </c>
      <c r="D55" s="242"/>
      <c r="E55" s="242"/>
      <c r="F55" s="242"/>
      <c r="G55" s="214"/>
      <c r="H55" s="213" t="s">
        <v>586</v>
      </c>
      <c r="I55" s="242"/>
      <c r="J55" s="78">
        <v>3</v>
      </c>
      <c r="K55" s="45"/>
      <c r="L55" s="46" t="s">
        <v>29</v>
      </c>
      <c r="M55" s="50"/>
      <c r="N55" s="47"/>
      <c r="O55" s="45"/>
      <c r="P55" s="46" t="s">
        <v>29</v>
      </c>
      <c r="Q55" s="46"/>
      <c r="R55" s="47"/>
      <c r="S55" s="45" t="s">
        <v>29</v>
      </c>
      <c r="T55" s="46"/>
      <c r="U55" s="47"/>
      <c r="V55" s="48">
        <v>16.735689127994739</v>
      </c>
      <c r="W55" s="49">
        <v>0.89793699999999999</v>
      </c>
    </row>
    <row r="56" spans="1:23" ht="30" customHeight="1">
      <c r="A56" s="223"/>
      <c r="B56" s="73" t="s">
        <v>385</v>
      </c>
      <c r="C56" s="250" t="s">
        <v>279</v>
      </c>
      <c r="D56" s="242"/>
      <c r="E56" s="242"/>
      <c r="F56" s="242"/>
      <c r="G56" s="214"/>
      <c r="H56" s="213" t="s">
        <v>299</v>
      </c>
      <c r="I56" s="242"/>
      <c r="J56" s="78">
        <v>2</v>
      </c>
      <c r="K56" s="45"/>
      <c r="L56" s="46" t="s">
        <v>29</v>
      </c>
      <c r="M56" s="50"/>
      <c r="N56" s="47"/>
      <c r="O56" s="45"/>
      <c r="P56" s="46"/>
      <c r="Q56" s="46"/>
      <c r="R56" s="47" t="s">
        <v>29</v>
      </c>
      <c r="S56" s="45" t="s">
        <v>29</v>
      </c>
      <c r="T56" s="46"/>
      <c r="U56" s="47"/>
      <c r="V56" s="48">
        <v>68.057437008940667</v>
      </c>
      <c r="W56" s="49">
        <v>1.4978518999999999</v>
      </c>
    </row>
    <row r="57" spans="1:23" ht="30" customHeight="1">
      <c r="A57" s="223"/>
      <c r="B57" s="76" t="s">
        <v>396</v>
      </c>
      <c r="C57" s="250" t="s">
        <v>280</v>
      </c>
      <c r="D57" s="242"/>
      <c r="E57" s="242"/>
      <c r="F57" s="242"/>
      <c r="G57" s="214"/>
      <c r="H57" s="213" t="s">
        <v>446</v>
      </c>
      <c r="I57" s="242"/>
      <c r="J57" s="78">
        <v>5</v>
      </c>
      <c r="K57" s="45"/>
      <c r="L57" s="46" t="s">
        <v>29</v>
      </c>
      <c r="M57" s="50"/>
      <c r="N57" s="47"/>
      <c r="O57" s="45"/>
      <c r="P57" s="46" t="s">
        <v>29</v>
      </c>
      <c r="Q57" s="46"/>
      <c r="R57" s="47"/>
      <c r="S57" s="45"/>
      <c r="T57" s="46"/>
      <c r="U57" s="47" t="s">
        <v>29</v>
      </c>
      <c r="V57" s="48">
        <v>40.039478267600728</v>
      </c>
      <c r="W57" s="49">
        <v>37.926229800000002</v>
      </c>
    </row>
    <row r="58" spans="1:23" ht="30" customHeight="1">
      <c r="A58" s="223">
        <v>5</v>
      </c>
      <c r="B58" s="76" t="s">
        <v>422</v>
      </c>
      <c r="C58" s="210" t="s">
        <v>103</v>
      </c>
      <c r="D58" s="211"/>
      <c r="E58" s="211"/>
      <c r="F58" s="211"/>
      <c r="G58" s="212"/>
      <c r="H58" s="217" t="s">
        <v>517</v>
      </c>
      <c r="I58" s="218"/>
      <c r="J58" s="78">
        <v>2</v>
      </c>
      <c r="K58" s="45"/>
      <c r="L58" s="46" t="s">
        <v>67</v>
      </c>
      <c r="M58" s="50" t="s">
        <v>52</v>
      </c>
      <c r="N58" s="47" t="s">
        <v>29</v>
      </c>
      <c r="O58" s="45"/>
      <c r="P58" s="46" t="s">
        <v>52</v>
      </c>
      <c r="Q58" s="46"/>
      <c r="R58" s="47" t="s">
        <v>29</v>
      </c>
      <c r="S58" s="45" t="s">
        <v>29</v>
      </c>
      <c r="T58" s="46"/>
      <c r="U58" s="47"/>
      <c r="V58" s="48">
        <v>74.621666602159692</v>
      </c>
      <c r="W58" s="49">
        <v>0.66571190000000002</v>
      </c>
    </row>
    <row r="59" spans="1:23" ht="30" customHeight="1">
      <c r="A59" s="223"/>
      <c r="B59" s="76" t="s">
        <v>382</v>
      </c>
      <c r="C59" s="210" t="s">
        <v>87</v>
      </c>
      <c r="D59" s="211"/>
      <c r="E59" s="211"/>
      <c r="F59" s="211"/>
      <c r="G59" s="212"/>
      <c r="H59" s="217" t="s">
        <v>104</v>
      </c>
      <c r="I59" s="218"/>
      <c r="J59" s="78">
        <v>3</v>
      </c>
      <c r="K59" s="45"/>
      <c r="L59" s="46"/>
      <c r="M59" s="50"/>
      <c r="N59" s="47" t="s">
        <v>29</v>
      </c>
      <c r="O59" s="45"/>
      <c r="P59" s="46"/>
      <c r="Q59" s="46" t="s">
        <v>29</v>
      </c>
      <c r="R59" s="47"/>
      <c r="S59" s="45" t="s">
        <v>29</v>
      </c>
      <c r="T59" s="46"/>
      <c r="U59" s="47"/>
      <c r="V59" s="48">
        <v>70.476448504083294</v>
      </c>
      <c r="W59" s="49">
        <v>0.77795400000000003</v>
      </c>
    </row>
    <row r="60" spans="1:23" ht="30" customHeight="1">
      <c r="A60" s="223"/>
      <c r="B60" s="73" t="s">
        <v>380</v>
      </c>
      <c r="C60" s="210" t="s">
        <v>456</v>
      </c>
      <c r="D60" s="211"/>
      <c r="E60" s="211"/>
      <c r="F60" s="211"/>
      <c r="G60" s="212"/>
      <c r="H60" s="217" t="s">
        <v>105</v>
      </c>
      <c r="I60" s="218"/>
      <c r="J60" s="78">
        <v>2</v>
      </c>
      <c r="K60" s="45"/>
      <c r="L60" s="46"/>
      <c r="M60" s="50"/>
      <c r="N60" s="47" t="s">
        <v>29</v>
      </c>
      <c r="O60" s="45"/>
      <c r="P60" s="46"/>
      <c r="Q60" s="46"/>
      <c r="R60" s="47" t="s">
        <v>29</v>
      </c>
      <c r="S60" s="45" t="s">
        <v>29</v>
      </c>
      <c r="T60" s="46"/>
      <c r="U60" s="47"/>
      <c r="V60" s="48">
        <v>51.979719007624716</v>
      </c>
      <c r="W60" s="49">
        <v>0.71215689999999998</v>
      </c>
    </row>
    <row r="61" spans="1:23" ht="39.75" customHeight="1">
      <c r="A61" s="223"/>
      <c r="B61" s="73" t="s">
        <v>383</v>
      </c>
      <c r="C61" s="210" t="s">
        <v>457</v>
      </c>
      <c r="D61" s="211"/>
      <c r="E61" s="211"/>
      <c r="F61" s="211"/>
      <c r="G61" s="212"/>
      <c r="H61" s="217" t="s">
        <v>106</v>
      </c>
      <c r="I61" s="218"/>
      <c r="J61" s="78">
        <v>2</v>
      </c>
      <c r="K61" s="45"/>
      <c r="L61" s="46"/>
      <c r="M61" s="50"/>
      <c r="N61" s="47" t="s">
        <v>29</v>
      </c>
      <c r="O61" s="45"/>
      <c r="P61" s="46"/>
      <c r="Q61" s="46" t="s">
        <v>29</v>
      </c>
      <c r="R61" s="47"/>
      <c r="S61" s="45" t="s">
        <v>29</v>
      </c>
      <c r="T61" s="46"/>
      <c r="U61" s="47"/>
      <c r="V61" s="48">
        <v>58.818748306691958</v>
      </c>
      <c r="W61" s="49">
        <v>1.5365561000000001</v>
      </c>
    </row>
    <row r="62" spans="1:23" ht="30" customHeight="1">
      <c r="A62" s="223"/>
      <c r="B62" s="76" t="s">
        <v>384</v>
      </c>
      <c r="C62" s="210" t="s">
        <v>459</v>
      </c>
      <c r="D62" s="211"/>
      <c r="E62" s="211"/>
      <c r="F62" s="211"/>
      <c r="G62" s="212"/>
      <c r="H62" s="217" t="s">
        <v>107</v>
      </c>
      <c r="I62" s="218"/>
      <c r="J62" s="78">
        <v>3</v>
      </c>
      <c r="K62" s="45"/>
      <c r="L62" s="46"/>
      <c r="M62" s="50" t="s">
        <v>52</v>
      </c>
      <c r="N62" s="47" t="s">
        <v>29</v>
      </c>
      <c r="O62" s="45"/>
      <c r="P62" s="46" t="s">
        <v>29</v>
      </c>
      <c r="Q62" s="46"/>
      <c r="R62" s="47"/>
      <c r="S62" s="45" t="s">
        <v>29</v>
      </c>
      <c r="T62" s="46"/>
      <c r="U62" s="47"/>
      <c r="V62" s="48">
        <v>33.595231644540767</v>
      </c>
      <c r="W62" s="49">
        <v>1.4514068</v>
      </c>
    </row>
    <row r="63" spans="1:23" ht="30" customHeight="1">
      <c r="A63" s="223"/>
      <c r="B63" s="76" t="s">
        <v>385</v>
      </c>
      <c r="C63" s="210" t="s">
        <v>460</v>
      </c>
      <c r="D63" s="211"/>
      <c r="E63" s="211"/>
      <c r="F63" s="211"/>
      <c r="G63" s="212"/>
      <c r="H63" s="217" t="s">
        <v>606</v>
      </c>
      <c r="I63" s="218"/>
      <c r="J63" s="78">
        <v>4</v>
      </c>
      <c r="K63" s="45"/>
      <c r="L63" s="46"/>
      <c r="M63" s="50" t="s">
        <v>52</v>
      </c>
      <c r="N63" s="47" t="s">
        <v>29</v>
      </c>
      <c r="O63" s="45"/>
      <c r="P63" s="46"/>
      <c r="Q63" s="46"/>
      <c r="R63" s="47" t="s">
        <v>29</v>
      </c>
      <c r="S63" s="45"/>
      <c r="T63" s="46" t="s">
        <v>29</v>
      </c>
      <c r="U63" s="47"/>
      <c r="V63" s="48">
        <v>31.42005650810853</v>
      </c>
      <c r="W63" s="49">
        <v>24.840345200000002</v>
      </c>
    </row>
    <row r="64" spans="1:23" ht="39.75" customHeight="1">
      <c r="A64" s="223"/>
      <c r="B64" s="76" t="s">
        <v>396</v>
      </c>
      <c r="C64" s="210" t="s">
        <v>461</v>
      </c>
      <c r="D64" s="211"/>
      <c r="E64" s="211"/>
      <c r="F64" s="211"/>
      <c r="G64" s="212"/>
      <c r="H64" s="217" t="s">
        <v>458</v>
      </c>
      <c r="I64" s="218"/>
      <c r="J64" s="78">
        <v>4</v>
      </c>
      <c r="K64" s="45"/>
      <c r="L64" s="46"/>
      <c r="M64" s="50" t="s">
        <v>52</v>
      </c>
      <c r="N64" s="47" t="s">
        <v>29</v>
      </c>
      <c r="O64" s="45"/>
      <c r="P64" s="46" t="s">
        <v>29</v>
      </c>
      <c r="Q64" s="46"/>
      <c r="R64" s="47"/>
      <c r="S64" s="45"/>
      <c r="T64" s="46" t="s">
        <v>29</v>
      </c>
      <c r="U64" s="47"/>
      <c r="V64" s="48">
        <v>30.47567442040485</v>
      </c>
      <c r="W64" s="49">
        <v>15.7255099</v>
      </c>
    </row>
  </sheetData>
  <dataConsolidate/>
  <mergeCells count="123">
    <mergeCell ref="O29:R29"/>
    <mergeCell ref="K21:M21"/>
    <mergeCell ref="C64:G64"/>
    <mergeCell ref="A58:A64"/>
    <mergeCell ref="A29:B30"/>
    <mergeCell ref="A31:A37"/>
    <mergeCell ref="A38:A43"/>
    <mergeCell ref="A44:A48"/>
    <mergeCell ref="A49:A50"/>
    <mergeCell ref="A51:A57"/>
    <mergeCell ref="C57:G57"/>
    <mergeCell ref="C46:G46"/>
    <mergeCell ref="C63:G63"/>
    <mergeCell ref="C47:G47"/>
    <mergeCell ref="C42:G42"/>
    <mergeCell ref="C43:G43"/>
    <mergeCell ref="C44:G44"/>
    <mergeCell ref="C61:G61"/>
    <mergeCell ref="C48:G48"/>
    <mergeCell ref="C49:G49"/>
    <mergeCell ref="C50:G50"/>
    <mergeCell ref="C58:G58"/>
    <mergeCell ref="C59:G59"/>
    <mergeCell ref="C60:G60"/>
    <mergeCell ref="K14:M14"/>
    <mergeCell ref="K24:M24"/>
    <mergeCell ref="K22:M22"/>
    <mergeCell ref="H32:I32"/>
    <mergeCell ref="C29:G30"/>
    <mergeCell ref="C31:G31"/>
    <mergeCell ref="C32:G32"/>
    <mergeCell ref="B14:F17"/>
    <mergeCell ref="H35:I35"/>
    <mergeCell ref="H29:I30"/>
    <mergeCell ref="H64:I64"/>
    <mergeCell ref="H58:I58"/>
    <mergeCell ref="H59:I59"/>
    <mergeCell ref="H60:I60"/>
    <mergeCell ref="H61:I61"/>
    <mergeCell ref="H62:I62"/>
    <mergeCell ref="H63:I63"/>
    <mergeCell ref="H51:I51"/>
    <mergeCell ref="C54:G54"/>
    <mergeCell ref="C55:G55"/>
    <mergeCell ref="C56:G56"/>
    <mergeCell ref="C51:G51"/>
    <mergeCell ref="C53:G53"/>
    <mergeCell ref="C62:G62"/>
    <mergeCell ref="H55:I55"/>
    <mergeCell ref="H53:I53"/>
    <mergeCell ref="C52:G52"/>
    <mergeCell ref="V29:W29"/>
    <mergeCell ref="H31:I31"/>
    <mergeCell ref="H48:I48"/>
    <mergeCell ref="H49:I49"/>
    <mergeCell ref="J29:J30"/>
    <mergeCell ref="H38:I38"/>
    <mergeCell ref="H56:I56"/>
    <mergeCell ref="H57:I57"/>
    <mergeCell ref="H54:I54"/>
    <mergeCell ref="H33:I33"/>
    <mergeCell ref="H43:I43"/>
    <mergeCell ref="H44:I44"/>
    <mergeCell ref="H52:I52"/>
    <mergeCell ref="H45:I45"/>
    <mergeCell ref="H46:I46"/>
    <mergeCell ref="H41:I41"/>
    <mergeCell ref="H42:I42"/>
    <mergeCell ref="H37:I37"/>
    <mergeCell ref="H47:I47"/>
    <mergeCell ref="S29:U29"/>
    <mergeCell ref="H39:I39"/>
    <mergeCell ref="H40:I40"/>
    <mergeCell ref="K29:N29"/>
    <mergeCell ref="H34:I34"/>
    <mergeCell ref="H50:I50"/>
    <mergeCell ref="K26:M26"/>
    <mergeCell ref="I12:I13"/>
    <mergeCell ref="K15:M15"/>
    <mergeCell ref="K16:M16"/>
    <mergeCell ref="J12:J13"/>
    <mergeCell ref="G12:H13"/>
    <mergeCell ref="K12:M13"/>
    <mergeCell ref="C37:G37"/>
    <mergeCell ref="C38:G38"/>
    <mergeCell ref="C39:G39"/>
    <mergeCell ref="C40:G40"/>
    <mergeCell ref="C41:G41"/>
    <mergeCell ref="C45:G45"/>
    <mergeCell ref="K19:M19"/>
    <mergeCell ref="K20:M20"/>
    <mergeCell ref="K27:M27"/>
    <mergeCell ref="B24:F26"/>
    <mergeCell ref="B19:F22"/>
    <mergeCell ref="H36:I36"/>
    <mergeCell ref="C33:G33"/>
    <mergeCell ref="C34:G34"/>
    <mergeCell ref="C35:G35"/>
    <mergeCell ref="C36:G36"/>
    <mergeCell ref="N14:T14"/>
    <mergeCell ref="N15:T15"/>
    <mergeCell ref="N16:T16"/>
    <mergeCell ref="N17:T17"/>
    <mergeCell ref="N18:Q18"/>
    <mergeCell ref="R18:T18"/>
    <mergeCell ref="B3:F3"/>
    <mergeCell ref="B27:H27"/>
    <mergeCell ref="K25:M25"/>
    <mergeCell ref="B8:F8"/>
    <mergeCell ref="B12:F13"/>
    <mergeCell ref="N20:T20"/>
    <mergeCell ref="N19:T19"/>
    <mergeCell ref="N21:T21"/>
    <mergeCell ref="R23:T23"/>
    <mergeCell ref="N24:T24"/>
    <mergeCell ref="N25:T25"/>
    <mergeCell ref="N26:T26"/>
    <mergeCell ref="N27:T27"/>
    <mergeCell ref="N22:T22"/>
    <mergeCell ref="N23:Q23"/>
    <mergeCell ref="N12:T13"/>
    <mergeCell ref="B9:F9"/>
    <mergeCell ref="K17:M17"/>
  </mergeCells>
  <phoneticPr fontId="1"/>
  <printOptions horizontalCentered="1"/>
  <pageMargins left="0.70866141732283472" right="0.70866141732283472" top="0.74803149606299213" bottom="0.74803149606299213" header="0.31496062992125984" footer="0.31496062992125984"/>
  <pageSetup paperSize="12" orientation="portrait" horizontalDpi="300" verticalDpi="300" r:id="rId1"/>
  <headerFooter alignWithMargins="0"/>
  <rowBreaks count="1" manualBreakCount="1">
    <brk id="48" max="22"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B63"/>
  <sheetViews>
    <sheetView tabSelected="1" view="pageBreakPreview" topLeftCell="A9" zoomScaleNormal="150" zoomScaleSheetLayoutView="100" workbookViewId="0">
      <selection activeCell="O28" sqref="O28:R28"/>
    </sheetView>
  </sheetViews>
  <sheetFormatPr defaultRowHeight="13.5"/>
  <cols>
    <col min="1" max="1" width="3.25" style="5" customWidth="1"/>
    <col min="2" max="2" width="4.125" style="5" customWidth="1"/>
    <col min="3" max="3" width="3.625" style="5" customWidth="1"/>
    <col min="4" max="4" width="0" style="5" hidden="1" customWidth="1"/>
    <col min="5" max="5" width="2.375" style="5" customWidth="1"/>
    <col min="6" max="6" width="4.625" style="5" customWidth="1"/>
    <col min="7" max="7" width="10.5" style="5" customWidth="1"/>
    <col min="8" max="8" width="8.5" style="5" customWidth="1"/>
    <col min="9" max="9" width="9.625" style="5" customWidth="1"/>
    <col min="10" max="10" width="3.5" style="5" customWidth="1"/>
    <col min="11" max="11" width="2.75" style="5" customWidth="1"/>
    <col min="12" max="21" width="2.375" style="5" customWidth="1"/>
    <col min="22" max="25" width="3.5" style="5" customWidth="1"/>
    <col min="26" max="26" width="3.25" style="5" customWidth="1"/>
    <col min="27" max="27" width="0.875" style="5" customWidth="1"/>
    <col min="28" max="29" width="4.25" style="5" customWidth="1"/>
    <col min="30" max="30" width="13.5" style="5" bestFit="1" customWidth="1"/>
    <col min="31" max="16384" width="9" style="5"/>
  </cols>
  <sheetData>
    <row r="1" spans="1:28" ht="5.0999999999999996" customHeight="1">
      <c r="A1" s="7"/>
      <c r="B1" s="7"/>
      <c r="C1" s="7"/>
      <c r="D1" s="7"/>
      <c r="E1" s="7"/>
      <c r="F1" s="7"/>
      <c r="G1" s="7"/>
      <c r="H1" s="7"/>
      <c r="I1" s="8"/>
      <c r="J1" s="8"/>
      <c r="K1" s="8"/>
      <c r="L1" s="8"/>
      <c r="M1" s="8"/>
      <c r="N1" s="8"/>
      <c r="O1" s="8"/>
      <c r="P1" s="8"/>
      <c r="Q1" s="8"/>
      <c r="R1" s="8"/>
      <c r="S1" s="8"/>
      <c r="T1" s="8"/>
      <c r="U1" s="8"/>
      <c r="V1" s="8"/>
      <c r="W1" s="8"/>
      <c r="X1" s="8"/>
      <c r="Y1" s="8"/>
      <c r="Z1" s="8"/>
      <c r="AA1" s="15"/>
      <c r="AB1" s="15"/>
    </row>
    <row r="2" spans="1:28" ht="9" customHeight="1">
      <c r="A2" s="7"/>
      <c r="B2" s="9" t="s">
        <v>68</v>
      </c>
      <c r="C2" s="9"/>
      <c r="D2" s="7"/>
      <c r="E2" s="7"/>
      <c r="F2" s="7"/>
      <c r="G2" s="7"/>
      <c r="H2" s="7"/>
      <c r="I2" s="8"/>
      <c r="J2" s="8"/>
      <c r="K2" s="8"/>
      <c r="L2" s="8"/>
      <c r="M2" s="8"/>
      <c r="N2" s="8"/>
      <c r="O2" s="8"/>
      <c r="P2" s="8"/>
      <c r="Q2" s="8"/>
      <c r="R2" s="8"/>
      <c r="S2" s="8"/>
      <c r="T2" s="8"/>
      <c r="U2" s="8"/>
      <c r="V2" s="8"/>
      <c r="W2" s="8"/>
      <c r="X2" s="14"/>
      <c r="Y2" s="14"/>
      <c r="Z2" s="8"/>
      <c r="AA2" s="15"/>
      <c r="AB2" s="15"/>
    </row>
    <row r="3" spans="1:28" s="20" customFormat="1">
      <c r="A3" s="7"/>
      <c r="B3" s="167" t="s">
        <v>0</v>
      </c>
      <c r="C3" s="167"/>
      <c r="D3" s="167"/>
      <c r="E3" s="167"/>
      <c r="F3" s="167"/>
      <c r="G3" s="144" t="s">
        <v>33</v>
      </c>
      <c r="H3" s="7"/>
      <c r="I3" s="18"/>
      <c r="J3" s="18"/>
      <c r="K3" s="18"/>
      <c r="L3" s="18"/>
      <c r="M3" s="18"/>
      <c r="N3" s="18"/>
      <c r="O3" s="18"/>
      <c r="P3" s="18"/>
      <c r="Q3" s="18"/>
      <c r="R3" s="18"/>
      <c r="S3" s="18"/>
      <c r="T3" s="18"/>
      <c r="U3" s="18"/>
      <c r="V3" s="18"/>
      <c r="W3" s="18"/>
      <c r="X3" s="18"/>
      <c r="Y3" s="18"/>
      <c r="Z3" s="18"/>
      <c r="AA3" s="19"/>
      <c r="AB3" s="19"/>
    </row>
    <row r="4" spans="1:28" s="12" customFormat="1" ht="9">
      <c r="A4" s="9"/>
      <c r="B4" s="9" t="s">
        <v>497</v>
      </c>
      <c r="C4" s="9"/>
      <c r="D4" s="9"/>
      <c r="E4" s="9"/>
      <c r="F4" s="9"/>
      <c r="G4" s="9"/>
      <c r="H4" s="9"/>
      <c r="I4" s="23"/>
      <c r="J4" s="23"/>
      <c r="K4" s="23"/>
      <c r="L4" s="23"/>
      <c r="M4" s="23"/>
      <c r="N4" s="23"/>
      <c r="O4" s="23"/>
      <c r="P4" s="23"/>
      <c r="Q4" s="23"/>
      <c r="R4" s="23"/>
      <c r="S4" s="23"/>
      <c r="T4" s="23"/>
      <c r="U4" s="23"/>
      <c r="V4" s="23"/>
      <c r="W4" s="23"/>
      <c r="X4" s="23"/>
      <c r="Y4" s="23"/>
      <c r="Z4" s="23"/>
      <c r="AA4" s="24"/>
      <c r="AB4" s="24"/>
    </row>
    <row r="5" spans="1:28" ht="5.0999999999999996" customHeight="1">
      <c r="A5" s="7"/>
      <c r="B5" s="7"/>
      <c r="C5" s="7"/>
      <c r="D5" s="7"/>
      <c r="E5" s="7"/>
      <c r="F5" s="7"/>
      <c r="G5" s="7"/>
      <c r="H5" s="7"/>
      <c r="I5" s="8"/>
      <c r="J5" s="8"/>
      <c r="K5" s="8"/>
      <c r="L5" s="8"/>
      <c r="M5" s="8"/>
      <c r="N5" s="8"/>
      <c r="O5" s="8"/>
      <c r="P5" s="8"/>
      <c r="Q5" s="8"/>
      <c r="R5" s="8"/>
      <c r="S5" s="8"/>
      <c r="T5" s="8"/>
      <c r="U5" s="8"/>
      <c r="V5" s="8"/>
      <c r="W5" s="8"/>
      <c r="X5" s="8"/>
      <c r="Y5" s="8"/>
      <c r="Z5" s="8"/>
      <c r="AA5" s="15"/>
      <c r="AB5" s="15"/>
    </row>
    <row r="6" spans="1:28">
      <c r="A6" s="115" t="s">
        <v>312</v>
      </c>
      <c r="J6" s="25"/>
    </row>
    <row r="7" spans="1:28" s="10" customFormat="1" ht="11.25">
      <c r="B7" s="32" t="s">
        <v>1</v>
      </c>
      <c r="C7" s="32"/>
      <c r="D7" s="32"/>
      <c r="E7" s="32"/>
      <c r="F7" s="32"/>
      <c r="G7" s="32"/>
      <c r="H7" s="32"/>
      <c r="I7" s="32"/>
      <c r="J7" s="29"/>
      <c r="K7" s="32"/>
      <c r="L7" s="32"/>
      <c r="M7" s="32"/>
      <c r="N7" s="32"/>
      <c r="O7" s="32"/>
      <c r="P7" s="32"/>
      <c r="Q7" s="32"/>
    </row>
    <row r="8" spans="1:28" s="12" customFormat="1" ht="9" customHeight="1">
      <c r="B8" s="190"/>
      <c r="C8" s="190"/>
      <c r="D8" s="190"/>
      <c r="E8" s="190"/>
      <c r="F8" s="190"/>
      <c r="G8" s="40" t="s">
        <v>2</v>
      </c>
      <c r="H8" s="13" t="s">
        <v>3</v>
      </c>
      <c r="I8" s="13" t="s">
        <v>69</v>
      </c>
      <c r="J8" s="29"/>
      <c r="K8" s="3"/>
      <c r="L8" s="3"/>
      <c r="M8" s="3"/>
      <c r="N8" s="3"/>
      <c r="O8" s="4"/>
      <c r="P8" s="3"/>
      <c r="Q8" s="3"/>
      <c r="R8" s="4"/>
      <c r="S8" s="4"/>
      <c r="T8" s="4"/>
      <c r="U8" s="4"/>
      <c r="V8" s="4"/>
      <c r="W8" s="4"/>
      <c r="X8" s="4"/>
      <c r="Y8" s="4"/>
    </row>
    <row r="9" spans="1:28" s="12" customFormat="1" ht="9" customHeight="1">
      <c r="B9" s="190" t="s">
        <v>31</v>
      </c>
      <c r="C9" s="190"/>
      <c r="D9" s="190"/>
      <c r="E9" s="190"/>
      <c r="F9" s="190"/>
      <c r="G9" s="41">
        <v>68364</v>
      </c>
      <c r="H9" s="27">
        <v>468</v>
      </c>
      <c r="I9" s="28">
        <v>54.998990696857994</v>
      </c>
      <c r="J9" s="32"/>
      <c r="K9" s="29"/>
      <c r="L9" s="29"/>
      <c r="M9" s="29"/>
      <c r="N9" s="29"/>
      <c r="O9" s="11"/>
      <c r="P9" s="29"/>
      <c r="Q9" s="29"/>
      <c r="R9" s="11"/>
      <c r="S9" s="11"/>
      <c r="T9" s="11"/>
      <c r="U9" s="11"/>
      <c r="V9" s="11"/>
      <c r="W9" s="11"/>
      <c r="X9" s="11"/>
      <c r="Y9" s="11"/>
    </row>
    <row r="10" spans="1:28">
      <c r="B10" s="35"/>
      <c r="C10" s="35"/>
      <c r="D10" s="35"/>
      <c r="E10" s="35"/>
      <c r="F10" s="35"/>
      <c r="G10" s="35"/>
      <c r="H10" s="35"/>
      <c r="I10" s="35"/>
      <c r="J10" s="32"/>
      <c r="K10" s="35"/>
      <c r="L10" s="35"/>
      <c r="M10" s="35"/>
      <c r="N10" s="35"/>
      <c r="O10" s="35"/>
      <c r="P10" s="35"/>
      <c r="Q10" s="35"/>
    </row>
    <row r="11" spans="1:28" s="10" customFormat="1" ht="11.25">
      <c r="B11" s="31" t="s">
        <v>4</v>
      </c>
      <c r="C11" s="31"/>
      <c r="D11" s="31"/>
      <c r="E11" s="31"/>
      <c r="F11" s="32"/>
      <c r="G11" s="32"/>
      <c r="H11" s="32"/>
      <c r="I11" s="32"/>
      <c r="J11" s="32"/>
      <c r="K11" s="32"/>
      <c r="L11" s="32"/>
      <c r="M11" s="32"/>
      <c r="N11" s="32"/>
      <c r="O11" s="32"/>
      <c r="P11" s="32"/>
      <c r="Q11" s="32"/>
    </row>
    <row r="12" spans="1:28" s="12" customFormat="1" ht="9" customHeight="1">
      <c r="B12" s="209" t="s">
        <v>5</v>
      </c>
      <c r="C12" s="209"/>
      <c r="D12" s="209"/>
      <c r="E12" s="209"/>
      <c r="F12" s="209"/>
      <c r="G12" s="162" t="s">
        <v>8</v>
      </c>
      <c r="H12" s="163"/>
      <c r="I12" s="187" t="s">
        <v>20</v>
      </c>
      <c r="J12" s="183" t="s">
        <v>71</v>
      </c>
      <c r="K12" s="161" t="s">
        <v>69</v>
      </c>
      <c r="L12" s="162"/>
      <c r="M12" s="163"/>
      <c r="N12" s="161" t="s">
        <v>70</v>
      </c>
      <c r="O12" s="162"/>
      <c r="P12" s="162"/>
      <c r="Q12" s="162"/>
      <c r="R12" s="162"/>
      <c r="S12" s="163"/>
      <c r="T12" s="3"/>
      <c r="U12" s="3"/>
      <c r="W12" s="4"/>
      <c r="X12" s="4"/>
      <c r="Y12" s="4"/>
    </row>
    <row r="13" spans="1:28" s="12" customFormat="1" ht="4.5" customHeight="1">
      <c r="B13" s="209"/>
      <c r="C13" s="209"/>
      <c r="D13" s="209"/>
      <c r="E13" s="209"/>
      <c r="F13" s="209"/>
      <c r="G13" s="165"/>
      <c r="H13" s="166"/>
      <c r="I13" s="187"/>
      <c r="J13" s="184"/>
      <c r="K13" s="164"/>
      <c r="L13" s="165"/>
      <c r="M13" s="166"/>
      <c r="N13" s="164"/>
      <c r="O13" s="165"/>
      <c r="P13" s="165"/>
      <c r="Q13" s="165"/>
      <c r="R13" s="165"/>
      <c r="S13" s="166"/>
      <c r="T13" s="3"/>
      <c r="U13" s="3"/>
      <c r="W13" s="16"/>
      <c r="X13" s="16"/>
    </row>
    <row r="14" spans="1:28" s="12" customFormat="1" ht="9" customHeight="1">
      <c r="B14" s="227" t="s">
        <v>493</v>
      </c>
      <c r="C14" s="228"/>
      <c r="D14" s="228"/>
      <c r="E14" s="228"/>
      <c r="F14" s="229"/>
      <c r="G14" s="33" t="s">
        <v>37</v>
      </c>
      <c r="H14" s="34"/>
      <c r="I14" s="39">
        <v>9</v>
      </c>
      <c r="J14" s="59">
        <f>SUM(J29:J37,)</f>
        <v>22</v>
      </c>
      <c r="K14" s="158">
        <v>13.083889181440524</v>
      </c>
      <c r="L14" s="159"/>
      <c r="M14" s="160"/>
      <c r="N14" s="158">
        <f>K14/J14*100</f>
        <v>59.472223552002376</v>
      </c>
      <c r="O14" s="159"/>
      <c r="P14" s="159"/>
      <c r="Q14" s="159"/>
      <c r="R14" s="159"/>
      <c r="S14" s="160"/>
      <c r="T14" s="4"/>
      <c r="U14" s="4"/>
      <c r="W14" s="21"/>
      <c r="X14" s="21"/>
    </row>
    <row r="15" spans="1:28" s="12" customFormat="1" ht="9" customHeight="1">
      <c r="B15" s="247"/>
      <c r="C15" s="248"/>
      <c r="D15" s="248"/>
      <c r="E15" s="248"/>
      <c r="F15" s="249"/>
      <c r="G15" s="33" t="s">
        <v>38</v>
      </c>
      <c r="H15" s="34"/>
      <c r="I15" s="39" t="s">
        <v>501</v>
      </c>
      <c r="J15" s="59" t="s">
        <v>501</v>
      </c>
      <c r="K15" s="158" t="s">
        <v>611</v>
      </c>
      <c r="L15" s="159"/>
      <c r="M15" s="160"/>
      <c r="N15" s="158" t="s">
        <v>498</v>
      </c>
      <c r="O15" s="159"/>
      <c r="P15" s="159"/>
      <c r="Q15" s="159"/>
      <c r="R15" s="159"/>
      <c r="S15" s="160"/>
      <c r="T15" s="4"/>
      <c r="U15" s="4"/>
      <c r="W15" s="21"/>
      <c r="X15" s="21"/>
    </row>
    <row r="16" spans="1:28" s="12" customFormat="1" ht="9" customHeight="1">
      <c r="B16" s="247"/>
      <c r="C16" s="248"/>
      <c r="D16" s="248"/>
      <c r="E16" s="248"/>
      <c r="F16" s="249"/>
      <c r="G16" s="33" t="s">
        <v>11</v>
      </c>
      <c r="H16" s="34"/>
      <c r="I16" s="39">
        <v>24</v>
      </c>
      <c r="J16" s="59">
        <f>SUM(J38:J61)</f>
        <v>68</v>
      </c>
      <c r="K16" s="158">
        <v>39.529416066935816</v>
      </c>
      <c r="L16" s="159"/>
      <c r="M16" s="160"/>
      <c r="N16" s="158">
        <f>K16/J16*100</f>
        <v>58.131494216082082</v>
      </c>
      <c r="O16" s="159"/>
      <c r="P16" s="159"/>
      <c r="Q16" s="159"/>
      <c r="R16" s="159"/>
      <c r="S16" s="160"/>
      <c r="T16" s="4"/>
      <c r="U16" s="4"/>
      <c r="W16" s="21"/>
      <c r="X16" s="21"/>
    </row>
    <row r="17" spans="1:25" s="12" customFormat="1" ht="9" customHeight="1">
      <c r="B17" s="230"/>
      <c r="C17" s="231"/>
      <c r="D17" s="231"/>
      <c r="E17" s="231"/>
      <c r="F17" s="232"/>
      <c r="G17" s="33" t="s">
        <v>10</v>
      </c>
      <c r="H17" s="34"/>
      <c r="I17" s="39">
        <v>2</v>
      </c>
      <c r="J17" s="59">
        <f>SUM(J62:J63)</f>
        <v>10</v>
      </c>
      <c r="K17" s="158">
        <v>2.3856854484816568</v>
      </c>
      <c r="L17" s="159"/>
      <c r="M17" s="160"/>
      <c r="N17" s="158">
        <f>K17/J17*100</f>
        <v>23.856854484816566</v>
      </c>
      <c r="O17" s="159"/>
      <c r="P17" s="159"/>
      <c r="Q17" s="159"/>
      <c r="R17" s="159"/>
      <c r="S17" s="160"/>
      <c r="T17" s="4"/>
      <c r="U17" s="4"/>
      <c r="W17" s="21"/>
      <c r="X17" s="21"/>
    </row>
    <row r="18" spans="1:25" s="12" customFormat="1" ht="9" customHeight="1">
      <c r="B18" s="190" t="s">
        <v>6</v>
      </c>
      <c r="C18" s="190"/>
      <c r="D18" s="190"/>
      <c r="E18" s="190"/>
      <c r="F18" s="190"/>
      <c r="G18" s="33" t="s">
        <v>40</v>
      </c>
      <c r="H18" s="34"/>
      <c r="I18" s="39" t="s">
        <v>501</v>
      </c>
      <c r="J18" s="59" t="s">
        <v>503</v>
      </c>
      <c r="K18" s="158" t="s">
        <v>611</v>
      </c>
      <c r="L18" s="159"/>
      <c r="M18" s="160"/>
      <c r="N18" s="158" t="s">
        <v>499</v>
      </c>
      <c r="O18" s="159"/>
      <c r="P18" s="159"/>
      <c r="Q18" s="159"/>
      <c r="R18" s="159"/>
      <c r="S18" s="160"/>
      <c r="T18" s="4"/>
      <c r="U18" s="4"/>
      <c r="W18" s="21"/>
      <c r="X18" s="21"/>
    </row>
    <row r="19" spans="1:25" s="12" customFormat="1" ht="9" customHeight="1">
      <c r="B19" s="190"/>
      <c r="C19" s="190"/>
      <c r="D19" s="190"/>
      <c r="E19" s="190"/>
      <c r="F19" s="190"/>
      <c r="G19" s="33" t="s">
        <v>41</v>
      </c>
      <c r="H19" s="34"/>
      <c r="I19" s="39">
        <v>2</v>
      </c>
      <c r="J19" s="59">
        <f>SUM(J62:J63)</f>
        <v>10</v>
      </c>
      <c r="K19" s="158">
        <v>2.3856854484816568</v>
      </c>
      <c r="L19" s="159"/>
      <c r="M19" s="160"/>
      <c r="N19" s="158">
        <f t="shared" ref="N19:N24" si="0">K19/J19*100</f>
        <v>23.856854484816566</v>
      </c>
      <c r="O19" s="159"/>
      <c r="P19" s="159"/>
      <c r="Q19" s="159"/>
      <c r="R19" s="159"/>
      <c r="S19" s="160"/>
      <c r="T19" s="4"/>
      <c r="U19" s="4"/>
      <c r="W19" s="21"/>
      <c r="X19" s="21"/>
    </row>
    <row r="20" spans="1:25" s="12" customFormat="1" ht="9" customHeight="1">
      <c r="B20" s="190"/>
      <c r="C20" s="190"/>
      <c r="D20" s="190"/>
      <c r="E20" s="190"/>
      <c r="F20" s="190"/>
      <c r="G20" s="33" t="s">
        <v>42</v>
      </c>
      <c r="H20" s="34"/>
      <c r="I20" s="39">
        <v>28</v>
      </c>
      <c r="J20" s="59">
        <f>SUM(J29:J37,J43:J61,)</f>
        <v>80</v>
      </c>
      <c r="K20" s="158">
        <v>46.249049207185067</v>
      </c>
      <c r="L20" s="159"/>
      <c r="M20" s="160"/>
      <c r="N20" s="158">
        <f t="shared" si="0"/>
        <v>57.811311508981333</v>
      </c>
      <c r="O20" s="159"/>
      <c r="P20" s="159"/>
      <c r="Q20" s="159"/>
      <c r="R20" s="159"/>
      <c r="S20" s="160"/>
      <c r="T20" s="4"/>
      <c r="U20" s="4"/>
      <c r="W20" s="21"/>
      <c r="X20" s="21"/>
    </row>
    <row r="21" spans="1:25" s="12" customFormat="1" ht="9" customHeight="1">
      <c r="B21" s="190"/>
      <c r="C21" s="190"/>
      <c r="D21" s="190"/>
      <c r="E21" s="190"/>
      <c r="F21" s="190"/>
      <c r="G21" s="33" t="s">
        <v>43</v>
      </c>
      <c r="H21" s="34"/>
      <c r="I21" s="39">
        <v>5</v>
      </c>
      <c r="J21" s="59">
        <f>SUM(J38:J42)</f>
        <v>10</v>
      </c>
      <c r="K21" s="158">
        <v>6.3642560411912701</v>
      </c>
      <c r="L21" s="159"/>
      <c r="M21" s="160"/>
      <c r="N21" s="158">
        <f t="shared" si="0"/>
        <v>63.642560411912697</v>
      </c>
      <c r="O21" s="159"/>
      <c r="P21" s="159"/>
      <c r="Q21" s="159"/>
      <c r="R21" s="159"/>
      <c r="S21" s="160"/>
      <c r="T21" s="4"/>
      <c r="U21" s="4"/>
      <c r="W21" s="21"/>
      <c r="X21" s="21"/>
    </row>
    <row r="22" spans="1:25" s="12" customFormat="1" ht="9" customHeight="1">
      <c r="B22" s="190" t="s">
        <v>7</v>
      </c>
      <c r="C22" s="190"/>
      <c r="D22" s="190"/>
      <c r="E22" s="190"/>
      <c r="F22" s="190"/>
      <c r="G22" s="33" t="s">
        <v>17</v>
      </c>
      <c r="H22" s="34"/>
      <c r="I22" s="39">
        <v>29</v>
      </c>
      <c r="J22" s="59">
        <f>SUM(J29:J52,J57:J61,)</f>
        <v>74</v>
      </c>
      <c r="K22" s="158">
        <v>44.76262360306594</v>
      </c>
      <c r="L22" s="159"/>
      <c r="M22" s="160"/>
      <c r="N22" s="158">
        <f t="shared" si="0"/>
        <v>60.490031896035056</v>
      </c>
      <c r="O22" s="159"/>
      <c r="P22" s="159"/>
      <c r="Q22" s="159"/>
      <c r="R22" s="159"/>
      <c r="S22" s="160"/>
      <c r="T22" s="4"/>
      <c r="U22" s="4"/>
      <c r="W22" s="21"/>
      <c r="X22" s="21"/>
    </row>
    <row r="23" spans="1:25" s="12" customFormat="1" ht="9" customHeight="1">
      <c r="B23" s="190"/>
      <c r="C23" s="190"/>
      <c r="D23" s="190"/>
      <c r="E23" s="190"/>
      <c r="F23" s="190"/>
      <c r="G23" s="33" t="s">
        <v>18</v>
      </c>
      <c r="H23" s="34"/>
      <c r="I23" s="39">
        <v>4</v>
      </c>
      <c r="J23" s="59">
        <f>SUM(J53:J56)</f>
        <v>16</v>
      </c>
      <c r="K23" s="158">
        <v>7.8506816453103969</v>
      </c>
      <c r="L23" s="159"/>
      <c r="M23" s="160"/>
      <c r="N23" s="158">
        <f t="shared" si="0"/>
        <v>49.066760283189979</v>
      </c>
      <c r="O23" s="159"/>
      <c r="P23" s="159"/>
      <c r="Q23" s="159"/>
      <c r="R23" s="159"/>
      <c r="S23" s="160"/>
      <c r="T23" s="4"/>
      <c r="U23" s="4"/>
      <c r="W23" s="21"/>
      <c r="X23" s="21"/>
    </row>
    <row r="24" spans="1:25" s="12" customFormat="1" ht="9" customHeight="1">
      <c r="B24" s="190"/>
      <c r="C24" s="190"/>
      <c r="D24" s="190"/>
      <c r="E24" s="190"/>
      <c r="F24" s="190"/>
      <c r="G24" s="33" t="s">
        <v>19</v>
      </c>
      <c r="H24" s="34"/>
      <c r="I24" s="39">
        <v>2</v>
      </c>
      <c r="J24" s="59">
        <f>SUM(J62:J63)</f>
        <v>10</v>
      </c>
      <c r="K24" s="158">
        <v>2.3856854484816568</v>
      </c>
      <c r="L24" s="159"/>
      <c r="M24" s="160"/>
      <c r="N24" s="158">
        <f t="shared" si="0"/>
        <v>23.856854484816566</v>
      </c>
      <c r="O24" s="159"/>
      <c r="P24" s="159"/>
      <c r="Q24" s="159"/>
      <c r="R24" s="159"/>
      <c r="S24" s="160"/>
      <c r="T24" s="4"/>
      <c r="U24" s="4"/>
      <c r="V24" s="21"/>
      <c r="W24" s="21"/>
      <c r="X24" s="21"/>
      <c r="Y24" s="21"/>
    </row>
    <row r="25" spans="1:25" s="142" customFormat="1" ht="9" customHeight="1">
      <c r="B25" s="190" t="s">
        <v>423</v>
      </c>
      <c r="C25" s="190"/>
      <c r="D25" s="190"/>
      <c r="E25" s="190"/>
      <c r="F25" s="190"/>
      <c r="G25" s="190"/>
      <c r="H25" s="190"/>
      <c r="I25" s="59">
        <v>35</v>
      </c>
      <c r="J25" s="59">
        <v>100</v>
      </c>
      <c r="K25" s="222">
        <v>54.998990696857994</v>
      </c>
      <c r="L25" s="222"/>
      <c r="M25" s="222"/>
      <c r="N25" s="158" t="s">
        <v>516</v>
      </c>
      <c r="O25" s="159"/>
      <c r="P25" s="159"/>
      <c r="Q25" s="159"/>
      <c r="R25" s="159"/>
      <c r="S25" s="160"/>
    </row>
    <row r="26" spans="1:25" s="10" customFormat="1" ht="15" customHeight="1">
      <c r="A26" s="10" t="s">
        <v>21</v>
      </c>
    </row>
    <row r="27" spans="1:25" s="12" customFormat="1" ht="18" customHeight="1">
      <c r="A27" s="161" t="s">
        <v>315</v>
      </c>
      <c r="B27" s="163"/>
      <c r="C27" s="161" t="s">
        <v>316</v>
      </c>
      <c r="D27" s="162"/>
      <c r="E27" s="162"/>
      <c r="F27" s="162"/>
      <c r="G27" s="163"/>
      <c r="H27" s="161" t="s">
        <v>24</v>
      </c>
      <c r="I27" s="163"/>
      <c r="J27" s="183" t="s">
        <v>71</v>
      </c>
      <c r="K27" s="172" t="s">
        <v>494</v>
      </c>
      <c r="L27" s="173"/>
      <c r="M27" s="173"/>
      <c r="N27" s="174"/>
      <c r="O27" s="190" t="s">
        <v>6</v>
      </c>
      <c r="P27" s="190"/>
      <c r="Q27" s="190"/>
      <c r="R27" s="190"/>
      <c r="S27" s="190" t="s">
        <v>7</v>
      </c>
      <c r="T27" s="190"/>
      <c r="U27" s="190"/>
      <c r="V27" s="191" t="s">
        <v>31</v>
      </c>
      <c r="W27" s="191"/>
    </row>
    <row r="28" spans="1:25" s="12" customFormat="1" ht="172.5">
      <c r="A28" s="164"/>
      <c r="B28" s="166"/>
      <c r="C28" s="164"/>
      <c r="D28" s="165"/>
      <c r="E28" s="165"/>
      <c r="F28" s="165"/>
      <c r="G28" s="166"/>
      <c r="H28" s="164"/>
      <c r="I28" s="166"/>
      <c r="J28" s="184"/>
      <c r="K28" s="42" t="s">
        <v>37</v>
      </c>
      <c r="L28" s="43" t="s">
        <v>38</v>
      </c>
      <c r="M28" s="43" t="s">
        <v>11</v>
      </c>
      <c r="N28" s="44" t="s">
        <v>10</v>
      </c>
      <c r="O28" s="151" t="s">
        <v>39</v>
      </c>
      <c r="P28" s="152" t="s">
        <v>41</v>
      </c>
      <c r="Q28" s="152" t="s">
        <v>42</v>
      </c>
      <c r="R28" s="152" t="s">
        <v>43</v>
      </c>
      <c r="S28" s="42" t="s">
        <v>17</v>
      </c>
      <c r="T28" s="43" t="s">
        <v>18</v>
      </c>
      <c r="U28" s="44" t="s">
        <v>19</v>
      </c>
      <c r="V28" s="42" t="s">
        <v>22</v>
      </c>
      <c r="W28" s="44" t="s">
        <v>23</v>
      </c>
    </row>
    <row r="29" spans="1:25" s="12" customFormat="1" ht="19.5" customHeight="1">
      <c r="A29" s="223">
        <v>1</v>
      </c>
      <c r="B29" s="80" t="s">
        <v>521</v>
      </c>
      <c r="C29" s="240" t="s">
        <v>108</v>
      </c>
      <c r="D29" s="258"/>
      <c r="E29" s="258"/>
      <c r="F29" s="258"/>
      <c r="G29" s="257"/>
      <c r="H29" s="251" t="s">
        <v>462</v>
      </c>
      <c r="I29" s="252"/>
      <c r="J29" s="78">
        <v>2</v>
      </c>
      <c r="K29" s="45" t="s">
        <v>29</v>
      </c>
      <c r="L29" s="46"/>
      <c r="M29" s="46"/>
      <c r="N29" s="47"/>
      <c r="O29" s="45"/>
      <c r="P29" s="46"/>
      <c r="Q29" s="46" t="s">
        <v>29</v>
      </c>
      <c r="R29" s="46"/>
      <c r="S29" s="45" t="s">
        <v>29</v>
      </c>
      <c r="T29" s="46"/>
      <c r="U29" s="47"/>
      <c r="V29" s="48">
        <v>31.908606869112397</v>
      </c>
      <c r="W29" s="49">
        <v>0.40225840000000002</v>
      </c>
    </row>
    <row r="30" spans="1:25" s="12" customFormat="1" ht="20.25" customHeight="1">
      <c r="A30" s="223"/>
      <c r="B30" s="73" t="s">
        <v>520</v>
      </c>
      <c r="C30" s="259" t="s">
        <v>572</v>
      </c>
      <c r="D30" s="258"/>
      <c r="E30" s="258"/>
      <c r="F30" s="258"/>
      <c r="G30" s="257"/>
      <c r="H30" s="253"/>
      <c r="I30" s="254"/>
      <c r="J30" s="78">
        <v>2</v>
      </c>
      <c r="K30" s="45" t="s">
        <v>29</v>
      </c>
      <c r="L30" s="46"/>
      <c r="M30" s="46"/>
      <c r="N30" s="47"/>
      <c r="O30" s="45"/>
      <c r="P30" s="46"/>
      <c r="Q30" s="46" t="s">
        <v>29</v>
      </c>
      <c r="R30" s="46"/>
      <c r="S30" s="45" t="s">
        <v>29</v>
      </c>
      <c r="T30" s="46"/>
      <c r="U30" s="47"/>
      <c r="V30" s="48">
        <v>92.699373939500319</v>
      </c>
      <c r="W30" s="49">
        <v>0.2486688</v>
      </c>
    </row>
    <row r="31" spans="1:25" s="12" customFormat="1" ht="19.5" customHeight="1">
      <c r="A31" s="223"/>
      <c r="B31" s="73" t="s">
        <v>573</v>
      </c>
      <c r="C31" s="240" t="s">
        <v>44</v>
      </c>
      <c r="D31" s="258"/>
      <c r="E31" s="258"/>
      <c r="F31" s="258"/>
      <c r="G31" s="257"/>
      <c r="H31" s="253"/>
      <c r="I31" s="254"/>
      <c r="J31" s="78">
        <v>2</v>
      </c>
      <c r="K31" s="45" t="s">
        <v>29</v>
      </c>
      <c r="L31" s="46"/>
      <c r="M31" s="46"/>
      <c r="N31" s="47"/>
      <c r="O31" s="45"/>
      <c r="P31" s="46"/>
      <c r="Q31" s="46" t="s">
        <v>29</v>
      </c>
      <c r="R31" s="46"/>
      <c r="S31" s="45" t="s">
        <v>29</v>
      </c>
      <c r="T31" s="46"/>
      <c r="U31" s="47"/>
      <c r="V31" s="48">
        <v>71.771692703762213</v>
      </c>
      <c r="W31" s="49">
        <v>0.3715405</v>
      </c>
    </row>
    <row r="32" spans="1:25" s="12" customFormat="1" ht="18" customHeight="1">
      <c r="A32" s="223"/>
      <c r="B32" s="73" t="s">
        <v>574</v>
      </c>
      <c r="C32" s="240" t="s">
        <v>45</v>
      </c>
      <c r="D32" s="258"/>
      <c r="E32" s="258"/>
      <c r="F32" s="258"/>
      <c r="G32" s="257"/>
      <c r="H32" s="255"/>
      <c r="I32" s="256"/>
      <c r="J32" s="78">
        <v>2</v>
      </c>
      <c r="K32" s="45" t="s">
        <v>29</v>
      </c>
      <c r="L32" s="46"/>
      <c r="M32" s="46"/>
      <c r="N32" s="47"/>
      <c r="O32" s="45"/>
      <c r="P32" s="46"/>
      <c r="Q32" s="46" t="s">
        <v>29</v>
      </c>
      <c r="R32" s="46"/>
      <c r="S32" s="45" t="s">
        <v>29</v>
      </c>
      <c r="T32" s="46"/>
      <c r="U32" s="47"/>
      <c r="V32" s="48">
        <v>68.732081212333981</v>
      </c>
      <c r="W32" s="49">
        <v>0.3437481</v>
      </c>
    </row>
    <row r="33" spans="1:23" s="12" customFormat="1" ht="18.75" customHeight="1">
      <c r="A33" s="223">
        <v>2</v>
      </c>
      <c r="B33" s="73" t="s">
        <v>575</v>
      </c>
      <c r="C33" s="240" t="s">
        <v>463</v>
      </c>
      <c r="D33" s="258"/>
      <c r="E33" s="258"/>
      <c r="F33" s="258"/>
      <c r="G33" s="257"/>
      <c r="H33" s="251" t="s">
        <v>464</v>
      </c>
      <c r="I33" s="252"/>
      <c r="J33" s="78">
        <v>2</v>
      </c>
      <c r="K33" s="45" t="s">
        <v>29</v>
      </c>
      <c r="L33" s="46"/>
      <c r="M33" s="46"/>
      <c r="N33" s="47"/>
      <c r="O33" s="45"/>
      <c r="P33" s="46"/>
      <c r="Q33" s="46" t="s">
        <v>29</v>
      </c>
      <c r="R33" s="46"/>
      <c r="S33" s="45" t="s">
        <v>29</v>
      </c>
      <c r="T33" s="46"/>
      <c r="U33" s="47"/>
      <c r="V33" s="48">
        <v>74.467556023638167</v>
      </c>
      <c r="W33" s="49">
        <v>0.29108879999999998</v>
      </c>
    </row>
    <row r="34" spans="1:23" s="12" customFormat="1" ht="18.75" customHeight="1">
      <c r="A34" s="223"/>
      <c r="B34" s="73" t="s">
        <v>576</v>
      </c>
      <c r="C34" s="240" t="s">
        <v>465</v>
      </c>
      <c r="D34" s="258"/>
      <c r="E34" s="258"/>
      <c r="F34" s="258"/>
      <c r="G34" s="257"/>
      <c r="H34" s="253"/>
      <c r="I34" s="254"/>
      <c r="J34" s="78">
        <v>3</v>
      </c>
      <c r="K34" s="45" t="s">
        <v>29</v>
      </c>
      <c r="L34" s="46"/>
      <c r="M34" s="46"/>
      <c r="N34" s="47"/>
      <c r="O34" s="45"/>
      <c r="P34" s="46"/>
      <c r="Q34" s="46" t="s">
        <v>29</v>
      </c>
      <c r="R34" s="46"/>
      <c r="S34" s="45" t="s">
        <v>29</v>
      </c>
      <c r="T34" s="46"/>
      <c r="U34" s="47"/>
      <c r="V34" s="48">
        <v>56.386402199988304</v>
      </c>
      <c r="W34" s="49">
        <v>0.38031710000000002</v>
      </c>
    </row>
    <row r="35" spans="1:23" s="12" customFormat="1" ht="18" customHeight="1">
      <c r="A35" s="223"/>
      <c r="B35" s="73" t="s">
        <v>577</v>
      </c>
      <c r="C35" s="240" t="s">
        <v>466</v>
      </c>
      <c r="D35" s="258"/>
      <c r="E35" s="258"/>
      <c r="F35" s="258"/>
      <c r="G35" s="257"/>
      <c r="H35" s="253"/>
      <c r="I35" s="254"/>
      <c r="J35" s="78">
        <v>3</v>
      </c>
      <c r="K35" s="45" t="s">
        <v>29</v>
      </c>
      <c r="L35" s="46"/>
      <c r="M35" s="46"/>
      <c r="N35" s="47"/>
      <c r="O35" s="45"/>
      <c r="P35" s="46"/>
      <c r="Q35" s="46" t="s">
        <v>29</v>
      </c>
      <c r="R35" s="46"/>
      <c r="S35" s="45" t="s">
        <v>29</v>
      </c>
      <c r="T35" s="46"/>
      <c r="U35" s="47"/>
      <c r="V35" s="48">
        <v>50.962494880346384</v>
      </c>
      <c r="W35" s="49">
        <v>0.46223150000000002</v>
      </c>
    </row>
    <row r="36" spans="1:23" s="12" customFormat="1" ht="20.25" customHeight="1">
      <c r="A36" s="223"/>
      <c r="B36" s="73" t="s">
        <v>578</v>
      </c>
      <c r="C36" s="240" t="s">
        <v>467</v>
      </c>
      <c r="D36" s="258"/>
      <c r="E36" s="258"/>
      <c r="F36" s="258"/>
      <c r="G36" s="257"/>
      <c r="H36" s="253"/>
      <c r="I36" s="254"/>
      <c r="J36" s="78">
        <v>3</v>
      </c>
      <c r="K36" s="45" t="s">
        <v>29</v>
      </c>
      <c r="L36" s="46"/>
      <c r="M36" s="46"/>
      <c r="N36" s="47"/>
      <c r="O36" s="45"/>
      <c r="P36" s="46"/>
      <c r="Q36" s="46" t="s">
        <v>29</v>
      </c>
      <c r="R36" s="46"/>
      <c r="S36" s="45" t="s">
        <v>29</v>
      </c>
      <c r="T36" s="46"/>
      <c r="U36" s="47"/>
      <c r="V36" s="48">
        <v>25.31741852436955</v>
      </c>
      <c r="W36" s="49">
        <v>0.58949149999999995</v>
      </c>
    </row>
    <row r="37" spans="1:23" s="12" customFormat="1" ht="20.25" customHeight="1">
      <c r="A37" s="223"/>
      <c r="B37" s="73" t="s">
        <v>579</v>
      </c>
      <c r="C37" s="240" t="s">
        <v>468</v>
      </c>
      <c r="D37" s="258"/>
      <c r="E37" s="258"/>
      <c r="F37" s="258"/>
      <c r="G37" s="257"/>
      <c r="H37" s="255"/>
      <c r="I37" s="256"/>
      <c r="J37" s="78">
        <v>3</v>
      </c>
      <c r="K37" s="45" t="s">
        <v>29</v>
      </c>
      <c r="L37" s="46"/>
      <c r="M37" s="46"/>
      <c r="N37" s="47"/>
      <c r="O37" s="45"/>
      <c r="P37" s="46"/>
      <c r="Q37" s="46" t="s">
        <v>29</v>
      </c>
      <c r="R37" s="46"/>
      <c r="S37" s="45" t="s">
        <v>29</v>
      </c>
      <c r="T37" s="46"/>
      <c r="U37" s="47"/>
      <c r="V37" s="48">
        <v>77.077116611081863</v>
      </c>
      <c r="W37" s="49">
        <v>0.52220460000000002</v>
      </c>
    </row>
    <row r="38" spans="1:23" ht="18" customHeight="1">
      <c r="A38" s="223">
        <v>3</v>
      </c>
      <c r="B38" s="73" t="s">
        <v>521</v>
      </c>
      <c r="C38" s="240" t="s">
        <v>109</v>
      </c>
      <c r="D38" s="258"/>
      <c r="E38" s="258"/>
      <c r="F38" s="258"/>
      <c r="G38" s="257"/>
      <c r="H38" s="251" t="s">
        <v>580</v>
      </c>
      <c r="I38" s="252"/>
      <c r="J38" s="78">
        <v>2</v>
      </c>
      <c r="K38" s="45"/>
      <c r="L38" s="46"/>
      <c r="M38" s="46" t="s">
        <v>29</v>
      </c>
      <c r="N38" s="47"/>
      <c r="O38" s="45"/>
      <c r="P38" s="46"/>
      <c r="Q38" s="46"/>
      <c r="R38" s="46" t="s">
        <v>29</v>
      </c>
      <c r="S38" s="45" t="s">
        <v>29</v>
      </c>
      <c r="T38" s="46"/>
      <c r="U38" s="47"/>
      <c r="V38" s="48">
        <v>69.441518928090815</v>
      </c>
      <c r="W38" s="49">
        <v>0.2457433</v>
      </c>
    </row>
    <row r="39" spans="1:23" ht="18" customHeight="1">
      <c r="A39" s="223"/>
      <c r="B39" s="73" t="s">
        <v>520</v>
      </c>
      <c r="C39" s="240" t="s">
        <v>46</v>
      </c>
      <c r="D39" s="258"/>
      <c r="E39" s="258"/>
      <c r="F39" s="258"/>
      <c r="G39" s="257"/>
      <c r="H39" s="253"/>
      <c r="I39" s="254"/>
      <c r="J39" s="78">
        <v>2</v>
      </c>
      <c r="K39" s="45"/>
      <c r="L39" s="46"/>
      <c r="M39" s="46" t="s">
        <v>29</v>
      </c>
      <c r="N39" s="47"/>
      <c r="O39" s="45"/>
      <c r="P39" s="46"/>
      <c r="Q39" s="46"/>
      <c r="R39" s="46" t="s">
        <v>29</v>
      </c>
      <c r="S39" s="45" t="s">
        <v>29</v>
      </c>
      <c r="T39" s="46"/>
      <c r="U39" s="47"/>
      <c r="V39" s="48">
        <v>67.307354748113042</v>
      </c>
      <c r="W39" s="49">
        <v>0.28816330000000001</v>
      </c>
    </row>
    <row r="40" spans="1:23" ht="18" customHeight="1">
      <c r="A40" s="223"/>
      <c r="B40" s="73" t="s">
        <v>573</v>
      </c>
      <c r="C40" s="240" t="s">
        <v>47</v>
      </c>
      <c r="D40" s="258"/>
      <c r="E40" s="258"/>
      <c r="F40" s="258"/>
      <c r="G40" s="257"/>
      <c r="H40" s="253"/>
      <c r="I40" s="254"/>
      <c r="J40" s="78">
        <v>2</v>
      </c>
      <c r="K40" s="45"/>
      <c r="L40" s="46"/>
      <c r="M40" s="46" t="s">
        <v>29</v>
      </c>
      <c r="N40" s="47"/>
      <c r="O40" s="45"/>
      <c r="P40" s="46"/>
      <c r="Q40" s="46"/>
      <c r="R40" s="46" t="s">
        <v>29</v>
      </c>
      <c r="S40" s="45" t="s">
        <v>29</v>
      </c>
      <c r="T40" s="46"/>
      <c r="U40" s="47"/>
      <c r="V40" s="48">
        <v>69.508805804224451</v>
      </c>
      <c r="W40" s="49">
        <v>0.33497159999999998</v>
      </c>
    </row>
    <row r="41" spans="1:23" ht="18" customHeight="1">
      <c r="A41" s="223"/>
      <c r="B41" s="73" t="s">
        <v>574</v>
      </c>
      <c r="C41" s="240" t="s">
        <v>581</v>
      </c>
      <c r="D41" s="258"/>
      <c r="E41" s="258"/>
      <c r="F41" s="258"/>
      <c r="G41" s="257"/>
      <c r="H41" s="253"/>
      <c r="I41" s="254"/>
      <c r="J41" s="78">
        <v>2</v>
      </c>
      <c r="K41" s="45"/>
      <c r="L41" s="46"/>
      <c r="M41" s="46" t="s">
        <v>29</v>
      </c>
      <c r="N41" s="47"/>
      <c r="O41" s="45"/>
      <c r="P41" s="46"/>
      <c r="Q41" s="46"/>
      <c r="R41" s="46" t="s">
        <v>29</v>
      </c>
      <c r="S41" s="45" t="s">
        <v>29</v>
      </c>
      <c r="T41" s="46"/>
      <c r="U41" s="47"/>
      <c r="V41" s="48">
        <v>57.891580363934231</v>
      </c>
      <c r="W41" s="49">
        <v>0.42273709999999998</v>
      </c>
    </row>
    <row r="42" spans="1:23" ht="18" customHeight="1">
      <c r="A42" s="223"/>
      <c r="B42" s="73" t="s">
        <v>582</v>
      </c>
      <c r="C42" s="240" t="s">
        <v>583</v>
      </c>
      <c r="D42" s="258"/>
      <c r="E42" s="258"/>
      <c r="F42" s="258"/>
      <c r="G42" s="257"/>
      <c r="H42" s="255"/>
      <c r="I42" s="256"/>
      <c r="J42" s="78">
        <v>2</v>
      </c>
      <c r="K42" s="45"/>
      <c r="L42" s="46"/>
      <c r="M42" s="46" t="s">
        <v>29</v>
      </c>
      <c r="N42" s="47"/>
      <c r="O42" s="45"/>
      <c r="P42" s="46"/>
      <c r="Q42" s="46"/>
      <c r="R42" s="46" t="s">
        <v>29</v>
      </c>
      <c r="S42" s="45" t="s">
        <v>29</v>
      </c>
      <c r="T42" s="46"/>
      <c r="U42" s="47"/>
      <c r="V42" s="48">
        <v>54.063542215200982</v>
      </c>
      <c r="W42" s="49">
        <v>0.38031710000000002</v>
      </c>
    </row>
    <row r="43" spans="1:23" ht="18" customHeight="1">
      <c r="A43" s="223">
        <v>4</v>
      </c>
      <c r="B43" s="73" t="s">
        <v>521</v>
      </c>
      <c r="C43" s="240" t="s">
        <v>469</v>
      </c>
      <c r="D43" s="258"/>
      <c r="E43" s="258"/>
      <c r="F43" s="258"/>
      <c r="G43" s="257"/>
      <c r="H43" s="251" t="s">
        <v>470</v>
      </c>
      <c r="I43" s="252"/>
      <c r="J43" s="78">
        <v>2</v>
      </c>
      <c r="K43" s="45"/>
      <c r="L43" s="46"/>
      <c r="M43" s="46" t="s">
        <v>29</v>
      </c>
      <c r="N43" s="47"/>
      <c r="O43" s="45"/>
      <c r="P43" s="46"/>
      <c r="Q43" s="46" t="s">
        <v>29</v>
      </c>
      <c r="R43" s="46"/>
      <c r="S43" s="45" t="s">
        <v>29</v>
      </c>
      <c r="T43" s="46"/>
      <c r="U43" s="47"/>
      <c r="V43" s="48">
        <v>49.925399332982273</v>
      </c>
      <c r="W43" s="49">
        <v>0.27499849999999998</v>
      </c>
    </row>
    <row r="44" spans="1:23" ht="18" customHeight="1">
      <c r="A44" s="223"/>
      <c r="B44" s="73" t="s">
        <v>520</v>
      </c>
      <c r="C44" s="240" t="s">
        <v>471</v>
      </c>
      <c r="D44" s="258"/>
      <c r="E44" s="258"/>
      <c r="F44" s="258"/>
      <c r="G44" s="257"/>
      <c r="H44" s="253"/>
      <c r="I44" s="254"/>
      <c r="J44" s="78">
        <v>2</v>
      </c>
      <c r="K44" s="45"/>
      <c r="L44" s="46"/>
      <c r="M44" s="46" t="s">
        <v>29</v>
      </c>
      <c r="N44" s="47"/>
      <c r="O44" s="45"/>
      <c r="P44" s="46"/>
      <c r="Q44" s="46" t="s">
        <v>29</v>
      </c>
      <c r="R44" s="46"/>
      <c r="S44" s="45" t="s">
        <v>29</v>
      </c>
      <c r="T44" s="46"/>
      <c r="U44" s="47"/>
      <c r="V44" s="48">
        <v>67.863202855303967</v>
      </c>
      <c r="W44" s="49">
        <v>0.48271009999999998</v>
      </c>
    </row>
    <row r="45" spans="1:23" ht="18.75" customHeight="1">
      <c r="A45" s="223"/>
      <c r="B45" s="73" t="s">
        <v>573</v>
      </c>
      <c r="C45" s="240" t="s">
        <v>472</v>
      </c>
      <c r="D45" s="258"/>
      <c r="E45" s="258"/>
      <c r="F45" s="258"/>
      <c r="G45" s="257"/>
      <c r="H45" s="253"/>
      <c r="I45" s="254"/>
      <c r="J45" s="78">
        <v>3</v>
      </c>
      <c r="K45" s="45"/>
      <c r="L45" s="46"/>
      <c r="M45" s="46" t="s">
        <v>29</v>
      </c>
      <c r="N45" s="47"/>
      <c r="O45" s="45"/>
      <c r="P45" s="46"/>
      <c r="Q45" s="46" t="s">
        <v>29</v>
      </c>
      <c r="R45" s="46"/>
      <c r="S45" s="45" t="s">
        <v>29</v>
      </c>
      <c r="T45" s="46"/>
      <c r="U45" s="47"/>
      <c r="V45" s="48">
        <v>71.631267918787671</v>
      </c>
      <c r="W45" s="49">
        <v>0.39640740000000002</v>
      </c>
    </row>
    <row r="46" spans="1:23" ht="19.5" customHeight="1">
      <c r="A46" s="223"/>
      <c r="B46" s="73" t="s">
        <v>574</v>
      </c>
      <c r="C46" s="240" t="s">
        <v>473</v>
      </c>
      <c r="D46" s="258"/>
      <c r="E46" s="258"/>
      <c r="F46" s="258"/>
      <c r="G46" s="257"/>
      <c r="H46" s="255"/>
      <c r="I46" s="256"/>
      <c r="J46" s="78">
        <v>3</v>
      </c>
      <c r="K46" s="45"/>
      <c r="L46" s="46"/>
      <c r="M46" s="46" t="s">
        <v>29</v>
      </c>
      <c r="N46" s="47"/>
      <c r="O46" s="45"/>
      <c r="P46" s="46"/>
      <c r="Q46" s="46" t="s">
        <v>29</v>
      </c>
      <c r="R46" s="46"/>
      <c r="S46" s="45" t="s">
        <v>29</v>
      </c>
      <c r="T46" s="46"/>
      <c r="U46" s="47"/>
      <c r="V46" s="48">
        <v>73.679129366333157</v>
      </c>
      <c r="W46" s="49">
        <v>0.37885429999999998</v>
      </c>
    </row>
    <row r="47" spans="1:23" ht="20.25" customHeight="1">
      <c r="A47" s="223"/>
      <c r="B47" s="73" t="s">
        <v>582</v>
      </c>
      <c r="C47" s="240" t="s">
        <v>474</v>
      </c>
      <c r="D47" s="258"/>
      <c r="E47" s="258"/>
      <c r="F47" s="258"/>
      <c r="G47" s="257"/>
      <c r="H47" s="240" t="s">
        <v>475</v>
      </c>
      <c r="I47" s="257"/>
      <c r="J47" s="78">
        <v>3</v>
      </c>
      <c r="K47" s="45"/>
      <c r="L47" s="46"/>
      <c r="M47" s="46" t="s">
        <v>29</v>
      </c>
      <c r="N47" s="47"/>
      <c r="O47" s="45"/>
      <c r="P47" s="46"/>
      <c r="Q47" s="46" t="s">
        <v>29</v>
      </c>
      <c r="R47" s="46"/>
      <c r="S47" s="45" t="s">
        <v>29</v>
      </c>
      <c r="T47" s="46"/>
      <c r="U47" s="47"/>
      <c r="V47" s="48">
        <v>68.417588204318051</v>
      </c>
      <c r="W47" s="49">
        <v>0.54999699999999996</v>
      </c>
    </row>
    <row r="48" spans="1:23" ht="21" customHeight="1">
      <c r="A48" s="223">
        <v>5</v>
      </c>
      <c r="B48" s="73" t="s">
        <v>584</v>
      </c>
      <c r="C48" s="240" t="s">
        <v>476</v>
      </c>
      <c r="D48" s="258"/>
      <c r="E48" s="258"/>
      <c r="F48" s="258"/>
      <c r="G48" s="257"/>
      <c r="H48" s="240" t="s">
        <v>477</v>
      </c>
      <c r="I48" s="257"/>
      <c r="J48" s="78">
        <v>2</v>
      </c>
      <c r="K48" s="45"/>
      <c r="L48" s="46"/>
      <c r="M48" s="46" t="s">
        <v>29</v>
      </c>
      <c r="N48" s="47"/>
      <c r="O48" s="45"/>
      <c r="P48" s="46"/>
      <c r="Q48" s="46" t="s">
        <v>29</v>
      </c>
      <c r="R48" s="46"/>
      <c r="S48" s="45" t="s">
        <v>29</v>
      </c>
      <c r="T48" s="46"/>
      <c r="U48" s="47"/>
      <c r="V48" s="48">
        <v>61.058451816745666</v>
      </c>
      <c r="W48" s="49">
        <v>0.78111280000000005</v>
      </c>
    </row>
    <row r="49" spans="1:23" ht="21" customHeight="1">
      <c r="A49" s="223"/>
      <c r="B49" s="73" t="s">
        <v>426</v>
      </c>
      <c r="C49" s="240" t="s">
        <v>478</v>
      </c>
      <c r="D49" s="258"/>
      <c r="E49" s="258"/>
      <c r="F49" s="258"/>
      <c r="G49" s="257"/>
      <c r="H49" s="240"/>
      <c r="I49" s="257"/>
      <c r="J49" s="78">
        <v>3</v>
      </c>
      <c r="K49" s="45"/>
      <c r="L49" s="46"/>
      <c r="M49" s="46" t="s">
        <v>29</v>
      </c>
      <c r="N49" s="47"/>
      <c r="O49" s="45"/>
      <c r="P49" s="46"/>
      <c r="Q49" s="46" t="s">
        <v>29</v>
      </c>
      <c r="R49" s="46"/>
      <c r="S49" s="45" t="s">
        <v>29</v>
      </c>
      <c r="T49" s="46"/>
      <c r="U49" s="47"/>
      <c r="V49" s="48">
        <v>62.932245041249779</v>
      </c>
      <c r="W49" s="49">
        <v>0.83669760000000004</v>
      </c>
    </row>
    <row r="50" spans="1:23" ht="21" customHeight="1">
      <c r="A50" s="223"/>
      <c r="B50" s="73" t="s">
        <v>427</v>
      </c>
      <c r="C50" s="240" t="s">
        <v>479</v>
      </c>
      <c r="D50" s="258"/>
      <c r="E50" s="258"/>
      <c r="F50" s="258"/>
      <c r="G50" s="257"/>
      <c r="H50" s="240"/>
      <c r="I50" s="257"/>
      <c r="J50" s="78">
        <v>3</v>
      </c>
      <c r="K50" s="45"/>
      <c r="L50" s="46"/>
      <c r="M50" s="46" t="s">
        <v>29</v>
      </c>
      <c r="N50" s="47"/>
      <c r="O50" s="45"/>
      <c r="P50" s="46"/>
      <c r="Q50" s="46" t="s">
        <v>29</v>
      </c>
      <c r="R50" s="46"/>
      <c r="S50" s="45" t="s">
        <v>29</v>
      </c>
      <c r="T50" s="46"/>
      <c r="U50" s="47"/>
      <c r="V50" s="48">
        <v>52.966473582587327</v>
      </c>
      <c r="W50" s="49">
        <v>0.90105900000000005</v>
      </c>
    </row>
    <row r="51" spans="1:23" ht="21" customHeight="1">
      <c r="A51" s="223"/>
      <c r="B51" s="73" t="s">
        <v>428</v>
      </c>
      <c r="C51" s="240" t="s">
        <v>480</v>
      </c>
      <c r="D51" s="258"/>
      <c r="E51" s="258"/>
      <c r="F51" s="258"/>
      <c r="G51" s="257"/>
      <c r="H51" s="240"/>
      <c r="I51" s="257"/>
      <c r="J51" s="78">
        <v>3</v>
      </c>
      <c r="K51" s="45"/>
      <c r="L51" s="46"/>
      <c r="M51" s="46" t="s">
        <v>29</v>
      </c>
      <c r="N51" s="47"/>
      <c r="O51" s="45"/>
      <c r="P51" s="46"/>
      <c r="Q51" s="46" t="s">
        <v>29</v>
      </c>
      <c r="R51" s="46"/>
      <c r="S51" s="45" t="s">
        <v>29</v>
      </c>
      <c r="T51" s="46"/>
      <c r="U51" s="47"/>
      <c r="V51" s="48">
        <v>35.796618103095199</v>
      </c>
      <c r="W51" s="49">
        <v>1.1482650999999999</v>
      </c>
    </row>
    <row r="52" spans="1:23" ht="21" customHeight="1">
      <c r="A52" s="223"/>
      <c r="B52" s="73" t="s">
        <v>429</v>
      </c>
      <c r="C52" s="240" t="s">
        <v>481</v>
      </c>
      <c r="D52" s="258"/>
      <c r="E52" s="258"/>
      <c r="F52" s="258"/>
      <c r="G52" s="257"/>
      <c r="H52" s="240"/>
      <c r="I52" s="257"/>
      <c r="J52" s="78">
        <v>3</v>
      </c>
      <c r="K52" s="45"/>
      <c r="L52" s="46"/>
      <c r="M52" s="46" t="s">
        <v>29</v>
      </c>
      <c r="N52" s="47"/>
      <c r="O52" s="45"/>
      <c r="P52" s="46"/>
      <c r="Q52" s="46" t="s">
        <v>29</v>
      </c>
      <c r="R52" s="46"/>
      <c r="S52" s="45" t="s">
        <v>29</v>
      </c>
      <c r="T52" s="46"/>
      <c r="U52" s="47"/>
      <c r="V52" s="48">
        <v>75.61435843426365</v>
      </c>
      <c r="W52" s="49">
        <v>0.88204309999999997</v>
      </c>
    </row>
    <row r="53" spans="1:23" ht="20.25" customHeight="1">
      <c r="A53" s="223">
        <v>6</v>
      </c>
      <c r="B53" s="73" t="s">
        <v>425</v>
      </c>
      <c r="C53" s="240" t="s">
        <v>602</v>
      </c>
      <c r="D53" s="258"/>
      <c r="E53" s="258"/>
      <c r="F53" s="258"/>
      <c r="G53" s="257"/>
      <c r="H53" s="240" t="s">
        <v>482</v>
      </c>
      <c r="I53" s="257"/>
      <c r="J53" s="78">
        <v>4</v>
      </c>
      <c r="K53" s="45"/>
      <c r="L53" s="46"/>
      <c r="M53" s="46" t="s">
        <v>29</v>
      </c>
      <c r="N53" s="47"/>
      <c r="O53" s="45"/>
      <c r="P53" s="46"/>
      <c r="Q53" s="46" t="s">
        <v>29</v>
      </c>
      <c r="R53" s="46"/>
      <c r="S53" s="45"/>
      <c r="T53" s="46" t="s">
        <v>29</v>
      </c>
      <c r="U53" s="47"/>
      <c r="V53" s="48">
        <v>53.101047334854599</v>
      </c>
      <c r="W53" s="49">
        <v>12.5826458</v>
      </c>
    </row>
    <row r="54" spans="1:23" ht="20.25" customHeight="1">
      <c r="A54" s="223"/>
      <c r="B54" s="73" t="s">
        <v>426</v>
      </c>
      <c r="C54" s="240" t="s">
        <v>603</v>
      </c>
      <c r="D54" s="258"/>
      <c r="E54" s="258"/>
      <c r="F54" s="258"/>
      <c r="G54" s="257"/>
      <c r="H54" s="240"/>
      <c r="I54" s="257"/>
      <c r="J54" s="78">
        <v>4</v>
      </c>
      <c r="K54" s="45"/>
      <c r="L54" s="46"/>
      <c r="M54" s="46" t="s">
        <v>29</v>
      </c>
      <c r="N54" s="47"/>
      <c r="O54" s="45"/>
      <c r="P54" s="46"/>
      <c r="Q54" s="46" t="s">
        <v>29</v>
      </c>
      <c r="R54" s="46"/>
      <c r="S54" s="45"/>
      <c r="T54" s="46" t="s">
        <v>29</v>
      </c>
      <c r="U54" s="47"/>
      <c r="V54" s="48">
        <v>46.891638874261311</v>
      </c>
      <c r="W54" s="49">
        <v>22.7561289</v>
      </c>
    </row>
    <row r="55" spans="1:23" ht="20.25" customHeight="1">
      <c r="A55" s="223"/>
      <c r="B55" s="73" t="s">
        <v>427</v>
      </c>
      <c r="C55" s="240" t="s">
        <v>604</v>
      </c>
      <c r="D55" s="258"/>
      <c r="E55" s="258"/>
      <c r="F55" s="258"/>
      <c r="G55" s="257"/>
      <c r="H55" s="240"/>
      <c r="I55" s="257"/>
      <c r="J55" s="78">
        <v>4</v>
      </c>
      <c r="K55" s="45"/>
      <c r="L55" s="46"/>
      <c r="M55" s="46" t="s">
        <v>29</v>
      </c>
      <c r="N55" s="47"/>
      <c r="O55" s="45"/>
      <c r="P55" s="46"/>
      <c r="Q55" s="46" t="s">
        <v>29</v>
      </c>
      <c r="R55" s="46"/>
      <c r="S55" s="45"/>
      <c r="T55" s="46" t="s">
        <v>29</v>
      </c>
      <c r="U55" s="47"/>
      <c r="V55" s="48">
        <v>45.548826867942189</v>
      </c>
      <c r="W55" s="49">
        <v>18.224504100000001</v>
      </c>
    </row>
    <row r="56" spans="1:23" ht="20.25" customHeight="1">
      <c r="A56" s="223"/>
      <c r="B56" s="73" t="s">
        <v>428</v>
      </c>
      <c r="C56" s="240" t="s">
        <v>605</v>
      </c>
      <c r="D56" s="258"/>
      <c r="E56" s="258"/>
      <c r="F56" s="258"/>
      <c r="G56" s="257"/>
      <c r="H56" s="240"/>
      <c r="I56" s="257"/>
      <c r="J56" s="78">
        <v>4</v>
      </c>
      <c r="K56" s="45"/>
      <c r="L56" s="46"/>
      <c r="M56" s="46" t="s">
        <v>29</v>
      </c>
      <c r="N56" s="47"/>
      <c r="O56" s="45"/>
      <c r="P56" s="46"/>
      <c r="Q56" s="46" t="s">
        <v>29</v>
      </c>
      <c r="R56" s="46"/>
      <c r="S56" s="45"/>
      <c r="T56" s="46" t="s">
        <v>29</v>
      </c>
      <c r="U56" s="47"/>
      <c r="V56" s="48">
        <v>50.72552805570183</v>
      </c>
      <c r="W56" s="49">
        <v>17.041132699999999</v>
      </c>
    </row>
    <row r="57" spans="1:23" ht="20.25" customHeight="1">
      <c r="A57" s="223">
        <v>7</v>
      </c>
      <c r="B57" s="73" t="s">
        <v>381</v>
      </c>
      <c r="C57" s="240" t="s">
        <v>483</v>
      </c>
      <c r="D57" s="258"/>
      <c r="E57" s="258"/>
      <c r="F57" s="258"/>
      <c r="G57" s="257"/>
      <c r="H57" s="251" t="s">
        <v>484</v>
      </c>
      <c r="I57" s="252"/>
      <c r="J57" s="78">
        <v>3</v>
      </c>
      <c r="K57" s="45"/>
      <c r="L57" s="46"/>
      <c r="M57" s="46" t="s">
        <v>29</v>
      </c>
      <c r="N57" s="47"/>
      <c r="O57" s="45"/>
      <c r="P57" s="46"/>
      <c r="Q57" s="46" t="s">
        <v>29</v>
      </c>
      <c r="R57" s="46"/>
      <c r="S57" s="45" t="s">
        <v>29</v>
      </c>
      <c r="T57" s="46"/>
      <c r="U57" s="47"/>
      <c r="V57" s="48">
        <v>56.161137440758289</v>
      </c>
      <c r="W57" s="49">
        <v>0.98151069999999996</v>
      </c>
    </row>
    <row r="58" spans="1:23" ht="20.25" customHeight="1">
      <c r="A58" s="223"/>
      <c r="B58" s="73" t="s">
        <v>376</v>
      </c>
      <c r="C58" s="240" t="s">
        <v>485</v>
      </c>
      <c r="D58" s="258"/>
      <c r="E58" s="258"/>
      <c r="F58" s="258"/>
      <c r="G58" s="257"/>
      <c r="H58" s="253"/>
      <c r="I58" s="254"/>
      <c r="J58" s="78">
        <v>3</v>
      </c>
      <c r="K58" s="45"/>
      <c r="L58" s="46"/>
      <c r="M58" s="46" t="s">
        <v>29</v>
      </c>
      <c r="N58" s="47"/>
      <c r="O58" s="45"/>
      <c r="P58" s="46"/>
      <c r="Q58" s="46" t="s">
        <v>29</v>
      </c>
      <c r="R58" s="46"/>
      <c r="S58" s="45" t="s">
        <v>29</v>
      </c>
      <c r="T58" s="46"/>
      <c r="U58" s="47"/>
      <c r="V58" s="48">
        <v>81.560470423029656</v>
      </c>
      <c r="W58" s="49">
        <v>0.74600659999999996</v>
      </c>
    </row>
    <row r="59" spans="1:23" ht="20.25" customHeight="1">
      <c r="A59" s="223"/>
      <c r="B59" s="73" t="s">
        <v>377</v>
      </c>
      <c r="C59" s="240" t="s">
        <v>486</v>
      </c>
      <c r="D59" s="258"/>
      <c r="E59" s="258"/>
      <c r="F59" s="258"/>
      <c r="G59" s="257"/>
      <c r="H59" s="253"/>
      <c r="I59" s="254"/>
      <c r="J59" s="78">
        <v>3</v>
      </c>
      <c r="K59" s="45"/>
      <c r="L59" s="46"/>
      <c r="M59" s="46" t="s">
        <v>29</v>
      </c>
      <c r="N59" s="47"/>
      <c r="O59" s="45"/>
      <c r="P59" s="46"/>
      <c r="Q59" s="46" t="s">
        <v>29</v>
      </c>
      <c r="R59" s="46"/>
      <c r="S59" s="45" t="s">
        <v>29</v>
      </c>
      <c r="T59" s="46"/>
      <c r="U59" s="47"/>
      <c r="V59" s="48">
        <v>66.083026154116197</v>
      </c>
      <c r="W59" s="49">
        <v>0.9449417</v>
      </c>
    </row>
    <row r="60" spans="1:23" ht="20.25" customHeight="1">
      <c r="A60" s="223"/>
      <c r="B60" s="73" t="s">
        <v>378</v>
      </c>
      <c r="C60" s="240" t="s">
        <v>487</v>
      </c>
      <c r="D60" s="258"/>
      <c r="E60" s="258"/>
      <c r="F60" s="258"/>
      <c r="G60" s="257"/>
      <c r="H60" s="255"/>
      <c r="I60" s="256"/>
      <c r="J60" s="78">
        <v>3</v>
      </c>
      <c r="K60" s="45"/>
      <c r="L60" s="46"/>
      <c r="M60" s="46" t="s">
        <v>29</v>
      </c>
      <c r="N60" s="47"/>
      <c r="O60" s="45"/>
      <c r="P60" s="46"/>
      <c r="Q60" s="46" t="s">
        <v>29</v>
      </c>
      <c r="R60" s="46"/>
      <c r="S60" s="45" t="s">
        <v>29</v>
      </c>
      <c r="T60" s="46"/>
      <c r="U60" s="47"/>
      <c r="V60" s="48">
        <v>33.829208355274709</v>
      </c>
      <c r="W60" s="49">
        <v>1.2477327</v>
      </c>
    </row>
    <row r="61" spans="1:23" ht="20.25" customHeight="1">
      <c r="A61" s="223"/>
      <c r="B61" s="73" t="s">
        <v>380</v>
      </c>
      <c r="C61" s="240" t="s">
        <v>488</v>
      </c>
      <c r="D61" s="258"/>
      <c r="E61" s="258"/>
      <c r="F61" s="258"/>
      <c r="G61" s="257"/>
      <c r="H61" s="240" t="s">
        <v>489</v>
      </c>
      <c r="I61" s="257"/>
      <c r="J61" s="79">
        <v>3</v>
      </c>
      <c r="K61" s="45"/>
      <c r="L61" s="46"/>
      <c r="M61" s="46" t="s">
        <v>29</v>
      </c>
      <c r="N61" s="47"/>
      <c r="O61" s="45"/>
      <c r="P61" s="46"/>
      <c r="Q61" s="46" t="s">
        <v>29</v>
      </c>
      <c r="R61" s="46"/>
      <c r="S61" s="45" t="s">
        <v>29</v>
      </c>
      <c r="T61" s="46"/>
      <c r="U61" s="47"/>
      <c r="V61" s="48">
        <v>45.913053653969932</v>
      </c>
      <c r="W61" s="49">
        <v>1.1687437000000001</v>
      </c>
    </row>
    <row r="62" spans="1:23" ht="35.25" customHeight="1">
      <c r="A62" s="223">
        <v>8</v>
      </c>
      <c r="B62" s="73" t="s">
        <v>381</v>
      </c>
      <c r="C62" s="240" t="s">
        <v>490</v>
      </c>
      <c r="D62" s="258"/>
      <c r="E62" s="258"/>
      <c r="F62" s="258"/>
      <c r="G62" s="257"/>
      <c r="H62" s="251" t="s">
        <v>491</v>
      </c>
      <c r="I62" s="252"/>
      <c r="J62" s="79">
        <v>5</v>
      </c>
      <c r="K62" s="45"/>
      <c r="L62" s="46"/>
      <c r="M62" s="46"/>
      <c r="N62" s="47" t="s">
        <v>29</v>
      </c>
      <c r="O62" s="45"/>
      <c r="P62" s="46" t="s">
        <v>29</v>
      </c>
      <c r="Q62" s="46"/>
      <c r="R62" s="46"/>
      <c r="S62" s="45"/>
      <c r="T62" s="46"/>
      <c r="U62" s="47" t="s">
        <v>29</v>
      </c>
      <c r="V62" s="48">
        <v>16.258557135334389</v>
      </c>
      <c r="W62" s="49">
        <v>38.409104200000002</v>
      </c>
    </row>
    <row r="63" spans="1:23" ht="35.25" customHeight="1">
      <c r="A63" s="223"/>
      <c r="B63" s="73" t="s">
        <v>382</v>
      </c>
      <c r="C63" s="240" t="s">
        <v>492</v>
      </c>
      <c r="D63" s="258"/>
      <c r="E63" s="258"/>
      <c r="F63" s="258"/>
      <c r="G63" s="257"/>
      <c r="H63" s="255"/>
      <c r="I63" s="256"/>
      <c r="J63" s="79">
        <v>5</v>
      </c>
      <c r="K63" s="45"/>
      <c r="L63" s="46"/>
      <c r="M63" s="46"/>
      <c r="N63" s="47" t="s">
        <v>29</v>
      </c>
      <c r="O63" s="45"/>
      <c r="P63" s="46" t="s">
        <v>29</v>
      </c>
      <c r="Q63" s="46"/>
      <c r="R63" s="46"/>
      <c r="S63" s="45"/>
      <c r="T63" s="46"/>
      <c r="U63" s="47" t="s">
        <v>29</v>
      </c>
      <c r="V63" s="48">
        <v>31.455151834298753</v>
      </c>
      <c r="W63" s="49">
        <v>7.0651219000000003</v>
      </c>
    </row>
  </sheetData>
  <dataConsolidate/>
  <mergeCells count="98">
    <mergeCell ref="A62:A63"/>
    <mergeCell ref="A33:A37"/>
    <mergeCell ref="A38:A42"/>
    <mergeCell ref="A43:A47"/>
    <mergeCell ref="A48:A52"/>
    <mergeCell ref="A53:A56"/>
    <mergeCell ref="A57:A61"/>
    <mergeCell ref="C54:G54"/>
    <mergeCell ref="C55:G55"/>
    <mergeCell ref="C62:G62"/>
    <mergeCell ref="C63:G63"/>
    <mergeCell ref="C56:G56"/>
    <mergeCell ref="C57:G57"/>
    <mergeCell ref="C58:G58"/>
    <mergeCell ref="C59:G59"/>
    <mergeCell ref="C60:G60"/>
    <mergeCell ref="C61:G61"/>
    <mergeCell ref="C50:G50"/>
    <mergeCell ref="C51:G51"/>
    <mergeCell ref="C52:G52"/>
    <mergeCell ref="C53:G53"/>
    <mergeCell ref="C48:G48"/>
    <mergeCell ref="C49:G49"/>
    <mergeCell ref="V27:W27"/>
    <mergeCell ref="K16:M16"/>
    <mergeCell ref="N16:S16"/>
    <mergeCell ref="K17:M17"/>
    <mergeCell ref="N17:S17"/>
    <mergeCell ref="K18:M18"/>
    <mergeCell ref="N18:S18"/>
    <mergeCell ref="K19:M19"/>
    <mergeCell ref="N19:S19"/>
    <mergeCell ref="K20:M20"/>
    <mergeCell ref="N20:S20"/>
    <mergeCell ref="K21:M21"/>
    <mergeCell ref="N21:S21"/>
    <mergeCell ref="K22:M22"/>
    <mergeCell ref="N22:S22"/>
    <mergeCell ref="K23:M23"/>
    <mergeCell ref="H29:I32"/>
    <mergeCell ref="S27:U27"/>
    <mergeCell ref="K27:N27"/>
    <mergeCell ref="O27:R27"/>
    <mergeCell ref="K24:M24"/>
    <mergeCell ref="K25:M25"/>
    <mergeCell ref="N25:S25"/>
    <mergeCell ref="B8:F8"/>
    <mergeCell ref="B14:F17"/>
    <mergeCell ref="B18:F21"/>
    <mergeCell ref="B22:F24"/>
    <mergeCell ref="B9:F9"/>
    <mergeCell ref="C29:G29"/>
    <mergeCell ref="A27:B28"/>
    <mergeCell ref="C34:G34"/>
    <mergeCell ref="A29:A32"/>
    <mergeCell ref="C30:G30"/>
    <mergeCell ref="C31:G31"/>
    <mergeCell ref="G12:H13"/>
    <mergeCell ref="B12:F13"/>
    <mergeCell ref="I12:I13"/>
    <mergeCell ref="H27:I28"/>
    <mergeCell ref="C27:G28"/>
    <mergeCell ref="B25:H25"/>
    <mergeCell ref="C39:G39"/>
    <mergeCell ref="C40:G40"/>
    <mergeCell ref="C41:G41"/>
    <mergeCell ref="H43:I46"/>
    <mergeCell ref="H47:I47"/>
    <mergeCell ref="C42:G42"/>
    <mergeCell ref="C43:G43"/>
    <mergeCell ref="C44:G44"/>
    <mergeCell ref="C45:G45"/>
    <mergeCell ref="C46:G46"/>
    <mergeCell ref="C47:G47"/>
    <mergeCell ref="B3:F3"/>
    <mergeCell ref="H57:I60"/>
    <mergeCell ref="H61:I61"/>
    <mergeCell ref="H62:I63"/>
    <mergeCell ref="J12:J13"/>
    <mergeCell ref="J27:J28"/>
    <mergeCell ref="H38:I42"/>
    <mergeCell ref="C32:G32"/>
    <mergeCell ref="C33:G33"/>
    <mergeCell ref="H33:I37"/>
    <mergeCell ref="C35:G35"/>
    <mergeCell ref="C36:G36"/>
    <mergeCell ref="C37:G37"/>
    <mergeCell ref="H53:I56"/>
    <mergeCell ref="H48:I52"/>
    <mergeCell ref="C38:G38"/>
    <mergeCell ref="N23:S23"/>
    <mergeCell ref="N24:S24"/>
    <mergeCell ref="K12:M13"/>
    <mergeCell ref="N12:S13"/>
    <mergeCell ref="K14:M14"/>
    <mergeCell ref="N14:S14"/>
    <mergeCell ref="K15:M15"/>
    <mergeCell ref="N15:S15"/>
  </mergeCells>
  <phoneticPr fontId="1"/>
  <printOptions horizontalCentered="1"/>
  <pageMargins left="0.70866141732283472" right="0.70866141732283472" top="0.74803149606299213" bottom="0.74803149606299213" header="0.31496062992125984" footer="0.31496062992125984"/>
  <pageSetup paperSize="12" orientation="portrait" horizontalDpi="300" verticalDpi="300" r:id="rId1"/>
  <headerFooter alignWithMargins="0"/>
  <rowBreaks count="1" manualBreakCount="1">
    <brk id="52" max="2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16</vt:i4>
      </vt:variant>
    </vt:vector>
  </HeadingPairs>
  <TitlesOfParts>
    <vt:vector size="24" baseType="lpstr">
      <vt:lpstr>国語</vt:lpstr>
      <vt:lpstr>社会Ａ</vt:lpstr>
      <vt:lpstr>社会Ｂ</vt:lpstr>
      <vt:lpstr>社会Ｃ</vt:lpstr>
      <vt:lpstr>数学</vt:lpstr>
      <vt:lpstr>理科Ａ</vt:lpstr>
      <vt:lpstr>理科Ｂ</vt:lpstr>
      <vt:lpstr>英語</vt:lpstr>
      <vt:lpstr>英語!Print_Area</vt:lpstr>
      <vt:lpstr>国語!Print_Area</vt:lpstr>
      <vt:lpstr>社会Ａ!Print_Area</vt:lpstr>
      <vt:lpstr>社会Ｂ!Print_Area</vt:lpstr>
      <vt:lpstr>社会Ｃ!Print_Area</vt:lpstr>
      <vt:lpstr>数学!Print_Area</vt:lpstr>
      <vt:lpstr>理科Ａ!Print_Area</vt:lpstr>
      <vt:lpstr>理科Ｂ!Print_Area</vt:lpstr>
      <vt:lpstr>英語!Print_Titles</vt:lpstr>
      <vt:lpstr>国語!Print_Titles</vt:lpstr>
      <vt:lpstr>社会Ａ!Print_Titles</vt:lpstr>
      <vt:lpstr>社会Ｂ!Print_Titles</vt:lpstr>
      <vt:lpstr>社会Ｃ!Print_Titles</vt:lpstr>
      <vt:lpstr>数学!Print_Titles</vt:lpstr>
      <vt:lpstr>理科Ａ!Print_Titles</vt:lpstr>
      <vt:lpstr>理科Ｂ!Print_Titles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tech</cp:lastModifiedBy>
  <cp:lastPrinted>2015-02-22T09:14:51Z</cp:lastPrinted>
  <dcterms:created xsi:type="dcterms:W3CDTF">1997-01-08T22:48:59Z</dcterms:created>
  <dcterms:modified xsi:type="dcterms:W3CDTF">2015-03-09T08:26:09Z</dcterms:modified>
</cp:coreProperties>
</file>