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3_31〆切】令和２年度校長マネジメント経費「予算執行状況及び実施報告書」提出_202104061121\"/>
    </mc:Choice>
  </mc:AlternateContent>
  <xr:revisionPtr revIDLastSave="0" documentId="8_{D1996C5F-DBA4-41B5-A333-747C51633243}" xr6:coauthVersionLast="45" xr6:coauthVersionMax="45" xr10:uidLastSave="{00000000-0000-0000-0000-000000000000}"/>
  <bookViews>
    <workbookView xWindow="2868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J24" i="34" s="1"/>
  <c r="J17" i="43" s="1"/>
  <c r="H116" i="38"/>
  <c r="K24" i="34" s="1"/>
  <c r="K17" i="43"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H112" i="25"/>
  <c r="M7" i="25"/>
  <c r="M8" i="25"/>
  <c r="M9" i="25"/>
  <c r="M10" i="25"/>
  <c r="M11" i="25"/>
  <c r="J4" i="25"/>
  <c r="J5" i="25"/>
  <c r="J6" i="25"/>
  <c r="G112" i="25" s="1"/>
  <c r="G18" i="28" s="1"/>
  <c r="J7" i="25"/>
  <c r="J8" i="25"/>
  <c r="J4" i="42"/>
  <c r="J9" i="25"/>
  <c r="J10" i="25"/>
  <c r="G107" i="25" s="1"/>
  <c r="B18" i="28" s="1"/>
  <c r="G113" i="25"/>
  <c r="H18" i="28"/>
  <c r="J11" i="25"/>
  <c r="J12" i="25"/>
  <c r="M12" i="25"/>
  <c r="H113" i="25"/>
  <c r="H19" i="28" s="1"/>
  <c r="J13" i="25"/>
  <c r="J14" i="25"/>
  <c r="J15" i="25"/>
  <c r="J17" i="25"/>
  <c r="M17" i="25"/>
  <c r="J18" i="25"/>
  <c r="M18" i="25"/>
  <c r="J19" i="25"/>
  <c r="M19" i="25"/>
  <c r="H111" i="25" s="1"/>
  <c r="F19" i="28" s="1"/>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G57" i="36" s="1"/>
  <c r="R58" i="36"/>
  <c r="R59" i="36"/>
  <c r="R60" i="36"/>
  <c r="R61" i="36"/>
  <c r="E61" i="36"/>
  <c r="U61" i="36" s="1"/>
  <c r="R62" i="36"/>
  <c r="R63" i="36"/>
  <c r="J63" i="36"/>
  <c r="J63" i="39" s="1"/>
  <c r="R64" i="36"/>
  <c r="H64" i="36" s="1"/>
  <c r="R65" i="36"/>
  <c r="R66" i="36"/>
  <c r="R67" i="36"/>
  <c r="R68" i="36"/>
  <c r="F68" i="36"/>
  <c r="R69" i="36"/>
  <c r="R70" i="36"/>
  <c r="E70" i="36" s="1"/>
  <c r="E70" i="39" s="1"/>
  <c r="U70" i="39" s="1"/>
  <c r="R71" i="36"/>
  <c r="E71" i="36" s="1"/>
  <c r="R72" i="36"/>
  <c r="R73" i="36"/>
  <c r="E73" i="36"/>
  <c r="R74" i="36"/>
  <c r="R75" i="36"/>
  <c r="P75" i="36" s="1"/>
  <c r="T75" i="36" s="1"/>
  <c r="R76" i="36"/>
  <c r="H76" i="36"/>
  <c r="R77" i="36"/>
  <c r="G77" i="36"/>
  <c r="L77" i="36" s="1"/>
  <c r="R78" i="36"/>
  <c r="G78" i="36" s="1"/>
  <c r="L78" i="36" s="1"/>
  <c r="L78" i="39" s="1"/>
  <c r="R79" i="36"/>
  <c r="E79" i="36" s="1"/>
  <c r="R80" i="36"/>
  <c r="R81" i="36"/>
  <c r="Q81" i="36"/>
  <c r="Q81" i="39" s="1"/>
  <c r="R82" i="36"/>
  <c r="F82" i="36" s="1"/>
  <c r="R83" i="36"/>
  <c r="I83" i="36" s="1"/>
  <c r="R84" i="36"/>
  <c r="R85" i="36"/>
  <c r="R86" i="36"/>
  <c r="H86" i="36" s="1"/>
  <c r="M86" i="36" s="1"/>
  <c r="M86" i="39" s="1"/>
  <c r="R87" i="36"/>
  <c r="H87" i="36" s="1"/>
  <c r="R88" i="36"/>
  <c r="R89" i="36"/>
  <c r="R90" i="36"/>
  <c r="I90" i="36" s="1"/>
  <c r="I90" i="39" s="1"/>
  <c r="R91" i="36"/>
  <c r="H91" i="36"/>
  <c r="R92" i="36"/>
  <c r="R93" i="36"/>
  <c r="R94" i="36"/>
  <c r="E94" i="36"/>
  <c r="U94" i="36" s="1"/>
  <c r="R95" i="36"/>
  <c r="Q95" i="36" s="1"/>
  <c r="Q95" i="39" s="1"/>
  <c r="R96" i="36"/>
  <c r="R97" i="36"/>
  <c r="R98" i="36"/>
  <c r="R99" i="36"/>
  <c r="R100" i="36"/>
  <c r="R101" i="36"/>
  <c r="R102" i="36"/>
  <c r="F102" i="36"/>
  <c r="R103" i="36"/>
  <c r="I103" i="36"/>
  <c r="N103" i="36" s="1"/>
  <c r="N103" i="39" s="1"/>
  <c r="R104" i="36"/>
  <c r="R105" i="36"/>
  <c r="P105" i="36" s="1"/>
  <c r="R106" i="36"/>
  <c r="R107" i="36"/>
  <c r="R108" i="36"/>
  <c r="R109" i="36"/>
  <c r="R110" i="36"/>
  <c r="R111" i="36"/>
  <c r="P111" i="36"/>
  <c r="P111" i="39" s="1"/>
  <c r="R112" i="36"/>
  <c r="Q112" i="36" s="1"/>
  <c r="Q112" i="39" s="1"/>
  <c r="R113" i="36"/>
  <c r="R114" i="36"/>
  <c r="F114" i="36" s="1"/>
  <c r="R115" i="36"/>
  <c r="R116" i="36"/>
  <c r="R117" i="36"/>
  <c r="R118" i="36"/>
  <c r="R119" i="36"/>
  <c r="P119" i="36" s="1"/>
  <c r="R120" i="36"/>
  <c r="Q120" i="36" s="1"/>
  <c r="Q120" i="39" s="1"/>
  <c r="R121" i="36"/>
  <c r="R122" i="36"/>
  <c r="G122" i="36" s="1"/>
  <c r="R123" i="36"/>
  <c r="R124" i="36"/>
  <c r="R125" i="36"/>
  <c r="Q125" i="36" s="1"/>
  <c r="Q125" i="39" s="1"/>
  <c r="R126" i="36"/>
  <c r="R127" i="36"/>
  <c r="R128" i="36"/>
  <c r="P128" i="36"/>
  <c r="S128" i="36" s="1"/>
  <c r="R129" i="36"/>
  <c r="R130" i="36"/>
  <c r="R131" i="36"/>
  <c r="R132" i="36"/>
  <c r="R133" i="36"/>
  <c r="P133" i="36" s="1"/>
  <c r="S133" i="36" s="1"/>
  <c r="R134" i="36"/>
  <c r="R135" i="36"/>
  <c r="R136" i="36"/>
  <c r="R137" i="36"/>
  <c r="R138" i="36"/>
  <c r="R4" i="36"/>
  <c r="R5" i="36"/>
  <c r="R6" i="36"/>
  <c r="R7" i="36"/>
  <c r="Q7" i="36"/>
  <c r="Q7" i="39" s="1"/>
  <c r="R8" i="36"/>
  <c r="R9" i="36"/>
  <c r="R10" i="36"/>
  <c r="R11" i="36"/>
  <c r="H11" i="36"/>
  <c r="M11" i="39"/>
  <c r="R12" i="36"/>
  <c r="G12" i="36" s="1"/>
  <c r="R13" i="36"/>
  <c r="R14" i="36"/>
  <c r="R15" i="36"/>
  <c r="G15" i="36" s="1"/>
  <c r="L15" i="36" s="1"/>
  <c r="L15" i="39" s="1"/>
  <c r="R16" i="36"/>
  <c r="R17" i="36"/>
  <c r="R18" i="36"/>
  <c r="I18" i="36" s="1"/>
  <c r="I18" i="39" s="1"/>
  <c r="R19" i="36"/>
  <c r="R20" i="36"/>
  <c r="R21" i="36"/>
  <c r="H21" i="36"/>
  <c r="R22" i="36"/>
  <c r="G22" i="36"/>
  <c r="R23" i="36"/>
  <c r="R24" i="36"/>
  <c r="R25" i="36"/>
  <c r="F25" i="36"/>
  <c r="R26" i="36"/>
  <c r="R27" i="36"/>
  <c r="R28" i="36"/>
  <c r="R29" i="36"/>
  <c r="R30" i="36"/>
  <c r="R31" i="36"/>
  <c r="R32" i="36"/>
  <c r="I32" i="36"/>
  <c r="R33" i="36"/>
  <c r="E33" i="36"/>
  <c r="R34" i="36"/>
  <c r="J34" i="36"/>
  <c r="J34" i="39" s="1"/>
  <c r="R35" i="36"/>
  <c r="F35" i="36" s="1"/>
  <c r="K35" i="36" s="1"/>
  <c r="K35" i="39" s="1"/>
  <c r="R36" i="36"/>
  <c r="R37" i="36"/>
  <c r="R38" i="36"/>
  <c r="J38" i="36" s="1"/>
  <c r="J38" i="39" s="1"/>
  <c r="R39" i="36"/>
  <c r="G39" i="36"/>
  <c r="R40" i="36"/>
  <c r="R41" i="36"/>
  <c r="R42" i="36"/>
  <c r="R43" i="36"/>
  <c r="Q43" i="36" s="1"/>
  <c r="Q43" i="39" s="1"/>
  <c r="R44" i="36"/>
  <c r="Q44" i="36"/>
  <c r="Q44" i="39" s="1"/>
  <c r="R45" i="36"/>
  <c r="G45" i="36" s="1"/>
  <c r="L45" i="36" s="1"/>
  <c r="L45" i="39" s="1"/>
  <c r="R46" i="36"/>
  <c r="J46" i="36" s="1"/>
  <c r="J46" i="39" s="1"/>
  <c r="R47" i="36"/>
  <c r="R48" i="36"/>
  <c r="R49" i="36"/>
  <c r="R50" i="36"/>
  <c r="I50" i="36" s="1"/>
  <c r="I50" i="39" s="1"/>
  <c r="R51" i="36"/>
  <c r="R52" i="36"/>
  <c r="E52" i="36" s="1"/>
  <c r="U52" i="36"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G139" i="39" s="1"/>
  <c r="L139" i="39" s="1"/>
  <c r="R140" i="39"/>
  <c r="R141" i="39"/>
  <c r="P141" i="39" s="1"/>
  <c r="T141" i="39" s="1"/>
  <c r="R142" i="39"/>
  <c r="R143" i="39"/>
  <c r="R144" i="39"/>
  <c r="R145" i="39"/>
  <c r="R146" i="39"/>
  <c r="R147" i="39"/>
  <c r="R148" i="39"/>
  <c r="R149" i="39"/>
  <c r="R150" i="39"/>
  <c r="I150" i="39"/>
  <c r="N150" i="39" s="1"/>
  <c r="R151" i="39"/>
  <c r="R152" i="39"/>
  <c r="R153" i="39"/>
  <c r="R154" i="39"/>
  <c r="E154" i="39" s="1"/>
  <c r="R155" i="39"/>
  <c r="R156" i="39"/>
  <c r="R157" i="39"/>
  <c r="R158" i="39"/>
  <c r="I158" i="39" s="1"/>
  <c r="N158" i="39" s="1"/>
  <c r="R159" i="39"/>
  <c r="R160" i="39"/>
  <c r="R161" i="39"/>
  <c r="R162" i="39"/>
  <c r="F162" i="39" s="1"/>
  <c r="K162" i="39"/>
  <c r="R163" i="39"/>
  <c r="R164" i="39"/>
  <c r="G164" i="39" s="1"/>
  <c r="L164" i="39" s="1"/>
  <c r="R165" i="39"/>
  <c r="R166" i="39"/>
  <c r="G166" i="39" s="1"/>
  <c r="L166" i="39" s="1"/>
  <c r="R167" i="39"/>
  <c r="R168" i="39"/>
  <c r="R169" i="39"/>
  <c r="R170" i="39"/>
  <c r="F170" i="39" s="1"/>
  <c r="K170" i="39" s="1"/>
  <c r="R171" i="39"/>
  <c r="R172" i="39"/>
  <c r="R173" i="39"/>
  <c r="R174" i="39"/>
  <c r="R175" i="39"/>
  <c r="R176" i="39"/>
  <c r="G176" i="39"/>
  <c r="L176" i="39" s="1"/>
  <c r="R177" i="39"/>
  <c r="R178" i="39"/>
  <c r="R179" i="39"/>
  <c r="E179" i="39" s="1"/>
  <c r="R180" i="39"/>
  <c r="I180" i="39" s="1"/>
  <c r="N180" i="39" s="1"/>
  <c r="R181" i="39"/>
  <c r="R182" i="39"/>
  <c r="P182" i="39" s="1"/>
  <c r="R183" i="39"/>
  <c r="I183" i="39" s="1"/>
  <c r="N183" i="39" s="1"/>
  <c r="R184" i="39"/>
  <c r="I184" i="39" s="1"/>
  <c r="N184" i="39" s="1"/>
  <c r="R185" i="39"/>
  <c r="R186" i="39"/>
  <c r="R187" i="39"/>
  <c r="R188" i="39"/>
  <c r="Q188" i="39" s="1"/>
  <c r="R189" i="39"/>
  <c r="R190" i="39"/>
  <c r="R191" i="39"/>
  <c r="P191" i="39" s="1"/>
  <c r="R192" i="39"/>
  <c r="R193" i="39"/>
  <c r="R194" i="39"/>
  <c r="Q194" i="39" s="1"/>
  <c r="R195" i="39"/>
  <c r="R196" i="39"/>
  <c r="G196" i="39" s="1"/>
  <c r="L196" i="39" s="1"/>
  <c r="R197" i="39"/>
  <c r="H197" i="39" s="1"/>
  <c r="M197" i="39" s="1"/>
  <c r="R198" i="39"/>
  <c r="R199" i="39"/>
  <c r="P199" i="39"/>
  <c r="R200" i="39"/>
  <c r="Q200" i="39"/>
  <c r="R201" i="39"/>
  <c r="R202" i="39"/>
  <c r="R203" i="39"/>
  <c r="R204" i="39"/>
  <c r="R205" i="39"/>
  <c r="H205" i="39"/>
  <c r="M205" i="39" s="1"/>
  <c r="R206" i="39"/>
  <c r="R207" i="39"/>
  <c r="R208" i="39"/>
  <c r="R209" i="39"/>
  <c r="R210" i="39"/>
  <c r="R211" i="39"/>
  <c r="R212" i="39"/>
  <c r="G212" i="39" s="1"/>
  <c r="L212" i="39" s="1"/>
  <c r="R213" i="39"/>
  <c r="I213" i="39"/>
  <c r="N213" i="39" s="1"/>
  <c r="R214" i="39"/>
  <c r="R215" i="39"/>
  <c r="E215" i="39" s="1"/>
  <c r="R216" i="39"/>
  <c r="R217" i="39"/>
  <c r="R218" i="39"/>
  <c r="I218" i="39" s="1"/>
  <c r="N218" i="39" s="1"/>
  <c r="R219" i="39"/>
  <c r="F219" i="39" s="1"/>
  <c r="K219" i="39" s="1"/>
  <c r="R220" i="39"/>
  <c r="G220" i="39" s="1"/>
  <c r="L220" i="39" s="1"/>
  <c r="R221" i="39"/>
  <c r="Q221" i="39"/>
  <c r="R222" i="39"/>
  <c r="P222" i="39"/>
  <c r="R223" i="39"/>
  <c r="R224" i="39"/>
  <c r="R225" i="39"/>
  <c r="R226" i="39"/>
  <c r="R227" i="39"/>
  <c r="E227" i="39"/>
  <c r="R228" i="39"/>
  <c r="R229" i="39"/>
  <c r="Q229" i="39" s="1"/>
  <c r="R230" i="39"/>
  <c r="R231" i="39"/>
  <c r="R232" i="39"/>
  <c r="P232" i="39" s="1"/>
  <c r="R233" i="39"/>
  <c r="G233" i="39" s="1"/>
  <c r="L233" i="39" s="1"/>
  <c r="R234" i="39"/>
  <c r="R235" i="39"/>
  <c r="H235" i="39" s="1"/>
  <c r="M235" i="39" s="1"/>
  <c r="R236" i="39"/>
  <c r="E236" i="39" s="1"/>
  <c r="R237" i="39"/>
  <c r="R238" i="39"/>
  <c r="F238" i="39" s="1"/>
  <c r="K238" i="39" s="1"/>
  <c r="R239" i="39"/>
  <c r="R240" i="39"/>
  <c r="R241" i="39"/>
  <c r="R242" i="39"/>
  <c r="R243" i="39"/>
  <c r="R244" i="39"/>
  <c r="R245" i="39"/>
  <c r="R246" i="39"/>
  <c r="R247" i="39"/>
  <c r="R248" i="39"/>
  <c r="R249" i="39"/>
  <c r="R250" i="39"/>
  <c r="R251" i="39"/>
  <c r="R252" i="39"/>
  <c r="R253" i="39"/>
  <c r="R4" i="39"/>
  <c r="M4" i="38"/>
  <c r="H109" i="38"/>
  <c r="M5" i="38"/>
  <c r="H108" i="38"/>
  <c r="C24" i="34" s="1"/>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17" i="51" s="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7" i="51" s="1"/>
  <c r="C105" i="49"/>
  <c r="C17" i="51" s="1"/>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5" i="51"/>
  <c r="J26" i="49"/>
  <c r="G26" i="49"/>
  <c r="J27" i="49"/>
  <c r="J28" i="49"/>
  <c r="G28" i="49"/>
  <c r="J29" i="49"/>
  <c r="G29" i="49" s="1"/>
  <c r="J30" i="49"/>
  <c r="G30" i="49"/>
  <c r="J31" i="49"/>
  <c r="G31" i="49"/>
  <c r="J32" i="49"/>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7"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8" i="51" s="1"/>
  <c r="J84" i="49"/>
  <c r="G84" i="49"/>
  <c r="J85" i="49"/>
  <c r="G85" i="49" s="1"/>
  <c r="J86" i="49"/>
  <c r="G86" i="49"/>
  <c r="J87" i="49"/>
  <c r="J88" i="49"/>
  <c r="G88" i="49"/>
  <c r="J89" i="49"/>
  <c r="G89" i="49" s="1"/>
  <c r="F9" i="51"/>
  <c r="J90" i="49"/>
  <c r="G90" i="49"/>
  <c r="J91" i="49"/>
  <c r="G91" i="49" s="1"/>
  <c r="J92" i="49"/>
  <c r="G92" i="49"/>
  <c r="J93" i="49"/>
  <c r="G93" i="49" s="1"/>
  <c r="J94" i="49"/>
  <c r="G94" i="49"/>
  <c r="F10" i="51" s="1"/>
  <c r="J95" i="49"/>
  <c r="J96" i="49"/>
  <c r="G96" i="49"/>
  <c r="F12" i="51" s="1"/>
  <c r="J97" i="49"/>
  <c r="G97" i="49" s="1"/>
  <c r="F13" i="51" s="1"/>
  <c r="J98" i="49"/>
  <c r="G98" i="49"/>
  <c r="F14" i="51" s="1"/>
  <c r="J99" i="49"/>
  <c r="J100" i="49"/>
  <c r="G100" i="49"/>
  <c r="F15" i="51" s="1"/>
  <c r="J101" i="49"/>
  <c r="G101" i="49" s="1"/>
  <c r="F16" i="51"/>
  <c r="J102" i="49"/>
  <c r="G102" i="49"/>
  <c r="J103" i="49"/>
  <c r="G103" i="49" s="1"/>
  <c r="J104" i="49"/>
  <c r="G104" i="49"/>
  <c r="J105" i="49"/>
  <c r="G105" i="49" s="1"/>
  <c r="F17" i="5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F26" i="49"/>
  <c r="E26" i="49" s="1"/>
  <c r="F27" i="49"/>
  <c r="E27" i="49"/>
  <c r="F28" i="49"/>
  <c r="E28" i="49" s="1"/>
  <c r="F29" i="49"/>
  <c r="E29" i="49"/>
  <c r="F30" i="49"/>
  <c r="E30" i="49" s="1"/>
  <c r="F31" i="49"/>
  <c r="E31" i="49"/>
  <c r="F32" i="49"/>
  <c r="E32" i="49" s="1"/>
  <c r="E6" i="51" s="1"/>
  <c r="F33" i="49"/>
  <c r="E33" i="49"/>
  <c r="F34" i="49"/>
  <c r="E34" i="49" s="1"/>
  <c r="F35" i="49"/>
  <c r="E35" i="49"/>
  <c r="F36" i="49"/>
  <c r="E36" i="49" s="1"/>
  <c r="F37" i="49"/>
  <c r="E37" i="49"/>
  <c r="F38" i="49"/>
  <c r="E38" i="49" s="1"/>
  <c r="F39" i="49"/>
  <c r="E39" i="49"/>
  <c r="F40" i="49"/>
  <c r="E40" i="49" s="1"/>
  <c r="F41" i="49"/>
  <c r="E41" i="49"/>
  <c r="F42" i="49"/>
  <c r="E42" i="49" s="1"/>
  <c r="F43" i="49"/>
  <c r="E43" i="49" s="1"/>
  <c r="F44" i="49"/>
  <c r="E44" i="49"/>
  <c r="F45" i="49"/>
  <c r="E45" i="49" s="1"/>
  <c r="F46" i="49"/>
  <c r="E46" i="49"/>
  <c r="F47" i="49"/>
  <c r="E47" i="49" s="1"/>
  <c r="F48" i="49"/>
  <c r="E48" i="49"/>
  <c r="F49" i="49"/>
  <c r="E49" i="49" s="1"/>
  <c r="F50" i="49"/>
  <c r="E50" i="49"/>
  <c r="F51" i="49"/>
  <c r="E51" i="49" s="1"/>
  <c r="F52" i="49"/>
  <c r="E52" i="49"/>
  <c r="F53" i="49"/>
  <c r="E53" i="49" s="1"/>
  <c r="F54" i="49"/>
  <c r="E54" i="49"/>
  <c r="F55" i="49"/>
  <c r="E55" i="49" s="1"/>
  <c r="F56" i="49"/>
  <c r="E56" i="49"/>
  <c r="F57" i="49"/>
  <c r="E57" i="49" s="1"/>
  <c r="F58" i="49"/>
  <c r="E58" i="49"/>
  <c r="F59" i="49"/>
  <c r="E59" i="49"/>
  <c r="F60" i="49"/>
  <c r="E60" i="49" s="1"/>
  <c r="F61" i="49"/>
  <c r="E61" i="49"/>
  <c r="F62" i="49"/>
  <c r="E62" i="49" s="1"/>
  <c r="F63" i="49"/>
  <c r="E63" i="49"/>
  <c r="F64" i="49"/>
  <c r="E64" i="49" s="1"/>
  <c r="E7" i="51" s="1"/>
  <c r="F65" i="49"/>
  <c r="E65" i="49"/>
  <c r="F66" i="49"/>
  <c r="E66" i="49" s="1"/>
  <c r="F67" i="49"/>
  <c r="E67" i="49"/>
  <c r="F68" i="49"/>
  <c r="E68" i="49" s="1"/>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c r="F82" i="49"/>
  <c r="E82" i="49" s="1"/>
  <c r="F83" i="49"/>
  <c r="E83" i="49"/>
  <c r="E8" i="51" s="1"/>
  <c r="F84" i="49"/>
  <c r="E84" i="49" s="1"/>
  <c r="F85" i="49"/>
  <c r="E85" i="49"/>
  <c r="F86" i="49"/>
  <c r="E86" i="49" s="1"/>
  <c r="F87" i="49"/>
  <c r="E87" i="49"/>
  <c r="F88" i="49"/>
  <c r="E88" i="49" s="1"/>
  <c r="F89" i="49"/>
  <c r="E89" i="49"/>
  <c r="E9" i="51" s="1"/>
  <c r="F90" i="49"/>
  <c r="E90" i="49" s="1"/>
  <c r="F91" i="49"/>
  <c r="E91" i="49"/>
  <c r="F92" i="49"/>
  <c r="E92" i="49" s="1"/>
  <c r="F93" i="49"/>
  <c r="E93" i="49"/>
  <c r="F94" i="49"/>
  <c r="E94" i="49" s="1"/>
  <c r="E10" i="51" s="1"/>
  <c r="F95" i="49"/>
  <c r="E95" i="49"/>
  <c r="E11" i="51" s="1"/>
  <c r="F96" i="49"/>
  <c r="E96" i="49" s="1"/>
  <c r="E12" i="51" s="1"/>
  <c r="F97" i="49"/>
  <c r="E97" i="49"/>
  <c r="E13" i="51" s="1"/>
  <c r="F98" i="49"/>
  <c r="E98" i="49" s="1"/>
  <c r="E14" i="51" s="1"/>
  <c r="F99" i="49"/>
  <c r="E99" i="49"/>
  <c r="F100" i="49"/>
  <c r="E100" i="49" s="1"/>
  <c r="E15" i="51" s="1"/>
  <c r="F101" i="49"/>
  <c r="E101" i="49"/>
  <c r="E16" i="51" s="1"/>
  <c r="F102" i="49"/>
  <c r="E102" i="49" s="1"/>
  <c r="F103" i="49"/>
  <c r="E103" i="49"/>
  <c r="F104" i="49"/>
  <c r="E104" i="49" s="1"/>
  <c r="F105" i="49"/>
  <c r="E105" i="49"/>
  <c r="E17" i="51" s="1"/>
  <c r="F106" i="49"/>
  <c r="E106" i="49" s="1"/>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F121" i="48"/>
  <c r="H115" i="25"/>
  <c r="J19" i="28"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C4" i="51"/>
  <c r="D4" i="51"/>
  <c r="B4" i="51"/>
  <c r="G15" i="49"/>
  <c r="G19" i="49"/>
  <c r="G27" i="49"/>
  <c r="G32" i="49"/>
  <c r="F6" i="51" s="1"/>
  <c r="G34" i="49"/>
  <c r="G43" i="49"/>
  <c r="G47" i="49"/>
  <c r="G51" i="49"/>
  <c r="G55" i="49"/>
  <c r="G62" i="49"/>
  <c r="G67" i="49"/>
  <c r="G71" i="49"/>
  <c r="G78" i="49"/>
  <c r="G87" i="49"/>
  <c r="G95" i="49"/>
  <c r="F11" i="51" s="1"/>
  <c r="G99" i="49"/>
  <c r="G111" i="49"/>
  <c r="F119" i="49"/>
  <c r="E119" i="49" s="1"/>
  <c r="G119" i="49"/>
  <c r="J5" i="49"/>
  <c r="G5" i="49"/>
  <c r="F5" i="49"/>
  <c r="E5" i="49"/>
  <c r="E4" i="51"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O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J9" i="38"/>
  <c r="J10" i="38"/>
  <c r="J11" i="38"/>
  <c r="J11" i="44"/>
  <c r="J12" i="38"/>
  <c r="J13" i="38"/>
  <c r="G115" i="38"/>
  <c r="J115" i="38"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198" i="39" s="1"/>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228" i="39" s="1"/>
  <c r="J94" i="38"/>
  <c r="M94" i="38"/>
  <c r="J95" i="38"/>
  <c r="M95" i="38"/>
  <c r="J96" i="38"/>
  <c r="M96" i="38"/>
  <c r="J97" i="38"/>
  <c r="M97" i="38"/>
  <c r="J98" i="38"/>
  <c r="M98" i="38"/>
  <c r="J99" i="38"/>
  <c r="M99" i="38"/>
  <c r="J100" i="38"/>
  <c r="M100" i="38"/>
  <c r="J101" i="38"/>
  <c r="J102" i="38"/>
  <c r="M102" i="38"/>
  <c r="J103" i="38"/>
  <c r="M103" i="38"/>
  <c r="J5" i="38"/>
  <c r="G108" i="38"/>
  <c r="C23" i="3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E54" i="36" s="1"/>
  <c r="L14" i="41"/>
  <c r="J23" i="42"/>
  <c r="J24" i="42"/>
  <c r="J25" i="42"/>
  <c r="M25" i="42"/>
  <c r="J26" i="42"/>
  <c r="J27" i="42"/>
  <c r="J28" i="42"/>
  <c r="J29" i="42"/>
  <c r="J132" i="36" s="1"/>
  <c r="J132" i="39" s="1"/>
  <c r="J30" i="42"/>
  <c r="J133" i="36"/>
  <c r="J133" i="39" s="1"/>
  <c r="J31" i="42"/>
  <c r="J32" i="42"/>
  <c r="J33" i="42"/>
  <c r="J34" i="42"/>
  <c r="J35" i="42"/>
  <c r="J138" i="36" s="1"/>
  <c r="J138" i="39" s="1"/>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J7" i="47"/>
  <c r="G31" i="47"/>
  <c r="J8" i="47"/>
  <c r="M8" i="47"/>
  <c r="H31" i="47"/>
  <c r="F17" i="28" s="1"/>
  <c r="J9" i="47"/>
  <c r="M9" i="47"/>
  <c r="H32" i="47"/>
  <c r="G16" i="46" s="1"/>
  <c r="G17" i="46" s="1"/>
  <c r="J10" i="47"/>
  <c r="M10" i="47"/>
  <c r="J11" i="47"/>
  <c r="J12" i="47"/>
  <c r="G35" i="47"/>
  <c r="J15" i="46" s="1"/>
  <c r="J17" i="46" s="1"/>
  <c r="J13" i="47"/>
  <c r="J14" i="47"/>
  <c r="J15" i="47"/>
  <c r="J16" i="47"/>
  <c r="J17" i="47"/>
  <c r="J18" i="47"/>
  <c r="J19" i="47"/>
  <c r="J20" i="47"/>
  <c r="J21" i="47"/>
  <c r="J22" i="47"/>
  <c r="J23" i="47"/>
  <c r="J5" i="47"/>
  <c r="G29" i="47"/>
  <c r="M5" i="47"/>
  <c r="J4" i="47"/>
  <c r="G36" i="47"/>
  <c r="K16" i="28"/>
  <c r="K21" i="28" s="1"/>
  <c r="H33" i="47"/>
  <c r="M35" i="44"/>
  <c r="J26" i="43"/>
  <c r="I26" i="43"/>
  <c r="H26" i="43"/>
  <c r="G26" i="43"/>
  <c r="F26" i="43"/>
  <c r="E26" i="43"/>
  <c r="D26" i="43"/>
  <c r="C26" i="43"/>
  <c r="B26" i="43"/>
  <c r="M21" i="42"/>
  <c r="J254" i="39"/>
  <c r="J6" i="42"/>
  <c r="Q4" i="39"/>
  <c r="M248" i="39"/>
  <c r="L251" i="39"/>
  <c r="O251" i="39" s="1"/>
  <c r="M242" i="39"/>
  <c r="I72" i="36"/>
  <c r="I72" i="39"/>
  <c r="H111" i="38"/>
  <c r="F24" i="34"/>
  <c r="F17" i="43" s="1"/>
  <c r="G107" i="38"/>
  <c r="B23" i="34" s="1"/>
  <c r="H112" i="38"/>
  <c r="G24" i="34" s="1"/>
  <c r="G17" i="43" s="1"/>
  <c r="G111" i="38"/>
  <c r="F23" i="34"/>
  <c r="G114" i="38"/>
  <c r="I23" i="34"/>
  <c r="H107" i="38"/>
  <c r="B24" i="34"/>
  <c r="H113" i="38"/>
  <c r="H24" i="34"/>
  <c r="H17" i="43" s="1"/>
  <c r="H114" i="38"/>
  <c r="I24" i="34" s="1"/>
  <c r="I17" i="43" s="1"/>
  <c r="G112" i="38"/>
  <c r="G23" i="34"/>
  <c r="G113" i="38"/>
  <c r="H23" i="34"/>
  <c r="F44" i="44" s="1"/>
  <c r="H110" i="38"/>
  <c r="H114" i="25"/>
  <c r="I19" i="28"/>
  <c r="M102" i="25"/>
  <c r="M98" i="25"/>
  <c r="M101" i="38"/>
  <c r="M12" i="47"/>
  <c r="M11" i="47"/>
  <c r="H34" i="47"/>
  <c r="M7" i="47"/>
  <c r="H30" i="47"/>
  <c r="E17" i="28" s="1"/>
  <c r="S252" i="39"/>
  <c r="T252" i="39"/>
  <c r="J241" i="39"/>
  <c r="L250" i="39"/>
  <c r="T250" i="39"/>
  <c r="J242" i="39"/>
  <c r="G110" i="25"/>
  <c r="E18" i="28" s="1"/>
  <c r="E20" i="28" s="1"/>
  <c r="G114" i="25"/>
  <c r="G34" i="47"/>
  <c r="I15" i="46" s="1"/>
  <c r="I17" i="46" s="1"/>
  <c r="G33" i="47"/>
  <c r="H15" i="46" s="1"/>
  <c r="H17" i="46" s="1"/>
  <c r="G32" i="47"/>
  <c r="G16" i="28" s="1"/>
  <c r="G21" i="28" s="1"/>
  <c r="G30" i="47"/>
  <c r="G28" i="47"/>
  <c r="J28" i="47"/>
  <c r="M4" i="47"/>
  <c r="H27" i="47"/>
  <c r="H36" i="47"/>
  <c r="J36" i="47"/>
  <c r="G27" i="47"/>
  <c r="E85" i="36"/>
  <c r="U85" i="36" s="1"/>
  <c r="M245" i="39"/>
  <c r="L244" i="39"/>
  <c r="N246" i="39"/>
  <c r="S248" i="39"/>
  <c r="T248" i="39"/>
  <c r="S246" i="39"/>
  <c r="T246" i="39"/>
  <c r="S244" i="39"/>
  <c r="T244" i="39"/>
  <c r="S242" i="39"/>
  <c r="T242" i="39"/>
  <c r="S240" i="39"/>
  <c r="T240" i="39"/>
  <c r="S239" i="39"/>
  <c r="T239" i="39"/>
  <c r="L9" i="39"/>
  <c r="L14" i="39"/>
  <c r="L4" i="39"/>
  <c r="P26" i="36"/>
  <c r="P26" i="39"/>
  <c r="S247" i="39"/>
  <c r="T247" i="39"/>
  <c r="S243" i="39"/>
  <c r="T243" i="39"/>
  <c r="M253" i="39"/>
  <c r="J253" i="39"/>
  <c r="M252" i="39"/>
  <c r="J252" i="39"/>
  <c r="T249" i="39"/>
  <c r="J245" i="39"/>
  <c r="N245" i="39"/>
  <c r="N244" i="39"/>
  <c r="J244" i="39"/>
  <c r="T251" i="39"/>
  <c r="S251" i="39"/>
  <c r="S241" i="39"/>
  <c r="T241" i="39"/>
  <c r="T245" i="39"/>
  <c r="J248" i="39"/>
  <c r="L248" i="39"/>
  <c r="O248" i="39" s="1"/>
  <c r="O246" i="39"/>
  <c r="M250" i="39"/>
  <c r="O250" i="39"/>
  <c r="J250" i="39"/>
  <c r="J246" i="39"/>
  <c r="L240" i="39"/>
  <c r="M249" i="39"/>
  <c r="J249" i="39"/>
  <c r="M247" i="39"/>
  <c r="J247" i="39"/>
  <c r="J243" i="39"/>
  <c r="M243" i="39"/>
  <c r="T253" i="39"/>
  <c r="S253" i="39"/>
  <c r="H108" i="25"/>
  <c r="G115" i="25"/>
  <c r="J18" i="28" s="1"/>
  <c r="G108" i="25"/>
  <c r="C18" i="28" s="1"/>
  <c r="G114" i="36"/>
  <c r="E117" i="36"/>
  <c r="E117" i="39"/>
  <c r="U117" i="39" s="1"/>
  <c r="G106" i="36"/>
  <c r="G106" i="39" s="1"/>
  <c r="J186" i="39"/>
  <c r="G116" i="25"/>
  <c r="K18" i="28"/>
  <c r="K20" i="28" s="1"/>
  <c r="K17" i="28"/>
  <c r="G15" i="46"/>
  <c r="I214" i="39"/>
  <c r="N214" i="39" s="1"/>
  <c r="J240" i="39"/>
  <c r="J239" i="39"/>
  <c r="H174" i="39"/>
  <c r="M174" i="39" s="1"/>
  <c r="C17" i="28"/>
  <c r="J16" i="46"/>
  <c r="J17" i="28"/>
  <c r="O240" i="39"/>
  <c r="G121" i="49"/>
  <c r="E5" i="51"/>
  <c r="F122" i="48"/>
  <c r="G122" i="49"/>
  <c r="G123" i="49"/>
  <c r="H107" i="25"/>
  <c r="B19" i="28"/>
  <c r="L19" i="28" s="1"/>
  <c r="G109" i="25"/>
  <c r="D18" i="28"/>
  <c r="G111" i="25"/>
  <c r="F18" i="28"/>
  <c r="J113" i="25"/>
  <c r="J110" i="25"/>
  <c r="H109" i="25"/>
  <c r="D19" i="28"/>
  <c r="H20" i="28"/>
  <c r="J116" i="25"/>
  <c r="G19" i="28"/>
  <c r="G20" i="28"/>
  <c r="J112" i="25"/>
  <c r="F20" i="28"/>
  <c r="J111" i="25"/>
  <c r="I18" i="28"/>
  <c r="I20" i="28" s="1"/>
  <c r="J114" i="25"/>
  <c r="C19" i="28"/>
  <c r="J108" i="25"/>
  <c r="D20" i="28"/>
  <c r="F4" i="54"/>
  <c r="F4" i="51"/>
  <c r="E122" i="49"/>
  <c r="H117" i="25"/>
  <c r="J107" i="25"/>
  <c r="J109" i="25"/>
  <c r="B20" i="28"/>
  <c r="E114" i="36"/>
  <c r="E114" i="39" s="1"/>
  <c r="U114" i="39" s="1"/>
  <c r="P58" i="36"/>
  <c r="P219" i="39"/>
  <c r="J74" i="36"/>
  <c r="J74" i="39"/>
  <c r="G74" i="36"/>
  <c r="G74" i="39"/>
  <c r="G70" i="36"/>
  <c r="G70" i="39"/>
  <c r="H66" i="36"/>
  <c r="P93" i="36"/>
  <c r="H93" i="36"/>
  <c r="F93" i="36"/>
  <c r="F93" i="39" s="1"/>
  <c r="J93" i="36"/>
  <c r="J93" i="39" s="1"/>
  <c r="E93" i="36"/>
  <c r="E89" i="36"/>
  <c r="G89" i="36"/>
  <c r="L89" i="36" s="1"/>
  <c r="L89" i="39" s="1"/>
  <c r="J194" i="39"/>
  <c r="P190" i="39"/>
  <c r="Q186" i="39"/>
  <c r="P186" i="39"/>
  <c r="T186" i="39" s="1"/>
  <c r="G182" i="39"/>
  <c r="L182" i="39" s="1"/>
  <c r="I178" i="39"/>
  <c r="N178" i="39" s="1"/>
  <c r="P166" i="39"/>
  <c r="T166" i="39" s="1"/>
  <c r="E162" i="39"/>
  <c r="E47" i="36"/>
  <c r="I81" i="36"/>
  <c r="I81" i="39" s="1"/>
  <c r="P77" i="36"/>
  <c r="T77" i="36" s="1"/>
  <c r="G34" i="36"/>
  <c r="Q30" i="36"/>
  <c r="Q30" i="39"/>
  <c r="F30" i="36"/>
  <c r="K30" i="36"/>
  <c r="K30" i="39" s="1"/>
  <c r="J30" i="36"/>
  <c r="J30" i="39" s="1"/>
  <c r="G26" i="36"/>
  <c r="G26" i="39" s="1"/>
  <c r="E26" i="36"/>
  <c r="U26" i="36" s="1"/>
  <c r="J98" i="36"/>
  <c r="J98" i="39" s="1"/>
  <c r="P98" i="36"/>
  <c r="Q98" i="36"/>
  <c r="Q98" i="39"/>
  <c r="H105" i="36"/>
  <c r="E105" i="36"/>
  <c r="U105" i="36" s="1"/>
  <c r="I105" i="36"/>
  <c r="N105" i="36" s="1"/>
  <c r="N105" i="39" s="1"/>
  <c r="F105" i="36"/>
  <c r="K105" i="36"/>
  <c r="K105" i="39" s="1"/>
  <c r="G105" i="36"/>
  <c r="Q105" i="36"/>
  <c r="Q105" i="39"/>
  <c r="H101" i="36"/>
  <c r="E101" i="36"/>
  <c r="E101" i="39" s="1"/>
  <c r="U101" i="39" s="1"/>
  <c r="G101" i="36"/>
  <c r="G101" i="39"/>
  <c r="P101" i="36"/>
  <c r="S101" i="36"/>
  <c r="Q113" i="36"/>
  <c r="Q113" i="39"/>
  <c r="J81" i="36"/>
  <c r="J81" i="39"/>
  <c r="G81" i="36"/>
  <c r="L81" i="36"/>
  <c r="L81" i="39" s="1"/>
  <c r="F81" i="36"/>
  <c r="K81" i="36" s="1"/>
  <c r="K81" i="39" s="1"/>
  <c r="H81" i="36"/>
  <c r="H33" i="36"/>
  <c r="M33" i="36" s="1"/>
  <c r="M33" i="39" s="1"/>
  <c r="Q22" i="36"/>
  <c r="Q22" i="39"/>
  <c r="H16" i="28"/>
  <c r="H21" i="28"/>
  <c r="H16" i="41" s="1"/>
  <c r="J33" i="47"/>
  <c r="H29" i="47"/>
  <c r="D17" i="28" s="1"/>
  <c r="G17" i="28"/>
  <c r="D16" i="28"/>
  <c r="D21" i="28" s="1"/>
  <c r="D15" i="46"/>
  <c r="J105" i="36"/>
  <c r="J105" i="39"/>
  <c r="H17" i="28"/>
  <c r="J16" i="28"/>
  <c r="F44" i="42"/>
  <c r="F16" i="46"/>
  <c r="J35" i="47"/>
  <c r="H16" i="46"/>
  <c r="K15" i="46"/>
  <c r="J32" i="47"/>
  <c r="C16" i="28"/>
  <c r="E16" i="46"/>
  <c r="C15" i="46"/>
  <c r="C17" i="46" s="1"/>
  <c r="I16" i="46"/>
  <c r="I17" i="28"/>
  <c r="I16" i="28"/>
  <c r="I21" i="28" s="1"/>
  <c r="J34" i="47"/>
  <c r="B16" i="28"/>
  <c r="G37" i="47"/>
  <c r="B15" i="46"/>
  <c r="J27" i="47"/>
  <c r="J30" i="47"/>
  <c r="E15" i="46"/>
  <c r="E17" i="46" s="1"/>
  <c r="E16" i="28"/>
  <c r="E21" i="28" s="1"/>
  <c r="E23" i="28" s="1"/>
  <c r="F15" i="46"/>
  <c r="F17" i="46" s="1"/>
  <c r="F16" i="28"/>
  <c r="F21" i="28"/>
  <c r="F23" i="28" s="1"/>
  <c r="J31" i="47"/>
  <c r="B16" i="46"/>
  <c r="B17" i="28"/>
  <c r="K16" i="46"/>
  <c r="N90" i="36"/>
  <c r="N90" i="39"/>
  <c r="F68" i="39"/>
  <c r="K68" i="36"/>
  <c r="K68" i="39" s="1"/>
  <c r="G77" i="39"/>
  <c r="L17" i="28"/>
  <c r="D16" i="41"/>
  <c r="E16" i="41"/>
  <c r="B21" i="28"/>
  <c r="F38" i="42" s="1"/>
  <c r="L15" i="46"/>
  <c r="B17" i="46"/>
  <c r="F45" i="42"/>
  <c r="F16" i="41"/>
  <c r="F42" i="42"/>
  <c r="M7" i="39"/>
  <c r="L17" i="39"/>
  <c r="L77" i="39"/>
  <c r="L18" i="39"/>
  <c r="B16" i="41"/>
  <c r="B23" i="28"/>
  <c r="G109" i="38"/>
  <c r="D23" i="34" s="1"/>
  <c r="J108" i="38"/>
  <c r="F148" i="39"/>
  <c r="K148" i="39" s="1"/>
  <c r="J41" i="36"/>
  <c r="J41" i="39"/>
  <c r="P41" i="36"/>
  <c r="T41" i="36"/>
  <c r="I41" i="36"/>
  <c r="I41" i="39"/>
  <c r="P37" i="36"/>
  <c r="P37" i="39"/>
  <c r="E37" i="36"/>
  <c r="U37" i="36"/>
  <c r="I37" i="36"/>
  <c r="I37" i="39"/>
  <c r="G37" i="36"/>
  <c r="J37" i="36"/>
  <c r="J37" i="39" s="1"/>
  <c r="J29" i="36"/>
  <c r="J29" i="39" s="1"/>
  <c r="E29" i="36"/>
  <c r="Q29" i="36"/>
  <c r="Q29" i="39"/>
  <c r="P29" i="36"/>
  <c r="T29" i="36"/>
  <c r="H29" i="36"/>
  <c r="H29" i="39"/>
  <c r="I29" i="36"/>
  <c r="I29" i="39"/>
  <c r="G29" i="36"/>
  <c r="L29" i="36"/>
  <c r="L29" i="39" s="1"/>
  <c r="F29" i="36"/>
  <c r="J77" i="36"/>
  <c r="J77" i="39"/>
  <c r="H77" i="36"/>
  <c r="Q77" i="36"/>
  <c r="Q77" i="39" s="1"/>
  <c r="F77" i="36"/>
  <c r="I77" i="36"/>
  <c r="N77" i="36"/>
  <c r="N77" i="39" s="1"/>
  <c r="E77" i="36"/>
  <c r="U77" i="36" s="1"/>
  <c r="F37" i="36"/>
  <c r="G45" i="39"/>
  <c r="H37" i="36"/>
  <c r="H37" i="39" s="1"/>
  <c r="Q37" i="36"/>
  <c r="Q37" i="39" s="1"/>
  <c r="H62" i="36"/>
  <c r="M62" i="36" s="1"/>
  <c r="M62" i="39"/>
  <c r="E58" i="36"/>
  <c r="E58" i="39"/>
  <c r="U58" i="39" s="1"/>
  <c r="P204" i="39"/>
  <c r="T204" i="39" s="1"/>
  <c r="J130" i="36"/>
  <c r="J130" i="39" s="1"/>
  <c r="J42" i="36"/>
  <c r="J42" i="39" s="1"/>
  <c r="H42" i="36"/>
  <c r="H42" i="39" s="1"/>
  <c r="G42" i="36"/>
  <c r="I42" i="36"/>
  <c r="I38" i="36"/>
  <c r="I38" i="39" s="1"/>
  <c r="F38" i="36"/>
  <c r="K38" i="36" s="1"/>
  <c r="K38" i="39" s="1"/>
  <c r="P30" i="36"/>
  <c r="P30" i="39"/>
  <c r="S30" i="39" s="1"/>
  <c r="E30" i="36"/>
  <c r="U30" i="36" s="1"/>
  <c r="Q6" i="36"/>
  <c r="Q6" i="39" s="1"/>
  <c r="F6" i="36"/>
  <c r="P42" i="36"/>
  <c r="P42" i="39"/>
  <c r="S42" i="39" s="1"/>
  <c r="Q31" i="36"/>
  <c r="Q31" i="39" s="1"/>
  <c r="I31" i="36"/>
  <c r="Q49" i="36"/>
  <c r="Q49" i="39"/>
  <c r="P49" i="36"/>
  <c r="P49" i="39"/>
  <c r="J49" i="36"/>
  <c r="J49" i="39"/>
  <c r="I49" i="36"/>
  <c r="N49" i="36"/>
  <c r="N49" i="39" s="1"/>
  <c r="G49" i="36"/>
  <c r="F49" i="36"/>
  <c r="F49" i="39"/>
  <c r="E49" i="36"/>
  <c r="U49" i="36"/>
  <c r="H49" i="36"/>
  <c r="H49" i="39"/>
  <c r="E45" i="36"/>
  <c r="Q45" i="36"/>
  <c r="Q45" i="39" s="1"/>
  <c r="P45" i="36"/>
  <c r="S45" i="36" s="1"/>
  <c r="F41" i="36"/>
  <c r="Q41" i="36"/>
  <c r="Q41" i="39"/>
  <c r="G41" i="36"/>
  <c r="G41" i="39"/>
  <c r="E41" i="36"/>
  <c r="H41" i="36"/>
  <c r="M41" i="36" s="1"/>
  <c r="M41" i="39"/>
  <c r="F33" i="36"/>
  <c r="F33" i="39"/>
  <c r="P33" i="36"/>
  <c r="S33" i="36"/>
  <c r="Q33" i="36"/>
  <c r="Q33" i="39"/>
  <c r="F18" i="36"/>
  <c r="K18" i="36"/>
  <c r="K18" i="39" s="1"/>
  <c r="P18" i="36"/>
  <c r="P18" i="39" s="1"/>
  <c r="S18" i="39"/>
  <c r="E18" i="36"/>
  <c r="E18" i="39"/>
  <c r="U18" i="39" s="1"/>
  <c r="Q18" i="36"/>
  <c r="Q18" i="39" s="1"/>
  <c r="P14" i="36"/>
  <c r="I14" i="36"/>
  <c r="N14" i="36"/>
  <c r="N14" i="39" s="1"/>
  <c r="G14" i="36"/>
  <c r="G14" i="39" s="1"/>
  <c r="F14" i="36"/>
  <c r="F14" i="39" s="1"/>
  <c r="Q10" i="36"/>
  <c r="Q10" i="39" s="1"/>
  <c r="F10" i="36"/>
  <c r="G10" i="36"/>
  <c r="G10" i="39"/>
  <c r="E10" i="36"/>
  <c r="E10" i="39"/>
  <c r="U10" i="39" s="1"/>
  <c r="P10" i="36"/>
  <c r="T10" i="36" s="1"/>
  <c r="H10" i="36"/>
  <c r="H10" i="39" s="1"/>
  <c r="J33" i="36"/>
  <c r="J33" i="39" s="1"/>
  <c r="G33" i="36"/>
  <c r="J45" i="36"/>
  <c r="J45" i="39"/>
  <c r="I45" i="36"/>
  <c r="I45" i="39"/>
  <c r="J10" i="36"/>
  <c r="J10" i="39"/>
  <c r="F45" i="36"/>
  <c r="K45" i="36"/>
  <c r="K45" i="39" s="1"/>
  <c r="H45" i="36"/>
  <c r="I10" i="36"/>
  <c r="I10" i="39"/>
  <c r="E14" i="36"/>
  <c r="U14" i="36"/>
  <c r="I33" i="36"/>
  <c r="Q14" i="36"/>
  <c r="Q14" i="39" s="1"/>
  <c r="P6" i="36"/>
  <c r="S6" i="36" s="1"/>
  <c r="E6" i="36"/>
  <c r="U6" i="36" s="1"/>
  <c r="I6" i="36"/>
  <c r="I6" i="39" s="1"/>
  <c r="H6" i="36"/>
  <c r="G138" i="36"/>
  <c r="G138" i="39"/>
  <c r="G126" i="36"/>
  <c r="L126" i="36"/>
  <c r="L126" i="39" s="1"/>
  <c r="F137" i="36"/>
  <c r="F137" i="39" s="1"/>
  <c r="H72" i="36"/>
  <c r="P34" i="36"/>
  <c r="P34" i="39"/>
  <c r="I34" i="36"/>
  <c r="N34" i="36"/>
  <c r="H102" i="36"/>
  <c r="H102" i="39"/>
  <c r="E102" i="36"/>
  <c r="I94" i="36"/>
  <c r="I94" i="39" s="1"/>
  <c r="G94" i="36"/>
  <c r="L94" i="36" s="1"/>
  <c r="L94" i="39" s="1"/>
  <c r="J94" i="36"/>
  <c r="J94" i="39"/>
  <c r="H94" i="36"/>
  <c r="M94" i="36"/>
  <c r="M94" i="39"/>
  <c r="D24" i="34"/>
  <c r="D17" i="43"/>
  <c r="H16" i="43"/>
  <c r="J111" i="38"/>
  <c r="J114" i="38"/>
  <c r="J116" i="38"/>
  <c r="E24" i="34"/>
  <c r="J110" i="38"/>
  <c r="E17" i="43"/>
  <c r="J113" i="38"/>
  <c r="U70" i="36"/>
  <c r="Q222" i="39"/>
  <c r="E175" i="39"/>
  <c r="F195" i="39"/>
  <c r="K195" i="39" s="1"/>
  <c r="K93" i="36"/>
  <c r="K93" i="39" s="1"/>
  <c r="E222" i="39"/>
  <c r="H179" i="39"/>
  <c r="M179" i="39" s="1"/>
  <c r="O179" i="39" s="1"/>
  <c r="F226" i="39"/>
  <c r="K226" i="39" s="1"/>
  <c r="J238" i="39"/>
  <c r="F198" i="39"/>
  <c r="K198" i="39" s="1"/>
  <c r="J218" i="39"/>
  <c r="N18" i="36"/>
  <c r="N18" i="39"/>
  <c r="P54" i="36"/>
  <c r="T54" i="36"/>
  <c r="H54" i="36"/>
  <c r="H54" i="39"/>
  <c r="G22" i="39"/>
  <c r="L22" i="36"/>
  <c r="L22" i="39" s="1"/>
  <c r="S93" i="36"/>
  <c r="I198" i="39"/>
  <c r="N198" i="39" s="1"/>
  <c r="P218" i="39"/>
  <c r="S218" i="39" s="1"/>
  <c r="F222" i="39"/>
  <c r="K222" i="39" s="1"/>
  <c r="G230" i="39"/>
  <c r="L230" i="39" s="1"/>
  <c r="I163" i="39"/>
  <c r="N163" i="39" s="1"/>
  <c r="F183" i="39"/>
  <c r="K183" i="39" s="1"/>
  <c r="E202" i="39"/>
  <c r="E226" i="39"/>
  <c r="F179" i="39"/>
  <c r="K179" i="39" s="1"/>
  <c r="G214" i="39"/>
  <c r="L214" i="39" s="1"/>
  <c r="E230" i="39"/>
  <c r="F202" i="39"/>
  <c r="K202" i="39" s="1"/>
  <c r="P210" i="39"/>
  <c r="Q238" i="39"/>
  <c r="F218" i="39"/>
  <c r="K218" i="39" s="1"/>
  <c r="J222" i="39"/>
  <c r="E183" i="39"/>
  <c r="I222" i="39"/>
  <c r="N222" i="39" s="1"/>
  <c r="H214" i="39"/>
  <c r="M214" i="39" s="1"/>
  <c r="F214" i="39"/>
  <c r="K214" i="39" s="1"/>
  <c r="Q214" i="39"/>
  <c r="P238" i="39"/>
  <c r="T238" i="39"/>
  <c r="H218" i="39"/>
  <c r="M218" i="39"/>
  <c r="G238" i="39"/>
  <c r="L238" i="39"/>
  <c r="H222" i="39"/>
  <c r="M222" i="39"/>
  <c r="F163" i="39"/>
  <c r="K163" i="39"/>
  <c r="I179" i="39"/>
  <c r="N179" i="39"/>
  <c r="G222" i="39"/>
  <c r="L222" i="39"/>
  <c r="J202" i="39"/>
  <c r="P214" i="39"/>
  <c r="H183" i="39"/>
  <c r="M183" i="39"/>
  <c r="E214" i="39"/>
  <c r="Q198" i="39"/>
  <c r="E52" i="39"/>
  <c r="U52" i="39"/>
  <c r="F48" i="36"/>
  <c r="P48" i="36"/>
  <c r="S48" i="36" s="1"/>
  <c r="I40" i="36"/>
  <c r="N40" i="36" s="1"/>
  <c r="N40" i="39" s="1"/>
  <c r="P40" i="36"/>
  <c r="S40" i="36"/>
  <c r="E124" i="36"/>
  <c r="U124" i="36"/>
  <c r="P124" i="36"/>
  <c r="S124" i="36"/>
  <c r="H108" i="36"/>
  <c r="F108" i="36"/>
  <c r="I108" i="36"/>
  <c r="N108" i="36"/>
  <c r="N108" i="39" s="1"/>
  <c r="P104" i="36"/>
  <c r="S104" i="36" s="1"/>
  <c r="Q104" i="36"/>
  <c r="Q104" i="39" s="1"/>
  <c r="Q36" i="36"/>
  <c r="Q36" i="39" s="1"/>
  <c r="E36" i="36"/>
  <c r="E36" i="39" s="1"/>
  <c r="U36" i="39" s="1"/>
  <c r="Q136" i="36"/>
  <c r="Q136" i="39"/>
  <c r="G136" i="36"/>
  <c r="G136" i="39"/>
  <c r="H132" i="36"/>
  <c r="H132" i="39"/>
  <c r="F132" i="36"/>
  <c r="F132" i="39"/>
  <c r="H116" i="36"/>
  <c r="H116" i="39"/>
  <c r="Q116" i="36"/>
  <c r="Q116" i="39"/>
  <c r="F96" i="36"/>
  <c r="F96" i="39"/>
  <c r="H84" i="36"/>
  <c r="M84" i="36"/>
  <c r="M84" i="39" s="1"/>
  <c r="L57" i="36"/>
  <c r="L57" i="39" s="1"/>
  <c r="G57" i="39"/>
  <c r="G94" i="39"/>
  <c r="J124" i="36"/>
  <c r="J124" i="39" s="1"/>
  <c r="T128" i="36"/>
  <c r="E61" i="39"/>
  <c r="U61" i="39"/>
  <c r="F105" i="39"/>
  <c r="P128" i="39"/>
  <c r="T128" i="39" s="1"/>
  <c r="G108" i="36"/>
  <c r="G108" i="39" s="1"/>
  <c r="U54" i="36"/>
  <c r="E54" i="39"/>
  <c r="U54" i="39"/>
  <c r="E5" i="36"/>
  <c r="H21" i="39"/>
  <c r="M21" i="36"/>
  <c r="M21" i="39"/>
  <c r="E73" i="39"/>
  <c r="U73" i="39"/>
  <c r="U73" i="36"/>
  <c r="E105" i="39"/>
  <c r="U105" i="39" s="1"/>
  <c r="H9" i="36"/>
  <c r="J36" i="36"/>
  <c r="J36" i="39"/>
  <c r="P120" i="36"/>
  <c r="P120" i="39"/>
  <c r="S120" i="39" s="1"/>
  <c r="H136" i="36"/>
  <c r="H136" i="39" s="1"/>
  <c r="I48" i="36"/>
  <c r="I48" i="39" s="1"/>
  <c r="G120" i="36"/>
  <c r="G120" i="39" s="1"/>
  <c r="I44" i="36"/>
  <c r="J9" i="36"/>
  <c r="J9" i="39"/>
  <c r="F104" i="36"/>
  <c r="J104" i="36"/>
  <c r="J104" i="39" s="1"/>
  <c r="H128" i="36"/>
  <c r="H128" i="39" s="1"/>
  <c r="E88" i="36"/>
  <c r="E88" i="39" s="1"/>
  <c r="U88" i="39" s="1"/>
  <c r="E48" i="36"/>
  <c r="E48" i="39"/>
  <c r="U48" i="39" s="1"/>
  <c r="I116" i="36"/>
  <c r="I116" i="39" s="1"/>
  <c r="J158" i="39"/>
  <c r="E147" i="39"/>
  <c r="G52" i="36"/>
  <c r="J52" i="36"/>
  <c r="J52" i="39"/>
  <c r="H52" i="36"/>
  <c r="M52" i="36"/>
  <c r="M52" i="39" s="1"/>
  <c r="F52" i="36"/>
  <c r="K52" i="36" s="1"/>
  <c r="K52" i="39" s="1"/>
  <c r="Q52" i="36"/>
  <c r="Q52" i="39"/>
  <c r="I52" i="36"/>
  <c r="P52" i="36"/>
  <c r="T52" i="36" s="1"/>
  <c r="G48" i="36"/>
  <c r="J48" i="36"/>
  <c r="J48" i="39"/>
  <c r="Q48" i="36"/>
  <c r="Q48" i="39"/>
  <c r="H48" i="36"/>
  <c r="H48" i="39"/>
  <c r="J44" i="36"/>
  <c r="J44" i="39"/>
  <c r="H44" i="36"/>
  <c r="E44" i="36"/>
  <c r="G44" i="36"/>
  <c r="L44" i="36"/>
  <c r="L44" i="39" s="1"/>
  <c r="P44" i="36"/>
  <c r="P44" i="39" s="1"/>
  <c r="S44" i="39" s="1"/>
  <c r="F44" i="36"/>
  <c r="F44" i="39"/>
  <c r="Q40" i="36"/>
  <c r="Q40" i="39"/>
  <c r="F40" i="36"/>
  <c r="E40" i="36"/>
  <c r="E40" i="39" s="1"/>
  <c r="U40" i="39" s="1"/>
  <c r="H40" i="36"/>
  <c r="J40" i="36"/>
  <c r="J40" i="39" s="1"/>
  <c r="G40" i="36"/>
  <c r="H36" i="36"/>
  <c r="H36" i="39"/>
  <c r="G36" i="36"/>
  <c r="I36" i="36"/>
  <c r="I36" i="39" s="1"/>
  <c r="P36" i="36"/>
  <c r="T36" i="36" s="1"/>
  <c r="F36" i="36"/>
  <c r="P25" i="36"/>
  <c r="J25" i="36"/>
  <c r="J25" i="39" s="1"/>
  <c r="I25" i="36"/>
  <c r="I25" i="39" s="1"/>
  <c r="H25" i="36"/>
  <c r="H25" i="39" s="1"/>
  <c r="Q25" i="36"/>
  <c r="Q25" i="39" s="1"/>
  <c r="G25" i="36"/>
  <c r="E25" i="36"/>
  <c r="U25" i="36"/>
  <c r="J21" i="36"/>
  <c r="J21" i="39"/>
  <c r="I21" i="36"/>
  <c r="G21" i="36"/>
  <c r="G21" i="39" s="1"/>
  <c r="E21" i="36"/>
  <c r="E21" i="39" s="1"/>
  <c r="U21" i="39" s="1"/>
  <c r="P21" i="36"/>
  <c r="S21" i="36"/>
  <c r="F17" i="36"/>
  <c r="G17" i="36"/>
  <c r="G17" i="39" s="1"/>
  <c r="I17" i="36"/>
  <c r="I17" i="39" s="1"/>
  <c r="H13" i="36"/>
  <c r="M13" i="36" s="1"/>
  <c r="M13" i="39" s="1"/>
  <c r="Q13" i="36"/>
  <c r="Q13" i="39"/>
  <c r="F9" i="36"/>
  <c r="F9" i="39"/>
  <c r="G9" i="36"/>
  <c r="G9" i="39"/>
  <c r="F5" i="36"/>
  <c r="J5" i="36"/>
  <c r="J5" i="39" s="1"/>
  <c r="E136" i="36"/>
  <c r="E136" i="39" s="1"/>
  <c r="U136" i="39" s="1"/>
  <c r="I136" i="36"/>
  <c r="I136" i="39"/>
  <c r="F136" i="36"/>
  <c r="K136" i="36"/>
  <c r="K136" i="39" s="1"/>
  <c r="E132" i="36"/>
  <c r="E132" i="39" s="1"/>
  <c r="U132" i="39" s="1"/>
  <c r="G132" i="36"/>
  <c r="G132" i="39"/>
  <c r="P132" i="36"/>
  <c r="S132" i="36"/>
  <c r="I132" i="36"/>
  <c r="N132" i="36"/>
  <c r="N132" i="39" s="1"/>
  <c r="J128" i="36"/>
  <c r="J128" i="39" s="1"/>
  <c r="I128" i="36"/>
  <c r="N128" i="36" s="1"/>
  <c r="N128" i="39" s="1"/>
  <c r="E128" i="36"/>
  <c r="E128" i="39"/>
  <c r="U128" i="39" s="1"/>
  <c r="F128" i="36"/>
  <c r="K128" i="36" s="1"/>
  <c r="K128" i="39" s="1"/>
  <c r="Q128" i="36"/>
  <c r="G128" i="36"/>
  <c r="L128" i="39"/>
  <c r="I124" i="36"/>
  <c r="N124" i="36"/>
  <c r="N124" i="39" s="1"/>
  <c r="H124" i="36"/>
  <c r="H124" i="39" s="1"/>
  <c r="Q124" i="36"/>
  <c r="Q124" i="39" s="1"/>
  <c r="F124" i="36"/>
  <c r="K124" i="36" s="1"/>
  <c r="K124" i="39" s="1"/>
  <c r="G124" i="36"/>
  <c r="G124" i="39"/>
  <c r="I120" i="36"/>
  <c r="N120" i="36"/>
  <c r="N120" i="39" s="1"/>
  <c r="H120" i="36"/>
  <c r="H120" i="39" s="1"/>
  <c r="J120" i="36"/>
  <c r="J120" i="39" s="1"/>
  <c r="F120" i="36"/>
  <c r="K120" i="36" s="1"/>
  <c r="K120" i="39" s="1"/>
  <c r="E120" i="36"/>
  <c r="U120" i="36"/>
  <c r="J116" i="36"/>
  <c r="J116" i="39"/>
  <c r="P116" i="36"/>
  <c r="F116" i="36"/>
  <c r="F116" i="39" s="1"/>
  <c r="G116" i="36"/>
  <c r="L116" i="36" s="1"/>
  <c r="L116" i="39" s="1"/>
  <c r="E116" i="36"/>
  <c r="E116" i="39"/>
  <c r="U116" i="39" s="1"/>
  <c r="H112" i="36"/>
  <c r="H112" i="39" s="1"/>
  <c r="I112" i="36"/>
  <c r="I112" i="39" s="1"/>
  <c r="E112" i="36"/>
  <c r="E112" i="39" s="1"/>
  <c r="U112" i="39" s="1"/>
  <c r="J112" i="36"/>
  <c r="J112" i="39"/>
  <c r="P112" i="36"/>
  <c r="P112" i="39"/>
  <c r="G112" i="36"/>
  <c r="L112" i="36"/>
  <c r="L112" i="39" s="1"/>
  <c r="F112" i="36"/>
  <c r="F112" i="39" s="1"/>
  <c r="E108" i="36"/>
  <c r="Q108" i="36"/>
  <c r="Q108" i="39"/>
  <c r="P108" i="36"/>
  <c r="S108" i="36"/>
  <c r="J108" i="36"/>
  <c r="J108" i="39"/>
  <c r="H104" i="36"/>
  <c r="H104" i="39"/>
  <c r="E104" i="36"/>
  <c r="E104" i="39"/>
  <c r="U104" i="39" s="1"/>
  <c r="G104" i="36"/>
  <c r="G104" i="39" s="1"/>
  <c r="I104" i="36"/>
  <c r="H100" i="36"/>
  <c r="H100" i="39"/>
  <c r="P100" i="36"/>
  <c r="T100" i="36"/>
  <c r="Q100" i="36"/>
  <c r="Q100" i="39"/>
  <c r="F100" i="36"/>
  <c r="F100" i="39"/>
  <c r="I100" i="36"/>
  <c r="N100" i="36"/>
  <c r="N100" i="39" s="1"/>
  <c r="Q96" i="36"/>
  <c r="Q96" i="39" s="1"/>
  <c r="J96" i="36"/>
  <c r="J96" i="39" s="1"/>
  <c r="H96" i="36"/>
  <c r="H96" i="39" s="1"/>
  <c r="G96" i="36"/>
  <c r="I96" i="36"/>
  <c r="N96" i="36"/>
  <c r="N96" i="39" s="1"/>
  <c r="Q92" i="36"/>
  <c r="Q92" i="39" s="1"/>
  <c r="G92" i="36"/>
  <c r="G92" i="39" s="1"/>
  <c r="F88" i="36"/>
  <c r="Q88" i="36"/>
  <c r="Q88" i="39"/>
  <c r="P84" i="36"/>
  <c r="S84" i="36"/>
  <c r="F84" i="36"/>
  <c r="J84" i="36"/>
  <c r="J84" i="39" s="1"/>
  <c r="F80" i="36"/>
  <c r="K80" i="36" s="1"/>
  <c r="K80" i="39" s="1"/>
  <c r="H80" i="36"/>
  <c r="I80" i="36"/>
  <c r="I80" i="39" s="1"/>
  <c r="F73" i="36"/>
  <c r="Q73" i="36"/>
  <c r="Q73" i="39"/>
  <c r="I73" i="36"/>
  <c r="N73" i="36"/>
  <c r="N73" i="39" s="1"/>
  <c r="I69" i="36"/>
  <c r="N69" i="36" s="1"/>
  <c r="J65" i="36"/>
  <c r="J65" i="39" s="1"/>
  <c r="P65" i="36"/>
  <c r="S65" i="36" s="1"/>
  <c r="F65" i="36"/>
  <c r="F65" i="39" s="1"/>
  <c r="I57" i="36"/>
  <c r="I57" i="39" s="1"/>
  <c r="E57" i="36"/>
  <c r="E57" i="39" s="1"/>
  <c r="U57" i="39" s="1"/>
  <c r="P57" i="36"/>
  <c r="I232" i="39"/>
  <c r="N232" i="39" s="1"/>
  <c r="P212" i="39"/>
  <c r="P200" i="39"/>
  <c r="S200" i="39" s="1"/>
  <c r="Q195" i="39"/>
  <c r="E195" i="39"/>
  <c r="G195" i="39"/>
  <c r="L195" i="39" s="1"/>
  <c r="H191" i="39"/>
  <c r="M191" i="39" s="1"/>
  <c r="G187" i="39"/>
  <c r="L187" i="39" s="1"/>
  <c r="I46" i="36"/>
  <c r="G38" i="36"/>
  <c r="H110" i="36"/>
  <c r="M110" i="36"/>
  <c r="M110" i="39" s="1"/>
  <c r="F122" i="36"/>
  <c r="E80" i="36"/>
  <c r="E42" i="36"/>
  <c r="E42" i="39" s="1"/>
  <c r="U42" i="39" s="1"/>
  <c r="I92" i="36"/>
  <c r="J179" i="39"/>
  <c r="G183" i="39"/>
  <c r="L183" i="39"/>
  <c r="E110" i="36"/>
  <c r="H114" i="36"/>
  <c r="H114" i="39" s="1"/>
  <c r="F118" i="36"/>
  <c r="F118" i="39" s="1"/>
  <c r="Q126" i="36"/>
  <c r="Q126" i="39" s="1"/>
  <c r="P130" i="36"/>
  <c r="T130" i="36" s="1"/>
  <c r="E11" i="36"/>
  <c r="E11" i="39" s="1"/>
  <c r="U11" i="39" s="1"/>
  <c r="Q183" i="39"/>
  <c r="J183" i="39"/>
  <c r="P183" i="39"/>
  <c r="P179" i="39"/>
  <c r="H38" i="36"/>
  <c r="H38" i="39"/>
  <c r="P88" i="36"/>
  <c r="F110" i="36"/>
  <c r="K110" i="36" s="1"/>
  <c r="K110" i="39" s="1"/>
  <c r="G110" i="36"/>
  <c r="G110" i="39" s="1"/>
  <c r="Q114" i="36"/>
  <c r="Q114" i="39" s="1"/>
  <c r="P134" i="36"/>
  <c r="T134" i="36" s="1"/>
  <c r="H122" i="36"/>
  <c r="Q110" i="36"/>
  <c r="Q110" i="39"/>
  <c r="E122" i="36"/>
  <c r="P149" i="39"/>
  <c r="G175" i="39"/>
  <c r="L175" i="39"/>
  <c r="G179" i="39"/>
  <c r="L179" i="39"/>
  <c r="P110" i="36"/>
  <c r="H126" i="36"/>
  <c r="H126" i="39" s="1"/>
  <c r="G134" i="36"/>
  <c r="L134" i="36" s="1"/>
  <c r="L134" i="39" s="1"/>
  <c r="H138" i="36"/>
  <c r="Q179" i="39"/>
  <c r="P114" i="36"/>
  <c r="M54" i="36"/>
  <c r="M54" i="39" s="1"/>
  <c r="F175" i="39"/>
  <c r="K175" i="39" s="1"/>
  <c r="I171" i="39"/>
  <c r="N171" i="39" s="1"/>
  <c r="G167" i="39"/>
  <c r="L167" i="39" s="1"/>
  <c r="P46" i="36"/>
  <c r="T46" i="36" s="1"/>
  <c r="G46" i="36"/>
  <c r="H19" i="36"/>
  <c r="F19" i="36"/>
  <c r="F19" i="39" s="1"/>
  <c r="I19" i="36"/>
  <c r="J19" i="36"/>
  <c r="J19" i="39"/>
  <c r="G7" i="36"/>
  <c r="G80" i="36"/>
  <c r="Q80" i="36"/>
  <c r="Q80" i="39"/>
  <c r="G73" i="36"/>
  <c r="G73" i="39"/>
  <c r="P73" i="36"/>
  <c r="P73" i="39"/>
  <c r="H73" i="36"/>
  <c r="J73" i="36"/>
  <c r="J73" i="39" s="1"/>
  <c r="E69" i="36"/>
  <c r="J69" i="36"/>
  <c r="J69" i="39"/>
  <c r="P69" i="36"/>
  <c r="S69" i="36"/>
  <c r="F69" i="36"/>
  <c r="K69" i="36"/>
  <c r="K69" i="39" s="1"/>
  <c r="H69" i="36"/>
  <c r="E65" i="36"/>
  <c r="U65" i="36"/>
  <c r="H65" i="36"/>
  <c r="M65" i="36"/>
  <c r="M65" i="39" s="1"/>
  <c r="F57" i="36"/>
  <c r="K57" i="36" s="1"/>
  <c r="K57" i="39" s="1"/>
  <c r="H57" i="36"/>
  <c r="M57" i="36"/>
  <c r="M57" i="39" s="1"/>
  <c r="K25" i="36"/>
  <c r="K25" i="39" s="1"/>
  <c r="F25" i="39"/>
  <c r="Q235" i="39"/>
  <c r="J235" i="39"/>
  <c r="P231" i="39"/>
  <c r="P227" i="39"/>
  <c r="S227" i="39" s="1"/>
  <c r="Q219" i="39"/>
  <c r="H219" i="39"/>
  <c r="M219" i="39" s="1"/>
  <c r="E219" i="39"/>
  <c r="Q215" i="39"/>
  <c r="P215" i="39"/>
  <c r="S215" i="39" s="1"/>
  <c r="P207" i="39"/>
  <c r="F207" i="39"/>
  <c r="K207" i="39" s="1"/>
  <c r="E207" i="39"/>
  <c r="F190" i="39"/>
  <c r="K190" i="39"/>
  <c r="H190" i="39"/>
  <c r="M190" i="39"/>
  <c r="I190" i="39"/>
  <c r="N190" i="39"/>
  <c r="E190" i="39"/>
  <c r="H186" i="39"/>
  <c r="M186" i="39" s="1"/>
  <c r="G186" i="39"/>
  <c r="L186" i="39" s="1"/>
  <c r="I186" i="39"/>
  <c r="N186" i="39" s="1"/>
  <c r="F186" i="39"/>
  <c r="K186" i="39" s="1"/>
  <c r="E186" i="39"/>
  <c r="F182" i="39"/>
  <c r="K182" i="39"/>
  <c r="Q132" i="36"/>
  <c r="P90" i="36"/>
  <c r="H90" i="36"/>
  <c r="H90" i="39" s="1"/>
  <c r="E90" i="36"/>
  <c r="F90" i="36"/>
  <c r="K90" i="36"/>
  <c r="K90" i="39" s="1"/>
  <c r="P97" i="36"/>
  <c r="S97" i="36" s="1"/>
  <c r="Q97" i="36"/>
  <c r="Q97" i="39" s="1"/>
  <c r="F97" i="36"/>
  <c r="I97" i="36"/>
  <c r="J97" i="36"/>
  <c r="J97" i="39" s="1"/>
  <c r="E97" i="36"/>
  <c r="U97" i="36" s="1"/>
  <c r="F46" i="36"/>
  <c r="K46" i="36" s="1"/>
  <c r="K46" i="39" s="1"/>
  <c r="E46" i="36"/>
  <c r="H46" i="36"/>
  <c r="Q46" i="36"/>
  <c r="Q46" i="39"/>
  <c r="G65" i="36"/>
  <c r="Q65" i="36"/>
  <c r="Q65" i="39" s="1"/>
  <c r="I65" i="36"/>
  <c r="Q61" i="36"/>
  <c r="Q61" i="39"/>
  <c r="F61" i="36"/>
  <c r="F61" i="39"/>
  <c r="I61" i="36"/>
  <c r="Q57" i="36"/>
  <c r="Q57" i="39" s="1"/>
  <c r="J57" i="36"/>
  <c r="J57" i="39" s="1"/>
  <c r="P234" i="39"/>
  <c r="P230" i="39"/>
  <c r="Q206" i="39"/>
  <c r="I206" i="39"/>
  <c r="N206" i="39" s="1"/>
  <c r="G206" i="39"/>
  <c r="L206" i="39" s="1"/>
  <c r="H118" i="36"/>
  <c r="P118" i="36"/>
  <c r="T118" i="36" s="1"/>
  <c r="P68" i="36"/>
  <c r="P68" i="39" s="1"/>
  <c r="J68" i="36"/>
  <c r="J68" i="39" s="1"/>
  <c r="H68" i="36"/>
  <c r="J54" i="36"/>
  <c r="J54" i="39"/>
  <c r="G54" i="36"/>
  <c r="I54" i="36"/>
  <c r="Q54" i="36"/>
  <c r="Q54" i="39"/>
  <c r="F54" i="36"/>
  <c r="F54" i="39"/>
  <c r="H121" i="36"/>
  <c r="H121" i="39"/>
  <c r="G121" i="36"/>
  <c r="Q121" i="36"/>
  <c r="Q121" i="39" s="1"/>
  <c r="H78" i="36"/>
  <c r="M78" i="36" s="1"/>
  <c r="M78" i="39" s="1"/>
  <c r="Q78" i="36"/>
  <c r="Q78" i="39"/>
  <c r="P78" i="36"/>
  <c r="H150" i="39"/>
  <c r="M150" i="39" s="1"/>
  <c r="J136" i="36"/>
  <c r="J136" i="39" s="1"/>
  <c r="P136" i="36"/>
  <c r="H98" i="36"/>
  <c r="M98" i="36"/>
  <c r="M98" i="39" s="1"/>
  <c r="G98" i="36"/>
  <c r="L98" i="36" s="1"/>
  <c r="G61" i="36"/>
  <c r="L61" i="36" s="1"/>
  <c r="H61" i="36"/>
  <c r="M61" i="36" s="1"/>
  <c r="M61" i="39" s="1"/>
  <c r="J61" i="36"/>
  <c r="J61" i="39"/>
  <c r="P61" i="36"/>
  <c r="S61" i="36"/>
  <c r="E218" i="39"/>
  <c r="Q218" i="39"/>
  <c r="G218" i="39"/>
  <c r="L218" i="39"/>
  <c r="E200" i="39"/>
  <c r="I13" i="36"/>
  <c r="N13" i="36" s="1"/>
  <c r="N13" i="39" s="1"/>
  <c r="E13" i="36"/>
  <c r="P13" i="36"/>
  <c r="S13" i="36" s="1"/>
  <c r="P74" i="36"/>
  <c r="Q74" i="36"/>
  <c r="Q74" i="39"/>
  <c r="Q21" i="36"/>
  <c r="Q21" i="39"/>
  <c r="F21" i="36"/>
  <c r="J122" i="36"/>
  <c r="J122" i="39" s="1"/>
  <c r="J85" i="36"/>
  <c r="J85" i="39" s="1"/>
  <c r="Q85" i="36"/>
  <c r="Q85" i="39" s="1"/>
  <c r="F85" i="36"/>
  <c r="I56" i="36"/>
  <c r="I56" i="39"/>
  <c r="M116" i="36"/>
  <c r="M116" i="39"/>
  <c r="T104" i="36"/>
  <c r="I108" i="39"/>
  <c r="P104" i="39"/>
  <c r="S104" i="39"/>
  <c r="U36" i="36"/>
  <c r="T112" i="36"/>
  <c r="M104" i="36"/>
  <c r="M104" i="39"/>
  <c r="P57" i="39"/>
  <c r="S57" i="39"/>
  <c r="K112" i="36"/>
  <c r="K112" i="39"/>
  <c r="U112" i="36"/>
  <c r="G116" i="39"/>
  <c r="E120" i="39"/>
  <c r="U120" i="39"/>
  <c r="I120" i="39"/>
  <c r="L104" i="36"/>
  <c r="L104" i="39" s="1"/>
  <c r="T108" i="36"/>
  <c r="P108" i="39"/>
  <c r="G112" i="39"/>
  <c r="K116" i="36"/>
  <c r="K116" i="39"/>
  <c r="F110" i="39"/>
  <c r="U122" i="36"/>
  <c r="E122" i="39"/>
  <c r="U122" i="39" s="1"/>
  <c r="P110" i="39"/>
  <c r="S110" i="39" s="1"/>
  <c r="T110" i="36"/>
  <c r="S110" i="36"/>
  <c r="F57" i="39"/>
  <c r="F69" i="39"/>
  <c r="E97" i="39"/>
  <c r="U97" i="39" s="1"/>
  <c r="H11" i="39"/>
  <c r="T68" i="36"/>
  <c r="S68" i="36"/>
  <c r="L122" i="36"/>
  <c r="L122" i="39"/>
  <c r="G122" i="39"/>
  <c r="F42" i="44"/>
  <c r="F16" i="43"/>
  <c r="F18" i="43"/>
  <c r="F39" i="44"/>
  <c r="C16" i="43"/>
  <c r="C18" i="43" s="1"/>
  <c r="H18" i="43"/>
  <c r="J112" i="38"/>
  <c r="J23" i="34"/>
  <c r="F40" i="44"/>
  <c r="D16" i="43"/>
  <c r="F38" i="44"/>
  <c r="L23" i="34"/>
  <c r="B16" i="43"/>
  <c r="K16" i="43"/>
  <c r="K18" i="43" s="1"/>
  <c r="F47" i="44"/>
  <c r="F43" i="44"/>
  <c r="G16" i="43"/>
  <c r="B17" i="43"/>
  <c r="L17" i="43"/>
  <c r="L24" i="34"/>
  <c r="I16" i="43"/>
  <c r="I18" i="43" s="1"/>
  <c r="F45" i="44"/>
  <c r="E16" i="43"/>
  <c r="E18" i="43"/>
  <c r="F41" i="44"/>
  <c r="G117" i="38"/>
  <c r="H117" i="38"/>
  <c r="J109" i="38"/>
  <c r="J107" i="38"/>
  <c r="J117" i="38"/>
  <c r="U42" i="36"/>
  <c r="K118" i="36"/>
  <c r="K118" i="39" s="1"/>
  <c r="M112" i="36"/>
  <c r="M112" i="39" s="1"/>
  <c r="F52" i="39"/>
  <c r="I19" i="39"/>
  <c r="N19" i="36"/>
  <c r="N19" i="39" s="1"/>
  <c r="S204" i="39"/>
  <c r="E150" i="39"/>
  <c r="Q150" i="39"/>
  <c r="G150" i="39"/>
  <c r="L150" i="39" s="1"/>
  <c r="O150" i="39" s="1"/>
  <c r="P150" i="39"/>
  <c r="T150" i="39" s="1"/>
  <c r="Q146" i="39"/>
  <c r="G146" i="39"/>
  <c r="L146" i="39" s="1"/>
  <c r="E146" i="39"/>
  <c r="P146" i="39"/>
  <c r="T146" i="39"/>
  <c r="F146" i="39"/>
  <c r="K146" i="39"/>
  <c r="E142" i="39"/>
  <c r="F142" i="39"/>
  <c r="K142" i="39" s="1"/>
  <c r="H142" i="39"/>
  <c r="M142" i="39" s="1"/>
  <c r="G142" i="39"/>
  <c r="L142" i="39" s="1"/>
  <c r="Q142" i="39"/>
  <c r="I51" i="36"/>
  <c r="J51" i="36"/>
  <c r="J51" i="39" s="1"/>
  <c r="P51" i="36"/>
  <c r="P51" i="39" s="1"/>
  <c r="S51" i="39" s="1"/>
  <c r="Q51" i="36"/>
  <c r="Q51" i="39"/>
  <c r="G51" i="36"/>
  <c r="L51" i="36"/>
  <c r="L51" i="39" s="1"/>
  <c r="E51" i="36"/>
  <c r="E51" i="39" s="1"/>
  <c r="U51" i="39" s="1"/>
  <c r="F51" i="36"/>
  <c r="K51" i="36"/>
  <c r="K51" i="39" s="1"/>
  <c r="H51" i="36"/>
  <c r="H51" i="39" s="1"/>
  <c r="I47" i="36"/>
  <c r="N47" i="36" s="1"/>
  <c r="N47" i="39" s="1"/>
  <c r="F47" i="36"/>
  <c r="K47" i="36"/>
  <c r="K47" i="39" s="1"/>
  <c r="Q47" i="36"/>
  <c r="Q47" i="39" s="1"/>
  <c r="J47" i="36"/>
  <c r="J47" i="39" s="1"/>
  <c r="Q27" i="36"/>
  <c r="Q27" i="39" s="1"/>
  <c r="F27" i="36"/>
  <c r="F27" i="39" s="1"/>
  <c r="P27" i="36"/>
  <c r="P27" i="39" s="1"/>
  <c r="J27" i="36"/>
  <c r="J27" i="39" s="1"/>
  <c r="H27" i="36"/>
  <c r="H27" i="39" s="1"/>
  <c r="G27" i="36"/>
  <c r="L27" i="36" s="1"/>
  <c r="L27" i="39" s="1"/>
  <c r="I27" i="36"/>
  <c r="N27" i="36"/>
  <c r="N27" i="39" s="1"/>
  <c r="J23" i="36"/>
  <c r="J23" i="39" s="1"/>
  <c r="Q23" i="36"/>
  <c r="Q23" i="39" s="1"/>
  <c r="F23" i="36"/>
  <c r="K23" i="36" s="1"/>
  <c r="K23" i="39" s="1"/>
  <c r="E23" i="36"/>
  <c r="U23" i="36"/>
  <c r="H23" i="36"/>
  <c r="M23" i="36"/>
  <c r="M23" i="39" s="1"/>
  <c r="I23" i="36"/>
  <c r="I23" i="39" s="1"/>
  <c r="P23" i="36"/>
  <c r="T23" i="36" s="1"/>
  <c r="G23" i="36"/>
  <c r="G23" i="39" s="1"/>
  <c r="E19" i="36"/>
  <c r="P19" i="36"/>
  <c r="T19" i="36"/>
  <c r="G19" i="36"/>
  <c r="L19" i="36"/>
  <c r="L19" i="39" s="1"/>
  <c r="Q11" i="36"/>
  <c r="Q11" i="39" s="1"/>
  <c r="F7" i="36"/>
  <c r="F7" i="39" s="1"/>
  <c r="E7" i="36"/>
  <c r="E7" i="39" s="1"/>
  <c r="U7" i="39" s="1"/>
  <c r="H134" i="36"/>
  <c r="H134" i="39"/>
  <c r="I134" i="36"/>
  <c r="N134" i="36"/>
  <c r="N134" i="39" s="1"/>
  <c r="G130" i="36"/>
  <c r="L130" i="36" s="1"/>
  <c r="L130" i="39" s="1"/>
  <c r="E130" i="36"/>
  <c r="E130" i="39"/>
  <c r="U130" i="39" s="1"/>
  <c r="F126" i="36"/>
  <c r="F126" i="39" s="1"/>
  <c r="E126" i="36"/>
  <c r="E126" i="39" s="1"/>
  <c r="U126" i="39" s="1"/>
  <c r="I118" i="36"/>
  <c r="N118" i="36"/>
  <c r="N118" i="39" s="1"/>
  <c r="J118" i="36"/>
  <c r="J118" i="39" s="1"/>
  <c r="H62" i="39"/>
  <c r="H146" i="39"/>
  <c r="M146" i="39" s="1"/>
  <c r="Q19" i="36"/>
  <c r="Q19" i="39"/>
  <c r="H47" i="36"/>
  <c r="M47" i="36"/>
  <c r="M47" i="39" s="1"/>
  <c r="F38" i="39"/>
  <c r="F82" i="39"/>
  <c r="K82" i="36"/>
  <c r="K82" i="39" s="1"/>
  <c r="G30" i="36"/>
  <c r="G30" i="39" s="1"/>
  <c r="H30" i="36"/>
  <c r="H30" i="39" s="1"/>
  <c r="I30" i="36"/>
  <c r="I30" i="39" s="1"/>
  <c r="H26" i="36"/>
  <c r="I26" i="36"/>
  <c r="I26" i="39"/>
  <c r="F26" i="36"/>
  <c r="F26" i="39"/>
  <c r="J26" i="36"/>
  <c r="J26" i="39"/>
  <c r="Q26" i="36"/>
  <c r="Q26" i="39"/>
  <c r="G6" i="36"/>
  <c r="G6" i="39"/>
  <c r="J6" i="36"/>
  <c r="J6" i="39"/>
  <c r="I129" i="36"/>
  <c r="I129" i="39"/>
  <c r="E129" i="36"/>
  <c r="U129" i="36"/>
  <c r="P121" i="36"/>
  <c r="T121" i="36"/>
  <c r="E121" i="36"/>
  <c r="G117" i="36"/>
  <c r="G117" i="39" s="1"/>
  <c r="I117" i="36"/>
  <c r="N117" i="36" s="1"/>
  <c r="N117" i="39" s="1"/>
  <c r="F117" i="36"/>
  <c r="I114" i="36"/>
  <c r="J114" i="36"/>
  <c r="J114" i="39"/>
  <c r="J110" i="36"/>
  <c r="J110" i="39"/>
  <c r="I110" i="36"/>
  <c r="I98" i="36"/>
  <c r="N98" i="36" s="1"/>
  <c r="N98" i="39" s="1"/>
  <c r="F98" i="36"/>
  <c r="F98" i="39"/>
  <c r="E98" i="36"/>
  <c r="U98" i="36"/>
  <c r="Q82" i="36"/>
  <c r="Q82" i="39"/>
  <c r="J82" i="36"/>
  <c r="J82" i="39"/>
  <c r="I74" i="36"/>
  <c r="N74" i="36"/>
  <c r="N74" i="39" s="1"/>
  <c r="H74" i="36"/>
  <c r="M74" i="36" s="1"/>
  <c r="M74" i="39" s="1"/>
  <c r="I70" i="36"/>
  <c r="I70" i="39"/>
  <c r="Q70" i="36"/>
  <c r="Q70" i="39"/>
  <c r="H70" i="36"/>
  <c r="H70" i="39"/>
  <c r="P70" i="36"/>
  <c r="T70" i="36"/>
  <c r="F70" i="36"/>
  <c r="F227" i="39"/>
  <c r="K227" i="39" s="1"/>
  <c r="G227" i="39"/>
  <c r="L227" i="39" s="1"/>
  <c r="H227" i="39"/>
  <c r="M227" i="39" s="1"/>
  <c r="G219" i="39"/>
  <c r="L219" i="39" s="1"/>
  <c r="I219" i="39"/>
  <c r="N219" i="39" s="1"/>
  <c r="J219" i="39"/>
  <c r="J211" i="39"/>
  <c r="H211" i="39"/>
  <c r="M211" i="39" s="1"/>
  <c r="G211" i="39"/>
  <c r="L211" i="39" s="1"/>
  <c r="J196" i="39"/>
  <c r="E196" i="39"/>
  <c r="Q196" i="39"/>
  <c r="P196" i="39"/>
  <c r="T196" i="39"/>
  <c r="I196" i="39"/>
  <c r="N196" i="39"/>
  <c r="E180" i="39"/>
  <c r="H160" i="39"/>
  <c r="M160" i="39" s="1"/>
  <c r="U114" i="36"/>
  <c r="F220" i="39"/>
  <c r="K220" i="39" s="1"/>
  <c r="P15" i="36"/>
  <c r="S15" i="36"/>
  <c r="Q15" i="36"/>
  <c r="Q15" i="39"/>
  <c r="I15" i="36"/>
  <c r="J15" i="36"/>
  <c r="J15" i="39" s="1"/>
  <c r="H15" i="36"/>
  <c r="H15" i="39" s="1"/>
  <c r="F15" i="36"/>
  <c r="F15" i="39" s="1"/>
  <c r="G11" i="36"/>
  <c r="G11" i="39" s="1"/>
  <c r="J11" i="36"/>
  <c r="J11" i="39" s="1"/>
  <c r="F11" i="36"/>
  <c r="F11" i="39" s="1"/>
  <c r="Q138" i="36"/>
  <c r="Q138" i="39" s="1"/>
  <c r="P138" i="36"/>
  <c r="T138" i="36" s="1"/>
  <c r="F138" i="36"/>
  <c r="K138" i="36" s="1"/>
  <c r="K138" i="39" s="1"/>
  <c r="F134" i="36"/>
  <c r="K134" i="36"/>
  <c r="K134" i="39" s="1"/>
  <c r="E134" i="36"/>
  <c r="U134" i="36" s="1"/>
  <c r="H130" i="36"/>
  <c r="H130" i="39" s="1"/>
  <c r="I130" i="36"/>
  <c r="I130" i="39" s="1"/>
  <c r="Q130" i="36"/>
  <c r="F130" i="36"/>
  <c r="K130" i="36" s="1"/>
  <c r="K130" i="39" s="1"/>
  <c r="E94" i="39"/>
  <c r="U94" i="39"/>
  <c r="P235" i="39"/>
  <c r="S235" i="39"/>
  <c r="E235" i="39"/>
  <c r="F235" i="39"/>
  <c r="K235" i="39" s="1"/>
  <c r="G231" i="39"/>
  <c r="L231" i="39" s="1"/>
  <c r="I231" i="39"/>
  <c r="N231" i="39" s="1"/>
  <c r="E231" i="39"/>
  <c r="Q231" i="39"/>
  <c r="F192" i="39"/>
  <c r="K192" i="39" s="1"/>
  <c r="I192" i="39"/>
  <c r="N192" i="39" s="1"/>
  <c r="J192" i="39"/>
  <c r="H188" i="39"/>
  <c r="M188" i="39" s="1"/>
  <c r="G188" i="39"/>
  <c r="L188" i="39" s="1"/>
  <c r="F188" i="39"/>
  <c r="K188" i="39" s="1"/>
  <c r="E188" i="39"/>
  <c r="J188" i="39"/>
  <c r="F184" i="39"/>
  <c r="K184" i="39" s="1"/>
  <c r="P22" i="36"/>
  <c r="S22" i="36"/>
  <c r="F22" i="36"/>
  <c r="K22" i="36"/>
  <c r="K22" i="39" s="1"/>
  <c r="I22" i="36"/>
  <c r="I22" i="39" s="1"/>
  <c r="J22" i="36"/>
  <c r="J22" i="39" s="1"/>
  <c r="E22" i="36"/>
  <c r="U22" i="36" s="1"/>
  <c r="H22" i="36"/>
  <c r="H22" i="39" s="1"/>
  <c r="J18" i="36"/>
  <c r="J18" i="39" s="1"/>
  <c r="G18" i="36"/>
  <c r="G18" i="39" s="1"/>
  <c r="H18" i="36"/>
  <c r="H18" i="39" s="1"/>
  <c r="H231" i="39"/>
  <c r="M231" i="39" s="1"/>
  <c r="J207" i="39"/>
  <c r="G207" i="39"/>
  <c r="L207" i="39"/>
  <c r="I207" i="39"/>
  <c r="N207" i="39"/>
  <c r="P203" i="39"/>
  <c r="T203" i="39"/>
  <c r="E203" i="39"/>
  <c r="H203" i="39"/>
  <c r="M203" i="39" s="1"/>
  <c r="Q203" i="39"/>
  <c r="G203" i="39"/>
  <c r="L203" i="39" s="1"/>
  <c r="Q199" i="39"/>
  <c r="J199" i="39"/>
  <c r="G199" i="39"/>
  <c r="L199" i="39" s="1"/>
  <c r="H199" i="39"/>
  <c r="M199" i="39" s="1"/>
  <c r="I199" i="39"/>
  <c r="N199" i="39" s="1"/>
  <c r="F199" i="39"/>
  <c r="K199" i="39" s="1"/>
  <c r="E199" i="39"/>
  <c r="Q152" i="39"/>
  <c r="P152" i="39"/>
  <c r="T152" i="39" s="1"/>
  <c r="I114" i="39"/>
  <c r="N114" i="36"/>
  <c r="I174" i="39"/>
  <c r="N174" i="39" s="1"/>
  <c r="E174" i="39"/>
  <c r="Q170" i="39"/>
  <c r="G170" i="39"/>
  <c r="L170" i="39" s="1"/>
  <c r="I170" i="39"/>
  <c r="N170" i="39" s="1"/>
  <c r="H170" i="39"/>
  <c r="M170" i="39" s="1"/>
  <c r="J170" i="39"/>
  <c r="H166" i="39"/>
  <c r="M166" i="39" s="1"/>
  <c r="F166" i="39"/>
  <c r="K166" i="39" s="1"/>
  <c r="E166" i="39"/>
  <c r="I166" i="39"/>
  <c r="N166" i="39" s="1"/>
  <c r="J162" i="39"/>
  <c r="H162" i="39"/>
  <c r="M162" i="39" s="1"/>
  <c r="I162" i="39"/>
  <c r="N162" i="39" s="1"/>
  <c r="G162" i="39"/>
  <c r="L162" i="39" s="1"/>
  <c r="E27" i="36"/>
  <c r="F64" i="36"/>
  <c r="K64" i="36"/>
  <c r="K64" i="39" s="1"/>
  <c r="T18" i="36"/>
  <c r="H64" i="39"/>
  <c r="M64" i="36"/>
  <c r="M64" i="39" s="1"/>
  <c r="Q122" i="36"/>
  <c r="Q122" i="39" s="1"/>
  <c r="I122" i="36"/>
  <c r="Q118" i="36"/>
  <c r="Q118" i="39"/>
  <c r="G118" i="36"/>
  <c r="L118" i="36"/>
  <c r="E118" i="36"/>
  <c r="F114" i="39"/>
  <c r="K114" i="36"/>
  <c r="K114" i="39"/>
  <c r="J60" i="36"/>
  <c r="J60" i="39"/>
  <c r="Q60" i="36"/>
  <c r="Q60" i="39"/>
  <c r="P60" i="36"/>
  <c r="P60" i="39"/>
  <c r="F42" i="36"/>
  <c r="Q42" i="36"/>
  <c r="Q42" i="39" s="1"/>
  <c r="Q38" i="36"/>
  <c r="Q38" i="39" s="1"/>
  <c r="E38" i="36"/>
  <c r="E38" i="39" s="1"/>
  <c r="U38" i="39" s="1"/>
  <c r="P38" i="36"/>
  <c r="S38" i="36"/>
  <c r="Q34" i="36"/>
  <c r="Q34" i="39"/>
  <c r="H34" i="36"/>
  <c r="M34" i="36"/>
  <c r="M34" i="39" s="1"/>
  <c r="F34" i="36"/>
  <c r="F34" i="39" s="1"/>
  <c r="E34" i="36"/>
  <c r="H31" i="36"/>
  <c r="M31" i="36"/>
  <c r="M31" i="39" s="1"/>
  <c r="J31" i="36"/>
  <c r="J31" i="39" s="1"/>
  <c r="H14" i="36"/>
  <c r="M14" i="36" s="1"/>
  <c r="M14" i="39" s="1"/>
  <c r="J14" i="36"/>
  <c r="J14" i="39"/>
  <c r="I133" i="36"/>
  <c r="I133" i="39"/>
  <c r="F133" i="36"/>
  <c r="F133" i="39"/>
  <c r="G133" i="36"/>
  <c r="G133" i="39"/>
  <c r="H133" i="36"/>
  <c r="M133" i="36"/>
  <c r="M133" i="39" s="1"/>
  <c r="E133" i="36"/>
  <c r="U133" i="36" s="1"/>
  <c r="Q133" i="36"/>
  <c r="Q133" i="39" s="1"/>
  <c r="Q129" i="36"/>
  <c r="P129" i="36"/>
  <c r="P129" i="39" s="1"/>
  <c r="S129" i="39" s="1"/>
  <c r="H129" i="36"/>
  <c r="M129" i="36"/>
  <c r="M129" i="39" s="1"/>
  <c r="E125" i="36"/>
  <c r="U125" i="36" s="1"/>
  <c r="P125" i="36"/>
  <c r="S125" i="36" s="1"/>
  <c r="H125" i="36"/>
  <c r="H125" i="39" s="1"/>
  <c r="I125" i="36"/>
  <c r="I125" i="39" s="1"/>
  <c r="G125" i="36"/>
  <c r="L125" i="39"/>
  <c r="H86" i="39"/>
  <c r="I105" i="39"/>
  <c r="H60" i="36"/>
  <c r="T222" i="39"/>
  <c r="S222" i="39"/>
  <c r="I215" i="39"/>
  <c r="N215" i="39"/>
  <c r="G215" i="39"/>
  <c r="L215" i="39"/>
  <c r="J215" i="39"/>
  <c r="H215" i="39"/>
  <c r="M215" i="39" s="1"/>
  <c r="F215" i="39"/>
  <c r="K215" i="39" s="1"/>
  <c r="G190" i="39"/>
  <c r="L190" i="39" s="1"/>
  <c r="J190" i="39"/>
  <c r="Q190" i="39"/>
  <c r="P122" i="36"/>
  <c r="T122" i="36" s="1"/>
  <c r="F211" i="39"/>
  <c r="K211" i="39" s="1"/>
  <c r="Q211" i="39"/>
  <c r="E211" i="39"/>
  <c r="I106" i="36"/>
  <c r="N106" i="36" s="1"/>
  <c r="N106" i="39" s="1"/>
  <c r="Q106" i="36"/>
  <c r="Q106" i="39"/>
  <c r="F106" i="36"/>
  <c r="F106" i="39"/>
  <c r="P102" i="36"/>
  <c r="T102" i="36"/>
  <c r="G102" i="36"/>
  <c r="G102" i="39"/>
  <c r="J102" i="36"/>
  <c r="J102" i="39"/>
  <c r="I102" i="36"/>
  <c r="N102" i="36"/>
  <c r="N102" i="39" s="1"/>
  <c r="Q102" i="36"/>
  <c r="Q102" i="39" s="1"/>
  <c r="P94" i="36"/>
  <c r="T94" i="36" s="1"/>
  <c r="Q94" i="36"/>
  <c r="Q94" i="39" s="1"/>
  <c r="F94" i="36"/>
  <c r="K94" i="36" s="1"/>
  <c r="K94" i="39" s="1"/>
  <c r="Q90" i="36"/>
  <c r="Q90" i="39"/>
  <c r="G90" i="36"/>
  <c r="L90" i="36"/>
  <c r="L90" i="39" s="1"/>
  <c r="J86" i="36"/>
  <c r="J86" i="39" s="1"/>
  <c r="E86" i="36"/>
  <c r="E86" i="39" s="1"/>
  <c r="U86" i="39" s="1"/>
  <c r="P86" i="36"/>
  <c r="T86" i="36"/>
  <c r="I86" i="36"/>
  <c r="I86" i="39"/>
  <c r="G86" i="36"/>
  <c r="L86" i="36"/>
  <c r="L86" i="39" s="1"/>
  <c r="G82" i="36"/>
  <c r="L82" i="36" s="1"/>
  <c r="L82" i="39" s="1"/>
  <c r="H82" i="36"/>
  <c r="H82" i="39"/>
  <c r="E82" i="36"/>
  <c r="E82" i="39"/>
  <c r="U82" i="39" s="1"/>
  <c r="J78" i="36"/>
  <c r="J78" i="39" s="1"/>
  <c r="I78" i="36"/>
  <c r="N78" i="36" s="1"/>
  <c r="E78" i="36"/>
  <c r="F78" i="36"/>
  <c r="K78" i="36"/>
  <c r="K78" i="39" s="1"/>
  <c r="E74" i="36"/>
  <c r="E74" i="39" s="1"/>
  <c r="U74" i="39" s="1"/>
  <c r="F74" i="36"/>
  <c r="F74" i="39"/>
  <c r="P56" i="36"/>
  <c r="H56" i="36"/>
  <c r="M56" i="36" s="1"/>
  <c r="M56" i="39"/>
  <c r="J125" i="36"/>
  <c r="J125" i="39"/>
  <c r="I146" i="39"/>
  <c r="N146" i="39" s="1"/>
  <c r="J146" i="39"/>
  <c r="P142" i="39"/>
  <c r="I142" i="39"/>
  <c r="N142" i="39" s="1"/>
  <c r="J142" i="39"/>
  <c r="P47" i="36"/>
  <c r="S47" i="36"/>
  <c r="G47" i="36"/>
  <c r="G47" i="39"/>
  <c r="J109" i="36"/>
  <c r="J109" i="39"/>
  <c r="G109" i="36"/>
  <c r="G109" i="39"/>
  <c r="F101" i="36"/>
  <c r="K101" i="36"/>
  <c r="K101" i="39" s="1"/>
  <c r="Q101" i="36"/>
  <c r="Q101" i="39" s="1"/>
  <c r="G93" i="36"/>
  <c r="G93" i="39" s="1"/>
  <c r="I93" i="36"/>
  <c r="N93" i="36" s="1"/>
  <c r="N93" i="39" s="1"/>
  <c r="Q93" i="36"/>
  <c r="Q93" i="39"/>
  <c r="Q174" i="39"/>
  <c r="F174" i="39"/>
  <c r="K174" i="39" s="1"/>
  <c r="G174" i="39"/>
  <c r="L174" i="39" s="1"/>
  <c r="P174" i="39"/>
  <c r="T174" i="39" s="1"/>
  <c r="J166" i="39"/>
  <c r="Q166" i="39"/>
  <c r="J7" i="36"/>
  <c r="J7" i="39" s="1"/>
  <c r="I7" i="36"/>
  <c r="N7" i="36" s="1"/>
  <c r="N7" i="39"/>
  <c r="F150" i="39"/>
  <c r="K150" i="39"/>
  <c r="J150" i="39"/>
  <c r="E31" i="36"/>
  <c r="E31" i="39" s="1"/>
  <c r="U31" i="39" s="1"/>
  <c r="P31" i="36"/>
  <c r="T31" i="36"/>
  <c r="F31" i="36"/>
  <c r="F31" i="39"/>
  <c r="G31" i="36"/>
  <c r="G31" i="39"/>
  <c r="E138" i="36"/>
  <c r="I138" i="36"/>
  <c r="I138" i="39" s="1"/>
  <c r="Q134" i="36"/>
  <c r="Q134" i="39" s="1"/>
  <c r="J134" i="36"/>
  <c r="J134" i="39" s="1"/>
  <c r="I126" i="36"/>
  <c r="P126" i="36"/>
  <c r="S126" i="36"/>
  <c r="J126" i="36"/>
  <c r="J126" i="39"/>
  <c r="P64" i="36"/>
  <c r="P64" i="39"/>
  <c r="T64" i="39" s="1"/>
  <c r="E64" i="36"/>
  <c r="U64" i="36" s="1"/>
  <c r="J64" i="36"/>
  <c r="J64" i="39" s="1"/>
  <c r="G64" i="36"/>
  <c r="L64" i="36" s="1"/>
  <c r="Q64" i="36"/>
  <c r="Q64" i="39" s="1"/>
  <c r="I64" i="36"/>
  <c r="N64" i="36" s="1"/>
  <c r="N64" i="39" s="1"/>
  <c r="O64" i="39" s="1"/>
  <c r="F60" i="36"/>
  <c r="F60" i="39"/>
  <c r="G60" i="36"/>
  <c r="L60" i="36"/>
  <c r="E60" i="36"/>
  <c r="I60" i="36"/>
  <c r="I60" i="39" s="1"/>
  <c r="H207" i="39"/>
  <c r="M207" i="39" s="1"/>
  <c r="Q207" i="39"/>
  <c r="F89" i="36"/>
  <c r="K89" i="36"/>
  <c r="K89" i="39" s="1"/>
  <c r="P89" i="36"/>
  <c r="P89" i="39" s="1"/>
  <c r="J89" i="36"/>
  <c r="J89" i="39" s="1"/>
  <c r="F86" i="36"/>
  <c r="K86" i="36" s="1"/>
  <c r="K86" i="39" s="1"/>
  <c r="Q86" i="36"/>
  <c r="Q86" i="39"/>
  <c r="Q223" i="39"/>
  <c r="E223" i="39"/>
  <c r="J223" i="39"/>
  <c r="U58" i="36"/>
  <c r="E113" i="36"/>
  <c r="U113" i="36"/>
  <c r="G113" i="36"/>
  <c r="L113" i="36"/>
  <c r="M100" i="36"/>
  <c r="M100" i="39"/>
  <c r="N34" i="39"/>
  <c r="F48" i="44"/>
  <c r="F46" i="44"/>
  <c r="J16" i="43"/>
  <c r="J18" i="43" s="1"/>
  <c r="D18" i="43"/>
  <c r="G18" i="43"/>
  <c r="B18" i="43"/>
  <c r="L18" i="43" s="1"/>
  <c r="L16" i="43"/>
  <c r="N70" i="36"/>
  <c r="N70" i="39"/>
  <c r="S121" i="36"/>
  <c r="P121" i="39"/>
  <c r="S121" i="39" s="1"/>
  <c r="G51" i="39"/>
  <c r="N114" i="39"/>
  <c r="T235" i="39"/>
  <c r="G90" i="39"/>
  <c r="P122" i="39"/>
  <c r="S122" i="39" s="1"/>
  <c r="S122" i="36"/>
  <c r="G118" i="39"/>
  <c r="K106" i="36"/>
  <c r="K106" i="39" s="1"/>
  <c r="N122" i="36"/>
  <c r="N122" i="39" s="1"/>
  <c r="I122" i="39"/>
  <c r="G113" i="39"/>
  <c r="K31" i="36"/>
  <c r="K31" i="39" s="1"/>
  <c r="T121" i="39"/>
  <c r="L11" i="39"/>
  <c r="T122" i="39"/>
  <c r="P133" i="39"/>
  <c r="S133" i="39"/>
  <c r="T133" i="36"/>
  <c r="E121" i="39"/>
  <c r="U121" i="39"/>
  <c r="U121" i="36"/>
  <c r="M30" i="36"/>
  <c r="M30" i="39" s="1"/>
  <c r="S68" i="39"/>
  <c r="T68" i="39"/>
  <c r="L38" i="36"/>
  <c r="L38" i="39" s="1"/>
  <c r="G38" i="39"/>
  <c r="F46" i="39"/>
  <c r="S46" i="36"/>
  <c r="M114" i="36"/>
  <c r="M114" i="39"/>
  <c r="T13" i="36"/>
  <c r="M90" i="36"/>
  <c r="M90" i="39" s="1"/>
  <c r="O90" i="39" s="1"/>
  <c r="P46" i="39"/>
  <c r="S46" i="39" s="1"/>
  <c r="I182" i="39"/>
  <c r="N182" i="39" s="1"/>
  <c r="Q182" i="39"/>
  <c r="E81" i="36"/>
  <c r="E81" i="39"/>
  <c r="U81" i="39" s="1"/>
  <c r="J227" i="39"/>
  <c r="Q227" i="39"/>
  <c r="E182" i="39"/>
  <c r="J182" i="39"/>
  <c r="E168" i="39"/>
  <c r="H97" i="36"/>
  <c r="M97" i="36"/>
  <c r="G97" i="36"/>
  <c r="L97" i="36"/>
  <c r="L97" i="39" s="1"/>
  <c r="O97" i="39" s="1"/>
  <c r="P81" i="36"/>
  <c r="T81" i="36" s="1"/>
  <c r="H182" i="39"/>
  <c r="M182" i="39" s="1"/>
  <c r="O182" i="39" s="1"/>
  <c r="F115" i="36"/>
  <c r="F115" i="39" s="1"/>
  <c r="Q89" i="36"/>
  <c r="Q89" i="39" s="1"/>
  <c r="I89" i="36"/>
  <c r="H89" i="36"/>
  <c r="M89" i="36"/>
  <c r="M89" i="39" s="1"/>
  <c r="O89" i="39" s="1"/>
  <c r="Q76" i="36"/>
  <c r="Q76" i="39" s="1"/>
  <c r="E76" i="36"/>
  <c r="U76" i="36" s="1"/>
  <c r="F76" i="36"/>
  <c r="K76" i="36" s="1"/>
  <c r="K76" i="39" s="1"/>
  <c r="J76" i="36"/>
  <c r="J76" i="39"/>
  <c r="F78" i="39"/>
  <c r="H56" i="39"/>
  <c r="I74" i="39"/>
  <c r="L101" i="36"/>
  <c r="L101" i="39" s="1"/>
  <c r="G78" i="39"/>
  <c r="P31" i="39"/>
  <c r="E23" i="39"/>
  <c r="U23" i="39"/>
  <c r="M51" i="36"/>
  <c r="M51" i="39"/>
  <c r="E6" i="39"/>
  <c r="U6" i="39"/>
  <c r="G97" i="39"/>
  <c r="I98" i="39"/>
  <c r="H61" i="39"/>
  <c r="S52" i="36"/>
  <c r="S89" i="36"/>
  <c r="N22" i="36"/>
  <c r="N22" i="39" s="1"/>
  <c r="O22" i="39" s="1"/>
  <c r="I7" i="39"/>
  <c r="F64" i="39"/>
  <c r="L30" i="36"/>
  <c r="L30" i="39" s="1"/>
  <c r="O30" i="39" s="1"/>
  <c r="N25" i="36"/>
  <c r="N25" i="39" s="1"/>
  <c r="P52" i="39"/>
  <c r="T52" i="39" s="1"/>
  <c r="K65" i="36"/>
  <c r="K65" i="39" s="1"/>
  <c r="T47" i="36"/>
  <c r="K27" i="36"/>
  <c r="K27" i="39"/>
  <c r="U21" i="36"/>
  <c r="M48" i="36"/>
  <c r="M48" i="39" s="1"/>
  <c r="E25" i="39"/>
  <c r="U25" i="39" s="1"/>
  <c r="E76" i="39"/>
  <c r="U76" i="39" s="1"/>
  <c r="S31" i="36"/>
  <c r="P23" i="39"/>
  <c r="S23" i="39"/>
  <c r="P48" i="39"/>
  <c r="T48" i="39"/>
  <c r="M102" i="36"/>
  <c r="M102" i="39"/>
  <c r="H52" i="39"/>
  <c r="G44" i="39"/>
  <c r="S42" i="36"/>
  <c r="E22" i="39"/>
  <c r="U22" i="39" s="1"/>
  <c r="U7" i="36"/>
  <c r="T30" i="39"/>
  <c r="G81" i="39"/>
  <c r="F86" i="39"/>
  <c r="H31" i="39"/>
  <c r="N86" i="36"/>
  <c r="N86" i="39"/>
  <c r="O86" i="39" s="1"/>
  <c r="M70" i="36"/>
  <c r="M70" i="39" s="1"/>
  <c r="O70" i="39" s="1"/>
  <c r="E98" i="39"/>
  <c r="U98" i="39" s="1"/>
  <c r="U18" i="36"/>
  <c r="E26" i="39"/>
  <c r="U26" i="39"/>
  <c r="L47" i="36"/>
  <c r="L47" i="39"/>
  <c r="U82" i="36"/>
  <c r="H74" i="39"/>
  <c r="L41" i="36"/>
  <c r="G61" i="39"/>
  <c r="E65" i="39"/>
  <c r="U65" i="39"/>
  <c r="U88" i="36"/>
  <c r="T49" i="36"/>
  <c r="N6" i="36"/>
  <c r="N6" i="39"/>
  <c r="I69" i="39"/>
  <c r="I47" i="39"/>
  <c r="H13" i="39"/>
  <c r="U48" i="36"/>
  <c r="S51" i="36"/>
  <c r="K26" i="36"/>
  <c r="K26" i="39" s="1"/>
  <c r="S70" i="36"/>
  <c r="U10" i="36"/>
  <c r="K14" i="36"/>
  <c r="K14" i="39" s="1"/>
  <c r="H47" i="42"/>
  <c r="K18" i="41" s="1"/>
  <c r="G43" i="42"/>
  <c r="G17" i="41"/>
  <c r="U86" i="36"/>
  <c r="T27" i="36"/>
  <c r="P70" i="39"/>
  <c r="T70" i="39" s="1"/>
  <c r="F45" i="39"/>
  <c r="S41" i="36"/>
  <c r="M25" i="36"/>
  <c r="M25" i="39" s="1"/>
  <c r="M96" i="36"/>
  <c r="N57" i="36"/>
  <c r="N57" i="39"/>
  <c r="O57" i="39" s="1"/>
  <c r="K60" i="36"/>
  <c r="K60" i="39" s="1"/>
  <c r="G27" i="39"/>
  <c r="S23" i="36"/>
  <c r="T57" i="39"/>
  <c r="L73" i="36"/>
  <c r="L73" i="39"/>
  <c r="K44" i="36"/>
  <c r="K44" i="39"/>
  <c r="T40" i="36"/>
  <c r="N41" i="36"/>
  <c r="N41" i="39" s="1"/>
  <c r="L31" i="36"/>
  <c r="M18" i="36"/>
  <c r="O18" i="36"/>
  <c r="U51" i="36"/>
  <c r="F23" i="39"/>
  <c r="I49" i="39"/>
  <c r="H41" i="39"/>
  <c r="H78" i="39"/>
  <c r="P40" i="39"/>
  <c r="S40" i="39" s="1"/>
  <c r="H45" i="42"/>
  <c r="I18" i="41" s="1"/>
  <c r="L70" i="36"/>
  <c r="L70" i="39"/>
  <c r="G19" i="39"/>
  <c r="T89" i="36"/>
  <c r="F18" i="39"/>
  <c r="H98" i="39"/>
  <c r="I73" i="39"/>
  <c r="I100" i="39"/>
  <c r="G29" i="39"/>
  <c r="G89" i="39"/>
  <c r="T73" i="39"/>
  <c r="S73" i="39"/>
  <c r="T27" i="39"/>
  <c r="S27" i="39"/>
  <c r="N56" i="36"/>
  <c r="N56" i="39"/>
  <c r="E64" i="39"/>
  <c r="U64" i="39"/>
  <c r="M22" i="36"/>
  <c r="M22" i="39"/>
  <c r="F51" i="39"/>
  <c r="S27" i="36"/>
  <c r="L23" i="36"/>
  <c r="L23" i="39"/>
  <c r="N26" i="36"/>
  <c r="N26" i="39"/>
  <c r="E37" i="39"/>
  <c r="U37" i="39"/>
  <c r="L74" i="36"/>
  <c r="L74" i="39"/>
  <c r="T73" i="36"/>
  <c r="S18" i="36"/>
  <c r="N81" i="36"/>
  <c r="N81" i="39"/>
  <c r="I77" i="39"/>
  <c r="G41" i="42"/>
  <c r="I78" i="39"/>
  <c r="K15" i="36"/>
  <c r="K15" i="39"/>
  <c r="H47" i="39"/>
  <c r="T51" i="36"/>
  <c r="I27" i="39"/>
  <c r="L6" i="36"/>
  <c r="L6" i="39" s="1"/>
  <c r="O6" i="39" s="1"/>
  <c r="I14" i="39"/>
  <c r="F30" i="39"/>
  <c r="M10" i="36"/>
  <c r="M10" i="39" s="1"/>
  <c r="T34" i="36"/>
  <c r="P100" i="39"/>
  <c r="T100" i="39"/>
  <c r="S73" i="36"/>
  <c r="G39" i="42"/>
  <c r="T101" i="36"/>
  <c r="F94" i="39"/>
  <c r="P102" i="39"/>
  <c r="S102" i="39" s="1"/>
  <c r="N45" i="36"/>
  <c r="N45" i="39" s="1"/>
  <c r="O45" i="39" s="1"/>
  <c r="K33" i="36"/>
  <c r="K33" i="39" s="1"/>
  <c r="S30" i="36"/>
  <c r="M38" i="36"/>
  <c r="M38" i="39"/>
  <c r="P101" i="39"/>
  <c r="T101" i="39"/>
  <c r="T30" i="36"/>
  <c r="F124" i="39"/>
  <c r="T37" i="39"/>
  <c r="S37" i="39"/>
  <c r="P81" i="39"/>
  <c r="T81" i="39"/>
  <c r="H89" i="39"/>
  <c r="N80" i="36"/>
  <c r="N80" i="39" s="1"/>
  <c r="O80" i="39" s="1"/>
  <c r="T23" i="39"/>
  <c r="O70" i="36"/>
  <c r="G64" i="39"/>
  <c r="S64" i="36"/>
  <c r="U74" i="36"/>
  <c r="U38" i="36"/>
  <c r="K74" i="36"/>
  <c r="K74" i="39" s="1"/>
  <c r="L109" i="36"/>
  <c r="L109" i="39" s="1"/>
  <c r="F22" i="39"/>
  <c r="N30" i="36"/>
  <c r="N30" i="39"/>
  <c r="H23" i="39"/>
  <c r="S48" i="39"/>
  <c r="J119" i="36"/>
  <c r="J119" i="39" s="1"/>
  <c r="P83" i="36"/>
  <c r="S83" i="36" s="1"/>
  <c r="N29" i="36"/>
  <c r="N29" i="39" s="1"/>
  <c r="O29" i="39" s="1"/>
  <c r="T104" i="39"/>
  <c r="T42" i="36"/>
  <c r="K96" i="36"/>
  <c r="K96" i="39" s="1"/>
  <c r="K100" i="36"/>
  <c r="K100" i="39" s="1"/>
  <c r="N94" i="36"/>
  <c r="N94" i="39" s="1"/>
  <c r="O94" i="39" s="1"/>
  <c r="K61" i="36"/>
  <c r="K61" i="39" s="1"/>
  <c r="L92" i="36"/>
  <c r="L92" i="39" s="1"/>
  <c r="O92" i="39" s="1"/>
  <c r="M120" i="36"/>
  <c r="N48" i="36"/>
  <c r="N48" i="39"/>
  <c r="O98" i="36"/>
  <c r="S26" i="36"/>
  <c r="K49" i="36"/>
  <c r="K49" i="39"/>
  <c r="E77" i="39"/>
  <c r="U77" i="39"/>
  <c r="J131" i="36"/>
  <c r="J131" i="39"/>
  <c r="H97" i="39"/>
  <c r="N72" i="36"/>
  <c r="N72" i="39" s="1"/>
  <c r="O72" i="39" s="1"/>
  <c r="K19" i="36"/>
  <c r="K19" i="39" s="1"/>
  <c r="G60" i="39"/>
  <c r="H14" i="39"/>
  <c r="K7" i="36"/>
  <c r="K7" i="39" s="1"/>
  <c r="L10" i="36"/>
  <c r="L10" i="39" s="1"/>
  <c r="O10" i="39" s="1"/>
  <c r="P41" i="39"/>
  <c r="T120" i="39"/>
  <c r="I91" i="36"/>
  <c r="H33" i="39"/>
  <c r="U116" i="36"/>
  <c r="P91" i="36"/>
  <c r="T91" i="36"/>
  <c r="K54" i="36"/>
  <c r="K54" i="39"/>
  <c r="S120" i="36"/>
  <c r="E14" i="39"/>
  <c r="U14" i="39" s="1"/>
  <c r="T26" i="36"/>
  <c r="U101" i="36"/>
  <c r="M18" i="39"/>
  <c r="O18" i="39" s="1"/>
  <c r="T18" i="39"/>
  <c r="K34" i="36"/>
  <c r="K34" i="39"/>
  <c r="S100" i="39"/>
  <c r="P33" i="39"/>
  <c r="S49" i="36"/>
  <c r="S34" i="36"/>
  <c r="I87" i="36"/>
  <c r="M15" i="36"/>
  <c r="M15" i="39" s="1"/>
  <c r="O15" i="39" s="1"/>
  <c r="T48" i="36"/>
  <c r="S186" i="39"/>
  <c r="S52" i="39"/>
  <c r="I13" i="39"/>
  <c r="H110" i="39"/>
  <c r="T120" i="36"/>
  <c r="N37" i="36"/>
  <c r="N37" i="39" s="1"/>
  <c r="O37" i="39" s="1"/>
  <c r="P124" i="39"/>
  <c r="T124" i="39" s="1"/>
  <c r="S129" i="36"/>
  <c r="F136" i="39"/>
  <c r="H133" i="39"/>
  <c r="T129" i="39"/>
  <c r="L138" i="36"/>
  <c r="L138" i="39" s="1"/>
  <c r="T124" i="36"/>
  <c r="T129" i="36"/>
  <c r="M125" i="36"/>
  <c r="M125" i="39" s="1"/>
  <c r="O125" i="39" s="1"/>
  <c r="U130" i="36"/>
  <c r="U128" i="36"/>
  <c r="T125" i="36"/>
  <c r="N136" i="36"/>
  <c r="N136" i="39"/>
  <c r="E124" i="39"/>
  <c r="U124" i="39"/>
  <c r="G134" i="39"/>
  <c r="F138" i="39"/>
  <c r="L132" i="39"/>
  <c r="S130" i="36"/>
  <c r="P130" i="39"/>
  <c r="K133" i="36"/>
  <c r="K133" i="39" s="1"/>
  <c r="F130" i="39"/>
  <c r="M130" i="36"/>
  <c r="M130" i="39"/>
  <c r="T126" i="36"/>
  <c r="M136" i="36"/>
  <c r="M136" i="39" s="1"/>
  <c r="O136" i="39" s="1"/>
  <c r="S138" i="36"/>
  <c r="H43" i="44"/>
  <c r="G20" i="43"/>
  <c r="P138" i="39"/>
  <c r="S138" i="39"/>
  <c r="S128" i="39"/>
  <c r="P126" i="39"/>
  <c r="T126" i="39" s="1"/>
  <c r="M128" i="36"/>
  <c r="M128" i="39" s="1"/>
  <c r="O128" i="39" s="1"/>
  <c r="K137" i="36"/>
  <c r="K137" i="39"/>
  <c r="H46" i="44"/>
  <c r="M134" i="36"/>
  <c r="M134" i="39" s="1"/>
  <c r="O134" i="39" s="1"/>
  <c r="F134" i="39"/>
  <c r="I124" i="39"/>
  <c r="O125" i="36"/>
  <c r="K126" i="36"/>
  <c r="K126" i="39"/>
  <c r="L133" i="36"/>
  <c r="L133" i="39"/>
  <c r="E133" i="39"/>
  <c r="U133" i="39"/>
  <c r="L136" i="36"/>
  <c r="L136" i="39"/>
  <c r="H129" i="39"/>
  <c r="G125" i="39"/>
  <c r="E125" i="39"/>
  <c r="U125" i="39" s="1"/>
  <c r="S134" i="36"/>
  <c r="T132" i="36"/>
  <c r="P132" i="39"/>
  <c r="S132" i="39" s="1"/>
  <c r="N138" i="36"/>
  <c r="N138" i="39" s="1"/>
  <c r="G128" i="39"/>
  <c r="H39" i="44"/>
  <c r="C20" i="43"/>
  <c r="U126" i="36"/>
  <c r="I128" i="39"/>
  <c r="M132" i="36"/>
  <c r="O132" i="36"/>
  <c r="N133" i="36"/>
  <c r="N133" i="39"/>
  <c r="G126" i="39"/>
  <c r="S119" i="36"/>
  <c r="T119" i="36"/>
  <c r="P119" i="39"/>
  <c r="T119" i="39" s="1"/>
  <c r="S111" i="39"/>
  <c r="T111" i="39"/>
  <c r="M91" i="36"/>
  <c r="M91" i="39" s="1"/>
  <c r="H91" i="39"/>
  <c r="M87" i="36"/>
  <c r="M87" i="39"/>
  <c r="H87" i="39"/>
  <c r="N83" i="36"/>
  <c r="N83" i="39" s="1"/>
  <c r="I83" i="39"/>
  <c r="U79" i="36"/>
  <c r="E79" i="39"/>
  <c r="U79" i="39" s="1"/>
  <c r="S112" i="39"/>
  <c r="T112" i="39"/>
  <c r="F76" i="39"/>
  <c r="Q119" i="36"/>
  <c r="Q119" i="39"/>
  <c r="H65" i="39"/>
  <c r="N50" i="36"/>
  <c r="N50" i="39" s="1"/>
  <c r="N23" i="36"/>
  <c r="F128" i="39"/>
  <c r="I132" i="39"/>
  <c r="E134" i="39"/>
  <c r="U134" i="39"/>
  <c r="G130" i="39"/>
  <c r="I64" i="39"/>
  <c r="I102" i="39"/>
  <c r="K11" i="36"/>
  <c r="K11" i="39" s="1"/>
  <c r="I103" i="39"/>
  <c r="I118" i="39"/>
  <c r="T15" i="36"/>
  <c r="F229" i="39"/>
  <c r="K229" i="39" s="1"/>
  <c r="P77" i="39"/>
  <c r="H95" i="36"/>
  <c r="L98" i="39"/>
  <c r="O98" i="39"/>
  <c r="P45" i="39"/>
  <c r="L21" i="36"/>
  <c r="L21" i="39" s="1"/>
  <c r="O21" i="39" s="1"/>
  <c r="I95" i="36"/>
  <c r="F43" i="36"/>
  <c r="S100" i="36"/>
  <c r="T227" i="39"/>
  <c r="F120" i="39"/>
  <c r="U104" i="36"/>
  <c r="S101" i="39"/>
  <c r="L108" i="36"/>
  <c r="L108" i="39"/>
  <c r="M37" i="36"/>
  <c r="M37" i="39"/>
  <c r="G47" i="42"/>
  <c r="G38" i="42"/>
  <c r="H46" i="42"/>
  <c r="J18" i="41"/>
  <c r="J17" i="34" s="1"/>
  <c r="H38" i="42"/>
  <c r="U81" i="36"/>
  <c r="H229" i="39"/>
  <c r="M229" i="39" s="1"/>
  <c r="E119" i="36"/>
  <c r="U119" i="36" s="1"/>
  <c r="N38" i="36"/>
  <c r="N38" i="39" s="1"/>
  <c r="N116" i="36"/>
  <c r="O116" i="36" s="1"/>
  <c r="O74" i="36"/>
  <c r="E129" i="39"/>
  <c r="U129" i="39" s="1"/>
  <c r="L124" i="36"/>
  <c r="U132" i="36"/>
  <c r="M124" i="36"/>
  <c r="M124" i="39" s="1"/>
  <c r="C17" i="41"/>
  <c r="N60" i="36"/>
  <c r="N60" i="39"/>
  <c r="H34" i="39"/>
  <c r="G86" i="39"/>
  <c r="T60" i="36"/>
  <c r="T44" i="39"/>
  <c r="M27" i="36"/>
  <c r="F47" i="39"/>
  <c r="I117" i="39"/>
  <c r="O94" i="36"/>
  <c r="P15" i="39"/>
  <c r="T15" i="39"/>
  <c r="S77" i="36"/>
  <c r="E49" i="39"/>
  <c r="U49" i="39" s="1"/>
  <c r="T45" i="36"/>
  <c r="Q103" i="36"/>
  <c r="Q103" i="39"/>
  <c r="S112" i="36"/>
  <c r="N112" i="36"/>
  <c r="F80" i="39"/>
  <c r="I96" i="39"/>
  <c r="H84" i="39"/>
  <c r="E30" i="39"/>
  <c r="U30" i="39" s="1"/>
  <c r="U117" i="36"/>
  <c r="H42" i="42"/>
  <c r="F18" i="41"/>
  <c r="F17" i="34" s="1"/>
  <c r="H43" i="42"/>
  <c r="G45" i="42"/>
  <c r="P134" i="39"/>
  <c r="S134" i="39" s="1"/>
  <c r="O90" i="36"/>
  <c r="U136" i="36"/>
  <c r="K132" i="36"/>
  <c r="K132" i="39" s="1"/>
  <c r="P125" i="39"/>
  <c r="T125" i="39" s="1"/>
  <c r="U31" i="36"/>
  <c r="F89" i="39"/>
  <c r="S60" i="36"/>
  <c r="L93" i="36"/>
  <c r="S150" i="39"/>
  <c r="G40" i="42"/>
  <c r="K9" i="36"/>
  <c r="K9" i="39"/>
  <c r="I40" i="39"/>
  <c r="H40" i="42"/>
  <c r="D18" i="41" s="1"/>
  <c r="G42" i="42"/>
  <c r="K42" i="42"/>
  <c r="H94" i="39"/>
  <c r="G44" i="42"/>
  <c r="H17" i="41" s="1"/>
  <c r="H41" i="42"/>
  <c r="E18" i="41" s="1"/>
  <c r="E17" i="34" s="1"/>
  <c r="H44" i="42"/>
  <c r="H18" i="41"/>
  <c r="H17" i="34" s="1"/>
  <c r="M42" i="36"/>
  <c r="M42" i="39" s="1"/>
  <c r="G46" i="42"/>
  <c r="H39" i="42"/>
  <c r="C18" i="41"/>
  <c r="C17" i="34" s="1"/>
  <c r="N116" i="39"/>
  <c r="O116" i="39" s="1"/>
  <c r="L60" i="39"/>
  <c r="T56" i="36"/>
  <c r="P56" i="39"/>
  <c r="T56" i="39" s="1"/>
  <c r="U78" i="36"/>
  <c r="E78" i="39"/>
  <c r="U78" i="39"/>
  <c r="P83" i="39"/>
  <c r="L121" i="36"/>
  <c r="L121" i="39" s="1"/>
  <c r="O121" i="39" s="1"/>
  <c r="G121" i="39"/>
  <c r="S114" i="36"/>
  <c r="P114" i="39"/>
  <c r="T114" i="36"/>
  <c r="T88" i="36"/>
  <c r="S88" i="36"/>
  <c r="P88" i="39"/>
  <c r="E110" i="39"/>
  <c r="U110" i="39"/>
  <c r="U110" i="36"/>
  <c r="Q237" i="39"/>
  <c r="P237" i="39"/>
  <c r="T237" i="39"/>
  <c r="G237" i="39"/>
  <c r="L237" i="39" s="1"/>
  <c r="H237" i="39"/>
  <c r="M237" i="39" s="1"/>
  <c r="E237" i="39"/>
  <c r="I237" i="39"/>
  <c r="N237" i="39" s="1"/>
  <c r="J237" i="39"/>
  <c r="F237" i="39"/>
  <c r="K237" i="39"/>
  <c r="F233" i="39"/>
  <c r="K233" i="39" s="1"/>
  <c r="H233" i="39"/>
  <c r="M233" i="39" s="1"/>
  <c r="Q233" i="39"/>
  <c r="J233" i="39"/>
  <c r="I233" i="39"/>
  <c r="N233" i="39" s="1"/>
  <c r="E233" i="39"/>
  <c r="P233" i="39"/>
  <c r="J229" i="39"/>
  <c r="P229" i="39"/>
  <c r="T229" i="39" s="1"/>
  <c r="E229" i="39"/>
  <c r="G229" i="39"/>
  <c r="L229" i="39"/>
  <c r="H225" i="39"/>
  <c r="M225" i="39"/>
  <c r="G225" i="39"/>
  <c r="L225" i="39" s="1"/>
  <c r="Q225" i="39"/>
  <c r="I225" i="39"/>
  <c r="N225" i="39" s="1"/>
  <c r="E225" i="39"/>
  <c r="J225" i="39"/>
  <c r="F225" i="39"/>
  <c r="K225" i="39" s="1"/>
  <c r="F221" i="39"/>
  <c r="K221" i="39" s="1"/>
  <c r="G221" i="39"/>
  <c r="L221" i="39" s="1"/>
  <c r="H221" i="39"/>
  <c r="M221" i="39" s="1"/>
  <c r="J221" i="39"/>
  <c r="E221" i="39"/>
  <c r="P221" i="39"/>
  <c r="T221" i="39" s="1"/>
  <c r="I221" i="39"/>
  <c r="N221" i="39" s="1"/>
  <c r="H209" i="39"/>
  <c r="M209" i="39" s="1"/>
  <c r="I209" i="39"/>
  <c r="N209" i="39" s="1"/>
  <c r="E209" i="39"/>
  <c r="I205" i="39"/>
  <c r="N205" i="39" s="1"/>
  <c r="P205" i="39"/>
  <c r="T205" i="39" s="1"/>
  <c r="Q205" i="39"/>
  <c r="F205" i="39"/>
  <c r="K205" i="39" s="1"/>
  <c r="E205" i="39"/>
  <c r="E201" i="39"/>
  <c r="Q201" i="39"/>
  <c r="G201" i="39"/>
  <c r="L201" i="39"/>
  <c r="I201" i="39"/>
  <c r="N201" i="39"/>
  <c r="P201" i="39"/>
  <c r="H201" i="39"/>
  <c r="M201" i="39" s="1"/>
  <c r="O201" i="39" s="1"/>
  <c r="J201" i="39"/>
  <c r="Q193" i="39"/>
  <c r="G193" i="39"/>
  <c r="L193" i="39" s="1"/>
  <c r="E193" i="39"/>
  <c r="J193" i="39"/>
  <c r="I193" i="39"/>
  <c r="N193" i="39" s="1"/>
  <c r="F193" i="39"/>
  <c r="K193" i="39" s="1"/>
  <c r="P193" i="39"/>
  <c r="H193" i="39"/>
  <c r="M193" i="39"/>
  <c r="H189" i="39"/>
  <c r="M189" i="39" s="1"/>
  <c r="Q189" i="39"/>
  <c r="J189" i="39"/>
  <c r="E189" i="39"/>
  <c r="G189" i="39"/>
  <c r="L189" i="39" s="1"/>
  <c r="Q185" i="39"/>
  <c r="I185" i="39"/>
  <c r="N185" i="39" s="1"/>
  <c r="P185" i="39"/>
  <c r="T185" i="39" s="1"/>
  <c r="I181" i="39"/>
  <c r="N181" i="39" s="1"/>
  <c r="Q181" i="39"/>
  <c r="Q177" i="39"/>
  <c r="H177" i="39"/>
  <c r="M177" i="39" s="1"/>
  <c r="P177" i="39"/>
  <c r="G177" i="39"/>
  <c r="L177" i="39" s="1"/>
  <c r="F173" i="39"/>
  <c r="K173" i="39" s="1"/>
  <c r="P173" i="39"/>
  <c r="Q173" i="39"/>
  <c r="J173" i="39"/>
  <c r="E173" i="39"/>
  <c r="I169" i="39"/>
  <c r="N169" i="39" s="1"/>
  <c r="P169" i="39"/>
  <c r="S169" i="39" s="1"/>
  <c r="H169" i="39"/>
  <c r="M169" i="39" s="1"/>
  <c r="G169" i="39"/>
  <c r="L169" i="39" s="1"/>
  <c r="O169" i="39" s="1"/>
  <c r="E169" i="39"/>
  <c r="F169" i="39"/>
  <c r="K169" i="39" s="1"/>
  <c r="Q169" i="39"/>
  <c r="J169" i="39"/>
  <c r="E165" i="39"/>
  <c r="P165" i="39"/>
  <c r="G165" i="39"/>
  <c r="L165" i="39" s="1"/>
  <c r="F165" i="39"/>
  <c r="K165" i="39" s="1"/>
  <c r="I165" i="39"/>
  <c r="N165" i="39" s="1"/>
  <c r="J165" i="39"/>
  <c r="H165" i="39"/>
  <c r="M165" i="39"/>
  <c r="Q165" i="39"/>
  <c r="E161" i="39"/>
  <c r="J161" i="39"/>
  <c r="G157" i="39"/>
  <c r="L157" i="39" s="1"/>
  <c r="F157" i="39"/>
  <c r="K157" i="39" s="1"/>
  <c r="J157" i="39"/>
  <c r="H157" i="39"/>
  <c r="M157" i="39"/>
  <c r="I157" i="39"/>
  <c r="N157" i="39"/>
  <c r="Q157" i="39"/>
  <c r="E157" i="39"/>
  <c r="P157" i="39"/>
  <c r="S157" i="39"/>
  <c r="P153" i="39"/>
  <c r="Q153" i="39"/>
  <c r="J153" i="39"/>
  <c r="H153" i="39"/>
  <c r="M153" i="39" s="1"/>
  <c r="E153" i="39"/>
  <c r="F153" i="39"/>
  <c r="K153" i="39" s="1"/>
  <c r="I153" i="39"/>
  <c r="N153" i="39" s="1"/>
  <c r="H149" i="39"/>
  <c r="M149" i="39" s="1"/>
  <c r="I149" i="39"/>
  <c r="N149" i="39" s="1"/>
  <c r="Q149" i="39"/>
  <c r="J149" i="39"/>
  <c r="E149" i="39"/>
  <c r="G149" i="39"/>
  <c r="L149" i="39" s="1"/>
  <c r="F149" i="39"/>
  <c r="K149" i="39" s="1"/>
  <c r="F145" i="39"/>
  <c r="K145" i="39" s="1"/>
  <c r="G145" i="39"/>
  <c r="L145" i="39" s="1"/>
  <c r="E145" i="39"/>
  <c r="J145" i="39"/>
  <c r="H145" i="39"/>
  <c r="M145" i="39" s="1"/>
  <c r="Q145" i="39"/>
  <c r="I145" i="39"/>
  <c r="N145" i="39"/>
  <c r="H141" i="39"/>
  <c r="M141" i="39"/>
  <c r="J141" i="39"/>
  <c r="Q141" i="39"/>
  <c r="G141" i="39"/>
  <c r="L141" i="39"/>
  <c r="F141" i="39"/>
  <c r="K141" i="39"/>
  <c r="E141" i="39"/>
  <c r="I141" i="39"/>
  <c r="N141" i="39" s="1"/>
  <c r="O141" i="39" s="1"/>
  <c r="G39" i="39"/>
  <c r="L39" i="36"/>
  <c r="L39" i="39"/>
  <c r="I35" i="36"/>
  <c r="N35" i="36"/>
  <c r="N35" i="39" s="1"/>
  <c r="G35" i="36"/>
  <c r="Q24" i="36"/>
  <c r="Q24" i="39"/>
  <c r="J24" i="36"/>
  <c r="J24" i="39"/>
  <c r="F16" i="36"/>
  <c r="J16" i="36"/>
  <c r="J16" i="39" s="1"/>
  <c r="E16" i="36"/>
  <c r="U16" i="36" s="1"/>
  <c r="P16" i="36"/>
  <c r="Q16" i="36"/>
  <c r="Q16" i="39"/>
  <c r="I16" i="36"/>
  <c r="H16" i="36"/>
  <c r="G16" i="36"/>
  <c r="P12" i="36"/>
  <c r="J12" i="36"/>
  <c r="J12" i="39"/>
  <c r="H12" i="36"/>
  <c r="F12" i="36"/>
  <c r="E12" i="36"/>
  <c r="Q12" i="36"/>
  <c r="Q12" i="39" s="1"/>
  <c r="I12" i="36"/>
  <c r="F8" i="36"/>
  <c r="J8" i="36"/>
  <c r="J8" i="39" s="1"/>
  <c r="F4" i="36"/>
  <c r="E4" i="36"/>
  <c r="I4" i="36"/>
  <c r="J4" i="36"/>
  <c r="J4" i="39"/>
  <c r="H4" i="36"/>
  <c r="M4" i="36"/>
  <c r="P4" i="36"/>
  <c r="T4" i="36"/>
  <c r="G4" i="36"/>
  <c r="G4" i="39"/>
  <c r="I135" i="36"/>
  <c r="Q135" i="36"/>
  <c r="Q135" i="39" s="1"/>
  <c r="H135" i="36"/>
  <c r="G135" i="36"/>
  <c r="G135" i="39"/>
  <c r="F135" i="36"/>
  <c r="E135" i="36"/>
  <c r="J135" i="36"/>
  <c r="J135" i="39"/>
  <c r="P135" i="36"/>
  <c r="G131" i="36"/>
  <c r="I131" i="36"/>
  <c r="H131" i="36"/>
  <c r="Q131" i="36"/>
  <c r="P131" i="36"/>
  <c r="F131" i="36"/>
  <c r="E131" i="36"/>
  <c r="I127" i="36"/>
  <c r="P127" i="36"/>
  <c r="E127" i="36"/>
  <c r="F127" i="36"/>
  <c r="H123" i="36"/>
  <c r="Q123" i="36"/>
  <c r="Q123" i="39"/>
  <c r="P123" i="36"/>
  <c r="S123" i="36"/>
  <c r="J123" i="36"/>
  <c r="J123" i="39"/>
  <c r="G123" i="36"/>
  <c r="G123" i="39"/>
  <c r="F123" i="36"/>
  <c r="I123" i="36"/>
  <c r="E123" i="36"/>
  <c r="F119" i="36"/>
  <c r="G119" i="36"/>
  <c r="H119" i="36"/>
  <c r="I119" i="36"/>
  <c r="P115" i="36"/>
  <c r="S115" i="36" s="1"/>
  <c r="I115" i="36"/>
  <c r="J115" i="36"/>
  <c r="J115" i="39"/>
  <c r="E115" i="36"/>
  <c r="F111" i="36"/>
  <c r="F111" i="39" s="1"/>
  <c r="Q111" i="36"/>
  <c r="Q111" i="39" s="1"/>
  <c r="I111" i="36"/>
  <c r="E111" i="36"/>
  <c r="H111" i="36"/>
  <c r="G111" i="36"/>
  <c r="J111" i="36"/>
  <c r="J111" i="39" s="1"/>
  <c r="Q107" i="36"/>
  <c r="Q107" i="39" s="1"/>
  <c r="I107" i="36"/>
  <c r="F107" i="36"/>
  <c r="J107" i="36"/>
  <c r="J107" i="39" s="1"/>
  <c r="E107" i="36"/>
  <c r="G107" i="36"/>
  <c r="P107" i="36"/>
  <c r="H107" i="36"/>
  <c r="H99" i="36"/>
  <c r="I99" i="36"/>
  <c r="J99" i="36"/>
  <c r="J99" i="39" s="1"/>
  <c r="P99" i="36"/>
  <c r="Q99" i="36"/>
  <c r="Q99" i="39"/>
  <c r="G99" i="36"/>
  <c r="E99" i="36"/>
  <c r="F99" i="36"/>
  <c r="J95" i="36"/>
  <c r="J95" i="39" s="1"/>
  <c r="G95" i="36"/>
  <c r="P95" i="36"/>
  <c r="F95" i="36"/>
  <c r="E95" i="36"/>
  <c r="E91" i="36"/>
  <c r="Q91" i="36"/>
  <c r="Q91" i="39"/>
  <c r="F91" i="36"/>
  <c r="J91" i="36"/>
  <c r="J91" i="39" s="1"/>
  <c r="G91" i="36"/>
  <c r="L91" i="36" s="1"/>
  <c r="Q87" i="36"/>
  <c r="Q87" i="39" s="1"/>
  <c r="E87" i="36"/>
  <c r="P87" i="36"/>
  <c r="J87" i="36"/>
  <c r="J87" i="39" s="1"/>
  <c r="G87" i="36"/>
  <c r="F87" i="36"/>
  <c r="H83" i="36"/>
  <c r="E83" i="36"/>
  <c r="Q83" i="36"/>
  <c r="Q83" i="39" s="1"/>
  <c r="F83" i="36"/>
  <c r="G83" i="36"/>
  <c r="J83" i="36"/>
  <c r="J83" i="39" s="1"/>
  <c r="J79" i="36"/>
  <c r="J79" i="39" s="1"/>
  <c r="P79" i="36"/>
  <c r="G79" i="36"/>
  <c r="I79" i="36"/>
  <c r="F79" i="36"/>
  <c r="H79" i="36"/>
  <c r="Q79" i="36"/>
  <c r="Q79" i="39"/>
  <c r="F75" i="36"/>
  <c r="H75" i="36"/>
  <c r="Q75" i="36"/>
  <c r="Q75" i="39"/>
  <c r="E75" i="36"/>
  <c r="I75" i="36"/>
  <c r="G75" i="36"/>
  <c r="J75" i="36"/>
  <c r="J75" i="39" s="1"/>
  <c r="Q71" i="36"/>
  <c r="Q71" i="39" s="1"/>
  <c r="I71" i="36"/>
  <c r="J71" i="36"/>
  <c r="J71" i="39"/>
  <c r="P71" i="36"/>
  <c r="F71" i="36"/>
  <c r="G71" i="36"/>
  <c r="H71" i="36"/>
  <c r="Q67" i="36"/>
  <c r="Q67" i="39"/>
  <c r="J67" i="36"/>
  <c r="J67" i="39"/>
  <c r="P67" i="36"/>
  <c r="E67" i="36"/>
  <c r="H67" i="36"/>
  <c r="H67" i="39"/>
  <c r="I67" i="36"/>
  <c r="F67" i="36"/>
  <c r="E63" i="36"/>
  <c r="U63" i="36"/>
  <c r="I63" i="36"/>
  <c r="P63" i="36"/>
  <c r="E59" i="36"/>
  <c r="H59" i="36"/>
  <c r="Q59" i="36"/>
  <c r="Q59" i="39"/>
  <c r="F59" i="36"/>
  <c r="F59" i="39"/>
  <c r="P59" i="36"/>
  <c r="J59" i="36"/>
  <c r="J59" i="39" s="1"/>
  <c r="I59" i="36"/>
  <c r="G59" i="36"/>
  <c r="Q55" i="36"/>
  <c r="Q55" i="39" s="1"/>
  <c r="F55" i="36"/>
  <c r="P55" i="36"/>
  <c r="J55" i="36"/>
  <c r="J55" i="39" s="1"/>
  <c r="G55" i="36"/>
  <c r="E55" i="36"/>
  <c r="I55" i="36"/>
  <c r="H55" i="36"/>
  <c r="S124" i="39"/>
  <c r="N89" i="36"/>
  <c r="N89" i="39"/>
  <c r="I89" i="39"/>
  <c r="O38" i="36"/>
  <c r="M126" i="36"/>
  <c r="I134" i="39"/>
  <c r="N129" i="36"/>
  <c r="N129" i="39" s="1"/>
  <c r="T64" i="36"/>
  <c r="F101" i="39"/>
  <c r="S56" i="36"/>
  <c r="F35" i="39"/>
  <c r="L117" i="36"/>
  <c r="L117" i="39" s="1"/>
  <c r="J205" i="39"/>
  <c r="S89" i="39"/>
  <c r="T89" i="39"/>
  <c r="P225" i="39"/>
  <c r="F201" i="39"/>
  <c r="K201" i="39" s="1"/>
  <c r="H60" i="39"/>
  <c r="M60" i="36"/>
  <c r="M60" i="39"/>
  <c r="U34" i="36"/>
  <c r="E34" i="39"/>
  <c r="U34" i="39" s="1"/>
  <c r="T38" i="36"/>
  <c r="P38" i="39"/>
  <c r="K42" i="36"/>
  <c r="K42" i="39" s="1"/>
  <c r="F42" i="39"/>
  <c r="P145" i="39"/>
  <c r="S136" i="36"/>
  <c r="P136" i="39"/>
  <c r="T136" i="36"/>
  <c r="I106" i="39"/>
  <c r="I93" i="39"/>
  <c r="K98" i="36"/>
  <c r="K98" i="39"/>
  <c r="U138" i="36"/>
  <c r="E138" i="39"/>
  <c r="U138" i="39" s="1"/>
  <c r="G205" i="39"/>
  <c r="L205" i="39" s="1"/>
  <c r="I229" i="39"/>
  <c r="N229" i="39" s="1"/>
  <c r="S60" i="39"/>
  <c r="T60" i="39"/>
  <c r="S75" i="36"/>
  <c r="P75" i="39"/>
  <c r="E118" i="39"/>
  <c r="U118" i="39" s="1"/>
  <c r="U118" i="36"/>
  <c r="I91" i="39"/>
  <c r="N91" i="36"/>
  <c r="N91" i="39" s="1"/>
  <c r="U71" i="36"/>
  <c r="E71" i="39"/>
  <c r="U71" i="39"/>
  <c r="M26" i="36"/>
  <c r="M26" i="39"/>
  <c r="H26" i="39"/>
  <c r="G153" i="39"/>
  <c r="L153" i="39" s="1"/>
  <c r="P91" i="39"/>
  <c r="H173" i="39"/>
  <c r="M173" i="39" s="1"/>
  <c r="M132" i="39"/>
  <c r="O132" i="39" s="1"/>
  <c r="N130" i="36"/>
  <c r="N130" i="39" s="1"/>
  <c r="O130" i="39" s="1"/>
  <c r="U60" i="36"/>
  <c r="E60" i="39"/>
  <c r="U60" i="39" s="1"/>
  <c r="I87" i="39"/>
  <c r="N87" i="36"/>
  <c r="N87" i="39"/>
  <c r="H95" i="39"/>
  <c r="M95" i="36"/>
  <c r="M95" i="39" s="1"/>
  <c r="O95" i="39" s="1"/>
  <c r="I95" i="39"/>
  <c r="N95" i="36"/>
  <c r="N95" i="39"/>
  <c r="E19" i="39"/>
  <c r="U19" i="39"/>
  <c r="U19" i="36"/>
  <c r="I51" i="39"/>
  <c r="N51" i="36"/>
  <c r="N51" i="39"/>
  <c r="O51" i="39" s="1"/>
  <c r="S34" i="39"/>
  <c r="T34" i="39"/>
  <c r="K122" i="36"/>
  <c r="K122" i="39" s="1"/>
  <c r="F122" i="39"/>
  <c r="G197" i="39"/>
  <c r="L197" i="39" s="1"/>
  <c r="U102" i="36"/>
  <c r="E102" i="39"/>
  <c r="U102" i="39" s="1"/>
  <c r="H72" i="39"/>
  <c r="M72" i="36"/>
  <c r="M72" i="39"/>
  <c r="M6" i="36"/>
  <c r="H6" i="39"/>
  <c r="H69" i="39"/>
  <c r="M69" i="36"/>
  <c r="M69" i="39" s="1"/>
  <c r="O69" i="39" s="1"/>
  <c r="U44" i="36"/>
  <c r="E44" i="39"/>
  <c r="U44" i="39"/>
  <c r="O134" i="36"/>
  <c r="G82" i="39"/>
  <c r="O47" i="39"/>
  <c r="S102" i="36"/>
  <c r="H57" i="39"/>
  <c r="T90" i="36"/>
  <c r="S90" i="36"/>
  <c r="P90" i="39"/>
  <c r="K73" i="36"/>
  <c r="K73" i="39"/>
  <c r="F73" i="39"/>
  <c r="L96" i="36"/>
  <c r="L96" i="39" s="1"/>
  <c r="O96" i="39" s="1"/>
  <c r="G96" i="39"/>
  <c r="E108" i="39"/>
  <c r="U108" i="39"/>
  <c r="U108" i="36"/>
  <c r="K48" i="36"/>
  <c r="K48" i="39" s="1"/>
  <c r="F48" i="39"/>
  <c r="M81" i="36"/>
  <c r="H81" i="39"/>
  <c r="H101" i="39"/>
  <c r="M101" i="36"/>
  <c r="M101" i="39" s="1"/>
  <c r="P98" i="39"/>
  <c r="S98" i="36"/>
  <c r="T98" i="36"/>
  <c r="S70" i="39"/>
  <c r="O22" i="36"/>
  <c r="U27" i="36"/>
  <c r="E27" i="39"/>
  <c r="U27" i="39"/>
  <c r="N36" i="36"/>
  <c r="N36" i="39"/>
  <c r="H118" i="39"/>
  <c r="M118" i="36"/>
  <c r="M118" i="39" s="1"/>
  <c r="O118" i="39" s="1"/>
  <c r="N61" i="36"/>
  <c r="N61" i="39" s="1"/>
  <c r="O61" i="39" s="1"/>
  <c r="I61" i="39"/>
  <c r="E46" i="39"/>
  <c r="U46" i="39"/>
  <c r="U46" i="36"/>
  <c r="F41" i="39"/>
  <c r="K41" i="36"/>
  <c r="K41" i="39"/>
  <c r="N31" i="36"/>
  <c r="N31" i="39"/>
  <c r="I31" i="39"/>
  <c r="U13" i="36"/>
  <c r="E13" i="39"/>
  <c r="U13" i="39"/>
  <c r="F36" i="39"/>
  <c r="K36" i="36"/>
  <c r="K36" i="39" s="1"/>
  <c r="G48" i="39"/>
  <c r="L48" i="36"/>
  <c r="F37" i="39"/>
  <c r="K37" i="36"/>
  <c r="K37" i="39"/>
  <c r="L26" i="36"/>
  <c r="U89" i="36"/>
  <c r="E89" i="39"/>
  <c r="U89" i="39"/>
  <c r="G114" i="39"/>
  <c r="L114" i="36"/>
  <c r="U40" i="36"/>
  <c r="L120" i="36"/>
  <c r="L120" i="39" s="1"/>
  <c r="O120" i="39" s="1"/>
  <c r="I42" i="39"/>
  <c r="N42" i="36"/>
  <c r="N42" i="39"/>
  <c r="G33" i="39"/>
  <c r="L33" i="36"/>
  <c r="L33" i="39" s="1"/>
  <c r="O33" i="39" s="1"/>
  <c r="F77" i="39"/>
  <c r="K77" i="36"/>
  <c r="K77" i="39"/>
  <c r="F29" i="39"/>
  <c r="K29" i="36"/>
  <c r="K29" i="39" s="1"/>
  <c r="S29" i="36"/>
  <c r="P29" i="39"/>
  <c r="S37" i="36"/>
  <c r="T37" i="36"/>
  <c r="O78" i="36"/>
  <c r="N78" i="39"/>
  <c r="O78" i="39"/>
  <c r="S119" i="39"/>
  <c r="L113" i="39"/>
  <c r="S86" i="36"/>
  <c r="P86" i="39"/>
  <c r="S94" i="36"/>
  <c r="P94" i="39"/>
  <c r="K70" i="36"/>
  <c r="K70" i="39"/>
  <c r="F70" i="39"/>
  <c r="N112" i="39"/>
  <c r="O112" i="39" s="1"/>
  <c r="O112" i="36"/>
  <c r="T108" i="39"/>
  <c r="S108" i="39"/>
  <c r="M120" i="39"/>
  <c r="M96" i="39"/>
  <c r="M68" i="36"/>
  <c r="M68" i="39" s="1"/>
  <c r="H68" i="39"/>
  <c r="I65" i="39"/>
  <c r="N65" i="36"/>
  <c r="N65" i="39" s="1"/>
  <c r="O65" i="39" s="1"/>
  <c r="M46" i="36"/>
  <c r="M46" i="39" s="1"/>
  <c r="H46" i="39"/>
  <c r="F108" i="39"/>
  <c r="K108" i="36"/>
  <c r="K108" i="39" s="1"/>
  <c r="S111" i="36"/>
  <c r="T111" i="36"/>
  <c r="N15" i="36"/>
  <c r="I15" i="39"/>
  <c r="I54" i="39"/>
  <c r="N54" i="36"/>
  <c r="N54" i="39"/>
  <c r="G46" i="39"/>
  <c r="L46" i="36"/>
  <c r="M138" i="36"/>
  <c r="H138" i="39"/>
  <c r="S25" i="36"/>
  <c r="T25" i="36"/>
  <c r="P25" i="39"/>
  <c r="E119" i="39"/>
  <c r="U119" i="39" s="1"/>
  <c r="T46" i="39"/>
  <c r="O47" i="36"/>
  <c r="T138" i="39"/>
  <c r="L31" i="39"/>
  <c r="O31" i="39"/>
  <c r="O14" i="36"/>
  <c r="T51" i="39"/>
  <c r="M82" i="36"/>
  <c r="M82" i="39"/>
  <c r="S56" i="39"/>
  <c r="L102" i="36"/>
  <c r="L102" i="39" s="1"/>
  <c r="O102" i="39" s="1"/>
  <c r="O64" i="36"/>
  <c r="P19" i="39"/>
  <c r="S19" i="36"/>
  <c r="L61" i="39"/>
  <c r="N32" i="36"/>
  <c r="N32" i="39"/>
  <c r="I32" i="39"/>
  <c r="L36" i="36"/>
  <c r="L36" i="39" s="1"/>
  <c r="O36" i="39" s="1"/>
  <c r="G36" i="39"/>
  <c r="M40" i="36"/>
  <c r="M40" i="39"/>
  <c r="H40" i="39"/>
  <c r="H44" i="39"/>
  <c r="M44" i="36"/>
  <c r="M44" i="39"/>
  <c r="G52" i="39"/>
  <c r="L52" i="36"/>
  <c r="L52" i="39" s="1"/>
  <c r="S31" i="39"/>
  <c r="T31" i="39"/>
  <c r="S142" i="39"/>
  <c r="T142" i="39"/>
  <c r="T22" i="36"/>
  <c r="P22" i="39"/>
  <c r="N110" i="36"/>
  <c r="N110" i="39" s="1"/>
  <c r="I110" i="39"/>
  <c r="F117" i="39"/>
  <c r="K117" i="36"/>
  <c r="K117" i="39" s="1"/>
  <c r="K43" i="36"/>
  <c r="K43" i="39" s="1"/>
  <c r="F43" i="39"/>
  <c r="H93" i="39"/>
  <c r="M93" i="36"/>
  <c r="M93" i="39" s="1"/>
  <c r="O93" i="39" s="1"/>
  <c r="F50" i="36"/>
  <c r="F50" i="39" s="1"/>
  <c r="J50" i="36"/>
  <c r="J50" i="39" s="1"/>
  <c r="G50" i="36"/>
  <c r="H50" i="36"/>
  <c r="E43" i="36"/>
  <c r="G43" i="36"/>
  <c r="J43" i="36"/>
  <c r="J43" i="39" s="1"/>
  <c r="P43" i="36"/>
  <c r="I39" i="36"/>
  <c r="E39" i="36"/>
  <c r="E39" i="39" s="1"/>
  <c r="Q39" i="36"/>
  <c r="Q39" i="39"/>
  <c r="H32" i="36"/>
  <c r="Q32" i="36"/>
  <c r="Q32" i="39" s="1"/>
  <c r="G32" i="36"/>
  <c r="F32" i="36"/>
  <c r="P32" i="36"/>
  <c r="J32" i="36"/>
  <c r="J32" i="39"/>
  <c r="I28" i="36"/>
  <c r="P28" i="36"/>
  <c r="H28" i="36"/>
  <c r="H28" i="39"/>
  <c r="Q28" i="36"/>
  <c r="Q28" i="39"/>
  <c r="G28" i="36"/>
  <c r="J28" i="36"/>
  <c r="J28" i="39" s="1"/>
  <c r="F28" i="36"/>
  <c r="I24" i="36"/>
  <c r="F24" i="36"/>
  <c r="H24" i="36"/>
  <c r="G24" i="36"/>
  <c r="I20" i="36"/>
  <c r="J20" i="36"/>
  <c r="J20" i="39" s="1"/>
  <c r="P103" i="36"/>
  <c r="J103" i="36"/>
  <c r="J103" i="39"/>
  <c r="E50" i="36"/>
  <c r="H35" i="36"/>
  <c r="P39" i="36"/>
  <c r="F39" i="36"/>
  <c r="G54" i="39"/>
  <c r="L54" i="36"/>
  <c r="I43" i="36"/>
  <c r="P69" i="39"/>
  <c r="T69" i="39" s="1"/>
  <c r="T69" i="36"/>
  <c r="H122" i="39"/>
  <c r="M122" i="36"/>
  <c r="K84" i="36"/>
  <c r="K84" i="39"/>
  <c r="F84" i="39"/>
  <c r="K5" i="36"/>
  <c r="K5" i="39" s="1"/>
  <c r="F5" i="39"/>
  <c r="T21" i="36"/>
  <c r="P21" i="39"/>
  <c r="E28" i="36"/>
  <c r="U28" i="36"/>
  <c r="S44" i="36"/>
  <c r="T44" i="36"/>
  <c r="F104" i="39"/>
  <c r="K104" i="36"/>
  <c r="K104" i="39" s="1"/>
  <c r="M9" i="36"/>
  <c r="M9" i="39" s="1"/>
  <c r="H9" i="39"/>
  <c r="T26" i="39"/>
  <c r="S26" i="39"/>
  <c r="E24" i="36"/>
  <c r="Q50" i="36"/>
  <c r="Q50" i="39" s="1"/>
  <c r="P35" i="36"/>
  <c r="Q35" i="36"/>
  <c r="Q35" i="39"/>
  <c r="L106" i="36"/>
  <c r="H39" i="36"/>
  <c r="T74" i="36"/>
  <c r="S74" i="36"/>
  <c r="P74" i="39"/>
  <c r="T78" i="36"/>
  <c r="P78" i="39"/>
  <c r="P65" i="39"/>
  <c r="T65" i="36"/>
  <c r="H80" i="39"/>
  <c r="M80" i="36"/>
  <c r="M80" i="39"/>
  <c r="T84" i="36"/>
  <c r="P84" i="39"/>
  <c r="S84" i="39" s="1"/>
  <c r="F10" i="39"/>
  <c r="K10" i="36"/>
  <c r="K10" i="39"/>
  <c r="P47" i="39"/>
  <c r="P24" i="36"/>
  <c r="H103" i="36"/>
  <c r="G103" i="36"/>
  <c r="E103" i="36"/>
  <c r="J35" i="36"/>
  <c r="J35" i="39" s="1"/>
  <c r="E35" i="36"/>
  <c r="J39" i="36"/>
  <c r="J39" i="39"/>
  <c r="F103" i="36"/>
  <c r="H43" i="36"/>
  <c r="G98" i="39"/>
  <c r="S78" i="36"/>
  <c r="S237" i="39"/>
  <c r="P97" i="39"/>
  <c r="F85" i="39"/>
  <c r="K85" i="36"/>
  <c r="K85" i="39" s="1"/>
  <c r="F21" i="39"/>
  <c r="K21" i="36"/>
  <c r="K21" i="39"/>
  <c r="S118" i="36"/>
  <c r="P118" i="39"/>
  <c r="P50" i="36"/>
  <c r="I97" i="39"/>
  <c r="N97" i="36"/>
  <c r="N97" i="39"/>
  <c r="E69" i="39"/>
  <c r="U69" i="39"/>
  <c r="U69" i="36"/>
  <c r="M19" i="36"/>
  <c r="H19" i="39"/>
  <c r="U80" i="36"/>
  <c r="E80" i="39"/>
  <c r="U80" i="39"/>
  <c r="N46" i="36"/>
  <c r="N46" i="39"/>
  <c r="I46" i="39"/>
  <c r="S212" i="39"/>
  <c r="T212" i="39"/>
  <c r="E32" i="36"/>
  <c r="P54" i="39"/>
  <c r="S54" i="36"/>
  <c r="E45" i="39"/>
  <c r="U45" i="39"/>
  <c r="U45" i="36"/>
  <c r="L49" i="36"/>
  <c r="G49" i="39"/>
  <c r="L42" i="36"/>
  <c r="G42" i="39"/>
  <c r="G34" i="39"/>
  <c r="L34" i="36"/>
  <c r="U47" i="36"/>
  <c r="E47" i="39"/>
  <c r="U47" i="39"/>
  <c r="U93" i="36"/>
  <c r="E93" i="39"/>
  <c r="U93" i="39" s="1"/>
  <c r="P224" i="39"/>
  <c r="H224" i="39"/>
  <c r="M224" i="39"/>
  <c r="G224" i="39"/>
  <c r="L224" i="39"/>
  <c r="P216" i="39"/>
  <c r="H216" i="39"/>
  <c r="M216" i="39" s="1"/>
  <c r="G204" i="39"/>
  <c r="L204" i="39" s="1"/>
  <c r="F204" i="39"/>
  <c r="K204" i="39" s="1"/>
  <c r="Q204" i="39"/>
  <c r="J172" i="39"/>
  <c r="Q172" i="39"/>
  <c r="I168" i="39"/>
  <c r="N168" i="39" s="1"/>
  <c r="F168" i="39"/>
  <c r="K168" i="39" s="1"/>
  <c r="G53" i="36"/>
  <c r="I53" i="36"/>
  <c r="N53" i="36" s="1"/>
  <c r="H106" i="36"/>
  <c r="P106" i="36"/>
  <c r="E106" i="36"/>
  <c r="J106" i="36"/>
  <c r="J106" i="39" s="1"/>
  <c r="K102" i="36"/>
  <c r="K102" i="39" s="1"/>
  <c r="F102" i="39"/>
  <c r="Q66" i="36"/>
  <c r="Q66" i="39"/>
  <c r="F66" i="36"/>
  <c r="I66" i="36"/>
  <c r="E66" i="36"/>
  <c r="G66" i="36"/>
  <c r="P66" i="36"/>
  <c r="J66" i="36"/>
  <c r="J66" i="39" s="1"/>
  <c r="G62" i="36"/>
  <c r="Q62" i="36"/>
  <c r="Q62" i="39"/>
  <c r="I62" i="36"/>
  <c r="I62" i="39"/>
  <c r="J62" i="36"/>
  <c r="J62" i="39"/>
  <c r="H58" i="36"/>
  <c r="M58" i="36"/>
  <c r="J58" i="36"/>
  <c r="J58" i="39"/>
  <c r="I58" i="36"/>
  <c r="G58" i="36"/>
  <c r="F58" i="36"/>
  <c r="Q58" i="36"/>
  <c r="Q58" i="39" s="1"/>
  <c r="T110" i="39"/>
  <c r="E85" i="39"/>
  <c r="U85" i="39" s="1"/>
  <c r="F81" i="39"/>
  <c r="N33" i="36"/>
  <c r="I33" i="39"/>
  <c r="U29" i="36"/>
  <c r="E29" i="39"/>
  <c r="U29" i="39" s="1"/>
  <c r="L105" i="36"/>
  <c r="G105" i="39"/>
  <c r="M105" i="36"/>
  <c r="M105" i="39" s="1"/>
  <c r="O105" i="39" s="1"/>
  <c r="H105" i="39"/>
  <c r="M66" i="36"/>
  <c r="M66" i="39"/>
  <c r="H66" i="39"/>
  <c r="P123" i="39"/>
  <c r="T123" i="36"/>
  <c r="G137" i="36"/>
  <c r="P137" i="36"/>
  <c r="E137" i="36"/>
  <c r="J137" i="36"/>
  <c r="J137" i="39"/>
  <c r="J117" i="36"/>
  <c r="J117" i="39"/>
  <c r="Q117" i="36"/>
  <c r="Q117" i="39"/>
  <c r="F113" i="36"/>
  <c r="P113" i="36"/>
  <c r="H113" i="36"/>
  <c r="I113" i="36"/>
  <c r="J113" i="36"/>
  <c r="J113" i="39"/>
  <c r="Q69" i="36"/>
  <c r="Q69" i="39"/>
  <c r="G69" i="36"/>
  <c r="P6" i="39"/>
  <c r="T6" i="36"/>
  <c r="T58" i="36"/>
  <c r="S58" i="36"/>
  <c r="P58" i="39"/>
  <c r="S58" i="39" s="1"/>
  <c r="E17" i="36"/>
  <c r="J17" i="36"/>
  <c r="J17" i="39"/>
  <c r="H17" i="36"/>
  <c r="P17" i="36"/>
  <c r="Q17" i="36"/>
  <c r="Q17" i="39"/>
  <c r="J13" i="36"/>
  <c r="J13" i="39"/>
  <c r="F13" i="36"/>
  <c r="G13" i="36"/>
  <c r="I9" i="36"/>
  <c r="Q9" i="36"/>
  <c r="Q9" i="39" s="1"/>
  <c r="E9" i="36"/>
  <c r="P9" i="36"/>
  <c r="P5" i="36"/>
  <c r="G5" i="36"/>
  <c r="I5" i="36"/>
  <c r="H5" i="36"/>
  <c r="Q5" i="36"/>
  <c r="Q5" i="39" s="1"/>
  <c r="E100" i="36"/>
  <c r="J100" i="36"/>
  <c r="J100" i="39"/>
  <c r="G100" i="36"/>
  <c r="P96" i="36"/>
  <c r="E96" i="36"/>
  <c r="J92" i="36"/>
  <c r="J92" i="39" s="1"/>
  <c r="E92" i="36"/>
  <c r="E92" i="39" s="1"/>
  <c r="U92" i="39" s="1"/>
  <c r="H92" i="36"/>
  <c r="H92" i="39"/>
  <c r="F92" i="36"/>
  <c r="P92" i="36"/>
  <c r="T92" i="36" s="1"/>
  <c r="H88" i="36"/>
  <c r="G88" i="36"/>
  <c r="I88" i="36"/>
  <c r="J88" i="36"/>
  <c r="J88" i="39"/>
  <c r="Q84" i="36"/>
  <c r="Q84" i="39"/>
  <c r="I84" i="36"/>
  <c r="E84" i="36"/>
  <c r="G84" i="36"/>
  <c r="L84" i="36"/>
  <c r="P80" i="36"/>
  <c r="J80" i="36"/>
  <c r="J80" i="39" s="1"/>
  <c r="Q72" i="36"/>
  <c r="Q72" i="39" s="1"/>
  <c r="J72" i="36"/>
  <c r="J72" i="39" s="1"/>
  <c r="G72" i="36"/>
  <c r="E72" i="36"/>
  <c r="F72" i="36"/>
  <c r="P72" i="36"/>
  <c r="T33" i="36"/>
  <c r="M49" i="36"/>
  <c r="M49" i="39"/>
  <c r="M29" i="36"/>
  <c r="M97" i="39"/>
  <c r="S81" i="39"/>
  <c r="T42" i="39"/>
  <c r="K115" i="36"/>
  <c r="K115" i="39"/>
  <c r="S64" i="39"/>
  <c r="L118" i="39"/>
  <c r="T102" i="39"/>
  <c r="S15" i="39"/>
  <c r="E113" i="39"/>
  <c r="U113" i="39"/>
  <c r="L110" i="36"/>
  <c r="L7" i="36"/>
  <c r="G7" i="39"/>
  <c r="I104" i="39"/>
  <c r="N104" i="36"/>
  <c r="P116" i="39"/>
  <c r="S116" i="36"/>
  <c r="T116" i="36"/>
  <c r="S36" i="36"/>
  <c r="P36" i="39"/>
  <c r="L40" i="36"/>
  <c r="G40" i="39"/>
  <c r="F40" i="39"/>
  <c r="K40" i="36"/>
  <c r="K40" i="39"/>
  <c r="S49" i="39"/>
  <c r="T49" i="39"/>
  <c r="H76" i="39"/>
  <c r="M76" i="36"/>
  <c r="M76" i="39" s="1"/>
  <c r="N69" i="39"/>
  <c r="T133" i="39"/>
  <c r="O14" i="39"/>
  <c r="L64" i="39"/>
  <c r="N92" i="36"/>
  <c r="N92" i="39"/>
  <c r="I92" i="39"/>
  <c r="T57" i="36"/>
  <c r="S57" i="36"/>
  <c r="L25" i="36"/>
  <c r="G25" i="39"/>
  <c r="E5" i="39"/>
  <c r="U5" i="39" s="1"/>
  <c r="U5" i="36"/>
  <c r="E41" i="39"/>
  <c r="U41" i="39"/>
  <c r="U41" i="36"/>
  <c r="L123" i="36"/>
  <c r="S219" i="39"/>
  <c r="T219" i="39"/>
  <c r="O74" i="39"/>
  <c r="K111" i="36"/>
  <c r="K111" i="39" s="1"/>
  <c r="U90" i="36"/>
  <c r="E90" i="39"/>
  <c r="U90" i="39"/>
  <c r="S179" i="39"/>
  <c r="T179" i="39"/>
  <c r="F17" i="39"/>
  <c r="K17" i="36"/>
  <c r="K17" i="39" s="1"/>
  <c r="I21" i="39"/>
  <c r="N21" i="36"/>
  <c r="N52" i="36"/>
  <c r="N52" i="39" s="1"/>
  <c r="I52" i="39"/>
  <c r="N44" i="36"/>
  <c r="I44" i="39"/>
  <c r="G12" i="39"/>
  <c r="L12" i="36"/>
  <c r="N4" i="36"/>
  <c r="N4" i="39"/>
  <c r="I4" i="39"/>
  <c r="L93" i="39"/>
  <c r="M121" i="36"/>
  <c r="U11" i="36"/>
  <c r="N17" i="36"/>
  <c r="P61" i="39"/>
  <c r="T61" i="36"/>
  <c r="L65" i="36"/>
  <c r="G65" i="39"/>
  <c r="K97" i="36"/>
  <c r="K97" i="39" s="1"/>
  <c r="F97" i="39"/>
  <c r="S207" i="39"/>
  <c r="T207" i="39"/>
  <c r="M73" i="36"/>
  <c r="H73" i="39"/>
  <c r="G80" i="39"/>
  <c r="L80" i="36"/>
  <c r="K88" i="36"/>
  <c r="K88" i="39"/>
  <c r="F88" i="39"/>
  <c r="E33" i="39"/>
  <c r="U33" i="39" s="1"/>
  <c r="U33" i="36"/>
  <c r="P115" i="39"/>
  <c r="T115" i="36"/>
  <c r="E56" i="36"/>
  <c r="U56" i="36"/>
  <c r="F56" i="36"/>
  <c r="I11" i="36"/>
  <c r="F90" i="39"/>
  <c r="T97" i="36"/>
  <c r="G15" i="39"/>
  <c r="H115" i="36"/>
  <c r="U57" i="36"/>
  <c r="M36" i="36"/>
  <c r="H7" i="36"/>
  <c r="H7" i="39"/>
  <c r="P11" i="36"/>
  <c r="N10" i="36"/>
  <c r="J56" i="36"/>
  <c r="J56" i="39"/>
  <c r="Q176" i="39"/>
  <c r="T93" i="36"/>
  <c r="P93" i="39"/>
  <c r="P82" i="36"/>
  <c r="G85" i="36"/>
  <c r="P85" i="36"/>
  <c r="F63" i="36"/>
  <c r="Q63" i="36"/>
  <c r="Q63" i="39" s="1"/>
  <c r="H63" i="36"/>
  <c r="G63" i="36"/>
  <c r="G63" i="39"/>
  <c r="Q115" i="36"/>
  <c r="Q115" i="39"/>
  <c r="G115" i="36"/>
  <c r="P7" i="36"/>
  <c r="H196" i="39"/>
  <c r="M196" i="39" s="1"/>
  <c r="O196" i="39" s="1"/>
  <c r="F196" i="39"/>
  <c r="K196" i="39" s="1"/>
  <c r="J180" i="39"/>
  <c r="Q180" i="39"/>
  <c r="J160" i="39"/>
  <c r="I160" i="39"/>
  <c r="N160" i="39" s="1"/>
  <c r="G156" i="39"/>
  <c r="L156" i="39" s="1"/>
  <c r="P156" i="39"/>
  <c r="T156" i="39" s="1"/>
  <c r="J152" i="39"/>
  <c r="F152" i="39"/>
  <c r="K152" i="39" s="1"/>
  <c r="I148" i="39"/>
  <c r="N148" i="39" s="1"/>
  <c r="Q148" i="39"/>
  <c r="H144" i="39"/>
  <c r="M144" i="39" s="1"/>
  <c r="G144" i="39"/>
  <c r="L144" i="39" s="1"/>
  <c r="J140" i="39"/>
  <c r="I140" i="39"/>
  <c r="N140" i="39" s="1"/>
  <c r="H53" i="36"/>
  <c r="P53" i="36"/>
  <c r="T53" i="36"/>
  <c r="Q53" i="36"/>
  <c r="Q53" i="39"/>
  <c r="J53" i="36"/>
  <c r="J53" i="39"/>
  <c r="E53" i="36"/>
  <c r="F53" i="36"/>
  <c r="P20" i="36"/>
  <c r="F20" i="36"/>
  <c r="G20" i="36"/>
  <c r="Q20" i="36"/>
  <c r="Q20" i="39" s="1"/>
  <c r="E20" i="36"/>
  <c r="H20" i="36"/>
  <c r="Q137" i="36"/>
  <c r="Q137" i="39" s="1"/>
  <c r="H137" i="36"/>
  <c r="I137" i="36"/>
  <c r="G129" i="36"/>
  <c r="J129" i="36"/>
  <c r="J129" i="39"/>
  <c r="F129" i="36"/>
  <c r="J121" i="36"/>
  <c r="J121" i="39" s="1"/>
  <c r="F121" i="36"/>
  <c r="I121" i="36"/>
  <c r="I76" i="36"/>
  <c r="G76" i="36"/>
  <c r="P76" i="36"/>
  <c r="I34" i="39"/>
  <c r="H77" i="39"/>
  <c r="M77" i="36"/>
  <c r="P211" i="39"/>
  <c r="S211" i="39" s="1"/>
  <c r="I211" i="39"/>
  <c r="N211" i="39" s="1"/>
  <c r="O211" i="39" s="1"/>
  <c r="H109" i="36"/>
  <c r="Q109" i="36"/>
  <c r="Q109" i="39"/>
  <c r="P109" i="36"/>
  <c r="T105" i="36"/>
  <c r="P105" i="39"/>
  <c r="S105" i="36"/>
  <c r="G198" i="39"/>
  <c r="L198" i="39" s="1"/>
  <c r="O133" i="36"/>
  <c r="G91" i="39"/>
  <c r="P10" i="39"/>
  <c r="S10" i="36"/>
  <c r="P14" i="39"/>
  <c r="S14" i="36"/>
  <c r="T14" i="36"/>
  <c r="K6" i="36"/>
  <c r="K6" i="39"/>
  <c r="F6" i="39"/>
  <c r="M108" i="36"/>
  <c r="H108" i="39"/>
  <c r="H4" i="39"/>
  <c r="H45" i="39"/>
  <c r="M45" i="36"/>
  <c r="G37" i="39"/>
  <c r="L37" i="36"/>
  <c r="O222" i="39"/>
  <c r="J70" i="36"/>
  <c r="J70" i="39" s="1"/>
  <c r="I82" i="36"/>
  <c r="I68" i="36"/>
  <c r="E68" i="36"/>
  <c r="I8" i="36"/>
  <c r="I109" i="36"/>
  <c r="P117" i="36"/>
  <c r="I85" i="36"/>
  <c r="H85" i="36"/>
  <c r="G67" i="36"/>
  <c r="G56" i="36"/>
  <c r="H117" i="36"/>
  <c r="F125" i="36"/>
  <c r="F62" i="36"/>
  <c r="P62" i="36"/>
  <c r="P8" i="36"/>
  <c r="Q56" i="36"/>
  <c r="Q56" i="39"/>
  <c r="G68" i="36"/>
  <c r="H127" i="36"/>
  <c r="G127" i="36"/>
  <c r="Q127" i="36"/>
  <c r="Q8" i="36"/>
  <c r="Q8" i="39" s="1"/>
  <c r="J90" i="36"/>
  <c r="J90" i="39" s="1"/>
  <c r="E109" i="36"/>
  <c r="F109" i="36"/>
  <c r="I101" i="36"/>
  <c r="E62" i="36"/>
  <c r="E15" i="36"/>
  <c r="E8" i="36"/>
  <c r="H8" i="36"/>
  <c r="Q68" i="36"/>
  <c r="Q68" i="39"/>
  <c r="G8" i="36"/>
  <c r="J127" i="36"/>
  <c r="J127" i="39" s="1"/>
  <c r="G47" i="44"/>
  <c r="K19" i="43" s="1"/>
  <c r="G41" i="44"/>
  <c r="E19" i="43"/>
  <c r="E22" i="43" s="1"/>
  <c r="G43" i="44"/>
  <c r="J43" i="44" s="1"/>
  <c r="G45" i="44"/>
  <c r="H40" i="44"/>
  <c r="D20" i="43"/>
  <c r="S174" i="39"/>
  <c r="S146" i="39"/>
  <c r="E152" i="39"/>
  <c r="I152" i="39"/>
  <c r="N152" i="39" s="1"/>
  <c r="G184" i="39"/>
  <c r="L184" i="39"/>
  <c r="Q184" i="39"/>
  <c r="J156" i="39"/>
  <c r="F160" i="39"/>
  <c r="K160" i="39"/>
  <c r="T218" i="39"/>
  <c r="H200" i="39"/>
  <c r="M200" i="39" s="1"/>
  <c r="Q144" i="39"/>
  <c r="G191" i="39"/>
  <c r="L191" i="39"/>
  <c r="F191" i="39"/>
  <c r="K191" i="39" s="1"/>
  <c r="I200" i="39"/>
  <c r="N200" i="39" s="1"/>
  <c r="E212" i="39"/>
  <c r="F228" i="39"/>
  <c r="K228" i="39" s="1"/>
  <c r="I236" i="39"/>
  <c r="N236" i="39" s="1"/>
  <c r="E232" i="39"/>
  <c r="E208" i="39"/>
  <c r="F216" i="39"/>
  <c r="K216" i="39" s="1"/>
  <c r="Q187" i="39"/>
  <c r="I187" i="39"/>
  <c r="N187" i="39"/>
  <c r="H187" i="39"/>
  <c r="M187" i="39"/>
  <c r="H148" i="39"/>
  <c r="M148" i="39"/>
  <c r="E172" i="39"/>
  <c r="E194" i="39"/>
  <c r="H208" i="39"/>
  <c r="M208" i="39"/>
  <c r="I176" i="39"/>
  <c r="N176" i="39" s="1"/>
  <c r="J144" i="39"/>
  <c r="P144" i="39"/>
  <c r="T144" i="39" s="1"/>
  <c r="E160" i="39"/>
  <c r="G168" i="39"/>
  <c r="L168" i="39"/>
  <c r="H176" i="39"/>
  <c r="M176" i="39" s="1"/>
  <c r="G140" i="39"/>
  <c r="L140" i="39" s="1"/>
  <c r="Q140" i="39"/>
  <c r="H140" i="39"/>
  <c r="M140" i="39" s="1"/>
  <c r="J148" i="39"/>
  <c r="Q156" i="39"/>
  <c r="G180" i="39"/>
  <c r="L180" i="39" s="1"/>
  <c r="F194" i="39"/>
  <c r="K194" i="39" s="1"/>
  <c r="G39" i="44"/>
  <c r="C19" i="43"/>
  <c r="C22" i="43" s="1"/>
  <c r="H38" i="44"/>
  <c r="B20" i="43" s="1"/>
  <c r="H42" i="44"/>
  <c r="F20" i="43" s="1"/>
  <c r="H44" i="44"/>
  <c r="H41" i="44"/>
  <c r="E20" i="43"/>
  <c r="G46" i="44"/>
  <c r="T157" i="39"/>
  <c r="O190" i="39"/>
  <c r="G152" i="39"/>
  <c r="L152" i="39" s="1"/>
  <c r="H152" i="39"/>
  <c r="M152" i="39" s="1"/>
  <c r="J184" i="39"/>
  <c r="E184" i="39"/>
  <c r="S166" i="39"/>
  <c r="I156" i="39"/>
  <c r="N156" i="39"/>
  <c r="P180" i="39"/>
  <c r="S238" i="39"/>
  <c r="G200" i="39"/>
  <c r="L200" i="39" s="1"/>
  <c r="E144" i="39"/>
  <c r="P187" i="39"/>
  <c r="T187" i="39" s="1"/>
  <c r="Q191" i="39"/>
  <c r="J200" i="39"/>
  <c r="J216" i="39"/>
  <c r="G228" i="39"/>
  <c r="L228" i="39" s="1"/>
  <c r="P236" i="39"/>
  <c r="T236" i="39" s="1"/>
  <c r="H204" i="39"/>
  <c r="M204" i="39" s="1"/>
  <c r="I212" i="39"/>
  <c r="N212" i="39" s="1"/>
  <c r="E191" i="39"/>
  <c r="I191" i="39"/>
  <c r="N191" i="39" s="1"/>
  <c r="I172" i="39"/>
  <c r="N172" i="39" s="1"/>
  <c r="H172" i="39"/>
  <c r="M172" i="39" s="1"/>
  <c r="I194" i="39"/>
  <c r="N194" i="39" s="1"/>
  <c r="F212" i="39"/>
  <c r="K212" i="39" s="1"/>
  <c r="P160" i="39"/>
  <c r="I144" i="39"/>
  <c r="N144" i="39"/>
  <c r="Q160" i="39"/>
  <c r="J176" i="39"/>
  <c r="E176" i="39"/>
  <c r="E140" i="39"/>
  <c r="G148" i="39"/>
  <c r="L148" i="39"/>
  <c r="H156" i="39"/>
  <c r="M156" i="39"/>
  <c r="E156" i="39"/>
  <c r="G172" i="39"/>
  <c r="L172" i="39" s="1"/>
  <c r="H180" i="39"/>
  <c r="M180" i="39" s="1"/>
  <c r="G194" i="39"/>
  <c r="L194" i="39" s="1"/>
  <c r="G38" i="44"/>
  <c r="K38" i="44" s="1"/>
  <c r="H45" i="44"/>
  <c r="I20" i="43" s="1"/>
  <c r="G44" i="44"/>
  <c r="K44" i="44" s="1"/>
  <c r="G40" i="44"/>
  <c r="D19" i="43" s="1"/>
  <c r="G42" i="44"/>
  <c r="H47" i="44"/>
  <c r="K20" i="43"/>
  <c r="P184" i="39"/>
  <c r="S184" i="39" s="1"/>
  <c r="H184" i="39"/>
  <c r="M184" i="39" s="1"/>
  <c r="G160" i="39"/>
  <c r="L160" i="39" s="1"/>
  <c r="F180" i="39"/>
  <c r="K180" i="39" s="1"/>
  <c r="F200" i="39"/>
  <c r="K200" i="39" s="1"/>
  <c r="E187" i="39"/>
  <c r="J191" i="39"/>
  <c r="P208" i="39"/>
  <c r="T208" i="39" s="1"/>
  <c r="J224" i="39"/>
  <c r="J232" i="39"/>
  <c r="J236" i="39"/>
  <c r="J204" i="39"/>
  <c r="E204" i="39"/>
  <c r="I204" i="39"/>
  <c r="N204" i="39"/>
  <c r="J212" i="39"/>
  <c r="F187" i="39"/>
  <c r="K187" i="39" s="1"/>
  <c r="P148" i="39"/>
  <c r="T148" i="39" s="1"/>
  <c r="P172" i="39"/>
  <c r="E148" i="39"/>
  <c r="Q212" i="39"/>
  <c r="P140" i="39"/>
  <c r="F144" i="39"/>
  <c r="K144" i="39" s="1"/>
  <c r="F176" i="39"/>
  <c r="K176" i="39" s="1"/>
  <c r="P176" i="39"/>
  <c r="F140" i="39"/>
  <c r="K140" i="39"/>
  <c r="F156" i="39"/>
  <c r="K156" i="39"/>
  <c r="F172" i="39"/>
  <c r="K172" i="39" s="1"/>
  <c r="H194" i="39"/>
  <c r="M194" i="39" s="1"/>
  <c r="P194" i="39"/>
  <c r="T232" i="39"/>
  <c r="S232" i="39"/>
  <c r="S224" i="39"/>
  <c r="T224" i="39"/>
  <c r="T214" i="39"/>
  <c r="S214" i="39"/>
  <c r="S190" i="39"/>
  <c r="T190" i="39"/>
  <c r="H171" i="39"/>
  <c r="M171" i="39" s="1"/>
  <c r="Q171" i="39"/>
  <c r="J171" i="39"/>
  <c r="G171" i="39"/>
  <c r="L171" i="39" s="1"/>
  <c r="O171" i="39" s="1"/>
  <c r="J167" i="39"/>
  <c r="E167" i="39"/>
  <c r="F167" i="39"/>
  <c r="K167" i="39" s="1"/>
  <c r="I167" i="39"/>
  <c r="N167" i="39" s="1"/>
  <c r="Q167" i="39"/>
  <c r="P167" i="39"/>
  <c r="Q163" i="39"/>
  <c r="E163" i="39"/>
  <c r="P163" i="39"/>
  <c r="F159" i="39"/>
  <c r="K159" i="39" s="1"/>
  <c r="Q159" i="39"/>
  <c r="H159" i="39"/>
  <c r="M159" i="39" s="1"/>
  <c r="E159" i="39"/>
  <c r="Q155" i="39"/>
  <c r="P155" i="39"/>
  <c r="H155" i="39"/>
  <c r="M155" i="39"/>
  <c r="J155" i="39"/>
  <c r="F155" i="39"/>
  <c r="K155" i="39" s="1"/>
  <c r="E155" i="39"/>
  <c r="J20" i="43"/>
  <c r="I155" i="39"/>
  <c r="N155" i="39" s="1"/>
  <c r="E171" i="39"/>
  <c r="G163" i="39"/>
  <c r="L163" i="39" s="1"/>
  <c r="F206" i="39"/>
  <c r="K206" i="39" s="1"/>
  <c r="J206" i="39"/>
  <c r="H206" i="39"/>
  <c r="M206" i="39" s="1"/>
  <c r="O206" i="39" s="1"/>
  <c r="E206" i="39"/>
  <c r="P206" i="39"/>
  <c r="Q202" i="39"/>
  <c r="P202" i="39"/>
  <c r="I202" i="39"/>
  <c r="N202" i="39" s="1"/>
  <c r="G202" i="39"/>
  <c r="L202" i="39" s="1"/>
  <c r="H202" i="39"/>
  <c r="M202" i="39" s="1"/>
  <c r="H195" i="39"/>
  <c r="M195" i="39" s="1"/>
  <c r="I195" i="39"/>
  <c r="N195" i="39" s="1"/>
  <c r="J195" i="39"/>
  <c r="P195" i="39"/>
  <c r="Q192" i="39"/>
  <c r="P192" i="39"/>
  <c r="E192" i="39"/>
  <c r="G192" i="39"/>
  <c r="L192" i="39" s="1"/>
  <c r="H192" i="39"/>
  <c r="M192" i="39" s="1"/>
  <c r="P189" i="39"/>
  <c r="I189" i="39"/>
  <c r="N189" i="39" s="1"/>
  <c r="F189" i="39"/>
  <c r="K189" i="39" s="1"/>
  <c r="J185" i="39"/>
  <c r="E185" i="39"/>
  <c r="G185" i="39"/>
  <c r="L185" i="39" s="1"/>
  <c r="H185" i="39"/>
  <c r="M185" i="39" s="1"/>
  <c r="F185" i="39"/>
  <c r="K185" i="39" s="1"/>
  <c r="T182" i="39"/>
  <c r="S182" i="39"/>
  <c r="T169" i="39"/>
  <c r="S229" i="39"/>
  <c r="S152" i="39"/>
  <c r="S203" i="39"/>
  <c r="S196" i="39"/>
  <c r="G155" i="39"/>
  <c r="L155" i="39" s="1"/>
  <c r="O155" i="39" s="1"/>
  <c r="T215" i="39"/>
  <c r="T200" i="39"/>
  <c r="P171" i="39"/>
  <c r="F171" i="39"/>
  <c r="K171" i="39"/>
  <c r="S149" i="39"/>
  <c r="T149" i="39"/>
  <c r="T183" i="39"/>
  <c r="S183" i="39"/>
  <c r="Q228" i="39"/>
  <c r="G159" i="39"/>
  <c r="L159" i="39" s="1"/>
  <c r="I159" i="39"/>
  <c r="N159" i="39" s="1"/>
  <c r="S153" i="39"/>
  <c r="T153" i="39"/>
  <c r="J213" i="39"/>
  <c r="P213" i="39"/>
  <c r="T213" i="39" s="1"/>
  <c r="P209" i="39"/>
  <c r="Q209" i="39"/>
  <c r="G209" i="39"/>
  <c r="L209" i="39" s="1"/>
  <c r="O209" i="39" s="1"/>
  <c r="F209" i="39"/>
  <c r="K209" i="39"/>
  <c r="H163" i="39"/>
  <c r="M163" i="39" s="1"/>
  <c r="J163" i="39"/>
  <c r="J159" i="39"/>
  <c r="H167" i="39"/>
  <c r="M167" i="39" s="1"/>
  <c r="O167" i="39" s="1"/>
  <c r="P159" i="39"/>
  <c r="Q236" i="39"/>
  <c r="F236" i="39"/>
  <c r="K236" i="39" s="1"/>
  <c r="H236" i="39"/>
  <c r="M236" i="39" s="1"/>
  <c r="G236" i="39"/>
  <c r="L236" i="39" s="1"/>
  <c r="H232" i="39"/>
  <c r="M232" i="39" s="1"/>
  <c r="F232" i="39"/>
  <c r="K232" i="39" s="1"/>
  <c r="G232" i="39"/>
  <c r="L232" i="39" s="1"/>
  <c r="O232" i="39" s="1"/>
  <c r="Q232" i="39"/>
  <c r="P228" i="39"/>
  <c r="T228" i="39" s="1"/>
  <c r="I228" i="39"/>
  <c r="N228" i="39" s="1"/>
  <c r="H228" i="39"/>
  <c r="M228" i="39" s="1"/>
  <c r="E228" i="39"/>
  <c r="Q224" i="39"/>
  <c r="F224" i="39"/>
  <c r="K224" i="39" s="1"/>
  <c r="I224" i="39"/>
  <c r="N224" i="39" s="1"/>
  <c r="O224" i="39" s="1"/>
  <c r="E224" i="39"/>
  <c r="Q220" i="39"/>
  <c r="P162" i="39"/>
  <c r="I227" i="39"/>
  <c r="N227" i="39" s="1"/>
  <c r="O227" i="39" s="1"/>
  <c r="F231" i="39"/>
  <c r="K231" i="39" s="1"/>
  <c r="I235" i="39"/>
  <c r="N235" i="39" s="1"/>
  <c r="Q208" i="39"/>
  <c r="H212" i="39"/>
  <c r="M212" i="39" s="1"/>
  <c r="Q216" i="39"/>
  <c r="I177" i="39"/>
  <c r="N177" i="39" s="1"/>
  <c r="E177" i="39"/>
  <c r="G208" i="39"/>
  <c r="L208" i="39" s="1"/>
  <c r="H238" i="39"/>
  <c r="M238" i="39" s="1"/>
  <c r="P198" i="39"/>
  <c r="G173" i="39"/>
  <c r="L173" i="39" s="1"/>
  <c r="I208" i="39"/>
  <c r="N208" i="39" s="1"/>
  <c r="G216" i="39"/>
  <c r="L216" i="39" s="1"/>
  <c r="O216" i="39" s="1"/>
  <c r="P170" i="39"/>
  <c r="E170" i="39"/>
  <c r="E238" i="39"/>
  <c r="Q162" i="39"/>
  <c r="G235" i="39"/>
  <c r="L235" i="39" s="1"/>
  <c r="F208" i="39"/>
  <c r="K208" i="39" s="1"/>
  <c r="E216" i="39"/>
  <c r="I173" i="39"/>
  <c r="N173" i="39" s="1"/>
  <c r="J177" i="39"/>
  <c r="F177" i="39"/>
  <c r="K177" i="39"/>
  <c r="I216" i="39"/>
  <c r="N216" i="39"/>
  <c r="H198" i="39"/>
  <c r="M198" i="39"/>
  <c r="I238" i="39"/>
  <c r="N238" i="39" s="1"/>
  <c r="E198" i="39"/>
  <c r="S230" i="39"/>
  <c r="T230" i="39"/>
  <c r="T231" i="39"/>
  <c r="S231" i="39"/>
  <c r="S193" i="39"/>
  <c r="T193" i="39"/>
  <c r="Q217" i="39"/>
  <c r="I217" i="39"/>
  <c r="N217" i="39" s="1"/>
  <c r="E217" i="39"/>
  <c r="J217" i="39"/>
  <c r="G178" i="39"/>
  <c r="L178" i="39" s="1"/>
  <c r="H178" i="39"/>
  <c r="M178" i="39" s="1"/>
  <c r="P178" i="39"/>
  <c r="F178" i="39"/>
  <c r="K178" i="39" s="1"/>
  <c r="Q178" i="39"/>
  <c r="E178" i="39"/>
  <c r="J178" i="39"/>
  <c r="P151" i="39"/>
  <c r="J151" i="39"/>
  <c r="G151" i="39"/>
  <c r="L151" i="39" s="1"/>
  <c r="I151" i="39"/>
  <c r="N151" i="39" s="1"/>
  <c r="E151" i="39"/>
  <c r="H151" i="39"/>
  <c r="M151" i="39" s="1"/>
  <c r="P147" i="39"/>
  <c r="T147" i="39" s="1"/>
  <c r="H147" i="39"/>
  <c r="M147" i="39" s="1"/>
  <c r="I147" i="39"/>
  <c r="N147" i="39" s="1"/>
  <c r="F147" i="39"/>
  <c r="K147" i="39" s="1"/>
  <c r="Q147" i="39"/>
  <c r="J147" i="39"/>
  <c r="J143" i="39"/>
  <c r="P143" i="39"/>
  <c r="Q143" i="39"/>
  <c r="I143" i="39"/>
  <c r="N143" i="39" s="1"/>
  <c r="F143" i="39"/>
  <c r="K143" i="39" s="1"/>
  <c r="H143" i="39"/>
  <c r="M143" i="39" s="1"/>
  <c r="I139" i="39"/>
  <c r="N139" i="39" s="1"/>
  <c r="H139" i="39"/>
  <c r="M139" i="39" s="1"/>
  <c r="F139" i="39"/>
  <c r="K139" i="39" s="1"/>
  <c r="E139" i="39"/>
  <c r="J139" i="39"/>
  <c r="P139" i="39"/>
  <c r="Q139" i="39"/>
  <c r="S221" i="39"/>
  <c r="E213" i="39"/>
  <c r="O233" i="39"/>
  <c r="F213" i="39"/>
  <c r="K213" i="39" s="1"/>
  <c r="G217" i="39"/>
  <c r="L217" i="39" s="1"/>
  <c r="S234" i="39"/>
  <c r="T234" i="39"/>
  <c r="O186" i="39"/>
  <c r="G147" i="39"/>
  <c r="L147" i="39"/>
  <c r="S210" i="39"/>
  <c r="T210" i="39"/>
  <c r="P223" i="39"/>
  <c r="F223" i="39"/>
  <c r="K223" i="39" s="1"/>
  <c r="I223" i="39"/>
  <c r="N223" i="39" s="1"/>
  <c r="G223" i="39"/>
  <c r="L223" i="39" s="1"/>
  <c r="H223" i="39"/>
  <c r="M223" i="39" s="1"/>
  <c r="E220" i="39"/>
  <c r="P220" i="39"/>
  <c r="J220" i="39"/>
  <c r="I220" i="39"/>
  <c r="N220" i="39" s="1"/>
  <c r="H220" i="39"/>
  <c r="M220" i="39" s="1"/>
  <c r="T191" i="39"/>
  <c r="S191" i="39"/>
  <c r="P188" i="39"/>
  <c r="I188" i="39"/>
  <c r="N188" i="39"/>
  <c r="O188" i="39" s="1"/>
  <c r="E181" i="39"/>
  <c r="J181" i="39"/>
  <c r="H181" i="39"/>
  <c r="M181" i="39" s="1"/>
  <c r="G181" i="39"/>
  <c r="L181" i="39" s="1"/>
  <c r="P181" i="39"/>
  <c r="F181" i="39"/>
  <c r="K181" i="39" s="1"/>
  <c r="P158" i="39"/>
  <c r="E158" i="39"/>
  <c r="Q158" i="39"/>
  <c r="G158" i="39"/>
  <c r="L158" i="39" s="1"/>
  <c r="F158" i="39"/>
  <c r="K158" i="39" s="1"/>
  <c r="H158" i="39"/>
  <c r="M158" i="39" s="1"/>
  <c r="F154" i="39"/>
  <c r="K154" i="39" s="1"/>
  <c r="Q154" i="39"/>
  <c r="H154" i="39"/>
  <c r="M154" i="39" s="1"/>
  <c r="I154" i="39"/>
  <c r="N154" i="39" s="1"/>
  <c r="G154" i="39"/>
  <c r="L154" i="39" s="1"/>
  <c r="J154" i="39"/>
  <c r="P154" i="39"/>
  <c r="S205" i="39"/>
  <c r="S141" i="39"/>
  <c r="H213" i="39"/>
  <c r="M213" i="39" s="1"/>
  <c r="O174" i="39"/>
  <c r="O162" i="39"/>
  <c r="O170" i="39"/>
  <c r="G213" i="39"/>
  <c r="L213" i="39" s="1"/>
  <c r="O213" i="39" s="1"/>
  <c r="H217" i="39"/>
  <c r="M217" i="39" s="1"/>
  <c r="O231" i="39"/>
  <c r="O218" i="39"/>
  <c r="E143" i="39"/>
  <c r="Q151" i="39"/>
  <c r="S173" i="39"/>
  <c r="T173" i="39"/>
  <c r="H234" i="39"/>
  <c r="M234" i="39" s="1"/>
  <c r="F234" i="39"/>
  <c r="K234" i="39" s="1"/>
  <c r="G234" i="39"/>
  <c r="L234" i="39" s="1"/>
  <c r="J234" i="39"/>
  <c r="Q234" i="39"/>
  <c r="E234" i="39"/>
  <c r="I234" i="39"/>
  <c r="N234" i="39" s="1"/>
  <c r="F230" i="39"/>
  <c r="K230" i="39" s="1"/>
  <c r="H230" i="39"/>
  <c r="M230" i="39" s="1"/>
  <c r="J230" i="39"/>
  <c r="Q230" i="39"/>
  <c r="I230" i="39"/>
  <c r="N230" i="39" s="1"/>
  <c r="G226" i="39"/>
  <c r="L226" i="39" s="1"/>
  <c r="J226" i="39"/>
  <c r="P226" i="39"/>
  <c r="H226" i="39"/>
  <c r="M226" i="39" s="1"/>
  <c r="I226" i="39"/>
  <c r="N226" i="39" s="1"/>
  <c r="Q226" i="39"/>
  <c r="Q197" i="39"/>
  <c r="I197" i="39"/>
  <c r="N197" i="39" s="1"/>
  <c r="O197" i="39" s="1"/>
  <c r="E197" i="39"/>
  <c r="J197" i="39"/>
  <c r="F197" i="39"/>
  <c r="K197" i="39" s="1"/>
  <c r="P197" i="39"/>
  <c r="P161" i="39"/>
  <c r="Q161" i="39"/>
  <c r="G161" i="39"/>
  <c r="L161" i="39" s="1"/>
  <c r="F161" i="39"/>
  <c r="K161" i="39" s="1"/>
  <c r="I161" i="39"/>
  <c r="N161" i="39" s="1"/>
  <c r="H161" i="39"/>
  <c r="M161" i="39" s="1"/>
  <c r="Q213" i="39"/>
  <c r="O215" i="39"/>
  <c r="P217" i="39"/>
  <c r="F217" i="39"/>
  <c r="K217" i="39" s="1"/>
  <c r="G143" i="39"/>
  <c r="L143" i="39" s="1"/>
  <c r="O143" i="39" s="1"/>
  <c r="F151" i="39"/>
  <c r="K151" i="39" s="1"/>
  <c r="S216" i="39"/>
  <c r="T216" i="39"/>
  <c r="J210" i="39"/>
  <c r="G210" i="39"/>
  <c r="L210" i="39"/>
  <c r="E210" i="39"/>
  <c r="H210" i="39"/>
  <c r="M210" i="39" s="1"/>
  <c r="Q210" i="39"/>
  <c r="F210" i="39"/>
  <c r="K210" i="39" s="1"/>
  <c r="I210" i="39"/>
  <c r="N210" i="39" s="1"/>
  <c r="I203" i="39"/>
  <c r="N203" i="39" s="1"/>
  <c r="O203" i="39" s="1"/>
  <c r="F203" i="39"/>
  <c r="K203" i="39" s="1"/>
  <c r="J203" i="39"/>
  <c r="P175" i="39"/>
  <c r="S175" i="39" s="1"/>
  <c r="J175" i="39"/>
  <c r="Q175" i="39"/>
  <c r="I175" i="39"/>
  <c r="N175" i="39" s="1"/>
  <c r="H175" i="39"/>
  <c r="M175" i="39" s="1"/>
  <c r="O175" i="39" s="1"/>
  <c r="J168" i="39"/>
  <c r="P168" i="39"/>
  <c r="H168" i="39"/>
  <c r="M168" i="39" s="1"/>
  <c r="O168" i="39" s="1"/>
  <c r="Q168" i="39"/>
  <c r="F164" i="39"/>
  <c r="K164" i="39" s="1"/>
  <c r="P164" i="39"/>
  <c r="E164" i="39"/>
  <c r="I164" i="39"/>
  <c r="N164" i="39" s="1"/>
  <c r="J164" i="39"/>
  <c r="H164" i="39"/>
  <c r="M164" i="39" s="1"/>
  <c r="O164" i="39" s="1"/>
  <c r="Q164" i="39"/>
  <c r="O214" i="39"/>
  <c r="O183" i="39"/>
  <c r="O207" i="39"/>
  <c r="O219" i="39"/>
  <c r="T199" i="39"/>
  <c r="S199" i="39"/>
  <c r="O187" i="39"/>
  <c r="E63" i="39"/>
  <c r="U63" i="39"/>
  <c r="T58" i="39"/>
  <c r="E16" i="39"/>
  <c r="U16" i="39"/>
  <c r="L63" i="36"/>
  <c r="S69" i="39"/>
  <c r="I35" i="39"/>
  <c r="S4" i="36"/>
  <c r="E28" i="39"/>
  <c r="U28" i="39" s="1"/>
  <c r="G84" i="39"/>
  <c r="O89" i="36"/>
  <c r="K59" i="36"/>
  <c r="K59" i="39" s="1"/>
  <c r="E17" i="41"/>
  <c r="E20" i="41" s="1"/>
  <c r="O41" i="36"/>
  <c r="O30" i="36"/>
  <c r="S91" i="36"/>
  <c r="T83" i="36"/>
  <c r="M67" i="36"/>
  <c r="M67" i="39" s="1"/>
  <c r="L41" i="39"/>
  <c r="O41" i="39" s="1"/>
  <c r="O57" i="36"/>
  <c r="O86" i="36"/>
  <c r="T40" i="39"/>
  <c r="K50" i="36"/>
  <c r="K50" i="39" s="1"/>
  <c r="S53" i="36"/>
  <c r="T84" i="39"/>
  <c r="M92" i="36"/>
  <c r="O92" i="36" s="1"/>
  <c r="M28" i="36"/>
  <c r="O51" i="36"/>
  <c r="U92" i="36"/>
  <c r="P53" i="39"/>
  <c r="T132" i="39"/>
  <c r="F17" i="41"/>
  <c r="F19" i="41"/>
  <c r="S41" i="39"/>
  <c r="T41" i="39"/>
  <c r="O200" i="39"/>
  <c r="I53" i="39"/>
  <c r="U39" i="36"/>
  <c r="O97" i="36"/>
  <c r="O60" i="39"/>
  <c r="T33" i="39"/>
  <c r="S33" i="39"/>
  <c r="J46" i="44"/>
  <c r="K43" i="44"/>
  <c r="K39" i="44"/>
  <c r="G19" i="43"/>
  <c r="G22" i="43" s="1"/>
  <c r="H19" i="43"/>
  <c r="O133" i="39"/>
  <c r="C21" i="43"/>
  <c r="K47" i="44"/>
  <c r="O136" i="36"/>
  <c r="N125" i="39"/>
  <c r="T134" i="39"/>
  <c r="K41" i="44"/>
  <c r="J41" i="44"/>
  <c r="O128" i="36"/>
  <c r="S130" i="39"/>
  <c r="T130" i="39"/>
  <c r="J42" i="42"/>
  <c r="J39" i="44"/>
  <c r="S125" i="39"/>
  <c r="L135" i="36"/>
  <c r="L135" i="39"/>
  <c r="J47" i="44"/>
  <c r="O130" i="36"/>
  <c r="E21" i="43"/>
  <c r="J44" i="42"/>
  <c r="S213" i="39"/>
  <c r="J17" i="41"/>
  <c r="J46" i="42"/>
  <c r="K45" i="42"/>
  <c r="I17" i="41"/>
  <c r="J45" i="42"/>
  <c r="J39" i="42"/>
  <c r="B17" i="41"/>
  <c r="G48" i="42"/>
  <c r="K38" i="42"/>
  <c r="J38" i="42"/>
  <c r="T77" i="39"/>
  <c r="S77" i="39"/>
  <c r="S148" i="39"/>
  <c r="S228" i="39"/>
  <c r="S147" i="39"/>
  <c r="S185" i="39"/>
  <c r="N62" i="36"/>
  <c r="O61" i="36"/>
  <c r="K44" i="42"/>
  <c r="O120" i="36"/>
  <c r="O31" i="36"/>
  <c r="O60" i="36"/>
  <c r="G18" i="41"/>
  <c r="J43" i="42"/>
  <c r="C19" i="41"/>
  <c r="L124" i="39"/>
  <c r="O124" i="39" s="1"/>
  <c r="O124" i="36"/>
  <c r="K17" i="41"/>
  <c r="J47" i="42"/>
  <c r="T45" i="39"/>
  <c r="S45" i="39"/>
  <c r="J40" i="42"/>
  <c r="D17" i="41"/>
  <c r="J41" i="42"/>
  <c r="M27" i="39"/>
  <c r="O27" i="39" s="1"/>
  <c r="O27" i="36"/>
  <c r="B18" i="41"/>
  <c r="H48" i="42"/>
  <c r="N23" i="39"/>
  <c r="O23" i="39"/>
  <c r="O23" i="36"/>
  <c r="L48" i="39"/>
  <c r="O48" i="39" s="1"/>
  <c r="O48" i="36"/>
  <c r="M6" i="39"/>
  <c r="O6" i="36"/>
  <c r="K147" i="36"/>
  <c r="G19" i="34" s="1"/>
  <c r="G21" i="34" s="1"/>
  <c r="S145" i="39"/>
  <c r="T145" i="39"/>
  <c r="H55" i="39"/>
  <c r="M55" i="36"/>
  <c r="M55" i="39"/>
  <c r="G59" i="39"/>
  <c r="L59" i="36"/>
  <c r="T63" i="36"/>
  <c r="P63" i="39"/>
  <c r="S63" i="36"/>
  <c r="I67" i="39"/>
  <c r="N67" i="36"/>
  <c r="N67" i="39"/>
  <c r="K71" i="36"/>
  <c r="K71" i="39"/>
  <c r="F71" i="39"/>
  <c r="U75" i="36"/>
  <c r="E75" i="39"/>
  <c r="U75" i="39"/>
  <c r="L79" i="36"/>
  <c r="G79" i="39"/>
  <c r="L83" i="36"/>
  <c r="G83" i="39"/>
  <c r="H83" i="39"/>
  <c r="M83" i="36"/>
  <c r="M83" i="39" s="1"/>
  <c r="O83" i="39" s="1"/>
  <c r="S87" i="36"/>
  <c r="T87" i="36"/>
  <c r="P87" i="39"/>
  <c r="E95" i="39"/>
  <c r="U95" i="39"/>
  <c r="U95" i="36"/>
  <c r="M99" i="36"/>
  <c r="M99" i="39" s="1"/>
  <c r="H99" i="39"/>
  <c r="U107" i="36"/>
  <c r="E107" i="39"/>
  <c r="U107" i="39" s="1"/>
  <c r="U111" i="36"/>
  <c r="E111" i="39"/>
  <c r="U111" i="39"/>
  <c r="U115" i="36"/>
  <c r="E115" i="39"/>
  <c r="U115" i="39" s="1"/>
  <c r="I119" i="39"/>
  <c r="N119" i="36"/>
  <c r="N119" i="39"/>
  <c r="E123" i="39"/>
  <c r="U123" i="39"/>
  <c r="U123" i="36"/>
  <c r="F127" i="39"/>
  <c r="K127" i="36"/>
  <c r="K127" i="39"/>
  <c r="E131" i="39"/>
  <c r="U131" i="39"/>
  <c r="U131" i="36"/>
  <c r="M131" i="36"/>
  <c r="M131" i="39" s="1"/>
  <c r="O131" i="39" s="1"/>
  <c r="H131" i="39"/>
  <c r="H135" i="39"/>
  <c r="M135" i="36"/>
  <c r="M135" i="39" s="1"/>
  <c r="E4" i="39"/>
  <c r="U4" i="39" s="1"/>
  <c r="U4" i="36"/>
  <c r="N12" i="36"/>
  <c r="N12" i="39"/>
  <c r="I12" i="39"/>
  <c r="H12" i="39"/>
  <c r="M12" i="36"/>
  <c r="M12" i="39"/>
  <c r="H16" i="39"/>
  <c r="M16" i="36"/>
  <c r="M16" i="39" s="1"/>
  <c r="O16" i="39" s="1"/>
  <c r="T201" i="39"/>
  <c r="S201" i="39"/>
  <c r="S88" i="39"/>
  <c r="T88" i="39"/>
  <c r="S114" i="39"/>
  <c r="T114" i="39"/>
  <c r="T211" i="39"/>
  <c r="E56" i="39"/>
  <c r="U56" i="39"/>
  <c r="S92" i="36"/>
  <c r="P4" i="39"/>
  <c r="S4" i="39" s="1"/>
  <c r="S29" i="39"/>
  <c r="T29" i="39"/>
  <c r="L114" i="39"/>
  <c r="O114" i="39" s="1"/>
  <c r="O114" i="36"/>
  <c r="L26" i="39"/>
  <c r="O26" i="36"/>
  <c r="S98" i="39"/>
  <c r="T98" i="39"/>
  <c r="M81" i="39"/>
  <c r="O81" i="39"/>
  <c r="O81" i="36"/>
  <c r="M126" i="39"/>
  <c r="I55" i="39"/>
  <c r="N55" i="36"/>
  <c r="N55" i="39" s="1"/>
  <c r="T55" i="36"/>
  <c r="S55" i="36"/>
  <c r="P55" i="39"/>
  <c r="N59" i="36"/>
  <c r="N59" i="39"/>
  <c r="I59" i="39"/>
  <c r="I63" i="39"/>
  <c r="N63" i="36"/>
  <c r="N63" i="39"/>
  <c r="S71" i="36"/>
  <c r="T71" i="36"/>
  <c r="P71" i="39"/>
  <c r="M79" i="36"/>
  <c r="M79" i="39" s="1"/>
  <c r="H79" i="39"/>
  <c r="S79" i="36"/>
  <c r="P79" i="39"/>
  <c r="T79" i="36"/>
  <c r="K83" i="36"/>
  <c r="K83" i="39" s="1"/>
  <c r="F83" i="39"/>
  <c r="K87" i="36"/>
  <c r="K87" i="39"/>
  <c r="F87" i="39"/>
  <c r="U87" i="36"/>
  <c r="E87" i="39"/>
  <c r="U87" i="39"/>
  <c r="K91" i="36"/>
  <c r="K91" i="39"/>
  <c r="F91" i="39"/>
  <c r="F95" i="39"/>
  <c r="K95" i="36"/>
  <c r="K95" i="39"/>
  <c r="F99" i="39"/>
  <c r="K99" i="36"/>
  <c r="K99" i="39" s="1"/>
  <c r="P99" i="39"/>
  <c r="S99" i="36"/>
  <c r="T99" i="36"/>
  <c r="M107" i="36"/>
  <c r="M107" i="39"/>
  <c r="H107" i="39"/>
  <c r="I111" i="39"/>
  <c r="N111" i="36"/>
  <c r="N111" i="39"/>
  <c r="H119" i="39"/>
  <c r="M119" i="36"/>
  <c r="M119" i="39" s="1"/>
  <c r="O119" i="39" s="1"/>
  <c r="N123" i="36"/>
  <c r="N123" i="39" s="1"/>
  <c r="O123" i="39" s="1"/>
  <c r="I123" i="39"/>
  <c r="E127" i="39"/>
  <c r="U127" i="39"/>
  <c r="U127" i="36"/>
  <c r="F131" i="39"/>
  <c r="K131" i="36"/>
  <c r="K131" i="39"/>
  <c r="N131" i="36"/>
  <c r="N131" i="39"/>
  <c r="I131" i="39"/>
  <c r="U135" i="36"/>
  <c r="E135" i="39"/>
  <c r="U135" i="39"/>
  <c r="F4" i="39"/>
  <c r="K4" i="36"/>
  <c r="K4" i="39" s="1"/>
  <c r="I16" i="39"/>
  <c r="N16" i="36"/>
  <c r="N16" i="39"/>
  <c r="G35" i="39"/>
  <c r="L35" i="36"/>
  <c r="L35" i="39" s="1"/>
  <c r="O35" i="39" s="1"/>
  <c r="S165" i="39"/>
  <c r="T165" i="39"/>
  <c r="T177" i="39"/>
  <c r="S177" i="39"/>
  <c r="T83" i="39"/>
  <c r="S83" i="39"/>
  <c r="S156" i="39"/>
  <c r="P92" i="39"/>
  <c r="T92" i="39" s="1"/>
  <c r="H58" i="39"/>
  <c r="O102" i="36"/>
  <c r="O96" i="36"/>
  <c r="T90" i="39"/>
  <c r="S90" i="39"/>
  <c r="O118" i="36"/>
  <c r="S75" i="39"/>
  <c r="T75" i="39"/>
  <c r="S136" i="39"/>
  <c r="T136" i="39"/>
  <c r="S225" i="39"/>
  <c r="T225" i="39"/>
  <c r="U55" i="36"/>
  <c r="E55" i="39"/>
  <c r="U55" i="39" s="1"/>
  <c r="F55" i="39"/>
  <c r="K55" i="36"/>
  <c r="K55" i="39"/>
  <c r="H59" i="39"/>
  <c r="M59" i="36"/>
  <c r="M59" i="39" s="1"/>
  <c r="U67" i="36"/>
  <c r="E67" i="39"/>
  <c r="U67" i="39"/>
  <c r="H71" i="39"/>
  <c r="M71" i="36"/>
  <c r="M71" i="39" s="1"/>
  <c r="G75" i="39"/>
  <c r="L75" i="36"/>
  <c r="H75" i="39"/>
  <c r="M75" i="36"/>
  <c r="M75" i="39"/>
  <c r="F79" i="39"/>
  <c r="K79" i="36"/>
  <c r="K79" i="39" s="1"/>
  <c r="G87" i="39"/>
  <c r="L87" i="36"/>
  <c r="S95" i="36"/>
  <c r="P95" i="39"/>
  <c r="T95" i="36"/>
  <c r="U99" i="36"/>
  <c r="E99" i="39"/>
  <c r="U99" i="39" s="1"/>
  <c r="S107" i="36"/>
  <c r="P107" i="39"/>
  <c r="T107" i="36"/>
  <c r="F107" i="39"/>
  <c r="K107" i="36"/>
  <c r="K107" i="39" s="1"/>
  <c r="L111" i="36"/>
  <c r="G111" i="39"/>
  <c r="I115" i="39"/>
  <c r="N115" i="36"/>
  <c r="N115" i="39"/>
  <c r="L119" i="36"/>
  <c r="G119" i="39"/>
  <c r="K123" i="36"/>
  <c r="K123" i="39"/>
  <c r="F123" i="39"/>
  <c r="P127" i="39"/>
  <c r="T127" i="36"/>
  <c r="S127" i="36"/>
  <c r="S131" i="36"/>
  <c r="H142" i="36"/>
  <c r="T131" i="36"/>
  <c r="P131" i="39"/>
  <c r="G131" i="39"/>
  <c r="L131" i="36"/>
  <c r="F135" i="39"/>
  <c r="K135" i="36"/>
  <c r="K135" i="39" s="1"/>
  <c r="N135" i="36"/>
  <c r="N135" i="39" s="1"/>
  <c r="I135" i="39"/>
  <c r="U12" i="36"/>
  <c r="E12" i="39"/>
  <c r="U12" i="39" s="1"/>
  <c r="S12" i="36"/>
  <c r="T12" i="36"/>
  <c r="P12" i="39"/>
  <c r="K16" i="36"/>
  <c r="K16" i="39"/>
  <c r="F16" i="39"/>
  <c r="S236" i="39"/>
  <c r="T91" i="39"/>
  <c r="S91" i="39"/>
  <c r="O26" i="39"/>
  <c r="S38" i="39"/>
  <c r="T38" i="39"/>
  <c r="L55" i="36"/>
  <c r="G55" i="39"/>
  <c r="P59" i="39"/>
  <c r="S59" i="36"/>
  <c r="T59" i="36"/>
  <c r="E59" i="39"/>
  <c r="U59" i="39" s="1"/>
  <c r="U59" i="36"/>
  <c r="K67" i="36"/>
  <c r="K67" i="39"/>
  <c r="F67" i="39"/>
  <c r="T67" i="36"/>
  <c r="P67" i="39"/>
  <c r="S67" i="36"/>
  <c r="L71" i="36"/>
  <c r="G71" i="39"/>
  <c r="N71" i="36"/>
  <c r="N71" i="39"/>
  <c r="I71" i="39"/>
  <c r="N75" i="36"/>
  <c r="N75" i="39" s="1"/>
  <c r="O75" i="39" s="1"/>
  <c r="I75" i="39"/>
  <c r="K75" i="36"/>
  <c r="K75" i="39"/>
  <c r="F75" i="39"/>
  <c r="I79" i="39"/>
  <c r="N79" i="36"/>
  <c r="N79" i="39"/>
  <c r="E83" i="39"/>
  <c r="U83" i="39"/>
  <c r="U83" i="36"/>
  <c r="U91" i="36"/>
  <c r="E91" i="39"/>
  <c r="U91" i="39"/>
  <c r="G95" i="39"/>
  <c r="L95" i="36"/>
  <c r="G99" i="39"/>
  <c r="L99" i="36"/>
  <c r="I99" i="39"/>
  <c r="N99" i="36"/>
  <c r="N99" i="39" s="1"/>
  <c r="G107" i="39"/>
  <c r="L107" i="36"/>
  <c r="I107" i="39"/>
  <c r="N107" i="36"/>
  <c r="N107" i="39"/>
  <c r="H111" i="39"/>
  <c r="M111" i="36"/>
  <c r="M111" i="39" s="1"/>
  <c r="K119" i="36"/>
  <c r="K119" i="39" s="1"/>
  <c r="F119" i="39"/>
  <c r="M123" i="36"/>
  <c r="M123" i="39"/>
  <c r="H123" i="39"/>
  <c r="N127" i="36"/>
  <c r="N127" i="39" s="1"/>
  <c r="I127" i="39"/>
  <c r="P135" i="39"/>
  <c r="T135" i="36"/>
  <c r="S135" i="36"/>
  <c r="K8" i="36"/>
  <c r="K8" i="39" s="1"/>
  <c r="F8" i="39"/>
  <c r="K12" i="36"/>
  <c r="K12" i="39"/>
  <c r="F12" i="39"/>
  <c r="G16" i="39"/>
  <c r="L16" i="36"/>
  <c r="P16" i="39"/>
  <c r="S16" i="36"/>
  <c r="T16" i="36"/>
  <c r="S233" i="39"/>
  <c r="T233" i="39"/>
  <c r="U72" i="36"/>
  <c r="E72" i="39"/>
  <c r="U72" i="39"/>
  <c r="N84" i="36"/>
  <c r="N84" i="39"/>
  <c r="I84" i="39"/>
  <c r="G88" i="39"/>
  <c r="L88" i="36"/>
  <c r="S96" i="36"/>
  <c r="T96" i="36"/>
  <c r="P96" i="39"/>
  <c r="S5" i="36"/>
  <c r="T5" i="36"/>
  <c r="P5" i="39"/>
  <c r="N9" i="36"/>
  <c r="N9" i="39" s="1"/>
  <c r="I9" i="39"/>
  <c r="E17" i="39"/>
  <c r="U17" i="39" s="1"/>
  <c r="U17" i="36"/>
  <c r="K113" i="36"/>
  <c r="K113" i="39"/>
  <c r="F113" i="39"/>
  <c r="U137" i="36"/>
  <c r="E137" i="39"/>
  <c r="U137" i="39"/>
  <c r="T123" i="39"/>
  <c r="S123" i="39"/>
  <c r="N33" i="39"/>
  <c r="O33" i="36"/>
  <c r="N58" i="36"/>
  <c r="N58" i="39" s="1"/>
  <c r="I58" i="39"/>
  <c r="T66" i="36"/>
  <c r="P66" i="39"/>
  <c r="S66" i="36"/>
  <c r="K66" i="36"/>
  <c r="K66" i="39" s="1"/>
  <c r="F66" i="39"/>
  <c r="L34" i="39"/>
  <c r="O34" i="39"/>
  <c r="O34" i="36"/>
  <c r="S118" i="39"/>
  <c r="T118" i="39"/>
  <c r="G103" i="39"/>
  <c r="L103" i="36"/>
  <c r="S65" i="39"/>
  <c r="T65" i="39"/>
  <c r="M39" i="36"/>
  <c r="H39" i="39"/>
  <c r="L54" i="39"/>
  <c r="O54" i="39" s="1"/>
  <c r="O54" i="36"/>
  <c r="H35" i="39"/>
  <c r="M35" i="36"/>
  <c r="K24" i="36"/>
  <c r="K24" i="39"/>
  <c r="F24" i="39"/>
  <c r="L28" i="36"/>
  <c r="L28" i="39" s="1"/>
  <c r="O28" i="39" s="1"/>
  <c r="G28" i="39"/>
  <c r="N28" i="36"/>
  <c r="N28" i="39"/>
  <c r="I28" i="39"/>
  <c r="L32" i="36"/>
  <c r="G32" i="39"/>
  <c r="S43" i="36"/>
  <c r="P43" i="39"/>
  <c r="T43" i="36"/>
  <c r="M50" i="36"/>
  <c r="M50" i="39"/>
  <c r="H50" i="39"/>
  <c r="S19" i="39"/>
  <c r="T19" i="39"/>
  <c r="N15" i="39"/>
  <c r="O15" i="36"/>
  <c r="S94" i="39"/>
  <c r="T94" i="39"/>
  <c r="L72" i="36"/>
  <c r="G72" i="39"/>
  <c r="T80" i="36"/>
  <c r="S80" i="36"/>
  <c r="P80" i="39"/>
  <c r="H88" i="39"/>
  <c r="M88" i="36"/>
  <c r="M88" i="39" s="1"/>
  <c r="G100" i="39"/>
  <c r="L100" i="36"/>
  <c r="H5" i="39"/>
  <c r="M5" i="36"/>
  <c r="M5" i="39"/>
  <c r="T9" i="36"/>
  <c r="S9" i="36"/>
  <c r="P9" i="39"/>
  <c r="G13" i="39"/>
  <c r="L13" i="36"/>
  <c r="P17" i="39"/>
  <c r="S17" i="36"/>
  <c r="T17" i="36"/>
  <c r="S6" i="39"/>
  <c r="T6" i="39"/>
  <c r="N113" i="36"/>
  <c r="N113" i="39"/>
  <c r="I113" i="39"/>
  <c r="T137" i="36"/>
  <c r="P137" i="39"/>
  <c r="S137" i="36"/>
  <c r="G66" i="39"/>
  <c r="L66" i="36"/>
  <c r="E106" i="39"/>
  <c r="U106" i="39"/>
  <c r="U106" i="36"/>
  <c r="L53" i="36"/>
  <c r="L53" i="39" s="1"/>
  <c r="G53" i="39"/>
  <c r="O49" i="36"/>
  <c r="L49" i="39"/>
  <c r="O49" i="39" s="1"/>
  <c r="S54" i="39"/>
  <c r="T54" i="39"/>
  <c r="E35" i="39"/>
  <c r="U35" i="39" s="1"/>
  <c r="U35" i="36"/>
  <c r="M103" i="36"/>
  <c r="M103" i="39"/>
  <c r="H103" i="39"/>
  <c r="T78" i="39"/>
  <c r="S78" i="39"/>
  <c r="T35" i="36"/>
  <c r="P35" i="39"/>
  <c r="S35" i="36"/>
  <c r="T21" i="39"/>
  <c r="S21" i="39"/>
  <c r="U50" i="36"/>
  <c r="E50" i="39"/>
  <c r="U50" i="39" s="1"/>
  <c r="N20" i="36"/>
  <c r="N20" i="39" s="1"/>
  <c r="O20" i="39" s="1"/>
  <c r="I20" i="39"/>
  <c r="N24" i="36"/>
  <c r="N24" i="39"/>
  <c r="I24" i="39"/>
  <c r="L50" i="36"/>
  <c r="G50" i="39"/>
  <c r="T4" i="39"/>
  <c r="S72" i="36"/>
  <c r="T72" i="36"/>
  <c r="P72" i="39"/>
  <c r="N5" i="36"/>
  <c r="N5" i="39" s="1"/>
  <c r="I5" i="39"/>
  <c r="U9" i="36"/>
  <c r="E9" i="39"/>
  <c r="U9" i="39" s="1"/>
  <c r="K13" i="36"/>
  <c r="K13" i="39" s="1"/>
  <c r="F13" i="39"/>
  <c r="H17" i="39"/>
  <c r="M17" i="36"/>
  <c r="M17" i="39" s="1"/>
  <c r="O17" i="39" s="1"/>
  <c r="G69" i="39"/>
  <c r="L69" i="36"/>
  <c r="M113" i="36"/>
  <c r="H113" i="39"/>
  <c r="G137" i="39"/>
  <c r="L137" i="36"/>
  <c r="L137" i="39"/>
  <c r="L105" i="39"/>
  <c r="O105" i="36"/>
  <c r="F58" i="39"/>
  <c r="K58" i="36"/>
  <c r="K58" i="39"/>
  <c r="G62" i="39"/>
  <c r="L62" i="36"/>
  <c r="L62" i="39" s="1"/>
  <c r="O62" i="39" s="1"/>
  <c r="E66" i="39"/>
  <c r="U66" i="39" s="1"/>
  <c r="U66" i="36"/>
  <c r="P106" i="39"/>
  <c r="T106" i="36"/>
  <c r="S106" i="36"/>
  <c r="E32" i="39"/>
  <c r="U32" i="39" s="1"/>
  <c r="U32" i="36"/>
  <c r="M19" i="39"/>
  <c r="O19" i="39"/>
  <c r="O19" i="36"/>
  <c r="S97" i="39"/>
  <c r="T97" i="39"/>
  <c r="H43" i="39"/>
  <c r="M43" i="36"/>
  <c r="M43" i="39"/>
  <c r="P24" i="39"/>
  <c r="S24" i="36"/>
  <c r="T24" i="36"/>
  <c r="L106" i="39"/>
  <c r="K39" i="36"/>
  <c r="K39" i="39"/>
  <c r="F39" i="39"/>
  <c r="G24" i="39"/>
  <c r="L24" i="36"/>
  <c r="K28" i="36"/>
  <c r="K28" i="39" s="1"/>
  <c r="F28" i="39"/>
  <c r="S32" i="36"/>
  <c r="P32" i="39"/>
  <c r="T32" i="36"/>
  <c r="H32" i="39"/>
  <c r="M32" i="36"/>
  <c r="M32" i="39"/>
  <c r="G43" i="39"/>
  <c r="L43" i="36"/>
  <c r="S25" i="39"/>
  <c r="T25" i="39"/>
  <c r="M138" i="39"/>
  <c r="O138" i="36"/>
  <c r="S86" i="39"/>
  <c r="T86" i="39"/>
  <c r="O93" i="36"/>
  <c r="M29" i="39"/>
  <c r="O29" i="36"/>
  <c r="F72" i="39"/>
  <c r="K72" i="36"/>
  <c r="K72" i="39"/>
  <c r="E84" i="39"/>
  <c r="U84" i="39"/>
  <c r="U84" i="36"/>
  <c r="N88" i="36"/>
  <c r="N88" i="39" s="1"/>
  <c r="I88" i="39"/>
  <c r="K92" i="36"/>
  <c r="K92" i="39"/>
  <c r="F92" i="39"/>
  <c r="U96" i="36"/>
  <c r="E96" i="39"/>
  <c r="U96" i="39"/>
  <c r="U100" i="36"/>
  <c r="E100" i="39"/>
  <c r="U100" i="39" s="1"/>
  <c r="L5" i="36"/>
  <c r="G5" i="39"/>
  <c r="P113" i="39"/>
  <c r="S113" i="36"/>
  <c r="T113" i="36"/>
  <c r="L58" i="36"/>
  <c r="L58" i="39"/>
  <c r="G58" i="39"/>
  <c r="N66" i="36"/>
  <c r="N66" i="39" s="1"/>
  <c r="I66" i="39"/>
  <c r="M106" i="36"/>
  <c r="M106" i="39"/>
  <c r="H106" i="39"/>
  <c r="L42" i="39"/>
  <c r="O42" i="39" s="1"/>
  <c r="O42" i="36"/>
  <c r="P50" i="39"/>
  <c r="S50" i="36"/>
  <c r="T50" i="36"/>
  <c r="K103" i="36"/>
  <c r="K103" i="39" s="1"/>
  <c r="F103" i="39"/>
  <c r="U103" i="36"/>
  <c r="E103" i="39"/>
  <c r="U103" i="39" s="1"/>
  <c r="T47" i="39"/>
  <c r="S47" i="39"/>
  <c r="S74" i="39"/>
  <c r="T74" i="39"/>
  <c r="U24" i="36"/>
  <c r="E24" i="39"/>
  <c r="U24" i="39"/>
  <c r="M122" i="39"/>
  <c r="O122" i="39"/>
  <c r="O122" i="36"/>
  <c r="I43" i="39"/>
  <c r="N43" i="36"/>
  <c r="N43" i="39"/>
  <c r="P39" i="39"/>
  <c r="S39" i="36"/>
  <c r="T39" i="36"/>
  <c r="P103" i="39"/>
  <c r="S103" i="36"/>
  <c r="T103" i="36"/>
  <c r="H24" i="39"/>
  <c r="M24" i="36"/>
  <c r="M24" i="39" s="1"/>
  <c r="O24" i="39" s="1"/>
  <c r="P28" i="39"/>
  <c r="T28" i="36"/>
  <c r="S28" i="36"/>
  <c r="K32" i="36"/>
  <c r="K32" i="39"/>
  <c r="F32" i="39"/>
  <c r="N39" i="36"/>
  <c r="N39" i="39" s="1"/>
  <c r="O39" i="39" s="1"/>
  <c r="I39" i="39"/>
  <c r="E43" i="39"/>
  <c r="U43" i="39"/>
  <c r="U43" i="36"/>
  <c r="S22" i="39"/>
  <c r="T22" i="39"/>
  <c r="L46" i="39"/>
  <c r="O46" i="39" s="1"/>
  <c r="O46" i="36"/>
  <c r="T184" i="39"/>
  <c r="N62" i="39"/>
  <c r="P109" i="39"/>
  <c r="T109" i="36"/>
  <c r="S109" i="36"/>
  <c r="S76" i="36"/>
  <c r="P76" i="39"/>
  <c r="T76" i="36"/>
  <c r="F121" i="39"/>
  <c r="K121" i="36"/>
  <c r="K121" i="39"/>
  <c r="G129" i="39"/>
  <c r="H20" i="39"/>
  <c r="M20" i="36"/>
  <c r="M20" i="39"/>
  <c r="F20" i="39"/>
  <c r="K20" i="36"/>
  <c r="K20" i="39" s="1"/>
  <c r="S7" i="36"/>
  <c r="T7" i="36"/>
  <c r="P7" i="39"/>
  <c r="M63" i="36"/>
  <c r="M63" i="39"/>
  <c r="H63" i="39"/>
  <c r="G85" i="39"/>
  <c r="L85" i="36"/>
  <c r="L85" i="39"/>
  <c r="N10" i="39"/>
  <c r="O10" i="36"/>
  <c r="M36" i="39"/>
  <c r="O36" i="36"/>
  <c r="I11" i="39"/>
  <c r="N11" i="36"/>
  <c r="L65" i="39"/>
  <c r="O65" i="36"/>
  <c r="N17" i="39"/>
  <c r="O84" i="36"/>
  <c r="L84" i="39"/>
  <c r="L25" i="39"/>
  <c r="O25" i="39" s="1"/>
  <c r="O25" i="36"/>
  <c r="L40" i="39"/>
  <c r="O40" i="39"/>
  <c r="O40" i="36"/>
  <c r="T175" i="39"/>
  <c r="O228" i="39"/>
  <c r="O176" i="39"/>
  <c r="M77" i="39"/>
  <c r="O77" i="39" s="1"/>
  <c r="O77" i="36"/>
  <c r="G76" i="39"/>
  <c r="L76" i="36"/>
  <c r="I137" i="39"/>
  <c r="N137" i="36"/>
  <c r="N137" i="39" s="1"/>
  <c r="O137" i="39" s="1"/>
  <c r="U20" i="36"/>
  <c r="E20" i="39"/>
  <c r="U20" i="39"/>
  <c r="S20" i="36"/>
  <c r="P20" i="39"/>
  <c r="T20" i="36"/>
  <c r="G115" i="39"/>
  <c r="L115" i="36"/>
  <c r="T82" i="36"/>
  <c r="P82" i="39"/>
  <c r="S82" i="36"/>
  <c r="M28" i="39"/>
  <c r="O52" i="36"/>
  <c r="O21" i="36"/>
  <c r="N21" i="39"/>
  <c r="O123" i="36"/>
  <c r="L123" i="39"/>
  <c r="M92" i="39"/>
  <c r="T36" i="39"/>
  <c r="S36" i="39"/>
  <c r="T116" i="39"/>
  <c r="S116" i="39"/>
  <c r="O7" i="36"/>
  <c r="L7" i="39"/>
  <c r="O7" i="39"/>
  <c r="S105" i="39"/>
  <c r="T105" i="39"/>
  <c r="M109" i="36"/>
  <c r="M109" i="39"/>
  <c r="H109" i="39"/>
  <c r="I76" i="39"/>
  <c r="N76" i="36"/>
  <c r="N76" i="39"/>
  <c r="K129" i="36"/>
  <c r="K129" i="39"/>
  <c r="F129" i="39"/>
  <c r="M137" i="36"/>
  <c r="H137" i="39"/>
  <c r="F53" i="39"/>
  <c r="K53" i="36"/>
  <c r="K53" i="39"/>
  <c r="F63" i="39"/>
  <c r="K63" i="36"/>
  <c r="K63" i="39" s="1"/>
  <c r="S93" i="39"/>
  <c r="T93" i="39"/>
  <c r="T11" i="36"/>
  <c r="S11" i="36"/>
  <c r="P11" i="39"/>
  <c r="H115" i="39"/>
  <c r="M115" i="36"/>
  <c r="M115" i="39" s="1"/>
  <c r="T115" i="39"/>
  <c r="S115" i="39"/>
  <c r="S92" i="39"/>
  <c r="M73" i="39"/>
  <c r="O73" i="39"/>
  <c r="O73" i="36"/>
  <c r="S61" i="39"/>
  <c r="T61" i="39"/>
  <c r="L12" i="39"/>
  <c r="O12" i="39" s="1"/>
  <c r="N44" i="39"/>
  <c r="O44" i="39"/>
  <c r="O44" i="36"/>
  <c r="M58" i="39"/>
  <c r="O58" i="39" s="1"/>
  <c r="N104" i="39"/>
  <c r="O104" i="39"/>
  <c r="O104" i="36"/>
  <c r="L110" i="39"/>
  <c r="O110" i="39" s="1"/>
  <c r="O110" i="36"/>
  <c r="N121" i="36"/>
  <c r="N121" i="39"/>
  <c r="I121" i="39"/>
  <c r="G20" i="39"/>
  <c r="E53" i="39"/>
  <c r="U53" i="39"/>
  <c r="U53" i="36"/>
  <c r="M53" i="36"/>
  <c r="H53" i="39"/>
  <c r="S85" i="36"/>
  <c r="P85" i="39"/>
  <c r="T85" i="36"/>
  <c r="K56" i="36"/>
  <c r="K56" i="39"/>
  <c r="F56" i="39"/>
  <c r="O80" i="36"/>
  <c r="L80" i="39"/>
  <c r="M121" i="39"/>
  <c r="O121" i="36"/>
  <c r="O192" i="39"/>
  <c r="E62" i="39"/>
  <c r="U62" i="39" s="1"/>
  <c r="U62" i="36"/>
  <c r="H127" i="39"/>
  <c r="M127" i="36"/>
  <c r="M127" i="39" s="1"/>
  <c r="S62" i="36"/>
  <c r="P62" i="39"/>
  <c r="T62" i="36"/>
  <c r="G56" i="39"/>
  <c r="L56" i="36"/>
  <c r="T117" i="36"/>
  <c r="S117" i="36"/>
  <c r="P117" i="39"/>
  <c r="N68" i="36"/>
  <c r="N68" i="39" s="1"/>
  <c r="I68" i="39"/>
  <c r="L37" i="39"/>
  <c r="O37" i="36"/>
  <c r="M8" i="36"/>
  <c r="M8" i="39" s="1"/>
  <c r="H8" i="39"/>
  <c r="I101" i="39"/>
  <c r="N101" i="36"/>
  <c r="L68" i="36"/>
  <c r="G68" i="39"/>
  <c r="K62" i="36"/>
  <c r="K62" i="39"/>
  <c r="F62" i="39"/>
  <c r="L67" i="36"/>
  <c r="G67" i="39"/>
  <c r="I109" i="39"/>
  <c r="N109" i="36"/>
  <c r="I82" i="39"/>
  <c r="N82" i="36"/>
  <c r="M4" i="39"/>
  <c r="O4" i="39" s="1"/>
  <c r="O4" i="36"/>
  <c r="K150" i="36" s="1"/>
  <c r="N150" i="36" s="1"/>
  <c r="T14" i="39"/>
  <c r="S14" i="39"/>
  <c r="U8" i="36"/>
  <c r="E8" i="39"/>
  <c r="K148" i="36"/>
  <c r="L149" i="36"/>
  <c r="I20" i="34"/>
  <c r="H143" i="36"/>
  <c r="H149" i="36"/>
  <c r="J149" i="36" s="1"/>
  <c r="G143" i="36"/>
  <c r="G145" i="36"/>
  <c r="L146" i="36"/>
  <c r="F20" i="34"/>
  <c r="K149" i="36"/>
  <c r="K146" i="36"/>
  <c r="G150" i="36"/>
  <c r="G147" i="36"/>
  <c r="H145" i="36"/>
  <c r="G142" i="36"/>
  <c r="L143" i="36"/>
  <c r="C20" i="34"/>
  <c r="L145" i="36"/>
  <c r="E20" i="34"/>
  <c r="L142" i="36"/>
  <c r="G148" i="36"/>
  <c r="J148" i="36" s="1"/>
  <c r="P148" i="36" s="1"/>
  <c r="H148" i="36"/>
  <c r="H150" i="36"/>
  <c r="H151" i="36"/>
  <c r="L151" i="36"/>
  <c r="K20" i="34" s="1"/>
  <c r="K145" i="36"/>
  <c r="N145" i="36" s="1"/>
  <c r="G149" i="36"/>
  <c r="H147" i="36"/>
  <c r="L147" i="36"/>
  <c r="G20" i="34"/>
  <c r="G146" i="36"/>
  <c r="G144" i="36"/>
  <c r="J144" i="36" s="1"/>
  <c r="L148" i="36"/>
  <c r="H20" i="34"/>
  <c r="L150" i="36"/>
  <c r="J20" i="34"/>
  <c r="H146" i="36"/>
  <c r="G151" i="36"/>
  <c r="K109" i="36"/>
  <c r="K109" i="39"/>
  <c r="F109" i="39"/>
  <c r="F125" i="39"/>
  <c r="K125" i="36"/>
  <c r="K125" i="39"/>
  <c r="H85" i="39"/>
  <c r="M85" i="36"/>
  <c r="M85" i="39" s="1"/>
  <c r="N8" i="36"/>
  <c r="N8" i="39"/>
  <c r="I8" i="39"/>
  <c r="L63" i="39"/>
  <c r="M45" i="39"/>
  <c r="O45" i="36"/>
  <c r="S53" i="39"/>
  <c r="T53" i="39"/>
  <c r="G8" i="39"/>
  <c r="L8" i="36"/>
  <c r="U15" i="36"/>
  <c r="E15" i="39"/>
  <c r="U15" i="39"/>
  <c r="U109" i="36"/>
  <c r="E109" i="39"/>
  <c r="U109" i="39" s="1"/>
  <c r="G127" i="39"/>
  <c r="S8" i="36"/>
  <c r="H144" i="36"/>
  <c r="H152" i="36" s="1"/>
  <c r="T8" i="36"/>
  <c r="P8" i="39"/>
  <c r="T8" i="39" s="1"/>
  <c r="H117" i="39"/>
  <c r="M117" i="36"/>
  <c r="M117" i="39" s="1"/>
  <c r="I85" i="39"/>
  <c r="N85" i="36"/>
  <c r="N85" i="39" s="1"/>
  <c r="U68" i="36"/>
  <c r="E68" i="39"/>
  <c r="U68" i="39"/>
  <c r="M108" i="39"/>
  <c r="O108" i="39"/>
  <c r="O108" i="36"/>
  <c r="T10" i="39"/>
  <c r="S10" i="39"/>
  <c r="S172" i="39"/>
  <c r="T172" i="39"/>
  <c r="K40" i="44"/>
  <c r="J40" i="44"/>
  <c r="S180" i="39"/>
  <c r="T180" i="39"/>
  <c r="I19" i="43"/>
  <c r="K45" i="44"/>
  <c r="H48" i="44"/>
  <c r="O212" i="39"/>
  <c r="S208" i="39"/>
  <c r="J45" i="44"/>
  <c r="S194" i="39"/>
  <c r="T194" i="39"/>
  <c r="T140" i="39"/>
  <c r="S140" i="39"/>
  <c r="O156" i="39"/>
  <c r="J19" i="43"/>
  <c r="K46" i="44"/>
  <c r="T176" i="39"/>
  <c r="S176" i="39"/>
  <c r="K42" i="44"/>
  <c r="F19" i="43"/>
  <c r="F22" i="43" s="1"/>
  <c r="J42" i="44"/>
  <c r="T160" i="39"/>
  <c r="S160" i="39"/>
  <c r="J44" i="44"/>
  <c r="H20" i="43"/>
  <c r="T189" i="39"/>
  <c r="S189" i="39"/>
  <c r="S192" i="39"/>
  <c r="T192" i="39"/>
  <c r="S155" i="39"/>
  <c r="T155" i="39"/>
  <c r="T171" i="39"/>
  <c r="S171" i="39"/>
  <c r="S202" i="39"/>
  <c r="T202" i="39"/>
  <c r="T167" i="39"/>
  <c r="S167" i="39"/>
  <c r="S209" i="39"/>
  <c r="T209" i="39"/>
  <c r="T195" i="39"/>
  <c r="S195" i="39"/>
  <c r="S163" i="39"/>
  <c r="T163" i="39"/>
  <c r="O235" i="39"/>
  <c r="T170" i="39"/>
  <c r="S170" i="39"/>
  <c r="T198" i="39"/>
  <c r="S198" i="39"/>
  <c r="T162" i="39"/>
  <c r="S162" i="39"/>
  <c r="T159" i="39"/>
  <c r="S159" i="39"/>
  <c r="O185" i="39"/>
  <c r="T206" i="39"/>
  <c r="S206" i="39"/>
  <c r="S217" i="39"/>
  <c r="T217" i="39"/>
  <c r="S226" i="39"/>
  <c r="T226" i="39"/>
  <c r="T154" i="39"/>
  <c r="S154" i="39"/>
  <c r="S158" i="39"/>
  <c r="T158" i="39"/>
  <c r="S188" i="39"/>
  <c r="T188" i="39"/>
  <c r="T223" i="39"/>
  <c r="S223" i="39"/>
  <c r="H22" i="43"/>
  <c r="S143" i="39"/>
  <c r="T143" i="39"/>
  <c r="T164" i="39"/>
  <c r="S164" i="39"/>
  <c r="T168" i="39"/>
  <c r="S168" i="39"/>
  <c r="T151" i="39"/>
  <c r="S151" i="39"/>
  <c r="T161" i="39"/>
  <c r="S161" i="39"/>
  <c r="T181" i="39"/>
  <c r="S181" i="39"/>
  <c r="S220" i="39"/>
  <c r="T220" i="39"/>
  <c r="O223" i="39"/>
  <c r="T139" i="39"/>
  <c r="S139" i="39"/>
  <c r="S178" i="39"/>
  <c r="T178" i="39"/>
  <c r="T197" i="39"/>
  <c r="S197" i="39"/>
  <c r="G21" i="43"/>
  <c r="O84" i="39"/>
  <c r="O62" i="36"/>
  <c r="O63" i="39"/>
  <c r="O12" i="36"/>
  <c r="O9" i="36"/>
  <c r="O63" i="36"/>
  <c r="O17" i="36"/>
  <c r="F20" i="41"/>
  <c r="L144" i="36"/>
  <c r="D20" i="34" s="1"/>
  <c r="O135" i="36"/>
  <c r="H21" i="43"/>
  <c r="J48" i="42"/>
  <c r="G17" i="34"/>
  <c r="G19" i="41"/>
  <c r="O58" i="36"/>
  <c r="O28" i="36"/>
  <c r="B17" i="34"/>
  <c r="J19" i="41"/>
  <c r="D20" i="41"/>
  <c r="D22" i="41" s="1"/>
  <c r="B19" i="41"/>
  <c r="B20" i="41"/>
  <c r="S67" i="39"/>
  <c r="T67" i="39"/>
  <c r="S59" i="39"/>
  <c r="T59" i="39"/>
  <c r="S131" i="39"/>
  <c r="T131" i="39"/>
  <c r="L87" i="39"/>
  <c r="O87" i="39" s="1"/>
  <c r="O87" i="36"/>
  <c r="S79" i="39"/>
  <c r="T79" i="39"/>
  <c r="T71" i="39"/>
  <c r="S71" i="39"/>
  <c r="L83" i="39"/>
  <c r="O83" i="36"/>
  <c r="L59" i="39"/>
  <c r="O59" i="39" s="1"/>
  <c r="O59" i="36"/>
  <c r="J151" i="36"/>
  <c r="S16" i="39"/>
  <c r="T16" i="39"/>
  <c r="L107" i="39"/>
  <c r="O107" i="39"/>
  <c r="O107" i="36"/>
  <c r="L99" i="39"/>
  <c r="O99" i="39" s="1"/>
  <c r="O99" i="36"/>
  <c r="T12" i="39"/>
  <c r="S12" i="39"/>
  <c r="S127" i="39"/>
  <c r="T127" i="39"/>
  <c r="L119" i="39"/>
  <c r="O119" i="36"/>
  <c r="L111" i="39"/>
  <c r="O111" i="39" s="1"/>
  <c r="O111" i="36"/>
  <c r="T107" i="39"/>
  <c r="S107" i="39"/>
  <c r="O106" i="39"/>
  <c r="O16" i="36"/>
  <c r="L16" i="39"/>
  <c r="T135" i="39"/>
  <c r="S135" i="39"/>
  <c r="O71" i="36"/>
  <c r="L71" i="39"/>
  <c r="O71" i="39" s="1"/>
  <c r="L55" i="39"/>
  <c r="O55" i="39" s="1"/>
  <c r="O55" i="36"/>
  <c r="L131" i="39"/>
  <c r="O131" i="36"/>
  <c r="K142" i="36" s="1"/>
  <c r="S95" i="39"/>
  <c r="T95" i="39"/>
  <c r="L75" i="39"/>
  <c r="O75" i="36"/>
  <c r="T99" i="39"/>
  <c r="S99" i="39"/>
  <c r="S87" i="39"/>
  <c r="T87" i="39"/>
  <c r="L79" i="39"/>
  <c r="O79" i="39" s="1"/>
  <c r="O79" i="36"/>
  <c r="S63" i="39"/>
  <c r="T63" i="39"/>
  <c r="L95" i="39"/>
  <c r="O95" i="36"/>
  <c r="T55" i="39"/>
  <c r="S55" i="39"/>
  <c r="F22" i="41"/>
  <c r="F16" i="34"/>
  <c r="F18" i="34" s="1"/>
  <c r="T28" i="39"/>
  <c r="S28" i="39"/>
  <c r="S39" i="39"/>
  <c r="T39" i="39"/>
  <c r="O106" i="36"/>
  <c r="T106" i="39"/>
  <c r="S106" i="39"/>
  <c r="M113" i="39"/>
  <c r="O113" i="39"/>
  <c r="O113" i="36"/>
  <c r="S137" i="39"/>
  <c r="T137" i="39"/>
  <c r="T17" i="39"/>
  <c r="S17" i="39"/>
  <c r="L100" i="39"/>
  <c r="O100" i="39" s="1"/>
  <c r="O100" i="36"/>
  <c r="S80" i="39"/>
  <c r="T80" i="39"/>
  <c r="L72" i="39"/>
  <c r="O72" i="36"/>
  <c r="L32" i="39"/>
  <c r="O32" i="39" s="1"/>
  <c r="O32" i="36"/>
  <c r="M39" i="39"/>
  <c r="O39" i="36"/>
  <c r="T66" i="39"/>
  <c r="S66" i="39"/>
  <c r="S5" i="39"/>
  <c r="T5" i="39"/>
  <c r="T103" i="39"/>
  <c r="S103" i="39"/>
  <c r="S113" i="39"/>
  <c r="T113" i="39"/>
  <c r="L69" i="39"/>
  <c r="O69" i="36"/>
  <c r="T35" i="39"/>
  <c r="S35" i="39"/>
  <c r="L66" i="39"/>
  <c r="O66" i="39" s="1"/>
  <c r="O66" i="36"/>
  <c r="L13" i="39"/>
  <c r="O13" i="39"/>
  <c r="O13" i="36"/>
  <c r="T43" i="39"/>
  <c r="S43" i="39"/>
  <c r="T50" i="39"/>
  <c r="S50" i="39"/>
  <c r="L43" i="39"/>
  <c r="O43" i="39" s="1"/>
  <c r="O43" i="36"/>
  <c r="L88" i="39"/>
  <c r="O88" i="36"/>
  <c r="L5" i="39"/>
  <c r="O5" i="39" s="1"/>
  <c r="M266" i="39" s="1"/>
  <c r="O5" i="36"/>
  <c r="K151" i="36" s="1"/>
  <c r="K19" i="34" s="1"/>
  <c r="K21" i="34" s="1"/>
  <c r="S32" i="39"/>
  <c r="T32" i="39"/>
  <c r="L24" i="39"/>
  <c r="O24" i="36"/>
  <c r="T24" i="39"/>
  <c r="S24" i="39"/>
  <c r="T72" i="39"/>
  <c r="S72" i="39"/>
  <c r="L50" i="39"/>
  <c r="O50" i="39" s="1"/>
  <c r="O50" i="36"/>
  <c r="S9" i="39"/>
  <c r="T9" i="39"/>
  <c r="M35" i="39"/>
  <c r="O35" i="36"/>
  <c r="L103" i="39"/>
  <c r="O103" i="39" s="1"/>
  <c r="O103" i="36"/>
  <c r="S96" i="39"/>
  <c r="T96" i="39"/>
  <c r="J145" i="36"/>
  <c r="M53" i="39"/>
  <c r="L20" i="39"/>
  <c r="O20" i="36"/>
  <c r="L115" i="39"/>
  <c r="O115" i="39" s="1"/>
  <c r="O115" i="36"/>
  <c r="S85" i="39"/>
  <c r="T85" i="39"/>
  <c r="O137" i="36"/>
  <c r="M137" i="39"/>
  <c r="L76" i="39"/>
  <c r="O76" i="39"/>
  <c r="O76" i="36"/>
  <c r="O11" i="36"/>
  <c r="N11" i="39"/>
  <c r="O11" i="39"/>
  <c r="S82" i="39"/>
  <c r="T82" i="39"/>
  <c r="L129" i="39"/>
  <c r="O129" i="39"/>
  <c r="O129" i="36"/>
  <c r="K143" i="36" s="1"/>
  <c r="N143" i="36" s="1"/>
  <c r="P143" i="36" s="1"/>
  <c r="T11" i="39"/>
  <c r="L257" i="39"/>
  <c r="S11" i="39"/>
  <c r="T20" i="39"/>
  <c r="S20" i="39"/>
  <c r="T7" i="39"/>
  <c r="S7" i="39"/>
  <c r="T76" i="39"/>
  <c r="S76" i="39"/>
  <c r="T109" i="39"/>
  <c r="S109" i="39"/>
  <c r="L127" i="39"/>
  <c r="O127" i="39" s="1"/>
  <c r="O127" i="36"/>
  <c r="J147" i="36"/>
  <c r="L67" i="39"/>
  <c r="O67" i="39"/>
  <c r="O67" i="36"/>
  <c r="L68" i="39"/>
  <c r="O68" i="39" s="1"/>
  <c r="O68" i="36"/>
  <c r="T117" i="39"/>
  <c r="S117" i="39"/>
  <c r="S8" i="39"/>
  <c r="J146" i="36"/>
  <c r="E19" i="34"/>
  <c r="E26" i="34" s="1"/>
  <c r="G152" i="36"/>
  <c r="J142" i="36"/>
  <c r="J150" i="36"/>
  <c r="H19" i="34"/>
  <c r="H23" i="43"/>
  <c r="N148" i="36"/>
  <c r="N147" i="36"/>
  <c r="J19" i="34"/>
  <c r="N109" i="39"/>
  <c r="O109" i="39"/>
  <c r="O109" i="36"/>
  <c r="N101" i="39"/>
  <c r="O101" i="36"/>
  <c r="L8" i="39"/>
  <c r="O8" i="39" s="1"/>
  <c r="O8" i="36"/>
  <c r="O85" i="36"/>
  <c r="O85" i="39"/>
  <c r="B20" i="34"/>
  <c r="L20" i="34" s="1"/>
  <c r="F19" i="34"/>
  <c r="F21" i="34" s="1"/>
  <c r="N146" i="36"/>
  <c r="J143" i="36"/>
  <c r="J152" i="36" s="1"/>
  <c r="U8" i="39"/>
  <c r="K264" i="39"/>
  <c r="G26" i="34"/>
  <c r="G23" i="43"/>
  <c r="S62" i="39"/>
  <c r="T62" i="39"/>
  <c r="O117" i="39"/>
  <c r="N149" i="36"/>
  <c r="I19" i="34"/>
  <c r="N82" i="39"/>
  <c r="O82" i="39" s="1"/>
  <c r="O82" i="36"/>
  <c r="L56" i="39"/>
  <c r="O56" i="39"/>
  <c r="O56" i="36"/>
  <c r="J22" i="43"/>
  <c r="J21" i="43"/>
  <c r="I22" i="43"/>
  <c r="I21" i="43"/>
  <c r="F21" i="43"/>
  <c r="P149" i="36"/>
  <c r="L259" i="39"/>
  <c r="N151" i="36"/>
  <c r="I23" i="43"/>
  <c r="B22" i="41"/>
  <c r="D16" i="34"/>
  <c r="P145" i="36"/>
  <c r="K266" i="39"/>
  <c r="P150" i="36"/>
  <c r="C19" i="34"/>
  <c r="K257" i="39"/>
  <c r="F22" i="34"/>
  <c r="F25" i="34" s="1"/>
  <c r="F26" i="34"/>
  <c r="I26" i="34"/>
  <c r="I21" i="34"/>
  <c r="J26" i="34"/>
  <c r="H21" i="34"/>
  <c r="H26" i="34"/>
  <c r="E21" i="34"/>
  <c r="E23" i="43"/>
  <c r="P146" i="36"/>
  <c r="K26" i="34"/>
  <c r="F23" i="43"/>
  <c r="N142" i="36"/>
  <c r="B19" i="34"/>
  <c r="K16" i="53"/>
  <c r="C21" i="34"/>
  <c r="B21" i="34"/>
  <c r="O154" i="39" l="1"/>
  <c r="O161" i="39"/>
  <c r="O226" i="39"/>
  <c r="O230" i="39"/>
  <c r="O220" i="39"/>
  <c r="O147" i="39"/>
  <c r="O159" i="39"/>
  <c r="N257" i="39"/>
  <c r="O210" i="39"/>
  <c r="O234" i="39"/>
  <c r="O165" i="39"/>
  <c r="O199" i="39"/>
  <c r="O146" i="39"/>
  <c r="O166" i="39"/>
  <c r="O198" i="39"/>
  <c r="O180" i="39"/>
  <c r="O191" i="39"/>
  <c r="O140" i="39"/>
  <c r="O184" i="39"/>
  <c r="O148" i="39"/>
  <c r="O204" i="39"/>
  <c r="O153" i="39"/>
  <c r="O205" i="39"/>
  <c r="O145" i="39"/>
  <c r="O157" i="39"/>
  <c r="O225" i="39"/>
  <c r="O237" i="39"/>
  <c r="O239" i="39"/>
  <c r="O243" i="39"/>
  <c r="O242" i="39"/>
  <c r="O173" i="39"/>
  <c r="O208" i="39"/>
  <c r="O160" i="39"/>
  <c r="O194" i="39"/>
  <c r="O144" i="39"/>
  <c r="O149" i="39"/>
  <c r="O245" i="39"/>
  <c r="O253" i="39"/>
  <c r="O249" i="39"/>
  <c r="O244" i="39"/>
  <c r="P142" i="36"/>
  <c r="B26" i="34"/>
  <c r="I16" i="53"/>
  <c r="J23" i="43"/>
  <c r="J21" i="34"/>
  <c r="P151" i="36"/>
  <c r="O88" i="39"/>
  <c r="O135" i="39"/>
  <c r="E16" i="34"/>
  <c r="E18" i="34" s="1"/>
  <c r="E22" i="34" s="1"/>
  <c r="E25" i="34" s="1"/>
  <c r="E22" i="41"/>
  <c r="O158" i="39"/>
  <c r="O238" i="39"/>
  <c r="K48" i="44"/>
  <c r="K22" i="43"/>
  <c r="K23" i="43" s="1"/>
  <c r="K21" i="43"/>
  <c r="N53" i="39"/>
  <c r="O53" i="36"/>
  <c r="L91" i="39"/>
  <c r="O91" i="39" s="1"/>
  <c r="O91" i="36"/>
  <c r="O189" i="39"/>
  <c r="M262" i="39"/>
  <c r="K262" i="39"/>
  <c r="K17" i="34"/>
  <c r="K19" i="41"/>
  <c r="O101" i="39"/>
  <c r="B16" i="53"/>
  <c r="C23" i="43"/>
  <c r="C26" i="34"/>
  <c r="P147" i="36"/>
  <c r="K265" i="39"/>
  <c r="M265" i="39"/>
  <c r="O53" i="39"/>
  <c r="O181" i="39"/>
  <c r="O217" i="39"/>
  <c r="O139" i="39"/>
  <c r="O151" i="39"/>
  <c r="O178" i="39"/>
  <c r="O236" i="39"/>
  <c r="O195" i="39"/>
  <c r="O202" i="39"/>
  <c r="O163" i="39"/>
  <c r="D21" i="43"/>
  <c r="D22" i="43"/>
  <c r="O172" i="39"/>
  <c r="O152" i="39"/>
  <c r="L20" i="43"/>
  <c r="O9" i="39"/>
  <c r="U39" i="39"/>
  <c r="L261" i="39"/>
  <c r="K260" i="39"/>
  <c r="M261" i="39"/>
  <c r="M264" i="39"/>
  <c r="L264" i="39"/>
  <c r="N264" i="39" s="1"/>
  <c r="L260" i="39"/>
  <c r="L258" i="39"/>
  <c r="M260" i="39"/>
  <c r="K261" i="39"/>
  <c r="M258" i="39"/>
  <c r="K258" i="39"/>
  <c r="L263" i="39"/>
  <c r="K263" i="39"/>
  <c r="L262" i="39"/>
  <c r="L266" i="39"/>
  <c r="N266" i="39" s="1"/>
  <c r="M263" i="39"/>
  <c r="O52" i="39"/>
  <c r="O177" i="39"/>
  <c r="O193" i="39"/>
  <c r="O221" i="39"/>
  <c r="H20" i="41"/>
  <c r="L17" i="41"/>
  <c r="H19" i="41"/>
  <c r="L18" i="41"/>
  <c r="D19" i="41"/>
  <c r="O229" i="39"/>
  <c r="O138" i="39"/>
  <c r="M257" i="39"/>
  <c r="I17" i="34"/>
  <c r="I19" i="41"/>
  <c r="O38" i="39"/>
  <c r="B16" i="34"/>
  <c r="O117" i="36"/>
  <c r="L152" i="36"/>
  <c r="E19" i="41"/>
  <c r="G48" i="44"/>
  <c r="B19" i="43"/>
  <c r="J38" i="44"/>
  <c r="J48" i="44" s="1"/>
  <c r="S144" i="39"/>
  <c r="S187" i="39"/>
  <c r="S126" i="39"/>
  <c r="S81" i="36"/>
  <c r="N126" i="36"/>
  <c r="I126" i="39"/>
  <c r="O142" i="39"/>
  <c r="P13" i="39"/>
  <c r="I23" i="28"/>
  <c r="I16" i="41"/>
  <c r="I20" i="41" s="1"/>
  <c r="J21" i="28"/>
  <c r="J20" i="28"/>
  <c r="K16" i="41"/>
  <c r="K20" i="41" s="1"/>
  <c r="K16" i="34" s="1"/>
  <c r="K18" i="34" s="1"/>
  <c r="K22" i="34" s="1"/>
  <c r="K25" i="34" s="1"/>
  <c r="F47" i="42"/>
  <c r="K47" i="42" s="1"/>
  <c r="G2" i="49"/>
  <c r="E121" i="49"/>
  <c r="E123" i="49" s="1"/>
  <c r="F41" i="42"/>
  <c r="K41" i="42" s="1"/>
  <c r="K17" i="46"/>
  <c r="F40" i="42"/>
  <c r="K40" i="42" s="1"/>
  <c r="D23" i="28"/>
  <c r="L18" i="28"/>
  <c r="C21" i="28"/>
  <c r="C20" i="28"/>
  <c r="L20" i="28" s="1"/>
  <c r="F43" i="42"/>
  <c r="K43" i="42" s="1"/>
  <c r="G23" i="28"/>
  <c r="G16" i="41"/>
  <c r="G20" i="41" s="1"/>
  <c r="O252" i="39"/>
  <c r="O247" i="39"/>
  <c r="F20" i="51"/>
  <c r="L265" i="39" s="1"/>
  <c r="F2" i="51"/>
  <c r="F19" i="51"/>
  <c r="L16" i="28"/>
  <c r="J29" i="47"/>
  <c r="J37" i="47" s="1"/>
  <c r="D16" i="46"/>
  <c r="H37" i="47"/>
  <c r="H23" i="28"/>
  <c r="J115" i="25"/>
  <c r="J117" i="25" s="1"/>
  <c r="G117" i="25"/>
  <c r="J208" i="39"/>
  <c r="J231" i="39"/>
  <c r="J214" i="39"/>
  <c r="J209" i="39"/>
  <c r="J174" i="39"/>
  <c r="J187" i="39"/>
  <c r="J101" i="36"/>
  <c r="J101" i="39" s="1"/>
  <c r="L267" i="39" l="1"/>
  <c r="T13" i="39"/>
  <c r="S13" i="39"/>
  <c r="B18" i="34"/>
  <c r="N260" i="39"/>
  <c r="E16" i="53"/>
  <c r="F21" i="51"/>
  <c r="L16" i="46"/>
  <c r="L17" i="46" s="1"/>
  <c r="D17" i="46"/>
  <c r="D17" i="34"/>
  <c r="G16" i="34"/>
  <c r="G18" i="34" s="1"/>
  <c r="G22" i="34" s="1"/>
  <c r="G25" i="34" s="1"/>
  <c r="G22" i="41"/>
  <c r="C23" i="28"/>
  <c r="F39" i="42"/>
  <c r="L21" i="28"/>
  <c r="L16" i="41" s="1"/>
  <c r="C16" i="41"/>
  <c r="C20" i="41" s="1"/>
  <c r="J16" i="41"/>
  <c r="J20" i="41" s="1"/>
  <c r="F46" i="42"/>
  <c r="K46" i="42" s="1"/>
  <c r="J23" i="28"/>
  <c r="I16" i="34"/>
  <c r="I18" i="34" s="1"/>
  <c r="I22" i="34" s="1"/>
  <c r="I25" i="34" s="1"/>
  <c r="I22" i="41"/>
  <c r="O126" i="36"/>
  <c r="K144" i="36" s="1"/>
  <c r="N126" i="39"/>
  <c r="O126" i="39" s="1"/>
  <c r="B22" i="43"/>
  <c r="B21" i="43"/>
  <c r="L21" i="43" s="1"/>
  <c r="L19" i="43"/>
  <c r="L19" i="41"/>
  <c r="H16" i="34"/>
  <c r="H18" i="34" s="1"/>
  <c r="H22" i="34" s="1"/>
  <c r="H25" i="34" s="1"/>
  <c r="H22" i="41"/>
  <c r="H16" i="53"/>
  <c r="N263" i="39"/>
  <c r="N258" i="39"/>
  <c r="C16" i="53"/>
  <c r="F16" i="53"/>
  <c r="N261" i="39"/>
  <c r="J16" i="53"/>
  <c r="N265" i="39"/>
  <c r="G16" i="53"/>
  <c r="N262" i="39"/>
  <c r="L22" i="43" l="1"/>
  <c r="B23" i="43"/>
  <c r="M259" i="39"/>
  <c r="K259" i="39"/>
  <c r="J16" i="34"/>
  <c r="J18" i="34" s="1"/>
  <c r="J22" i="34" s="1"/>
  <c r="J25" i="34" s="1"/>
  <c r="J22" i="41"/>
  <c r="K23" i="28"/>
  <c r="B22" i="34"/>
  <c r="D19" i="34"/>
  <c r="N144" i="36"/>
  <c r="K152" i="36"/>
  <c r="C22" i="41"/>
  <c r="L22" i="41" s="1"/>
  <c r="C16" i="34"/>
  <c r="L20" i="41"/>
  <c r="K39" i="42"/>
  <c r="K48" i="42" s="1"/>
  <c r="F48" i="42"/>
  <c r="D18" i="34"/>
  <c r="L17" i="34"/>
  <c r="P144" i="36" l="1"/>
  <c r="P152" i="36" s="1"/>
  <c r="N152" i="36"/>
  <c r="B25" i="34"/>
  <c r="C18" i="34"/>
  <c r="L16" i="34"/>
  <c r="D21" i="34"/>
  <c r="L21" i="34" s="1"/>
  <c r="D26" i="34"/>
  <c r="L26" i="34" s="1"/>
  <c r="D23" i="43"/>
  <c r="L23" i="43" s="1"/>
  <c r="D14" i="43" s="1"/>
  <c r="L19" i="34"/>
  <c r="D16" i="53"/>
  <c r="L16" i="53" s="1"/>
  <c r="D14" i="53" s="1"/>
  <c r="N259" i="39"/>
  <c r="N267" i="39" s="1"/>
  <c r="K267" i="39"/>
  <c r="C22" i="34" l="1"/>
  <c r="L18" i="34"/>
  <c r="D22" i="34"/>
  <c r="D25" i="34" s="1"/>
  <c r="C25" i="34" l="1"/>
  <c r="L25" i="34" s="1"/>
  <c r="D14"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<sst xmlns="http://schemas.openxmlformats.org/spreadsheetml/2006/main" count="891" uniqueCount="348">
  <si>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</si>
  <si>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</si>
  <si>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</si>
  <si>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</si>
  <si>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</si>
  <si>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</si>
  <si>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</si>
  <si>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</si>
  <si>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</si>
  <si>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</si>
  <si>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</si>
  <si>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</si>
  <si>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</si>
  <si>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</si>
  <si>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</si>
  <si>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</si>
  <si>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</si>
  <si>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</si>
  <si>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</si>
  <si>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</si>
  <si>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</si>
  <si>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</si>
  <si>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</si>
  <si>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</si>
  <si>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</si>
  <si>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</si>
  <si>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</si>
  <si>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</si>
  <si>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</si>
  <si>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</si>
  <si>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</si>
  <si>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</si>
  <si>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</si>
  <si>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</si>
  <si>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</si>
  <si>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</si>
  <si>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</si>
  <si>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</si>
  <si>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</si>
  <si>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</si>
  <si>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</si>
  <si>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</si>
  <si>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</si>
  <si>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</si>
  <si>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</si>
  <si>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</si>
  <si>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</si>
  <si>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</si>
  <si>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</si>
  <si>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</si>
  <si>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</si>
  <si>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</si>
  <si>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</si>
  <si>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</si>
  <si>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</si>
  <si>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</si>
  <si>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</si>
  <si>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</si>
  <si>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</si>
  <si>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</si>
  <si>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</si>
  <si>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</si>
  <si>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</si>
  <si>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</si>
  <si>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</si>
  <si>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</si>
  <si>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</si>
  <si>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</si>
  <si>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</si>
  <si>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</si>
  <si>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</si>
  <si>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</si>
  <si>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</si>
  <si>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</si>
  <si>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</si>
  <si>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</si>
  <si>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</si>
  <si>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</si>
  <si>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</si>
  <si>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</si>
  <si>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</si>
  <si>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</si>
  <si>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</si>
  <si>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</si>
  <si>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</si>
  <si>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</si>
  <si>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</si>
  <si>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</si>
  <si>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</si>
  <si>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</si>
  <si>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</si>
  <si>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</si>
  <si>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</si>
  <si>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</si>
  <si>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</si>
  <si>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</si>
  <si>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</si>
  <si>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</si>
  <si>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</si>
  <si>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</si>
  <si>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</si>
  <si>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</si>
  <si>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</si>
  <si>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</si>
  <si>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</si>
  <si>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</si>
  <si>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</si>
  <si>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</si>
  <si>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</si>
  <si>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</si>
  <si>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</si>
  <si>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</si>
  <si>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</si>
  <si>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</si>
  <si>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</si>
  <si>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</si>
  <si>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</si>
  <si>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</si>
  <si>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</si>
  <si>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</si>
  <si>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</si>
  <si>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</si>
  <si>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</si>
  <si>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</si>
  <si>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</si>
  <si>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</si>
  <si>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</si>
  <si>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</si>
  <si>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</si>
  <si>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</si>
  <si>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</si>
  <si>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</si>
  <si>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</si>
  <si>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</si>
  <si>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</si>
  <si>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</si>
  <si>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</si>
  <si>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</si>
  <si>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</si>
  <si>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</si>
  <si>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</si>
  <si>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</si>
  <si>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</si>
  <si>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</si>
  <si>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</si>
  <si>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</si>
  <si>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</si>
  <si>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</si>
  <si>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</si>
  <si>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</si>
  <si>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</si>
  <si>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</si>
  <si>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</si>
  <si>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</si>
  <si>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</si>
  <si>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</si>
  <si>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</si>
  <si>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</si>
  <si>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</si>
  <si>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</si>
  <si>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</si>
  <si>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</si>
  <si>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</si>
  <si>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</si>
  <si>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</si>
  <si>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</si>
  <si>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</si>
  <si>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</si>
  <si>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</si>
  <si>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</si>
  <si>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</si>
  <si>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</si>
  <si>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</si>
  <si>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</si>
  <si>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</si>
  <si>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</si>
  <si>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</si>
  <si>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</si>
  <si>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</si>
  <si>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</si>
  <si>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</si>
  <si>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</si>
  <si>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</si>
  <si>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</si>
  <si>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</si>
  <si>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</si>
  <si>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</si>
  <si>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</si>
  <si>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</si>
  <si>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</si>
  <si>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</si>
  <si>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</si>
  <si>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</si>
  <si>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</si>
  <si>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</si>
  <si>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</si>
  <si>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</si>
  <si>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</si>
  <si>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</si>
  <si>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</si>
  <si>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</si>
  <si>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</si>
  <si>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</si>
  <si>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</si>
  <si>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</si>
  <si>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</si>
  <si>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</si>
  <si>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</si>
  <si>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</si>
  <si>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</si>
  <si>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</si>
  <si>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</si>
  <si>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</si>
  <si>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</si>
  <si>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</si>
  <si>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</si>
  <si>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</si>
  <si>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</si>
  <si>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</si>
  <si>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</si>
  <si>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</si>
  <si>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</si>
  <si>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</si>
  <si>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</si>
  <si>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</si>
  <si>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</si>
  <si>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</si>
  <si>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</si>
  <si>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</si>
  <si>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</si>
  <si>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</si>
  <si>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</si>
  <si>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</si>
  <si>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</si>
  <si>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</si>
  <si>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</si>
  <si>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</si>
  <si>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</si>
  <si>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</si>
  <si>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</si>
  <si>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</si>
  <si>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</si>
  <si>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</si>
  <si>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</si>
  <si>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</si>
  <si>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</si>
  <si>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</si>
  <si>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</si>
  <si>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</si>
  <si>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</si>
  <si>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</si>
  <si>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</si>
  <si>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</si>
  <si>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</si>
  <si>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</si>
  <si>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</si>
  <si>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</si>
  <si>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</si>
  <si>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</si>
  <si>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</si>
  <si>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</si>
  <si>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</si>
  <si>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</si>
  <si>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</si>
  <si>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</si>
  <si>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</si>
  <si>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</si>
  <si>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</si>
  <si>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</si>
  <si>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</si>
  <si>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</si>
  <si>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</si>
  <si>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</si>
  <si>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</si>
  <si>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</si>
  <si>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</si>
  <si>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</si>
  <si>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（学校番号：３１０）</t>
    <rPh sb="1" eb="3">
      <t>ガッコウ</t>
    </rPh>
    <rPh sb="3" eb="5">
      <t>バンゴウ</t>
    </rPh>
    <phoneticPr fontId="2"/>
  </si>
  <si>
    <t>（財務会計コード番号：１１１８５）</t>
    <rPh sb="1" eb="3">
      <t>ザイム</t>
    </rPh>
    <rPh sb="3" eb="5">
      <t>カイケイ</t>
    </rPh>
    <rPh sb="8" eb="10">
      <t>バンゴウ</t>
    </rPh>
    <phoneticPr fontId="2"/>
  </si>
  <si>
    <t>府立みどり清朋高等学校　</t>
    <rPh sb="0" eb="2">
      <t>フリツ</t>
    </rPh>
    <rPh sb="5" eb="6">
      <t>セイ</t>
    </rPh>
    <rPh sb="6" eb="7">
      <t>ホウ</t>
    </rPh>
    <rPh sb="7" eb="9">
      <t>コウトウ</t>
    </rPh>
    <rPh sb="9" eb="11">
      <t>ガッコウ</t>
    </rPh>
    <phoneticPr fontId="2"/>
  </si>
  <si>
    <t>　　　校長　寳田　康彦　</t>
    <rPh sb="3" eb="5">
      <t>コウチョウ</t>
    </rPh>
    <rPh sb="6" eb="8">
      <t>ホウダ</t>
    </rPh>
    <rPh sb="9" eb="11">
      <t>ヤスヒコ</t>
    </rPh>
    <phoneticPr fontId="2"/>
  </si>
  <si>
    <t>１－(1)－ア</t>
  </si>
  <si>
    <t>授業力向上</t>
    <rPh sb="0" eb="2">
      <t>ジュギョウ</t>
    </rPh>
    <rPh sb="2" eb="3">
      <t>リョク</t>
    </rPh>
    <rPh sb="3" eb="5">
      <t>コウジョウ</t>
    </rPh>
    <phoneticPr fontId="2"/>
  </si>
  <si>
    <t>授業アンケートシステム運用業務委託</t>
    <rPh sb="0" eb="2">
      <t>ジュギョウ</t>
    </rPh>
    <rPh sb="11" eb="13">
      <t>ウンヨウ</t>
    </rPh>
    <rPh sb="13" eb="15">
      <t>ギョウム</t>
    </rPh>
    <rPh sb="15" eb="17">
      <t>イタク</t>
    </rPh>
    <phoneticPr fontId="2"/>
  </si>
  <si>
    <t>授業力向上に係る学校視察</t>
    <rPh sb="0" eb="2">
      <t>ジュギョウ</t>
    </rPh>
    <rPh sb="2" eb="3">
      <t>リョク</t>
    </rPh>
    <rPh sb="3" eb="5">
      <t>コウジョウ</t>
    </rPh>
    <rPh sb="6" eb="7">
      <t>カカ</t>
    </rPh>
    <rPh sb="8" eb="10">
      <t>ガッコウ</t>
    </rPh>
    <rPh sb="10" eb="12">
      <t>シサツ</t>
    </rPh>
    <phoneticPr fontId="2"/>
  </si>
  <si>
    <t>授業満足度の向上</t>
    <rPh sb="0" eb="2">
      <t>ジュギョウ</t>
    </rPh>
    <rPh sb="2" eb="5">
      <t>マンゾクド</t>
    </rPh>
    <rPh sb="6" eb="8">
      <t>コウジョウ</t>
    </rPh>
    <phoneticPr fontId="2"/>
  </si>
  <si>
    <t>パーソナル天秤（実験・実習の充実を図る）</t>
    <rPh sb="5" eb="7">
      <t>テンビン</t>
    </rPh>
    <rPh sb="8" eb="10">
      <t>ジッケン</t>
    </rPh>
    <rPh sb="11" eb="13">
      <t>ジッシュウ</t>
    </rPh>
    <rPh sb="14" eb="16">
      <t>ジュウジツ</t>
    </rPh>
    <rPh sb="17" eb="18">
      <t>ハカ</t>
    </rPh>
    <phoneticPr fontId="2"/>
  </si>
  <si>
    <t>マグネットスクリーン</t>
    <phoneticPr fontId="2"/>
  </si>
  <si>
    <t>１－(1)－イ</t>
  </si>
  <si>
    <t>IOデータUSB3.1Gen1(USB3.0)/2.0対応　外付HDD 4TB</t>
    <rPh sb="27" eb="29">
      <t>タイオウ</t>
    </rPh>
    <rPh sb="30" eb="31">
      <t>ソト</t>
    </rPh>
    <rPh sb="31" eb="32">
      <t>ツ</t>
    </rPh>
    <phoneticPr fontId="2"/>
  </si>
  <si>
    <t>三脚　W-312</t>
    <rPh sb="0" eb="2">
      <t>サンキャク</t>
    </rPh>
    <phoneticPr fontId="2"/>
  </si>
  <si>
    <t>進路実現の支援</t>
    <rPh sb="0" eb="2">
      <t>シンロ</t>
    </rPh>
    <rPh sb="2" eb="4">
      <t>ジツゲン</t>
    </rPh>
    <rPh sb="5" eb="7">
      <t>シエン</t>
    </rPh>
    <phoneticPr fontId="2"/>
  </si>
  <si>
    <t>人権尊重教育の充実</t>
    <rPh sb="0" eb="2">
      <t>ジンケン</t>
    </rPh>
    <rPh sb="2" eb="4">
      <t>ソンチョウ</t>
    </rPh>
    <rPh sb="4" eb="6">
      <t>キョウイク</t>
    </rPh>
    <rPh sb="7" eb="9">
      <t>ジュウジツ</t>
    </rPh>
    <phoneticPr fontId="2"/>
  </si>
  <si>
    <t>教育産業による生徒向け研修講師料</t>
    <rPh sb="0" eb="2">
      <t>キョウイク</t>
    </rPh>
    <rPh sb="2" eb="4">
      <t>サンギョウ</t>
    </rPh>
    <rPh sb="7" eb="9">
      <t>セイト</t>
    </rPh>
    <rPh sb="9" eb="10">
      <t>ム</t>
    </rPh>
    <rPh sb="11" eb="13">
      <t>ケンシュウ</t>
    </rPh>
    <rPh sb="13" eb="16">
      <t>コウシリョウ</t>
    </rPh>
    <phoneticPr fontId="2"/>
  </si>
  <si>
    <t>「卒業生に聞く」講演料</t>
    <rPh sb="1" eb="4">
      <t>ソツギョウセイ</t>
    </rPh>
    <rPh sb="5" eb="6">
      <t>キ</t>
    </rPh>
    <rPh sb="8" eb="11">
      <t>コウエンリョウ</t>
    </rPh>
    <phoneticPr fontId="2"/>
  </si>
  <si>
    <t>「職業人に聞く」講演料</t>
    <rPh sb="1" eb="3">
      <t>ショクギョウ</t>
    </rPh>
    <rPh sb="3" eb="4">
      <t>ジン</t>
    </rPh>
    <rPh sb="5" eb="6">
      <t>キ</t>
    </rPh>
    <rPh sb="8" eb="11">
      <t>コウエンリョウ</t>
    </rPh>
    <phoneticPr fontId="2"/>
  </si>
  <si>
    <t>「人権尊重の教育の充実のために」講演料</t>
    <rPh sb="1" eb="3">
      <t>ジンケン</t>
    </rPh>
    <rPh sb="3" eb="5">
      <t>ソンチョウ</t>
    </rPh>
    <rPh sb="6" eb="8">
      <t>キョウイク</t>
    </rPh>
    <rPh sb="9" eb="11">
      <t>ジュウジツ</t>
    </rPh>
    <rPh sb="16" eb="19">
      <t>コウエンリョウ</t>
    </rPh>
    <phoneticPr fontId="2"/>
  </si>
  <si>
    <t>４－(1)－ア</t>
  </si>
  <si>
    <t>地域貢献力の育成</t>
    <rPh sb="0" eb="2">
      <t>チイキ</t>
    </rPh>
    <rPh sb="2" eb="4">
      <t>コウケン</t>
    </rPh>
    <rPh sb="4" eb="5">
      <t>チカラ</t>
    </rPh>
    <rPh sb="6" eb="8">
      <t>イクセイ</t>
    </rPh>
    <phoneticPr fontId="2"/>
  </si>
  <si>
    <t>４－(3)－イ</t>
  </si>
  <si>
    <t>開かれた学校づくり</t>
    <rPh sb="0" eb="1">
      <t>ヒラ</t>
    </rPh>
    <rPh sb="4" eb="6">
      <t>ガッコウ</t>
    </rPh>
    <phoneticPr fontId="2"/>
  </si>
  <si>
    <t>５－(1)</t>
  </si>
  <si>
    <t>生徒支援体制の充実</t>
    <rPh sb="0" eb="2">
      <t>セイト</t>
    </rPh>
    <rPh sb="2" eb="4">
      <t>シエン</t>
    </rPh>
    <rPh sb="4" eb="6">
      <t>タイセイ</t>
    </rPh>
    <rPh sb="7" eb="9">
      <t>ジュウジツ</t>
    </rPh>
    <phoneticPr fontId="2"/>
  </si>
  <si>
    <t>２－(3)</t>
  </si>
  <si>
    <t>出前授業用教材</t>
    <rPh sb="0" eb="2">
      <t>デマエ</t>
    </rPh>
    <rPh sb="2" eb="5">
      <t>ジュギョウヨウ</t>
    </rPh>
    <rPh sb="5" eb="7">
      <t>キョウザイ</t>
    </rPh>
    <phoneticPr fontId="2"/>
  </si>
  <si>
    <t>体験授業用教材</t>
    <rPh sb="0" eb="2">
      <t>タイケン</t>
    </rPh>
    <rPh sb="2" eb="5">
      <t>ジュギョウヨウ</t>
    </rPh>
    <rPh sb="5" eb="7">
      <t>キョウザイ</t>
    </rPh>
    <phoneticPr fontId="2"/>
  </si>
  <si>
    <t>体験入学に来る中学生のための損害保険料</t>
    <rPh sb="0" eb="2">
      <t>タイケン</t>
    </rPh>
    <rPh sb="2" eb="4">
      <t>ニュウガク</t>
    </rPh>
    <rPh sb="5" eb="6">
      <t>ク</t>
    </rPh>
    <rPh sb="7" eb="10">
      <t>チュウガクセイ</t>
    </rPh>
    <rPh sb="14" eb="16">
      <t>ソンガイ</t>
    </rPh>
    <rPh sb="16" eb="19">
      <t>ホケンリョウ</t>
    </rPh>
    <phoneticPr fontId="2"/>
  </si>
  <si>
    <t>学校案内リーフレット印刷</t>
    <rPh sb="0" eb="2">
      <t>ガッコウ</t>
    </rPh>
    <rPh sb="2" eb="4">
      <t>アンナイ</t>
    </rPh>
    <rPh sb="10" eb="12">
      <t>インサツ</t>
    </rPh>
    <phoneticPr fontId="2"/>
  </si>
  <si>
    <t>１－(2)－ウ</t>
  </si>
  <si>
    <t>◎</t>
  </si>
  <si>
    <t>ＳＳＷ</t>
    <phoneticPr fontId="2"/>
  </si>
  <si>
    <t>ＳＳＷにかかる自宅から勤務校までの交通費（旅費）</t>
    <rPh sb="7" eb="9">
      <t>ジタク</t>
    </rPh>
    <rPh sb="11" eb="13">
      <t>キンム</t>
    </rPh>
    <rPh sb="13" eb="14">
      <t>コウ</t>
    </rPh>
    <rPh sb="17" eb="20">
      <t>コウツウヒ</t>
    </rPh>
    <rPh sb="21" eb="23">
      <t>リョヒ</t>
    </rPh>
    <phoneticPr fontId="2"/>
  </si>
  <si>
    <t>　　令和　　２年　　　５月　　２９日</t>
    <rPh sb="2" eb="4">
      <t>レイワ</t>
    </rPh>
    <rPh sb="7" eb="8">
      <t>ネン</t>
    </rPh>
    <rPh sb="12" eb="13">
      <t>ガツ</t>
    </rPh>
    <rPh sb="17" eb="18">
      <t>ニチ</t>
    </rPh>
    <phoneticPr fontId="2"/>
  </si>
  <si>
    <t>3000部作成予定</t>
    <rPh sb="4" eb="5">
      <t>ブ</t>
    </rPh>
    <rPh sb="5" eb="7">
      <t>サクセイ</t>
    </rPh>
    <rPh sb="7" eb="9">
      <t>ヨテイ</t>
    </rPh>
    <phoneticPr fontId="2"/>
  </si>
  <si>
    <t>　み清高 第　３２号　</t>
    <rPh sb="5" eb="6">
      <t>ダイ</t>
    </rPh>
    <rPh sb="9" eb="10">
      <t>ゴウ</t>
    </rPh>
    <phoneticPr fontId="2"/>
  </si>
  <si>
    <t>　　令和　　２年　　１０月　　　９日</t>
    <rPh sb="2" eb="4">
      <t>レイワ</t>
    </rPh>
    <rPh sb="7" eb="8">
      <t>ネン</t>
    </rPh>
    <rPh sb="12" eb="13">
      <t>ガツ</t>
    </rPh>
    <rPh sb="17" eb="18">
      <t>ニチ</t>
    </rPh>
    <phoneticPr fontId="2"/>
  </si>
  <si>
    <t>　み清高 第32－2号　</t>
    <rPh sb="2" eb="3">
      <t>セイ</t>
    </rPh>
    <rPh sb="3" eb="4">
      <t>コウ</t>
    </rPh>
    <rPh sb="5" eb="6">
      <t>ダイ</t>
    </rPh>
    <rPh sb="10" eb="11">
      <t>ゴウ</t>
    </rPh>
    <phoneticPr fontId="2"/>
  </si>
  <si>
    <t>２－(2)－ア</t>
    <phoneticPr fontId="2"/>
  </si>
  <si>
    <t>12月要求分</t>
    <rPh sb="2" eb="3">
      <t>ガツ</t>
    </rPh>
    <rPh sb="3" eb="5">
      <t>ヨウキュウ</t>
    </rPh>
    <rPh sb="5" eb="6">
      <t>フン</t>
    </rPh>
    <phoneticPr fontId="2"/>
  </si>
  <si>
    <t>修学旅行下見(行先変更)</t>
    <rPh sb="0" eb="2">
      <t>シュウガク</t>
    </rPh>
    <rPh sb="2" eb="4">
      <t>リョコウ</t>
    </rPh>
    <rPh sb="4" eb="6">
      <t>シタミ</t>
    </rPh>
    <rPh sb="7" eb="9">
      <t>イキサキ</t>
    </rPh>
    <rPh sb="9" eb="11">
      <t>ヘンコウ</t>
    </rPh>
    <phoneticPr fontId="2"/>
  </si>
  <si>
    <t>修学旅行下見(人数追加)</t>
    <rPh sb="0" eb="2">
      <t>シュウガク</t>
    </rPh>
    <rPh sb="2" eb="4">
      <t>リョコウ</t>
    </rPh>
    <rPh sb="4" eb="6">
      <t>シタミ</t>
    </rPh>
    <rPh sb="7" eb="9">
      <t>ニンズウ</t>
    </rPh>
    <rPh sb="9" eb="11">
      <t>ツイカ</t>
    </rPh>
    <phoneticPr fontId="2"/>
  </si>
  <si>
    <t>ｺﾐｭﾆｹｰｼｮﾝ力の育成</t>
    <rPh sb="9" eb="10">
      <t>リョク</t>
    </rPh>
    <rPh sb="11" eb="13">
      <t>イクセイ</t>
    </rPh>
    <phoneticPr fontId="2"/>
  </si>
  <si>
    <t>　み清高 第32－3号　</t>
    <rPh sb="2" eb="3">
      <t>セイ</t>
    </rPh>
    <rPh sb="3" eb="4">
      <t>コウ</t>
    </rPh>
    <rPh sb="5" eb="6">
      <t>ダイ</t>
    </rPh>
    <rPh sb="10" eb="11">
      <t>ゴウ</t>
    </rPh>
    <phoneticPr fontId="2"/>
  </si>
  <si>
    <t>　　令和　２年１２月１８日</t>
    <rPh sb="12" eb="13">
      <t>ニチ</t>
    </rPh>
    <phoneticPr fontId="2"/>
  </si>
  <si>
    <t>引上げ</t>
    <rPh sb="0" eb="2">
      <t>ヒキア</t>
    </rPh>
    <phoneticPr fontId="2"/>
  </si>
  <si>
    <t>学校再開に伴う感染症対策</t>
    <rPh sb="0" eb="2">
      <t>ガッコウ</t>
    </rPh>
    <rPh sb="2" eb="4">
      <t>サイカイ</t>
    </rPh>
    <rPh sb="5" eb="6">
      <t>トモナ</t>
    </rPh>
    <rPh sb="7" eb="10">
      <t>カンセンショウ</t>
    </rPh>
    <rPh sb="10" eb="12">
      <t>タイサク</t>
    </rPh>
    <phoneticPr fontId="2"/>
  </si>
  <si>
    <t>消耗需用費</t>
    <phoneticPr fontId="2"/>
  </si>
  <si>
    <t>み清高 第32－3号　</t>
    <rPh sb="1" eb="2">
      <t>セイ</t>
    </rPh>
    <rPh sb="2" eb="3">
      <t>コウ</t>
    </rPh>
    <rPh sb="4" eb="5">
      <t>ダイ</t>
    </rPh>
    <rPh sb="9" eb="10">
      <t>ゴウ</t>
    </rPh>
    <phoneticPr fontId="2"/>
  </si>
  <si>
    <t>１－(1)－ア</t>
    <phoneticPr fontId="2"/>
  </si>
  <si>
    <t>授業力向上</t>
    <phoneticPr fontId="2"/>
  </si>
  <si>
    <t>修学旅行の下見（2年行先変更・1年人数変更）</t>
    <rPh sb="0" eb="2">
      <t>シュウガク</t>
    </rPh>
    <rPh sb="2" eb="4">
      <t>リョコウ</t>
    </rPh>
    <rPh sb="5" eb="7">
      <t>シタミ</t>
    </rPh>
    <rPh sb="9" eb="10">
      <t>ネン</t>
    </rPh>
    <rPh sb="10" eb="12">
      <t>イキサキ</t>
    </rPh>
    <rPh sb="12" eb="14">
      <t>ヘンコウ</t>
    </rPh>
    <rPh sb="16" eb="17">
      <t>ネン</t>
    </rPh>
    <rPh sb="17" eb="19">
      <t>ニンズウ</t>
    </rPh>
    <rPh sb="19" eb="21">
      <t>ヘンコウ</t>
    </rPh>
    <phoneticPr fontId="2"/>
  </si>
  <si>
    <t>パーソナル天秤（実験・実習の充実を図る）</t>
    <phoneticPr fontId="2"/>
  </si>
  <si>
    <t>授業満足度の向上</t>
    <phoneticPr fontId="2"/>
  </si>
  <si>
    <t>１－(1)－イ</t>
    <phoneticPr fontId="2"/>
  </si>
  <si>
    <t>進路実現の支援</t>
    <phoneticPr fontId="2"/>
  </si>
  <si>
    <t>１－(2)－ウ</t>
    <phoneticPr fontId="2"/>
  </si>
  <si>
    <t>教育産業による生徒向け研修講師料</t>
    <phoneticPr fontId="2"/>
  </si>
  <si>
    <t>「卒業生に聞く」講演料</t>
    <phoneticPr fontId="2"/>
  </si>
  <si>
    <t>４－(1)－ア</t>
    <phoneticPr fontId="2"/>
  </si>
  <si>
    <t>地域貢献力の育成</t>
    <phoneticPr fontId="2"/>
  </si>
  <si>
    <t>出前授業用教材</t>
    <phoneticPr fontId="2"/>
  </si>
  <si>
    <t>○</t>
  </si>
  <si>
    <t>４－(3)－イ</t>
    <phoneticPr fontId="2"/>
  </si>
  <si>
    <t>開かれた学校づくり</t>
    <phoneticPr fontId="2"/>
  </si>
  <si>
    <t>ハイビジョンメモリームービー（JVC GZ-F270）</t>
    <phoneticPr fontId="2"/>
  </si>
  <si>
    <t>ハイビジョンメモリームービー（JVC GZ-F270）他２件
体験授業用教材</t>
    <rPh sb="27" eb="28">
      <t>ホカ</t>
    </rPh>
    <rPh sb="29" eb="30">
      <t>ケン</t>
    </rPh>
    <rPh sb="31" eb="33">
      <t>タイケン</t>
    </rPh>
    <rPh sb="33" eb="35">
      <t>ジュギョウ</t>
    </rPh>
    <rPh sb="35" eb="36">
      <t>ヨウ</t>
    </rPh>
    <rPh sb="36" eb="38">
      <t>キョウザイ</t>
    </rPh>
    <phoneticPr fontId="2"/>
  </si>
  <si>
    <t>体験入学に来る中学生のための損害保険料</t>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</si>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</sst>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58" fontId="6" fillId="0" borderId="0" xfId="0" applyNumberFormat="1" applyFont="1" applyAlignment="1" applyProtection="1">
      <alignment horizontal="right" vertical="center" indent="1"/>
      <protection locked="0"/>
    </xf>
    <xf numFmtId="0" fontId="6" fillId="0" borderId="0" xfId="0" applyFont="1" applyAlignment="1" applyProtection="1">
      <alignment horizontal="right" vertical="center" indent="1"/>
      <protection locked="0"/>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58" fontId="6" fillId="0" borderId="0" xfId="0" applyNumberFormat="1" applyFont="1" applyAlignment="1" applyProtection="1">
      <alignment horizontal="right" vertical="center" indent="2"/>
      <protection locked="0"/>
    </xf>
    <xf numFmtId="0" fontId="6" fillId="0" borderId="0" xfId="0" applyFont="1" applyAlignment="1" applyProtection="1">
      <alignment horizontal="right" vertical="center" indent="2"/>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0773" name="グループ化 1">
          <a:extLst>
            <a:ext uri="{FF2B5EF4-FFF2-40B4-BE49-F238E27FC236}">
              <a16:creationId xmlns:a16="http://schemas.microsoft.com/office/drawing/2014/main" id="{7CF78183-D262-4CF5-8347-6D94FB1C7C87}"/>
            </a:ext>
          </a:extLst>
        </xdr:cNvPr>
        <xdr:cNvGrpSpPr>
          <a:grpSpLocks/>
        </xdr:cNvGrpSpPr>
      </xdr:nvGrpSpPr>
      <xdr:grpSpPr bwMode="auto">
        <a:xfrm>
          <a:off x="695325" y="3581400"/>
          <a:ext cx="390525" cy="0"/>
          <a:chOff x="104775" y="2867025"/>
          <a:chExt cx="1619250" cy="704851"/>
        </a:xfrm>
      </xdr:grpSpPr>
      <xdr:grpSp>
        <xdr:nvGrpSpPr>
          <xdr:cNvPr id="100779" name="グループ化 2">
            <a:extLst>
              <a:ext uri="{FF2B5EF4-FFF2-40B4-BE49-F238E27FC236}">
                <a16:creationId xmlns:a16="http://schemas.microsoft.com/office/drawing/2014/main" id="{7469CB30-FBED-4333-B24A-BC2BD2EE6B2B}"/>
              </a:ext>
            </a:extLst>
          </xdr:cNvPr>
          <xdr:cNvGrpSpPr>
            <a:grpSpLocks/>
          </xdr:cNvGrpSpPr>
        </xdr:nvGrpSpPr>
        <xdr:grpSpPr bwMode="auto">
          <a:xfrm>
            <a:off x="104775" y="2867025"/>
            <a:ext cx="1619250" cy="704851"/>
            <a:chOff x="57150" y="2962275"/>
            <a:chExt cx="1619250" cy="704851"/>
          </a:xfrm>
        </xdr:grpSpPr>
        <xdr:sp macro="" textlink="">
          <xdr:nvSpPr>
            <xdr:cNvPr id="100781" name="AutoShape 3">
              <a:extLst>
                <a:ext uri="{FF2B5EF4-FFF2-40B4-BE49-F238E27FC236}">
                  <a16:creationId xmlns:a16="http://schemas.microsoft.com/office/drawing/2014/main" id="{D09623B7-6FAD-4A2E-8998-64294910720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82" name="AutoShape 6">
              <a:extLst>
                <a:ext uri="{FF2B5EF4-FFF2-40B4-BE49-F238E27FC236}">
                  <a16:creationId xmlns:a16="http://schemas.microsoft.com/office/drawing/2014/main" id="{CEE1E8AD-4A1A-46FA-94BF-74B6B494A7C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0C89B77-F84E-4318-9F0B-37337BAB430B}"/>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0774" name="グループ化 1">
          <a:extLst>
            <a:ext uri="{FF2B5EF4-FFF2-40B4-BE49-F238E27FC236}">
              <a16:creationId xmlns:a16="http://schemas.microsoft.com/office/drawing/2014/main" id="{CD7339FB-A226-420B-BCF7-ADB3EFD96540}"/>
            </a:ext>
          </a:extLst>
        </xdr:cNvPr>
        <xdr:cNvGrpSpPr>
          <a:grpSpLocks/>
        </xdr:cNvGrpSpPr>
      </xdr:nvGrpSpPr>
      <xdr:grpSpPr bwMode="auto">
        <a:xfrm>
          <a:off x="57150" y="3581400"/>
          <a:ext cx="1038225" cy="0"/>
          <a:chOff x="104775" y="2867025"/>
          <a:chExt cx="1619250" cy="704851"/>
        </a:xfrm>
      </xdr:grpSpPr>
      <xdr:grpSp>
        <xdr:nvGrpSpPr>
          <xdr:cNvPr id="100775" name="グループ化 2">
            <a:extLst>
              <a:ext uri="{FF2B5EF4-FFF2-40B4-BE49-F238E27FC236}">
                <a16:creationId xmlns:a16="http://schemas.microsoft.com/office/drawing/2014/main" id="{79E8D8F8-DAF1-46F6-A4A0-93D9C9188B66}"/>
              </a:ext>
            </a:extLst>
          </xdr:cNvPr>
          <xdr:cNvGrpSpPr>
            <a:grpSpLocks/>
          </xdr:cNvGrpSpPr>
        </xdr:nvGrpSpPr>
        <xdr:grpSpPr bwMode="auto">
          <a:xfrm>
            <a:off x="104775" y="2867025"/>
            <a:ext cx="1619250" cy="704851"/>
            <a:chOff x="57150" y="2962275"/>
            <a:chExt cx="1619250" cy="704851"/>
          </a:xfrm>
        </xdr:grpSpPr>
        <xdr:sp macro="" textlink="">
          <xdr:nvSpPr>
            <xdr:cNvPr id="100777" name="AutoShape 3">
              <a:extLst>
                <a:ext uri="{FF2B5EF4-FFF2-40B4-BE49-F238E27FC236}">
                  <a16:creationId xmlns:a16="http://schemas.microsoft.com/office/drawing/2014/main" id="{0FBC4D62-095C-495F-B4C1-791F080EF69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78" name="AutoShape 6">
              <a:extLst>
                <a:ext uri="{FF2B5EF4-FFF2-40B4-BE49-F238E27FC236}">
                  <a16:creationId xmlns:a16="http://schemas.microsoft.com/office/drawing/2014/main" id="{42E6EB94-90EE-40E0-8D73-5EF6EBDDCE8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F97E6419-4BB2-4011-B2E4-DB00311CDB9F}"/>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96087" name="グループ化 1">
          <a:extLst>
            <a:ext uri="{FF2B5EF4-FFF2-40B4-BE49-F238E27FC236}">
              <a16:creationId xmlns:a16="http://schemas.microsoft.com/office/drawing/2014/main" id="{CE58CC20-A889-43A0-95F9-C2F68AA09E53}"/>
            </a:ext>
          </a:extLst>
        </xdr:cNvPr>
        <xdr:cNvGrpSpPr>
          <a:grpSpLocks/>
        </xdr:cNvGrpSpPr>
      </xdr:nvGrpSpPr>
      <xdr:grpSpPr bwMode="auto">
        <a:xfrm>
          <a:off x="695325" y="3581400"/>
          <a:ext cx="390525" cy="0"/>
          <a:chOff x="104775" y="2867025"/>
          <a:chExt cx="1619250" cy="704851"/>
        </a:xfrm>
      </xdr:grpSpPr>
      <xdr:grpSp>
        <xdr:nvGrpSpPr>
          <xdr:cNvPr id="96088" name="グループ化 2">
            <a:extLst>
              <a:ext uri="{FF2B5EF4-FFF2-40B4-BE49-F238E27FC236}">
                <a16:creationId xmlns:a16="http://schemas.microsoft.com/office/drawing/2014/main" id="{E808E2AF-2F27-4AC2-AF1A-E6D1C1ABAAAC}"/>
              </a:ext>
            </a:extLst>
          </xdr:cNvPr>
          <xdr:cNvGrpSpPr>
            <a:grpSpLocks/>
          </xdr:cNvGrpSpPr>
        </xdr:nvGrpSpPr>
        <xdr:grpSpPr bwMode="auto">
          <a:xfrm>
            <a:off x="104775" y="2867025"/>
            <a:ext cx="1619250" cy="704851"/>
            <a:chOff x="57150" y="2962275"/>
            <a:chExt cx="1619250" cy="704851"/>
          </a:xfrm>
        </xdr:grpSpPr>
        <xdr:sp macro="" textlink="">
          <xdr:nvSpPr>
            <xdr:cNvPr id="96090" name="AutoShape 3">
              <a:extLst>
                <a:ext uri="{FF2B5EF4-FFF2-40B4-BE49-F238E27FC236}">
                  <a16:creationId xmlns:a16="http://schemas.microsoft.com/office/drawing/2014/main" id="{FF5C6B73-11F4-4DD8-B9B5-8DCC75E51C3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91" name="AutoShape 6">
              <a:extLst>
                <a:ext uri="{FF2B5EF4-FFF2-40B4-BE49-F238E27FC236}">
                  <a16:creationId xmlns:a16="http://schemas.microsoft.com/office/drawing/2014/main" id="{71BDAA7B-6B6F-4C63-8B9E-E181FA8EC1D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8F9266B-CB4A-45EB-A757-CBFBD3E5354E}"/>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793" name="グループ化 1">
          <a:extLst>
            <a:ext uri="{FF2B5EF4-FFF2-40B4-BE49-F238E27FC236}">
              <a16:creationId xmlns:a16="http://schemas.microsoft.com/office/drawing/2014/main" id="{C4D2F4B2-78E8-4DF7-B54F-C33F04B6A2F1}"/>
            </a:ext>
          </a:extLst>
        </xdr:cNvPr>
        <xdr:cNvGrpSpPr>
          <a:grpSpLocks/>
        </xdr:cNvGrpSpPr>
      </xdr:nvGrpSpPr>
      <xdr:grpSpPr bwMode="auto">
        <a:xfrm>
          <a:off x="47625" y="3581400"/>
          <a:ext cx="1038225" cy="0"/>
          <a:chOff x="104775" y="2867025"/>
          <a:chExt cx="1619250" cy="704851"/>
        </a:xfrm>
      </xdr:grpSpPr>
      <xdr:grpSp>
        <xdr:nvGrpSpPr>
          <xdr:cNvPr id="99794" name="グループ化 2">
            <a:extLst>
              <a:ext uri="{FF2B5EF4-FFF2-40B4-BE49-F238E27FC236}">
                <a16:creationId xmlns:a16="http://schemas.microsoft.com/office/drawing/2014/main" id="{0506FB03-BCA7-4D79-8610-C37C71220E50}"/>
              </a:ext>
            </a:extLst>
          </xdr:cNvPr>
          <xdr:cNvGrpSpPr>
            <a:grpSpLocks/>
          </xdr:cNvGrpSpPr>
        </xdr:nvGrpSpPr>
        <xdr:grpSpPr bwMode="auto">
          <a:xfrm>
            <a:off x="104775" y="2867025"/>
            <a:ext cx="1619250" cy="704851"/>
            <a:chOff x="57150" y="2962275"/>
            <a:chExt cx="1619250" cy="704851"/>
          </a:xfrm>
        </xdr:grpSpPr>
        <xdr:sp macro="" textlink="">
          <xdr:nvSpPr>
            <xdr:cNvPr id="99796" name="AutoShape 3">
              <a:extLst>
                <a:ext uri="{FF2B5EF4-FFF2-40B4-BE49-F238E27FC236}">
                  <a16:creationId xmlns:a16="http://schemas.microsoft.com/office/drawing/2014/main" id="{2A7E5BB7-CB28-48DE-A7D4-8918B5486DA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97" name="AutoShape 6">
              <a:extLst>
                <a:ext uri="{FF2B5EF4-FFF2-40B4-BE49-F238E27FC236}">
                  <a16:creationId xmlns:a16="http://schemas.microsoft.com/office/drawing/2014/main" id="{6F48F21C-38EE-4C2B-8323-446857A23BE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090B355-2F1B-434F-BC71-9E741F717D13}"/>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1783" name="グループ化 1">
          <a:extLst>
            <a:ext uri="{FF2B5EF4-FFF2-40B4-BE49-F238E27FC236}">
              <a16:creationId xmlns:a16="http://schemas.microsoft.com/office/drawing/2014/main" id="{2A8C0CF3-917D-40EE-92AD-7FA9C102DE45}"/>
            </a:ext>
          </a:extLst>
        </xdr:cNvPr>
        <xdr:cNvGrpSpPr>
          <a:grpSpLocks/>
        </xdr:cNvGrpSpPr>
      </xdr:nvGrpSpPr>
      <xdr:grpSpPr bwMode="auto">
        <a:xfrm>
          <a:off x="47625" y="3581400"/>
          <a:ext cx="1038225" cy="0"/>
          <a:chOff x="104775" y="2867025"/>
          <a:chExt cx="1619250" cy="704851"/>
        </a:xfrm>
      </xdr:grpSpPr>
      <xdr:grpSp>
        <xdr:nvGrpSpPr>
          <xdr:cNvPr id="101789" name="グループ化 2">
            <a:extLst>
              <a:ext uri="{FF2B5EF4-FFF2-40B4-BE49-F238E27FC236}">
                <a16:creationId xmlns:a16="http://schemas.microsoft.com/office/drawing/2014/main" id="{B1516460-C945-4540-99F1-4A556553F708}"/>
              </a:ext>
            </a:extLst>
          </xdr:cNvPr>
          <xdr:cNvGrpSpPr>
            <a:grpSpLocks/>
          </xdr:cNvGrpSpPr>
        </xdr:nvGrpSpPr>
        <xdr:grpSpPr bwMode="auto">
          <a:xfrm>
            <a:off x="104775" y="2867025"/>
            <a:ext cx="1619250" cy="704851"/>
            <a:chOff x="57150" y="2962275"/>
            <a:chExt cx="1619250" cy="704851"/>
          </a:xfrm>
        </xdr:grpSpPr>
        <xdr:sp macro="" textlink="">
          <xdr:nvSpPr>
            <xdr:cNvPr id="101791" name="AutoShape 3">
              <a:extLst>
                <a:ext uri="{FF2B5EF4-FFF2-40B4-BE49-F238E27FC236}">
                  <a16:creationId xmlns:a16="http://schemas.microsoft.com/office/drawing/2014/main" id="{1DE41228-D2E3-4289-9158-9E005344C4E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92" name="AutoShape 6">
              <a:extLst>
                <a:ext uri="{FF2B5EF4-FFF2-40B4-BE49-F238E27FC236}">
                  <a16:creationId xmlns:a16="http://schemas.microsoft.com/office/drawing/2014/main" id="{C69BAE44-DFA1-4B1F-9DC4-9FCD7B5712D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B87D372-BA44-4298-946B-200386AE44F1}"/>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784" name="グループ化 1">
          <a:extLst>
            <a:ext uri="{FF2B5EF4-FFF2-40B4-BE49-F238E27FC236}">
              <a16:creationId xmlns:a16="http://schemas.microsoft.com/office/drawing/2014/main" id="{461E66B2-F8CF-4574-BFF5-7A804E6B2187}"/>
            </a:ext>
          </a:extLst>
        </xdr:cNvPr>
        <xdr:cNvGrpSpPr>
          <a:grpSpLocks/>
        </xdr:cNvGrpSpPr>
      </xdr:nvGrpSpPr>
      <xdr:grpSpPr bwMode="auto">
        <a:xfrm>
          <a:off x="57150" y="3581400"/>
          <a:ext cx="1038225" cy="0"/>
          <a:chOff x="104775" y="2867025"/>
          <a:chExt cx="1619250" cy="729156"/>
        </a:xfrm>
      </xdr:grpSpPr>
      <xdr:grpSp>
        <xdr:nvGrpSpPr>
          <xdr:cNvPr id="101785" name="グループ化 2">
            <a:extLst>
              <a:ext uri="{FF2B5EF4-FFF2-40B4-BE49-F238E27FC236}">
                <a16:creationId xmlns:a16="http://schemas.microsoft.com/office/drawing/2014/main" id="{E69360E1-7CA6-4F57-961D-AB810CA19724}"/>
              </a:ext>
            </a:extLst>
          </xdr:cNvPr>
          <xdr:cNvGrpSpPr>
            <a:grpSpLocks/>
          </xdr:cNvGrpSpPr>
        </xdr:nvGrpSpPr>
        <xdr:grpSpPr bwMode="auto">
          <a:xfrm>
            <a:off x="104775" y="2867025"/>
            <a:ext cx="1619250" cy="704851"/>
            <a:chOff x="57150" y="2962275"/>
            <a:chExt cx="1619250" cy="704851"/>
          </a:xfrm>
        </xdr:grpSpPr>
        <xdr:sp macro="" textlink="">
          <xdr:nvSpPr>
            <xdr:cNvPr id="101787" name="AutoShape 3">
              <a:extLst>
                <a:ext uri="{FF2B5EF4-FFF2-40B4-BE49-F238E27FC236}">
                  <a16:creationId xmlns:a16="http://schemas.microsoft.com/office/drawing/2014/main" id="{B3F8BB96-1FCC-4CF8-9B56-D3C2B5B546E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88" name="AutoShape 6">
              <a:extLst>
                <a:ext uri="{FF2B5EF4-FFF2-40B4-BE49-F238E27FC236}">
                  <a16:creationId xmlns:a16="http://schemas.microsoft.com/office/drawing/2014/main" id="{D353D2D4-FF82-484E-A1DF-A376B348A21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E76EF96-0C11-42F1-82EA-F48127B1B059}"/>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173</v>
      </c>
      <c r="B1" s="136"/>
      <c r="H1" s="539" t="str">
        <f>'1-1'!H1:K1</f>
        <v>（学校番号：３１０）</v>
      </c>
      <c r="I1" s="539"/>
      <c r="J1" s="539"/>
      <c r="K1" s="539"/>
      <c r="L1" s="539"/>
    </row>
    <row r="2" spans="1:12" s="1" customFormat="1" ht="18" customHeight="1" x14ac:dyDescent="0.2">
      <c r="B2" s="136"/>
      <c r="H2" s="539" t="str">
        <f>'1-1'!H2:K2</f>
        <v>（財務会計コード番号：１１１８５）</v>
      </c>
      <c r="I2" s="539"/>
      <c r="J2" s="539"/>
      <c r="K2" s="539"/>
      <c r="L2" s="539"/>
    </row>
    <row r="3" spans="1:12" s="1" customFormat="1" ht="18" customHeight="1" x14ac:dyDescent="0.2">
      <c r="B3" s="136"/>
      <c r="L3" s="2"/>
    </row>
    <row r="4" spans="1:12" s="1" customFormat="1" ht="18" customHeight="1" x14ac:dyDescent="0.2">
      <c r="B4" s="136"/>
      <c r="H4" s="536" t="s">
        <v>327</v>
      </c>
      <c r="I4" s="536"/>
      <c r="J4" s="536"/>
      <c r="K4" s="536"/>
      <c r="L4" s="536"/>
    </row>
    <row r="5" spans="1:12" s="1" customFormat="1" ht="18" customHeight="1" x14ac:dyDescent="0.2">
      <c r="B5" s="136"/>
      <c r="H5" s="651">
        <v>44286</v>
      </c>
      <c r="I5" s="652"/>
      <c r="J5" s="652"/>
      <c r="K5" s="652"/>
      <c r="L5" s="652"/>
    </row>
    <row r="6" spans="1:12" s="1" customFormat="1" ht="18" customHeight="1" x14ac:dyDescent="0.2">
      <c r="A6" s="3" t="s">
        <v>2</v>
      </c>
      <c r="B6" s="136"/>
      <c r="H6" s="4"/>
      <c r="L6" s="11"/>
    </row>
    <row r="7" spans="1:12" s="1" customFormat="1" ht="18" customHeight="1" x14ac:dyDescent="0.2">
      <c r="A7" s="4"/>
      <c r="B7" s="136"/>
      <c r="H7" s="536" t="str">
        <f>'1-1'!H7:K7</f>
        <v>府立みどり清朋高等学校　</v>
      </c>
      <c r="I7" s="536"/>
      <c r="J7" s="536"/>
      <c r="K7" s="536"/>
      <c r="L7" s="536"/>
    </row>
    <row r="8" spans="1:12" s="1" customFormat="1" ht="18" customHeight="1" x14ac:dyDescent="0.2">
      <c r="A8" s="4"/>
      <c r="B8" s="136"/>
      <c r="H8" s="536" t="str">
        <f>'1-1'!H8:K8</f>
        <v>　　　校長　寳田　康彦　</v>
      </c>
      <c r="I8" s="536"/>
      <c r="J8" s="536"/>
      <c r="K8" s="536"/>
      <c r="L8" s="536"/>
    </row>
    <row r="9" spans="1:12" s="1" customFormat="1" ht="42" customHeight="1" x14ac:dyDescent="0.2">
      <c r="A9" s="4"/>
      <c r="B9" s="136"/>
      <c r="H9" s="2"/>
      <c r="L9" s="44"/>
    </row>
    <row r="10" spans="1:12" s="5" customFormat="1" ht="24" customHeight="1" x14ac:dyDescent="0.2">
      <c r="A10" s="541" t="s">
        <v>259</v>
      </c>
      <c r="B10" s="541"/>
      <c r="C10" s="541"/>
      <c r="D10" s="541"/>
      <c r="E10" s="541"/>
      <c r="F10" s="541"/>
      <c r="G10" s="541"/>
      <c r="H10" s="541"/>
      <c r="I10" s="541"/>
      <c r="J10" s="541"/>
      <c r="K10" s="541"/>
      <c r="L10" s="541"/>
    </row>
    <row r="11" spans="1:12" s="5" customFormat="1" ht="24" customHeight="1" x14ac:dyDescent="0.2">
      <c r="A11" s="542"/>
      <c r="B11" s="542"/>
      <c r="C11" s="542"/>
      <c r="D11" s="542"/>
      <c r="E11" s="542"/>
      <c r="F11" s="542"/>
      <c r="G11" s="542"/>
      <c r="H11" s="542"/>
      <c r="I11" s="542"/>
      <c r="J11" s="542"/>
      <c r="K11" s="542"/>
      <c r="L11" s="542"/>
    </row>
    <row r="12" spans="1:12" s="5" customFormat="1" ht="24" customHeight="1" x14ac:dyDescent="0.2">
      <c r="A12" s="14" t="s">
        <v>347</v>
      </c>
      <c r="B12" s="137"/>
      <c r="C12" s="14"/>
      <c r="D12" s="14"/>
      <c r="E12" s="14"/>
      <c r="F12" s="14"/>
      <c r="G12" s="14"/>
      <c r="H12" s="6"/>
      <c r="I12" s="6"/>
      <c r="J12" s="6"/>
      <c r="K12" s="6"/>
      <c r="L12" s="6"/>
    </row>
    <row r="13" spans="1:12" s="5" customFormat="1" ht="24" customHeight="1" thickBot="1" x14ac:dyDescent="0.25">
      <c r="A13" s="55"/>
      <c r="B13" s="138"/>
      <c r="C13" s="56"/>
      <c r="D13" s="56"/>
      <c r="E13" s="56"/>
      <c r="F13" s="56"/>
      <c r="G13" s="56"/>
      <c r="H13" s="56"/>
      <c r="I13" s="56"/>
      <c r="J13" s="56"/>
      <c r="K13" s="56"/>
      <c r="L13" s="56"/>
    </row>
    <row r="14" spans="1:12" s="5" customFormat="1" ht="45" customHeight="1" thickBot="1" x14ac:dyDescent="0.25">
      <c r="A14" s="646" t="s">
        <v>232</v>
      </c>
      <c r="B14" s="647"/>
      <c r="C14" s="648"/>
      <c r="D14" s="546">
        <f>L16</f>
        <v>987626</v>
      </c>
      <c r="E14" s="547"/>
      <c r="F14" s="548"/>
      <c r="G14" s="632" t="s">
        <v>1</v>
      </c>
      <c r="H14" s="633"/>
      <c r="I14" s="634">
        <v>44286</v>
      </c>
      <c r="J14" s="635"/>
      <c r="K14" s="636"/>
      <c r="L14" s="637"/>
    </row>
    <row r="15" spans="1:12" s="5" customFormat="1" ht="39" customHeight="1" thickBot="1" x14ac:dyDescent="0.25">
      <c r="A15" s="19"/>
      <c r="B15" s="18" t="s">
        <v>7</v>
      </c>
      <c r="C15" s="17" t="s">
        <v>8</v>
      </c>
      <c r="D15" s="16" t="s">
        <v>104</v>
      </c>
      <c r="E15" s="16" t="s">
        <v>103</v>
      </c>
      <c r="F15" s="17" t="s">
        <v>9</v>
      </c>
      <c r="G15" s="17" t="s">
        <v>10</v>
      </c>
      <c r="H15" s="400" t="s">
        <v>198</v>
      </c>
      <c r="I15" s="16" t="s">
        <v>11</v>
      </c>
      <c r="J15" s="452" t="s">
        <v>202</v>
      </c>
      <c r="K15" s="447" t="s">
        <v>249</v>
      </c>
      <c r="L15" s="22" t="s">
        <v>13</v>
      </c>
    </row>
    <row r="16" spans="1:12" s="5" customFormat="1" ht="58.5" customHeight="1" thickTop="1" thickBot="1" x14ac:dyDescent="0.25">
      <c r="A16" s="21" t="s">
        <v>102</v>
      </c>
      <c r="B16" s="178">
        <f>'3-2'!K257</f>
        <v>54000</v>
      </c>
      <c r="C16" s="179">
        <f>'3-2'!K258</f>
        <v>80269</v>
      </c>
      <c r="D16" s="179">
        <f>'3-2'!K259</f>
        <v>478231</v>
      </c>
      <c r="E16" s="179">
        <f>'3-2'!K260</f>
        <v>0</v>
      </c>
      <c r="F16" s="179">
        <f>'3-2'!K261</f>
        <v>5386</v>
      </c>
      <c r="G16" s="179">
        <f>'3-2'!K262</f>
        <v>36300</v>
      </c>
      <c r="H16" s="179">
        <f>'3-2'!K263</f>
        <v>0</v>
      </c>
      <c r="I16" s="179">
        <f>'3-2'!K264</f>
        <v>0</v>
      </c>
      <c r="J16" s="179">
        <f>'3-2'!K265</f>
        <v>48080</v>
      </c>
      <c r="K16" s="476">
        <f>'3-2'!K266</f>
        <v>285360</v>
      </c>
      <c r="L16" s="180">
        <f>SUM(B16:K16)</f>
        <v>987626</v>
      </c>
    </row>
    <row r="17" spans="1:12" ht="24" customHeight="1" thickBot="1" x14ac:dyDescent="0.25">
      <c r="F17" s="12"/>
      <c r="G17" s="12"/>
    </row>
    <row r="18" spans="1:12" ht="24" customHeight="1" thickBot="1" x14ac:dyDescent="0.25">
      <c r="A18" s="134" t="s">
        <v>119</v>
      </c>
      <c r="B18" s="638" t="s">
        <v>120</v>
      </c>
      <c r="C18" s="639"/>
      <c r="D18" s="638" t="s">
        <v>174</v>
      </c>
      <c r="E18" s="640"/>
      <c r="F18" s="638" t="s">
        <v>170</v>
      </c>
      <c r="G18" s="639"/>
      <c r="H18" s="639"/>
      <c r="I18" s="639"/>
      <c r="J18" s="639"/>
      <c r="K18" s="640"/>
      <c r="L18" s="135" t="s">
        <v>118</v>
      </c>
    </row>
    <row r="19" spans="1:12" ht="48" customHeight="1" x14ac:dyDescent="0.2">
      <c r="A19" s="139">
        <v>1</v>
      </c>
      <c r="B19" s="641" t="s">
        <v>328</v>
      </c>
      <c r="C19" s="642"/>
      <c r="D19" s="629" t="s">
        <v>329</v>
      </c>
      <c r="E19" s="630"/>
      <c r="F19" s="643" t="s">
        <v>330</v>
      </c>
      <c r="G19" s="644"/>
      <c r="H19" s="644"/>
      <c r="I19" s="644"/>
      <c r="J19" s="644"/>
      <c r="K19" s="645"/>
      <c r="L19" s="421" t="s">
        <v>309</v>
      </c>
    </row>
    <row r="20" spans="1:12" ht="48" customHeight="1" x14ac:dyDescent="0.2">
      <c r="A20" s="140">
        <v>1</v>
      </c>
      <c r="B20" s="620" t="s">
        <v>328</v>
      </c>
      <c r="C20" s="621"/>
      <c r="D20" s="625" t="s">
        <v>329</v>
      </c>
      <c r="E20" s="626"/>
      <c r="F20" s="627" t="s">
        <v>283</v>
      </c>
      <c r="G20" s="631"/>
      <c r="H20" s="631"/>
      <c r="I20" s="631"/>
      <c r="J20" s="631"/>
      <c r="K20" s="628"/>
      <c r="L20" s="421" t="s">
        <v>309</v>
      </c>
    </row>
    <row r="21" spans="1:12" ht="48" customHeight="1" x14ac:dyDescent="0.2">
      <c r="A21" s="140">
        <v>1</v>
      </c>
      <c r="B21" s="620" t="s">
        <v>328</v>
      </c>
      <c r="C21" s="621"/>
      <c r="D21" s="625" t="s">
        <v>329</v>
      </c>
      <c r="E21" s="626"/>
      <c r="F21" s="627" t="s">
        <v>331</v>
      </c>
      <c r="G21" s="631"/>
      <c r="H21" s="631"/>
      <c r="I21" s="631"/>
      <c r="J21" s="631"/>
      <c r="K21" s="628"/>
      <c r="L21" s="421" t="s">
        <v>309</v>
      </c>
    </row>
    <row r="22" spans="1:12" ht="48" customHeight="1" x14ac:dyDescent="0.2">
      <c r="A22" s="140">
        <v>2</v>
      </c>
      <c r="B22" s="620" t="s">
        <v>333</v>
      </c>
      <c r="C22" s="621"/>
      <c r="D22" s="625" t="s">
        <v>332</v>
      </c>
      <c r="E22" s="626"/>
      <c r="F22" s="627" t="s">
        <v>287</v>
      </c>
      <c r="G22" s="631"/>
      <c r="H22" s="631"/>
      <c r="I22" s="631"/>
      <c r="J22" s="631"/>
      <c r="K22" s="628"/>
      <c r="L22" s="421" t="s">
        <v>309</v>
      </c>
    </row>
    <row r="23" spans="1:12" ht="48" customHeight="1" x14ac:dyDescent="0.2">
      <c r="A23" s="140">
        <v>3</v>
      </c>
      <c r="B23" s="618" t="s">
        <v>335</v>
      </c>
      <c r="C23" s="619"/>
      <c r="D23" s="627" t="s">
        <v>334</v>
      </c>
      <c r="E23" s="628"/>
      <c r="F23" s="627" t="s">
        <v>336</v>
      </c>
      <c r="G23" s="631"/>
      <c r="H23" s="631"/>
      <c r="I23" s="631"/>
      <c r="J23" s="631"/>
      <c r="K23" s="628"/>
      <c r="L23" s="421" t="s">
        <v>309</v>
      </c>
    </row>
    <row r="24" spans="1:12" ht="48" customHeight="1" x14ac:dyDescent="0.2">
      <c r="A24" s="140">
        <v>3</v>
      </c>
      <c r="B24" s="618" t="s">
        <v>335</v>
      </c>
      <c r="C24" s="619"/>
      <c r="D24" s="627" t="s">
        <v>334</v>
      </c>
      <c r="E24" s="628"/>
      <c r="F24" s="627" t="s">
        <v>337</v>
      </c>
      <c r="G24" s="631"/>
      <c r="H24" s="631"/>
      <c r="I24" s="631"/>
      <c r="J24" s="631"/>
      <c r="K24" s="628"/>
      <c r="L24" s="421" t="s">
        <v>309</v>
      </c>
    </row>
    <row r="25" spans="1:12" ht="48" customHeight="1" x14ac:dyDescent="0.2">
      <c r="A25" s="140">
        <v>5</v>
      </c>
      <c r="B25" s="618" t="s">
        <v>338</v>
      </c>
      <c r="C25" s="622"/>
      <c r="D25" s="627" t="s">
        <v>339</v>
      </c>
      <c r="E25" s="628"/>
      <c r="F25" s="627" t="s">
        <v>340</v>
      </c>
      <c r="G25" s="631"/>
      <c r="H25" s="631"/>
      <c r="I25" s="631"/>
      <c r="J25" s="631"/>
      <c r="K25" s="628"/>
      <c r="L25" s="421" t="s">
        <v>341</v>
      </c>
    </row>
    <row r="26" spans="1:12" ht="48" customHeight="1" x14ac:dyDescent="0.2">
      <c r="A26" s="140">
        <v>6</v>
      </c>
      <c r="B26" s="618" t="s">
        <v>342</v>
      </c>
      <c r="C26" s="622"/>
      <c r="D26" s="627" t="s">
        <v>343</v>
      </c>
      <c r="E26" s="628"/>
      <c r="F26" s="627" t="s">
        <v>345</v>
      </c>
      <c r="G26" s="631"/>
      <c r="H26" s="631"/>
      <c r="I26" s="631"/>
      <c r="J26" s="631"/>
      <c r="K26" s="628"/>
      <c r="L26" s="421" t="s">
        <v>309</v>
      </c>
    </row>
    <row r="27" spans="1:12" ht="48" customHeight="1" x14ac:dyDescent="0.2">
      <c r="A27" s="140">
        <v>6</v>
      </c>
      <c r="B27" s="618" t="s">
        <v>342</v>
      </c>
      <c r="C27" s="619"/>
      <c r="D27" s="627" t="s">
        <v>343</v>
      </c>
      <c r="E27" s="628"/>
      <c r="F27" s="627" t="s">
        <v>346</v>
      </c>
      <c r="G27" s="631"/>
      <c r="H27" s="631"/>
      <c r="I27" s="631"/>
      <c r="J27" s="631"/>
      <c r="K27" s="628"/>
      <c r="L27" s="421" t="s">
        <v>309</v>
      </c>
    </row>
    <row r="28" spans="1:12" ht="48" customHeight="1" x14ac:dyDescent="0.2">
      <c r="A28" s="140"/>
      <c r="B28" s="618"/>
      <c r="C28" s="619"/>
      <c r="D28" s="627"/>
      <c r="E28" s="628"/>
      <c r="F28" s="627"/>
      <c r="G28" s="631"/>
      <c r="H28" s="631"/>
      <c r="I28" s="631"/>
      <c r="J28" s="631"/>
      <c r="K28" s="628"/>
      <c r="L28" s="421"/>
    </row>
    <row r="29" spans="1:12" ht="48" customHeight="1" thickBot="1" x14ac:dyDescent="0.25">
      <c r="A29" s="141"/>
      <c r="B29" s="616"/>
      <c r="C29" s="617"/>
      <c r="D29" s="649"/>
      <c r="E29" s="650"/>
      <c r="F29" s="649"/>
      <c r="G29" s="655"/>
      <c r="H29" s="655"/>
      <c r="I29" s="655"/>
      <c r="J29" s="655"/>
      <c r="K29" s="650"/>
      <c r="L29" s="441"/>
    </row>
    <row r="30" spans="1:12" ht="48" customHeight="1" x14ac:dyDescent="0.2">
      <c r="A30" s="442"/>
      <c r="B30" s="623"/>
      <c r="C30" s="624"/>
      <c r="D30" s="653"/>
      <c r="E30" s="654"/>
      <c r="F30" s="643"/>
      <c r="G30" s="644"/>
      <c r="H30" s="644"/>
      <c r="I30" s="644"/>
      <c r="J30" s="644"/>
      <c r="K30" s="645"/>
      <c r="L30" s="421"/>
    </row>
    <row r="31" spans="1:12" ht="48" customHeight="1" x14ac:dyDescent="0.2">
      <c r="A31" s="147"/>
      <c r="B31" s="618"/>
      <c r="C31" s="622"/>
      <c r="D31" s="627"/>
      <c r="E31" s="628"/>
      <c r="F31" s="627"/>
      <c r="G31" s="631"/>
      <c r="H31" s="631"/>
      <c r="I31" s="631"/>
      <c r="J31" s="631"/>
      <c r="K31" s="628"/>
      <c r="L31" s="421"/>
    </row>
    <row r="32" spans="1:12" ht="48" customHeight="1" x14ac:dyDescent="0.2">
      <c r="A32" s="147"/>
      <c r="B32" s="618"/>
      <c r="C32" s="622"/>
      <c r="D32" s="627"/>
      <c r="E32" s="628"/>
      <c r="F32" s="627"/>
      <c r="G32" s="631"/>
      <c r="H32" s="631"/>
      <c r="I32" s="631"/>
      <c r="J32" s="631"/>
      <c r="K32" s="628"/>
      <c r="L32" s="421"/>
    </row>
    <row r="33" spans="1:12" ht="48" customHeight="1" x14ac:dyDescent="0.2">
      <c r="A33" s="147"/>
      <c r="B33" s="618"/>
      <c r="C33" s="622"/>
      <c r="D33" s="627"/>
      <c r="E33" s="628"/>
      <c r="F33" s="627"/>
      <c r="G33" s="631"/>
      <c r="H33" s="631"/>
      <c r="I33" s="631"/>
      <c r="J33" s="631"/>
      <c r="K33" s="628"/>
      <c r="L33" s="421"/>
    </row>
    <row r="34" spans="1:12" ht="48" customHeight="1" x14ac:dyDescent="0.2">
      <c r="A34" s="147"/>
      <c r="B34" s="618"/>
      <c r="C34" s="622"/>
      <c r="D34" s="627"/>
      <c r="E34" s="628"/>
      <c r="F34" s="627"/>
      <c r="G34" s="631"/>
      <c r="H34" s="631"/>
      <c r="I34" s="631"/>
      <c r="J34" s="631"/>
      <c r="K34" s="628"/>
      <c r="L34" s="421"/>
    </row>
    <row r="35" spans="1:12" ht="48" customHeight="1" thickBot="1" x14ac:dyDescent="0.25">
      <c r="A35" s="141"/>
      <c r="B35" s="616"/>
      <c r="C35" s="617"/>
      <c r="D35" s="649"/>
      <c r="E35" s="650"/>
      <c r="F35" s="649"/>
      <c r="G35" s="655"/>
      <c r="H35" s="655"/>
      <c r="I35" s="655"/>
      <c r="J35" s="655"/>
      <c r="K35" s="650"/>
      <c r="L35" s="441"/>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7" sqref="E7"/>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10" t="s">
        <v>257</v>
      </c>
      <c r="B1" s="610"/>
      <c r="C1" s="610"/>
      <c r="D1" s="610"/>
      <c r="E1" s="610"/>
      <c r="F1" s="610"/>
      <c r="G1" s="611"/>
      <c r="H1" s="611"/>
      <c r="I1" s="611"/>
    </row>
    <row r="2" spans="1:10" ht="15" customHeight="1" thickBot="1" x14ac:dyDescent="0.25">
      <c r="A2" s="8"/>
      <c r="B2" s="7" t="s">
        <v>194</v>
      </c>
      <c r="C2" s="84"/>
      <c r="E2" s="112"/>
      <c r="F2" s="113" t="s">
        <v>98</v>
      </c>
      <c r="G2" s="168">
        <f>SUM(E5:E119)</f>
        <v>48080</v>
      </c>
      <c r="H2" s="70" t="s">
        <v>145</v>
      </c>
      <c r="I2" s="168">
        <f>SUM(H5:H119)</f>
        <v>0</v>
      </c>
    </row>
    <row r="3" spans="1:10" ht="15" customHeight="1" thickBot="1" x14ac:dyDescent="0.25">
      <c r="A3" s="8"/>
      <c r="B3" s="7"/>
      <c r="C3" s="84"/>
      <c r="E3" s="606" t="s">
        <v>204</v>
      </c>
      <c r="F3" s="607"/>
      <c r="G3" s="608"/>
      <c r="H3" s="606" t="s">
        <v>144</v>
      </c>
      <c r="I3" s="609"/>
    </row>
    <row r="4" spans="1:10" ht="15" customHeight="1" thickBot="1" x14ac:dyDescent="0.25">
      <c r="A4" s="96" t="s">
        <v>15</v>
      </c>
      <c r="B4" s="97" t="s">
        <v>156</v>
      </c>
      <c r="C4" s="97" t="s">
        <v>157</v>
      </c>
      <c r="D4" s="95" t="s">
        <v>16</v>
      </c>
      <c r="E4" s="39" t="s">
        <v>98</v>
      </c>
      <c r="F4" s="111" t="s">
        <v>222</v>
      </c>
      <c r="G4" s="40" t="s">
        <v>17</v>
      </c>
      <c r="H4" s="70" t="s">
        <v>145</v>
      </c>
      <c r="I4" s="40" t="s">
        <v>17</v>
      </c>
    </row>
    <row r="5" spans="1:10" ht="15" customHeight="1" x14ac:dyDescent="0.2">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2">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2">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2">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5">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2">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2">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2">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2">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5">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2">
      <c r="A105" s="105">
        <v>101</v>
      </c>
      <c r="B105" s="142" t="str">
        <f>IF('1-3'!B104="","",'1-3'!B104)</f>
        <v/>
      </c>
      <c r="C105" s="142" t="str">
        <f>IF('1-3'!C104="","",'1-3'!C104)</f>
        <v/>
      </c>
      <c r="D105" s="126" t="str">
        <f>IF('1-3'!D104="","",'1-3'!D104)</f>
        <v>日本教育会</v>
      </c>
      <c r="E105" s="161">
        <f t="shared" si="2"/>
        <v>3600</v>
      </c>
      <c r="F105" s="163">
        <f>IF('1-3'!E104="","",'1-3'!E104)</f>
        <v>3600</v>
      </c>
      <c r="G105" s="123" t="str">
        <f t="shared" si="3"/>
        <v/>
      </c>
      <c r="H105" s="175"/>
      <c r="I105" s="123"/>
      <c r="J105" s="120" t="str">
        <f>IF('1-3'!F104="","",'1-3'!F104)</f>
        <v/>
      </c>
    </row>
    <row r="106" spans="1:10" ht="15" customHeight="1" x14ac:dyDescent="0.2">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2">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2">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2">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2">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2">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2">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2">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2">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2">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2">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2">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2">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5">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5">
      <c r="D120" s="77"/>
      <c r="E120" s="77"/>
      <c r="F120" s="78"/>
    </row>
    <row r="121" spans="1:10" ht="15" customHeight="1" x14ac:dyDescent="0.2">
      <c r="D121" s="84" t="s">
        <v>210</v>
      </c>
      <c r="E121" s="176">
        <f>SUM(E5:E119)</f>
        <v>48080</v>
      </c>
      <c r="F121" s="114" t="s">
        <v>236</v>
      </c>
      <c r="G121" s="154">
        <f>SUM(F5:F119)</f>
        <v>48080</v>
      </c>
      <c r="H121" s="116" t="s">
        <v>147</v>
      </c>
      <c r="I121" s="154">
        <f>I2</f>
        <v>0</v>
      </c>
    </row>
    <row r="122" spans="1:10" ht="15" customHeight="1" x14ac:dyDescent="0.2">
      <c r="D122" s="84" t="s">
        <v>211</v>
      </c>
      <c r="E122" s="177">
        <f>SUMIF($G$5:$G$119,"◎",$E$5:$E$119)</f>
        <v>11000</v>
      </c>
      <c r="F122" s="115" t="s">
        <v>211</v>
      </c>
      <c r="G122" s="155">
        <f>'1-3'!F121</f>
        <v>11000</v>
      </c>
      <c r="H122" s="117" t="s">
        <v>142</v>
      </c>
      <c r="I122" s="155">
        <f>SUMIF($I$5:$I$119,"◎",$H$5:$H$119)</f>
        <v>0</v>
      </c>
    </row>
    <row r="123" spans="1:10" ht="30" customHeight="1" thickBot="1" x14ac:dyDescent="0.25">
      <c r="D123" s="444" t="s">
        <v>244</v>
      </c>
      <c r="E123" s="531">
        <f>E121-E122</f>
        <v>37080</v>
      </c>
      <c r="F123" s="445" t="s">
        <v>243</v>
      </c>
      <c r="G123" s="532">
        <f>G121-G122</f>
        <v>37080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F4" activePane="bottomRight" state="frozen"/>
      <selection activeCell="D14" sqref="D14:F14"/>
      <selection pane="topRight" activeCell="D14" sqref="D14:F14"/>
      <selection pane="bottomLeft" activeCell="D14" sqref="D14:F14"/>
      <selection pane="bottomRight" activeCell="G4" sqref="G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258</v>
      </c>
    </row>
    <row r="2" spans="1:13" ht="15" customHeight="1" thickBot="1" x14ac:dyDescent="0.25">
      <c r="A2" s="43"/>
      <c r="B2" s="43"/>
      <c r="C2" s="43"/>
      <c r="D2" s="69"/>
      <c r="E2" s="13"/>
      <c r="F2" s="13"/>
      <c r="G2" s="13"/>
      <c r="H2" s="13"/>
      <c r="I2" s="13"/>
      <c r="J2" s="13"/>
      <c r="K2" s="26"/>
      <c r="L2" s="25"/>
    </row>
    <row r="3" spans="1:13" ht="24" customHeight="1" x14ac:dyDescent="0.2">
      <c r="A3" s="381" t="s">
        <v>119</v>
      </c>
      <c r="B3" s="255" t="s">
        <v>120</v>
      </c>
      <c r="C3" s="57" t="s">
        <v>122</v>
      </c>
      <c r="D3" s="93" t="s">
        <v>123</v>
      </c>
      <c r="E3" s="93" t="s">
        <v>0</v>
      </c>
      <c r="F3" s="93" t="s">
        <v>151</v>
      </c>
      <c r="G3" s="93" t="s">
        <v>87</v>
      </c>
      <c r="H3" s="422" t="s">
        <v>195</v>
      </c>
      <c r="I3" s="93" t="s">
        <v>88</v>
      </c>
      <c r="J3" s="93" t="s">
        <v>89</v>
      </c>
      <c r="K3" s="184" t="s">
        <v>97</v>
      </c>
      <c r="L3" s="251" t="s">
        <v>90</v>
      </c>
      <c r="M3" s="28" t="s">
        <v>92</v>
      </c>
    </row>
    <row r="4" spans="1:13" ht="13.5" customHeight="1" x14ac:dyDescent="0.2">
      <c r="A4" s="208">
        <v>6</v>
      </c>
      <c r="B4" s="209" t="s">
        <v>299</v>
      </c>
      <c r="C4" s="210" t="s">
        <v>300</v>
      </c>
      <c r="D4" s="200">
        <v>301</v>
      </c>
      <c r="E4" s="213" t="s">
        <v>105</v>
      </c>
      <c r="F4" s="213" t="s">
        <v>305</v>
      </c>
      <c r="G4" s="214">
        <v>2000</v>
      </c>
      <c r="H4" s="215">
        <v>1</v>
      </c>
      <c r="I4" s="215">
        <v>1</v>
      </c>
      <c r="J4" s="205">
        <f>G4*H4*I4</f>
        <v>2000</v>
      </c>
      <c r="K4" s="206"/>
      <c r="L4" s="207"/>
      <c r="M4" s="28" t="str">
        <f t="shared" ref="M4:M67" si="0">IF(K4="◎",J4,"")</f>
        <v/>
      </c>
    </row>
    <row r="5" spans="1:13" x14ac:dyDescent="0.2">
      <c r="A5" s="208"/>
      <c r="B5" s="209"/>
      <c r="C5" s="210"/>
      <c r="D5" s="211">
        <v>302</v>
      </c>
      <c r="E5" s="213"/>
      <c r="F5" s="213"/>
      <c r="G5" s="214"/>
      <c r="H5" s="215"/>
      <c r="I5" s="215"/>
      <c r="J5" s="216">
        <f>G5*H5*I5</f>
        <v>0</v>
      </c>
      <c r="K5" s="217"/>
      <c r="L5" s="218"/>
      <c r="M5" s="28" t="str">
        <f t="shared" si="0"/>
        <v/>
      </c>
    </row>
    <row r="6" spans="1:13" x14ac:dyDescent="0.2">
      <c r="A6" s="208"/>
      <c r="B6" s="209"/>
      <c r="C6" s="210"/>
      <c r="D6" s="211">
        <v>303</v>
      </c>
      <c r="E6" s="213"/>
      <c r="F6" s="213"/>
      <c r="G6" s="214"/>
      <c r="H6" s="215"/>
      <c r="I6" s="215"/>
      <c r="J6" s="216">
        <f t="shared" ref="J6:J69" si="1">G6*H6*I6</f>
        <v>0</v>
      </c>
      <c r="K6" s="217"/>
      <c r="L6" s="218"/>
      <c r="M6" s="28" t="str">
        <f t="shared" si="0"/>
        <v/>
      </c>
    </row>
    <row r="7" spans="1:13" x14ac:dyDescent="0.2">
      <c r="A7" s="208"/>
      <c r="B7" s="209"/>
      <c r="C7" s="210"/>
      <c r="D7" s="211">
        <v>304</v>
      </c>
      <c r="E7" s="212"/>
      <c r="F7" s="213"/>
      <c r="G7" s="214"/>
      <c r="H7" s="215"/>
      <c r="I7" s="215"/>
      <c r="J7" s="216">
        <f t="shared" si="1"/>
        <v>0</v>
      </c>
      <c r="K7" s="217"/>
      <c r="L7" s="218"/>
      <c r="M7" s="28" t="str">
        <f t="shared" si="0"/>
        <v/>
      </c>
    </row>
    <row r="8" spans="1:13" x14ac:dyDescent="0.2">
      <c r="A8" s="208"/>
      <c r="B8" s="209"/>
      <c r="C8" s="210"/>
      <c r="D8" s="211">
        <v>305</v>
      </c>
      <c r="E8" s="212"/>
      <c r="F8" s="213"/>
      <c r="G8" s="214"/>
      <c r="H8" s="215"/>
      <c r="I8" s="215"/>
      <c r="J8" s="216">
        <f t="shared" si="1"/>
        <v>0</v>
      </c>
      <c r="K8" s="217"/>
      <c r="L8" s="218"/>
      <c r="M8" s="28" t="str">
        <f t="shared" si="0"/>
        <v/>
      </c>
    </row>
    <row r="9" spans="1:13" x14ac:dyDescent="0.2">
      <c r="A9" s="208"/>
      <c r="B9" s="209"/>
      <c r="C9" s="210"/>
      <c r="D9" s="211">
        <v>306</v>
      </c>
      <c r="E9" s="212"/>
      <c r="F9" s="213"/>
      <c r="G9" s="214"/>
      <c r="H9" s="215"/>
      <c r="I9" s="215"/>
      <c r="J9" s="216">
        <f t="shared" si="1"/>
        <v>0</v>
      </c>
      <c r="K9" s="217"/>
      <c r="L9" s="218"/>
      <c r="M9" s="28" t="str">
        <f t="shared" si="0"/>
        <v/>
      </c>
    </row>
    <row r="10" spans="1:13" x14ac:dyDescent="0.2">
      <c r="A10" s="208"/>
      <c r="B10" s="209"/>
      <c r="C10" s="210"/>
      <c r="D10" s="211">
        <v>307</v>
      </c>
      <c r="E10" s="213"/>
      <c r="F10" s="213"/>
      <c r="G10" s="214"/>
      <c r="H10" s="215"/>
      <c r="I10" s="215"/>
      <c r="J10" s="216">
        <f t="shared" si="1"/>
        <v>0</v>
      </c>
      <c r="K10" s="217"/>
      <c r="L10" s="218"/>
      <c r="M10" s="28" t="str">
        <f t="shared" si="0"/>
        <v/>
      </c>
    </row>
    <row r="11" spans="1:13" ht="13.5" customHeight="1" x14ac:dyDescent="0.2">
      <c r="A11" s="208"/>
      <c r="B11" s="209"/>
      <c r="C11" s="210"/>
      <c r="D11" s="211">
        <v>308</v>
      </c>
      <c r="E11" s="213"/>
      <c r="F11" s="220"/>
      <c r="G11" s="221"/>
      <c r="H11" s="222"/>
      <c r="I11" s="222"/>
      <c r="J11" s="216">
        <f t="shared" si="1"/>
        <v>0</v>
      </c>
      <c r="K11" s="223"/>
      <c r="L11" s="224"/>
      <c r="M11" s="28" t="str">
        <f t="shared" si="0"/>
        <v/>
      </c>
    </row>
    <row r="12" spans="1:13" x14ac:dyDescent="0.2">
      <c r="A12" s="208"/>
      <c r="B12" s="209"/>
      <c r="C12" s="210"/>
      <c r="D12" s="211">
        <v>309</v>
      </c>
      <c r="E12" s="213"/>
      <c r="F12" s="212"/>
      <c r="G12" s="225"/>
      <c r="H12" s="226"/>
      <c r="I12" s="226"/>
      <c r="J12" s="216">
        <f t="shared" si="1"/>
        <v>0</v>
      </c>
      <c r="K12" s="227"/>
      <c r="L12" s="228"/>
      <c r="M12" s="28" t="str">
        <f t="shared" si="0"/>
        <v/>
      </c>
    </row>
    <row r="13" spans="1:13" x14ac:dyDescent="0.2">
      <c r="A13" s="208"/>
      <c r="B13" s="209"/>
      <c r="C13" s="210"/>
      <c r="D13" s="211">
        <v>310</v>
      </c>
      <c r="E13" s="212"/>
      <c r="F13" s="212"/>
      <c r="G13" s="225"/>
      <c r="H13" s="226"/>
      <c r="I13" s="226"/>
      <c r="J13" s="216">
        <f t="shared" si="1"/>
        <v>0</v>
      </c>
      <c r="K13" s="217"/>
      <c r="L13" s="218"/>
      <c r="M13" s="28" t="str">
        <f t="shared" si="0"/>
        <v/>
      </c>
    </row>
    <row r="14" spans="1:13" ht="13.5" customHeight="1" x14ac:dyDescent="0.2">
      <c r="A14" s="208"/>
      <c r="B14" s="209"/>
      <c r="C14" s="210"/>
      <c r="D14" s="211">
        <v>311</v>
      </c>
      <c r="E14" s="213"/>
      <c r="F14" s="213"/>
      <c r="G14" s="214"/>
      <c r="H14" s="215"/>
      <c r="I14" s="215"/>
      <c r="J14" s="216">
        <f t="shared" si="1"/>
        <v>0</v>
      </c>
      <c r="K14" s="230"/>
      <c r="L14" s="218"/>
      <c r="M14" s="28" t="str">
        <f t="shared" si="0"/>
        <v/>
      </c>
    </row>
    <row r="15" spans="1:13" x14ac:dyDescent="0.2">
      <c r="A15" s="208"/>
      <c r="B15" s="209"/>
      <c r="C15" s="210"/>
      <c r="D15" s="211">
        <v>312</v>
      </c>
      <c r="E15" s="231"/>
      <c r="F15" s="231"/>
      <c r="G15" s="232"/>
      <c r="H15" s="233"/>
      <c r="I15" s="233"/>
      <c r="J15" s="216">
        <f t="shared" si="1"/>
        <v>0</v>
      </c>
      <c r="K15" s="234"/>
      <c r="L15" s="235"/>
      <c r="M15" s="28" t="str">
        <f t="shared" si="0"/>
        <v/>
      </c>
    </row>
    <row r="16" spans="1:13" x14ac:dyDescent="0.2">
      <c r="A16" s="208"/>
      <c r="B16" s="209"/>
      <c r="C16" s="210"/>
      <c r="D16" s="211">
        <v>313</v>
      </c>
      <c r="E16" s="213"/>
      <c r="F16" s="213"/>
      <c r="G16" s="214"/>
      <c r="H16" s="215"/>
      <c r="I16" s="215"/>
      <c r="J16" s="216">
        <f t="shared" si="1"/>
        <v>0</v>
      </c>
      <c r="K16" s="217"/>
      <c r="L16" s="218"/>
      <c r="M16" s="28" t="str">
        <f t="shared" si="0"/>
        <v/>
      </c>
    </row>
    <row r="17" spans="1:13" x14ac:dyDescent="0.2">
      <c r="A17" s="208"/>
      <c r="B17" s="209"/>
      <c r="C17" s="210"/>
      <c r="D17" s="211">
        <v>314</v>
      </c>
      <c r="E17" s="213"/>
      <c r="F17" s="213"/>
      <c r="G17" s="214"/>
      <c r="H17" s="215"/>
      <c r="I17" s="215"/>
      <c r="J17" s="216">
        <f t="shared" si="1"/>
        <v>0</v>
      </c>
      <c r="K17" s="217"/>
      <c r="L17" s="218"/>
      <c r="M17" s="28" t="str">
        <f t="shared" si="0"/>
        <v/>
      </c>
    </row>
    <row r="18" spans="1:13" x14ac:dyDescent="0.2">
      <c r="A18" s="208"/>
      <c r="B18" s="209"/>
      <c r="C18" s="210"/>
      <c r="D18" s="211">
        <v>315</v>
      </c>
      <c r="E18" s="213"/>
      <c r="F18" s="213"/>
      <c r="G18" s="214"/>
      <c r="H18" s="215"/>
      <c r="I18" s="215"/>
      <c r="J18" s="216">
        <f t="shared" si="1"/>
        <v>0</v>
      </c>
      <c r="K18" s="217"/>
      <c r="L18" s="218"/>
      <c r="M18" s="28" t="str">
        <f t="shared" si="0"/>
        <v/>
      </c>
    </row>
    <row r="19" spans="1:13" x14ac:dyDescent="0.2">
      <c r="A19" s="208"/>
      <c r="B19" s="209"/>
      <c r="C19" s="210"/>
      <c r="D19" s="211">
        <v>316</v>
      </c>
      <c r="E19" s="213"/>
      <c r="F19" s="213"/>
      <c r="G19" s="214"/>
      <c r="H19" s="215"/>
      <c r="I19" s="215"/>
      <c r="J19" s="216">
        <f t="shared" si="1"/>
        <v>0</v>
      </c>
      <c r="K19" s="217"/>
      <c r="L19" s="218"/>
      <c r="M19" s="28" t="str">
        <f t="shared" si="0"/>
        <v/>
      </c>
    </row>
    <row r="20" spans="1:13" x14ac:dyDescent="0.2">
      <c r="A20" s="208"/>
      <c r="B20" s="209"/>
      <c r="C20" s="210"/>
      <c r="D20" s="211">
        <v>317</v>
      </c>
      <c r="E20" s="213"/>
      <c r="F20" s="213"/>
      <c r="G20" s="214"/>
      <c r="H20" s="215"/>
      <c r="I20" s="215"/>
      <c r="J20" s="216">
        <f t="shared" si="1"/>
        <v>0</v>
      </c>
      <c r="K20" s="217"/>
      <c r="L20" s="218"/>
      <c r="M20" s="28" t="str">
        <f t="shared" si="0"/>
        <v/>
      </c>
    </row>
    <row r="21" spans="1:13" x14ac:dyDescent="0.2">
      <c r="A21" s="208"/>
      <c r="B21" s="209"/>
      <c r="C21" s="210"/>
      <c r="D21" s="211">
        <v>318</v>
      </c>
      <c r="E21" s="213"/>
      <c r="F21" s="213"/>
      <c r="G21" s="214"/>
      <c r="H21" s="215"/>
      <c r="I21" s="215"/>
      <c r="J21" s="216">
        <f t="shared" si="1"/>
        <v>0</v>
      </c>
      <c r="K21" s="217"/>
      <c r="L21" s="218"/>
      <c r="M21" s="28" t="str">
        <f t="shared" si="0"/>
        <v/>
      </c>
    </row>
    <row r="22" spans="1:13" x14ac:dyDescent="0.2">
      <c r="A22" s="208"/>
      <c r="B22" s="209"/>
      <c r="C22" s="210"/>
      <c r="D22" s="211">
        <v>319</v>
      </c>
      <c r="E22" s="213"/>
      <c r="F22" s="213"/>
      <c r="G22" s="214"/>
      <c r="H22" s="215"/>
      <c r="I22" s="215"/>
      <c r="J22" s="216">
        <f t="shared" si="1"/>
        <v>0</v>
      </c>
      <c r="K22" s="217"/>
      <c r="L22" s="218"/>
      <c r="M22" s="28" t="str">
        <f t="shared" si="0"/>
        <v/>
      </c>
    </row>
    <row r="23" spans="1:13" x14ac:dyDescent="0.2">
      <c r="A23" s="208"/>
      <c r="B23" s="209"/>
      <c r="C23" s="210"/>
      <c r="D23" s="211">
        <v>320</v>
      </c>
      <c r="E23" s="213"/>
      <c r="F23" s="213"/>
      <c r="G23" s="214"/>
      <c r="H23" s="215"/>
      <c r="I23" s="215"/>
      <c r="J23" s="216">
        <f t="shared" si="1"/>
        <v>0</v>
      </c>
      <c r="K23" s="217"/>
      <c r="L23" s="218"/>
      <c r="M23" s="28" t="str">
        <f t="shared" si="0"/>
        <v/>
      </c>
    </row>
    <row r="24" spans="1:13" x14ac:dyDescent="0.2">
      <c r="A24" s="208"/>
      <c r="B24" s="236"/>
      <c r="C24" s="210"/>
      <c r="D24" s="211">
        <v>321</v>
      </c>
      <c r="E24" s="212"/>
      <c r="F24" s="213"/>
      <c r="G24" s="214"/>
      <c r="H24" s="215"/>
      <c r="I24" s="215"/>
      <c r="J24" s="216">
        <f t="shared" si="1"/>
        <v>0</v>
      </c>
      <c r="K24" s="217"/>
      <c r="L24" s="218"/>
      <c r="M24" s="28" t="str">
        <f t="shared" si="0"/>
        <v/>
      </c>
    </row>
    <row r="25" spans="1:13" x14ac:dyDescent="0.2">
      <c r="A25" s="208"/>
      <c r="B25" s="236"/>
      <c r="C25" s="210"/>
      <c r="D25" s="211">
        <v>322</v>
      </c>
      <c r="E25" s="212"/>
      <c r="F25" s="213"/>
      <c r="G25" s="214"/>
      <c r="H25" s="215"/>
      <c r="I25" s="215"/>
      <c r="J25" s="216">
        <f t="shared" si="1"/>
        <v>0</v>
      </c>
      <c r="K25" s="217"/>
      <c r="L25" s="218"/>
      <c r="M25" s="28" t="str">
        <f t="shared" si="0"/>
        <v/>
      </c>
    </row>
    <row r="26" spans="1:13" x14ac:dyDescent="0.2">
      <c r="A26" s="208"/>
      <c r="B26" s="236"/>
      <c r="C26" s="210"/>
      <c r="D26" s="211">
        <v>323</v>
      </c>
      <c r="E26" s="212"/>
      <c r="F26" s="213"/>
      <c r="G26" s="214"/>
      <c r="H26" s="215"/>
      <c r="I26" s="215"/>
      <c r="J26" s="216">
        <f t="shared" si="1"/>
        <v>0</v>
      </c>
      <c r="K26" s="217"/>
      <c r="L26" s="218"/>
      <c r="M26" s="28" t="str">
        <f t="shared" si="0"/>
        <v/>
      </c>
    </row>
    <row r="27" spans="1:13" x14ac:dyDescent="0.2">
      <c r="A27" s="208"/>
      <c r="B27" s="236"/>
      <c r="C27" s="210"/>
      <c r="D27" s="211">
        <v>324</v>
      </c>
      <c r="E27" s="212"/>
      <c r="F27" s="213"/>
      <c r="G27" s="214"/>
      <c r="H27" s="215"/>
      <c r="I27" s="215"/>
      <c r="J27" s="216">
        <f t="shared" si="1"/>
        <v>0</v>
      </c>
      <c r="K27" s="217"/>
      <c r="L27" s="218"/>
      <c r="M27" s="28" t="str">
        <f t="shared" si="0"/>
        <v/>
      </c>
    </row>
    <row r="28" spans="1:13" x14ac:dyDescent="0.2">
      <c r="A28" s="208"/>
      <c r="B28" s="236"/>
      <c r="C28" s="210"/>
      <c r="D28" s="211">
        <v>325</v>
      </c>
      <c r="E28" s="212"/>
      <c r="F28" s="213"/>
      <c r="G28" s="214"/>
      <c r="H28" s="215"/>
      <c r="I28" s="215"/>
      <c r="J28" s="216">
        <f t="shared" si="1"/>
        <v>0</v>
      </c>
      <c r="K28" s="217"/>
      <c r="L28" s="218"/>
      <c r="M28" s="28" t="str">
        <f t="shared" si="0"/>
        <v/>
      </c>
    </row>
    <row r="29" spans="1:13" x14ac:dyDescent="0.2">
      <c r="A29" s="208"/>
      <c r="B29" s="236"/>
      <c r="C29" s="210"/>
      <c r="D29" s="211">
        <v>326</v>
      </c>
      <c r="E29" s="212"/>
      <c r="F29" s="213"/>
      <c r="G29" s="214"/>
      <c r="H29" s="215"/>
      <c r="I29" s="215"/>
      <c r="J29" s="216">
        <f t="shared" si="1"/>
        <v>0</v>
      </c>
      <c r="K29" s="217"/>
      <c r="L29" s="218"/>
      <c r="M29" s="28" t="str">
        <f t="shared" si="0"/>
        <v/>
      </c>
    </row>
    <row r="30" spans="1:13" x14ac:dyDescent="0.2">
      <c r="A30" s="208"/>
      <c r="B30" s="236"/>
      <c r="C30" s="210"/>
      <c r="D30" s="211">
        <v>327</v>
      </c>
      <c r="E30" s="212"/>
      <c r="F30" s="213"/>
      <c r="G30" s="214"/>
      <c r="H30" s="215"/>
      <c r="I30" s="215"/>
      <c r="J30" s="216">
        <f t="shared" si="1"/>
        <v>0</v>
      </c>
      <c r="K30" s="217"/>
      <c r="L30" s="218"/>
      <c r="M30" s="28" t="str">
        <f t="shared" si="0"/>
        <v/>
      </c>
    </row>
    <row r="31" spans="1:13" x14ac:dyDescent="0.2">
      <c r="A31" s="208"/>
      <c r="B31" s="236"/>
      <c r="C31" s="210"/>
      <c r="D31" s="211">
        <v>328</v>
      </c>
      <c r="E31" s="212"/>
      <c r="F31" s="213"/>
      <c r="G31" s="214"/>
      <c r="H31" s="215"/>
      <c r="I31" s="215"/>
      <c r="J31" s="216">
        <f t="shared" si="1"/>
        <v>0</v>
      </c>
      <c r="K31" s="217"/>
      <c r="L31" s="218"/>
      <c r="M31" s="28" t="str">
        <f t="shared" si="0"/>
        <v/>
      </c>
    </row>
    <row r="32" spans="1:13" x14ac:dyDescent="0.2">
      <c r="A32" s="208"/>
      <c r="B32" s="236"/>
      <c r="C32" s="210"/>
      <c r="D32" s="211">
        <v>329</v>
      </c>
      <c r="E32" s="212"/>
      <c r="F32" s="213"/>
      <c r="G32" s="214"/>
      <c r="H32" s="215"/>
      <c r="I32" s="215"/>
      <c r="J32" s="216">
        <f t="shared" si="1"/>
        <v>0</v>
      </c>
      <c r="K32" s="217"/>
      <c r="L32" s="218"/>
      <c r="M32" s="28" t="str">
        <f t="shared" si="0"/>
        <v/>
      </c>
    </row>
    <row r="33" spans="1:13" x14ac:dyDescent="0.2">
      <c r="A33" s="208"/>
      <c r="B33" s="236"/>
      <c r="C33" s="210"/>
      <c r="D33" s="211">
        <v>330</v>
      </c>
      <c r="E33" s="213"/>
      <c r="F33" s="213"/>
      <c r="G33" s="214"/>
      <c r="H33" s="215"/>
      <c r="I33" s="215"/>
      <c r="J33" s="216">
        <f t="shared" si="1"/>
        <v>0</v>
      </c>
      <c r="K33" s="217"/>
      <c r="L33" s="218"/>
      <c r="M33" s="28" t="str">
        <f t="shared" si="0"/>
        <v/>
      </c>
    </row>
    <row r="34" spans="1:13" x14ac:dyDescent="0.2">
      <c r="A34" s="208"/>
      <c r="B34" s="236"/>
      <c r="C34" s="210"/>
      <c r="D34" s="211">
        <v>331</v>
      </c>
      <c r="E34" s="213"/>
      <c r="F34" s="213"/>
      <c r="G34" s="214"/>
      <c r="H34" s="215"/>
      <c r="I34" s="215"/>
      <c r="J34" s="216">
        <f t="shared" si="1"/>
        <v>0</v>
      </c>
      <c r="K34" s="217"/>
      <c r="L34" s="218"/>
      <c r="M34" s="28" t="str">
        <f t="shared" si="0"/>
        <v/>
      </c>
    </row>
    <row r="35" spans="1:13" x14ac:dyDescent="0.2">
      <c r="A35" s="208"/>
      <c r="B35" s="236"/>
      <c r="C35" s="210"/>
      <c r="D35" s="211">
        <v>332</v>
      </c>
      <c r="E35" s="213"/>
      <c r="F35" s="213"/>
      <c r="G35" s="214"/>
      <c r="H35" s="215"/>
      <c r="I35" s="215"/>
      <c r="J35" s="216">
        <f t="shared" si="1"/>
        <v>0</v>
      </c>
      <c r="K35" s="217"/>
      <c r="L35" s="218"/>
      <c r="M35" s="28" t="str">
        <f t="shared" si="0"/>
        <v/>
      </c>
    </row>
    <row r="36" spans="1:13" x14ac:dyDescent="0.2">
      <c r="A36" s="208"/>
      <c r="B36" s="236"/>
      <c r="C36" s="210"/>
      <c r="D36" s="211">
        <v>333</v>
      </c>
      <c r="E36" s="213"/>
      <c r="F36" s="213"/>
      <c r="G36" s="214"/>
      <c r="H36" s="215"/>
      <c r="I36" s="215"/>
      <c r="J36" s="216">
        <f t="shared" si="1"/>
        <v>0</v>
      </c>
      <c r="K36" s="217"/>
      <c r="L36" s="218"/>
      <c r="M36" s="28" t="str">
        <f t="shared" si="0"/>
        <v/>
      </c>
    </row>
    <row r="37" spans="1:13" x14ac:dyDescent="0.2">
      <c r="A37" s="208"/>
      <c r="B37" s="236"/>
      <c r="C37" s="210"/>
      <c r="D37" s="211">
        <v>334</v>
      </c>
      <c r="E37" s="213"/>
      <c r="F37" s="213"/>
      <c r="G37" s="214"/>
      <c r="H37" s="215"/>
      <c r="I37" s="215"/>
      <c r="J37" s="216">
        <f t="shared" si="1"/>
        <v>0</v>
      </c>
      <c r="K37" s="217"/>
      <c r="L37" s="218"/>
      <c r="M37" s="28" t="str">
        <f t="shared" si="0"/>
        <v/>
      </c>
    </row>
    <row r="38" spans="1:13" x14ac:dyDescent="0.2">
      <c r="A38" s="208"/>
      <c r="B38" s="236"/>
      <c r="C38" s="210"/>
      <c r="D38" s="211">
        <v>335</v>
      </c>
      <c r="E38" s="213"/>
      <c r="F38" s="213"/>
      <c r="G38" s="214"/>
      <c r="H38" s="215"/>
      <c r="I38" s="215"/>
      <c r="J38" s="216">
        <f t="shared" si="1"/>
        <v>0</v>
      </c>
      <c r="K38" s="217"/>
      <c r="L38" s="218"/>
      <c r="M38" s="28" t="str">
        <f t="shared" si="0"/>
        <v/>
      </c>
    </row>
    <row r="39" spans="1:13" x14ac:dyDescent="0.2">
      <c r="A39" s="208"/>
      <c r="B39" s="236"/>
      <c r="C39" s="210"/>
      <c r="D39" s="211">
        <v>336</v>
      </c>
      <c r="E39" s="213"/>
      <c r="F39" s="213"/>
      <c r="G39" s="214"/>
      <c r="H39" s="215"/>
      <c r="I39" s="215"/>
      <c r="J39" s="216">
        <f t="shared" si="1"/>
        <v>0</v>
      </c>
      <c r="K39" s="217"/>
      <c r="L39" s="218"/>
      <c r="M39" s="28" t="str">
        <f t="shared" si="0"/>
        <v/>
      </c>
    </row>
    <row r="40" spans="1:13" x14ac:dyDescent="0.2">
      <c r="A40" s="208"/>
      <c r="B40" s="236"/>
      <c r="C40" s="210"/>
      <c r="D40" s="211">
        <v>337</v>
      </c>
      <c r="E40" s="213"/>
      <c r="F40" s="213"/>
      <c r="G40" s="214"/>
      <c r="H40" s="215"/>
      <c r="I40" s="215"/>
      <c r="J40" s="216">
        <f t="shared" si="1"/>
        <v>0</v>
      </c>
      <c r="K40" s="217"/>
      <c r="L40" s="218"/>
      <c r="M40" s="28" t="str">
        <f t="shared" si="0"/>
        <v/>
      </c>
    </row>
    <row r="41" spans="1:13" x14ac:dyDescent="0.2">
      <c r="A41" s="208"/>
      <c r="B41" s="236"/>
      <c r="C41" s="210"/>
      <c r="D41" s="211">
        <v>338</v>
      </c>
      <c r="E41" s="213"/>
      <c r="F41" s="213"/>
      <c r="G41" s="214"/>
      <c r="H41" s="215"/>
      <c r="I41" s="215"/>
      <c r="J41" s="216">
        <f t="shared" si="1"/>
        <v>0</v>
      </c>
      <c r="K41" s="217"/>
      <c r="L41" s="218"/>
      <c r="M41" s="28" t="str">
        <f t="shared" si="0"/>
        <v/>
      </c>
    </row>
    <row r="42" spans="1:13" x14ac:dyDescent="0.2">
      <c r="A42" s="208"/>
      <c r="B42" s="236"/>
      <c r="C42" s="210"/>
      <c r="D42" s="211">
        <v>339</v>
      </c>
      <c r="E42" s="213"/>
      <c r="F42" s="213"/>
      <c r="G42" s="214"/>
      <c r="H42" s="215"/>
      <c r="I42" s="215"/>
      <c r="J42" s="216">
        <f t="shared" si="1"/>
        <v>0</v>
      </c>
      <c r="K42" s="217"/>
      <c r="L42" s="218"/>
      <c r="M42" s="28" t="str">
        <f t="shared" si="0"/>
        <v/>
      </c>
    </row>
    <row r="43" spans="1:13" x14ac:dyDescent="0.2">
      <c r="A43" s="208"/>
      <c r="B43" s="236"/>
      <c r="C43" s="210"/>
      <c r="D43" s="211">
        <v>340</v>
      </c>
      <c r="E43" s="213"/>
      <c r="F43" s="213"/>
      <c r="G43" s="214"/>
      <c r="H43" s="215"/>
      <c r="I43" s="215"/>
      <c r="J43" s="216">
        <f t="shared" si="1"/>
        <v>0</v>
      </c>
      <c r="K43" s="217"/>
      <c r="L43" s="218"/>
      <c r="M43" s="28" t="str">
        <f t="shared" si="0"/>
        <v/>
      </c>
    </row>
    <row r="44" spans="1:13" x14ac:dyDescent="0.2">
      <c r="A44" s="208"/>
      <c r="B44" s="209"/>
      <c r="C44" s="210"/>
      <c r="D44" s="211">
        <v>341</v>
      </c>
      <c r="E44" s="220"/>
      <c r="F44" s="231"/>
      <c r="G44" s="232"/>
      <c r="H44" s="233"/>
      <c r="I44" s="233"/>
      <c r="J44" s="216">
        <f t="shared" si="1"/>
        <v>0</v>
      </c>
      <c r="K44" s="234"/>
      <c r="L44" s="235"/>
      <c r="M44" s="28" t="str">
        <f t="shared" si="0"/>
        <v/>
      </c>
    </row>
    <row r="45" spans="1:13" x14ac:dyDescent="0.2">
      <c r="A45" s="208"/>
      <c r="B45" s="209"/>
      <c r="C45" s="210"/>
      <c r="D45" s="211">
        <v>342</v>
      </c>
      <c r="E45" s="212"/>
      <c r="F45" s="213"/>
      <c r="G45" s="214"/>
      <c r="H45" s="215"/>
      <c r="I45" s="215"/>
      <c r="J45" s="216">
        <f t="shared" si="1"/>
        <v>0</v>
      </c>
      <c r="K45" s="217"/>
      <c r="L45" s="218"/>
      <c r="M45" s="28" t="str">
        <f t="shared" si="0"/>
        <v/>
      </c>
    </row>
    <row r="46" spans="1:13" x14ac:dyDescent="0.2">
      <c r="A46" s="208"/>
      <c r="B46" s="209"/>
      <c r="C46" s="210"/>
      <c r="D46" s="211">
        <v>343</v>
      </c>
      <c r="E46" s="212"/>
      <c r="F46" s="213"/>
      <c r="G46" s="214"/>
      <c r="H46" s="215"/>
      <c r="I46" s="215"/>
      <c r="J46" s="216">
        <f t="shared" si="1"/>
        <v>0</v>
      </c>
      <c r="K46" s="217"/>
      <c r="L46" s="218"/>
      <c r="M46" s="28" t="str">
        <f t="shared" si="0"/>
        <v/>
      </c>
    </row>
    <row r="47" spans="1:13" x14ac:dyDescent="0.2">
      <c r="A47" s="208"/>
      <c r="B47" s="209"/>
      <c r="C47" s="210"/>
      <c r="D47" s="211">
        <v>344</v>
      </c>
      <c r="E47" s="212"/>
      <c r="F47" s="213"/>
      <c r="G47" s="214"/>
      <c r="H47" s="215"/>
      <c r="I47" s="215"/>
      <c r="J47" s="216">
        <f t="shared" si="1"/>
        <v>0</v>
      </c>
      <c r="K47" s="217"/>
      <c r="L47" s="218"/>
      <c r="M47" s="28" t="str">
        <f t="shared" si="0"/>
        <v/>
      </c>
    </row>
    <row r="48" spans="1:13" x14ac:dyDescent="0.2">
      <c r="A48" s="208"/>
      <c r="B48" s="209"/>
      <c r="C48" s="210"/>
      <c r="D48" s="211">
        <v>345</v>
      </c>
      <c r="E48" s="212"/>
      <c r="F48" s="213"/>
      <c r="G48" s="214"/>
      <c r="H48" s="215"/>
      <c r="I48" s="215"/>
      <c r="J48" s="216">
        <f t="shared" si="1"/>
        <v>0</v>
      </c>
      <c r="K48" s="217"/>
      <c r="L48" s="218"/>
      <c r="M48" s="28" t="str">
        <f t="shared" si="0"/>
        <v/>
      </c>
    </row>
    <row r="49" spans="1:13" x14ac:dyDescent="0.2">
      <c r="A49" s="208"/>
      <c r="B49" s="209"/>
      <c r="C49" s="210"/>
      <c r="D49" s="211">
        <v>346</v>
      </c>
      <c r="E49" s="212"/>
      <c r="F49" s="213"/>
      <c r="G49" s="214"/>
      <c r="H49" s="215"/>
      <c r="I49" s="215"/>
      <c r="J49" s="216">
        <f t="shared" si="1"/>
        <v>0</v>
      </c>
      <c r="K49" s="217"/>
      <c r="L49" s="218"/>
      <c r="M49" s="28" t="str">
        <f t="shared" si="0"/>
        <v/>
      </c>
    </row>
    <row r="50" spans="1:13" x14ac:dyDescent="0.2">
      <c r="A50" s="208"/>
      <c r="B50" s="209"/>
      <c r="C50" s="210"/>
      <c r="D50" s="211">
        <v>347</v>
      </c>
      <c r="E50" s="212"/>
      <c r="F50" s="213"/>
      <c r="G50" s="214"/>
      <c r="H50" s="215"/>
      <c r="I50" s="215"/>
      <c r="J50" s="216">
        <f t="shared" si="1"/>
        <v>0</v>
      </c>
      <c r="K50" s="217"/>
      <c r="L50" s="218"/>
      <c r="M50" s="28" t="str">
        <f t="shared" si="0"/>
        <v/>
      </c>
    </row>
    <row r="51" spans="1:13" x14ac:dyDescent="0.2">
      <c r="A51" s="208"/>
      <c r="B51" s="209"/>
      <c r="C51" s="210"/>
      <c r="D51" s="211">
        <v>348</v>
      </c>
      <c r="E51" s="212"/>
      <c r="F51" s="213"/>
      <c r="G51" s="214"/>
      <c r="H51" s="215"/>
      <c r="I51" s="215"/>
      <c r="J51" s="216">
        <f t="shared" si="1"/>
        <v>0</v>
      </c>
      <c r="K51" s="217"/>
      <c r="L51" s="218"/>
      <c r="M51" s="28" t="str">
        <f t="shared" si="0"/>
        <v/>
      </c>
    </row>
    <row r="52" spans="1:13" x14ac:dyDescent="0.2">
      <c r="A52" s="208"/>
      <c r="B52" s="209"/>
      <c r="C52" s="210"/>
      <c r="D52" s="211">
        <v>349</v>
      </c>
      <c r="E52" s="212"/>
      <c r="F52" s="213"/>
      <c r="G52" s="214"/>
      <c r="H52" s="215"/>
      <c r="I52" s="215"/>
      <c r="J52" s="216">
        <f t="shared" si="1"/>
        <v>0</v>
      </c>
      <c r="K52" s="217"/>
      <c r="L52" s="218"/>
      <c r="M52" s="28" t="str">
        <f t="shared" si="0"/>
        <v/>
      </c>
    </row>
    <row r="53" spans="1:13" x14ac:dyDescent="0.2">
      <c r="A53" s="208"/>
      <c r="B53" s="209"/>
      <c r="C53" s="210"/>
      <c r="D53" s="211">
        <v>350</v>
      </c>
      <c r="E53" s="212"/>
      <c r="F53" s="212"/>
      <c r="G53" s="225"/>
      <c r="H53" s="226"/>
      <c r="I53" s="226"/>
      <c r="J53" s="216">
        <f t="shared" si="1"/>
        <v>0</v>
      </c>
      <c r="K53" s="227"/>
      <c r="L53" s="228"/>
      <c r="M53" s="28" t="str">
        <f t="shared" si="0"/>
        <v/>
      </c>
    </row>
    <row r="54" spans="1:13" x14ac:dyDescent="0.2">
      <c r="A54" s="237"/>
      <c r="B54" s="238"/>
      <c r="C54" s="427"/>
      <c r="D54" s="211">
        <v>351</v>
      </c>
      <c r="E54" s="213"/>
      <c r="F54" s="213"/>
      <c r="G54" s="214"/>
      <c r="H54" s="215"/>
      <c r="I54" s="215"/>
      <c r="J54" s="216">
        <f t="shared" si="1"/>
        <v>0</v>
      </c>
      <c r="K54" s="217"/>
      <c r="L54" s="218"/>
      <c r="M54" s="28" t="str">
        <f t="shared" si="0"/>
        <v/>
      </c>
    </row>
    <row r="55" spans="1:13" x14ac:dyDescent="0.2">
      <c r="A55" s="237"/>
      <c r="B55" s="238"/>
      <c r="C55" s="427"/>
      <c r="D55" s="211">
        <v>352</v>
      </c>
      <c r="E55" s="213"/>
      <c r="F55" s="213"/>
      <c r="G55" s="214"/>
      <c r="H55" s="215"/>
      <c r="I55" s="215"/>
      <c r="J55" s="216">
        <f t="shared" si="1"/>
        <v>0</v>
      </c>
      <c r="K55" s="217"/>
      <c r="L55" s="218"/>
      <c r="M55" s="28" t="str">
        <f t="shared" si="0"/>
        <v/>
      </c>
    </row>
    <row r="56" spans="1:13" x14ac:dyDescent="0.2">
      <c r="A56" s="237"/>
      <c r="B56" s="238"/>
      <c r="C56" s="427"/>
      <c r="D56" s="211">
        <v>353</v>
      </c>
      <c r="E56" s="213"/>
      <c r="F56" s="213"/>
      <c r="G56" s="214"/>
      <c r="H56" s="215"/>
      <c r="I56" s="215"/>
      <c r="J56" s="216">
        <f t="shared" si="1"/>
        <v>0</v>
      </c>
      <c r="K56" s="217"/>
      <c r="L56" s="218"/>
      <c r="M56" s="28" t="str">
        <f t="shared" si="0"/>
        <v/>
      </c>
    </row>
    <row r="57" spans="1:13" x14ac:dyDescent="0.2">
      <c r="A57" s="237"/>
      <c r="B57" s="238"/>
      <c r="C57" s="427"/>
      <c r="D57" s="211">
        <v>354</v>
      </c>
      <c r="E57" s="213"/>
      <c r="F57" s="213"/>
      <c r="G57" s="214"/>
      <c r="H57" s="215"/>
      <c r="I57" s="215"/>
      <c r="J57" s="216">
        <f t="shared" si="1"/>
        <v>0</v>
      </c>
      <c r="K57" s="217"/>
      <c r="L57" s="218"/>
      <c r="M57" s="28" t="str">
        <f t="shared" si="0"/>
        <v/>
      </c>
    </row>
    <row r="58" spans="1:13" x14ac:dyDescent="0.2">
      <c r="A58" s="237"/>
      <c r="B58" s="238"/>
      <c r="C58" s="427"/>
      <c r="D58" s="211">
        <v>355</v>
      </c>
      <c r="E58" s="213"/>
      <c r="F58" s="213"/>
      <c r="G58" s="214"/>
      <c r="H58" s="215"/>
      <c r="I58" s="215"/>
      <c r="J58" s="216">
        <f t="shared" si="1"/>
        <v>0</v>
      </c>
      <c r="K58" s="217"/>
      <c r="L58" s="218"/>
      <c r="M58" s="28" t="str">
        <f t="shared" si="0"/>
        <v/>
      </c>
    </row>
    <row r="59" spans="1:13" x14ac:dyDescent="0.2">
      <c r="A59" s="237"/>
      <c r="B59" s="238"/>
      <c r="C59" s="427"/>
      <c r="D59" s="211">
        <v>356</v>
      </c>
      <c r="E59" s="213"/>
      <c r="F59" s="213"/>
      <c r="G59" s="214"/>
      <c r="H59" s="215"/>
      <c r="I59" s="215"/>
      <c r="J59" s="216">
        <f t="shared" si="1"/>
        <v>0</v>
      </c>
      <c r="K59" s="217"/>
      <c r="L59" s="218"/>
      <c r="M59" s="28" t="str">
        <f t="shared" si="0"/>
        <v/>
      </c>
    </row>
    <row r="60" spans="1:13" x14ac:dyDescent="0.2">
      <c r="A60" s="237"/>
      <c r="B60" s="238"/>
      <c r="C60" s="427"/>
      <c r="D60" s="211">
        <v>357</v>
      </c>
      <c r="E60" s="213"/>
      <c r="F60" s="213"/>
      <c r="G60" s="214"/>
      <c r="H60" s="215"/>
      <c r="I60" s="215"/>
      <c r="J60" s="216">
        <f t="shared" si="1"/>
        <v>0</v>
      </c>
      <c r="K60" s="217"/>
      <c r="L60" s="218"/>
      <c r="M60" s="28" t="str">
        <f t="shared" si="0"/>
        <v/>
      </c>
    </row>
    <row r="61" spans="1:13" x14ac:dyDescent="0.2">
      <c r="A61" s="237"/>
      <c r="B61" s="238"/>
      <c r="C61" s="427"/>
      <c r="D61" s="211">
        <v>358</v>
      </c>
      <c r="E61" s="213"/>
      <c r="F61" s="213"/>
      <c r="G61" s="214"/>
      <c r="H61" s="215"/>
      <c r="I61" s="215"/>
      <c r="J61" s="216">
        <f t="shared" si="1"/>
        <v>0</v>
      </c>
      <c r="K61" s="217"/>
      <c r="L61" s="218"/>
      <c r="M61" s="28" t="str">
        <f t="shared" si="0"/>
        <v/>
      </c>
    </row>
    <row r="62" spans="1:13" x14ac:dyDescent="0.2">
      <c r="A62" s="237"/>
      <c r="B62" s="238"/>
      <c r="C62" s="427"/>
      <c r="D62" s="211">
        <v>359</v>
      </c>
      <c r="E62" s="213"/>
      <c r="F62" s="213"/>
      <c r="G62" s="214"/>
      <c r="H62" s="215"/>
      <c r="I62" s="215"/>
      <c r="J62" s="216">
        <f t="shared" si="1"/>
        <v>0</v>
      </c>
      <c r="K62" s="217"/>
      <c r="L62" s="218"/>
      <c r="M62" s="28" t="str">
        <f t="shared" si="0"/>
        <v/>
      </c>
    </row>
    <row r="63" spans="1:13" x14ac:dyDescent="0.2">
      <c r="A63" s="237"/>
      <c r="B63" s="238"/>
      <c r="C63" s="427"/>
      <c r="D63" s="211">
        <v>360</v>
      </c>
      <c r="E63" s="213"/>
      <c r="F63" s="213"/>
      <c r="G63" s="214"/>
      <c r="H63" s="215"/>
      <c r="I63" s="215"/>
      <c r="J63" s="216">
        <f t="shared" si="1"/>
        <v>0</v>
      </c>
      <c r="K63" s="217"/>
      <c r="L63" s="218"/>
      <c r="M63" s="28" t="str">
        <f t="shared" si="0"/>
        <v/>
      </c>
    </row>
    <row r="64" spans="1:13" x14ac:dyDescent="0.2">
      <c r="A64" s="208"/>
      <c r="B64" s="209"/>
      <c r="C64" s="210"/>
      <c r="D64" s="211">
        <v>361</v>
      </c>
      <c r="E64" s="220"/>
      <c r="F64" s="231"/>
      <c r="G64" s="232"/>
      <c r="H64" s="233"/>
      <c r="I64" s="233"/>
      <c r="J64" s="216">
        <f t="shared" si="1"/>
        <v>0</v>
      </c>
      <c r="K64" s="234"/>
      <c r="L64" s="235"/>
      <c r="M64" s="28" t="str">
        <f t="shared" si="0"/>
        <v/>
      </c>
    </row>
    <row r="65" spans="1:13" x14ac:dyDescent="0.2">
      <c r="A65" s="208"/>
      <c r="B65" s="209"/>
      <c r="C65" s="210"/>
      <c r="D65" s="211">
        <v>362</v>
      </c>
      <c r="E65" s="212"/>
      <c r="F65" s="213"/>
      <c r="G65" s="214"/>
      <c r="H65" s="215"/>
      <c r="I65" s="215"/>
      <c r="J65" s="216">
        <f t="shared" si="1"/>
        <v>0</v>
      </c>
      <c r="K65" s="217"/>
      <c r="L65" s="218"/>
      <c r="M65" s="28" t="str">
        <f t="shared" si="0"/>
        <v/>
      </c>
    </row>
    <row r="66" spans="1:13" x14ac:dyDescent="0.2">
      <c r="A66" s="208"/>
      <c r="B66" s="209"/>
      <c r="C66" s="210"/>
      <c r="D66" s="211">
        <v>363</v>
      </c>
      <c r="E66" s="212"/>
      <c r="F66" s="213"/>
      <c r="G66" s="214"/>
      <c r="H66" s="215"/>
      <c r="I66" s="215"/>
      <c r="J66" s="216">
        <f t="shared" si="1"/>
        <v>0</v>
      </c>
      <c r="K66" s="217"/>
      <c r="L66" s="218"/>
      <c r="M66" s="28" t="str">
        <f t="shared" si="0"/>
        <v/>
      </c>
    </row>
    <row r="67" spans="1:13" x14ac:dyDescent="0.2">
      <c r="A67" s="208"/>
      <c r="B67" s="209"/>
      <c r="C67" s="210"/>
      <c r="D67" s="211">
        <v>364</v>
      </c>
      <c r="E67" s="212"/>
      <c r="F67" s="213"/>
      <c r="G67" s="214"/>
      <c r="H67" s="215"/>
      <c r="I67" s="215"/>
      <c r="J67" s="216">
        <f t="shared" si="1"/>
        <v>0</v>
      </c>
      <c r="K67" s="217"/>
      <c r="L67" s="218"/>
      <c r="M67" s="28" t="str">
        <f t="shared" si="0"/>
        <v/>
      </c>
    </row>
    <row r="68" spans="1:13" x14ac:dyDescent="0.2">
      <c r="A68" s="208"/>
      <c r="B68" s="209"/>
      <c r="C68" s="210"/>
      <c r="D68" s="211">
        <v>365</v>
      </c>
      <c r="E68" s="212"/>
      <c r="F68" s="213"/>
      <c r="G68" s="214"/>
      <c r="H68" s="215"/>
      <c r="I68" s="215"/>
      <c r="J68" s="216">
        <f t="shared" si="1"/>
        <v>0</v>
      </c>
      <c r="K68" s="217"/>
      <c r="L68" s="218"/>
      <c r="M68" s="28" t="str">
        <f t="shared" ref="M68:M102" si="2">IF(K68="◎",J68,"")</f>
        <v/>
      </c>
    </row>
    <row r="69" spans="1:13" x14ac:dyDescent="0.2">
      <c r="A69" s="208"/>
      <c r="B69" s="209"/>
      <c r="C69" s="210"/>
      <c r="D69" s="211">
        <v>366</v>
      </c>
      <c r="E69" s="212"/>
      <c r="F69" s="213"/>
      <c r="G69" s="214"/>
      <c r="H69" s="215"/>
      <c r="I69" s="215"/>
      <c r="J69" s="216">
        <f t="shared" si="1"/>
        <v>0</v>
      </c>
      <c r="K69" s="217"/>
      <c r="L69" s="218"/>
      <c r="M69" s="28" t="str">
        <f t="shared" si="2"/>
        <v/>
      </c>
    </row>
    <row r="70" spans="1:13" x14ac:dyDescent="0.2">
      <c r="A70" s="208"/>
      <c r="B70" s="209"/>
      <c r="C70" s="210"/>
      <c r="D70" s="211">
        <v>367</v>
      </c>
      <c r="E70" s="212"/>
      <c r="F70" s="213"/>
      <c r="G70" s="214"/>
      <c r="H70" s="215"/>
      <c r="I70" s="215"/>
      <c r="J70" s="216">
        <f t="shared" ref="J70:J103" si="3">G70*H70*I70</f>
        <v>0</v>
      </c>
      <c r="K70" s="217"/>
      <c r="L70" s="218"/>
      <c r="M70" s="28" t="str">
        <f t="shared" si="2"/>
        <v/>
      </c>
    </row>
    <row r="71" spans="1:13" x14ac:dyDescent="0.2">
      <c r="A71" s="208"/>
      <c r="B71" s="209"/>
      <c r="C71" s="210"/>
      <c r="D71" s="211">
        <v>368</v>
      </c>
      <c r="E71" s="212"/>
      <c r="F71" s="213"/>
      <c r="G71" s="214"/>
      <c r="H71" s="215"/>
      <c r="I71" s="215"/>
      <c r="J71" s="216">
        <f t="shared" si="3"/>
        <v>0</v>
      </c>
      <c r="K71" s="217"/>
      <c r="L71" s="218"/>
      <c r="M71" s="28" t="str">
        <f t="shared" si="2"/>
        <v/>
      </c>
    </row>
    <row r="72" spans="1:13" x14ac:dyDescent="0.2">
      <c r="A72" s="208"/>
      <c r="B72" s="209"/>
      <c r="C72" s="210"/>
      <c r="D72" s="211">
        <v>369</v>
      </c>
      <c r="E72" s="212"/>
      <c r="F72" s="213"/>
      <c r="G72" s="214"/>
      <c r="H72" s="215"/>
      <c r="I72" s="215"/>
      <c r="J72" s="216">
        <f t="shared" si="3"/>
        <v>0</v>
      </c>
      <c r="K72" s="217"/>
      <c r="L72" s="218"/>
      <c r="M72" s="28" t="str">
        <f t="shared" si="2"/>
        <v/>
      </c>
    </row>
    <row r="73" spans="1:13" x14ac:dyDescent="0.2">
      <c r="A73" s="208"/>
      <c r="B73" s="209"/>
      <c r="C73" s="210"/>
      <c r="D73" s="211">
        <v>370</v>
      </c>
      <c r="E73" s="212"/>
      <c r="F73" s="212"/>
      <c r="G73" s="225"/>
      <c r="H73" s="226"/>
      <c r="I73" s="226"/>
      <c r="J73" s="216">
        <f t="shared" si="3"/>
        <v>0</v>
      </c>
      <c r="K73" s="227"/>
      <c r="L73" s="228"/>
      <c r="M73" s="28" t="str">
        <f t="shared" si="2"/>
        <v/>
      </c>
    </row>
    <row r="74" spans="1:13" x14ac:dyDescent="0.2">
      <c r="A74" s="208"/>
      <c r="B74" s="209"/>
      <c r="C74" s="210"/>
      <c r="D74" s="211">
        <v>371</v>
      </c>
      <c r="E74" s="212"/>
      <c r="F74" s="213"/>
      <c r="G74" s="214"/>
      <c r="H74" s="215"/>
      <c r="I74" s="215"/>
      <c r="J74" s="216">
        <f t="shared" si="3"/>
        <v>0</v>
      </c>
      <c r="K74" s="217"/>
      <c r="L74" s="218"/>
      <c r="M74" s="28" t="str">
        <f t="shared" si="2"/>
        <v/>
      </c>
    </row>
    <row r="75" spans="1:13" x14ac:dyDescent="0.2">
      <c r="A75" s="208"/>
      <c r="B75" s="209"/>
      <c r="C75" s="210"/>
      <c r="D75" s="211">
        <v>372</v>
      </c>
      <c r="E75" s="212"/>
      <c r="F75" s="213"/>
      <c r="G75" s="214"/>
      <c r="H75" s="215"/>
      <c r="I75" s="215"/>
      <c r="J75" s="216">
        <f t="shared" si="3"/>
        <v>0</v>
      </c>
      <c r="K75" s="217"/>
      <c r="L75" s="218"/>
      <c r="M75" s="28" t="str">
        <f t="shared" si="2"/>
        <v/>
      </c>
    </row>
    <row r="76" spans="1:13" x14ac:dyDescent="0.2">
      <c r="A76" s="208"/>
      <c r="B76" s="209"/>
      <c r="C76" s="210"/>
      <c r="D76" s="211">
        <v>373</v>
      </c>
      <c r="E76" s="212"/>
      <c r="F76" s="213"/>
      <c r="G76" s="214"/>
      <c r="H76" s="215"/>
      <c r="I76" s="215"/>
      <c r="J76" s="216">
        <f t="shared" si="3"/>
        <v>0</v>
      </c>
      <c r="K76" s="217"/>
      <c r="L76" s="218"/>
      <c r="M76" s="28" t="str">
        <f t="shared" si="2"/>
        <v/>
      </c>
    </row>
    <row r="77" spans="1:13" x14ac:dyDescent="0.2">
      <c r="A77" s="208"/>
      <c r="B77" s="209"/>
      <c r="C77" s="210"/>
      <c r="D77" s="211">
        <v>374</v>
      </c>
      <c r="E77" s="212"/>
      <c r="F77" s="213"/>
      <c r="G77" s="214"/>
      <c r="H77" s="215"/>
      <c r="I77" s="215"/>
      <c r="J77" s="216">
        <f t="shared" si="3"/>
        <v>0</v>
      </c>
      <c r="K77" s="217"/>
      <c r="L77" s="218"/>
      <c r="M77" s="28" t="str">
        <f t="shared" si="2"/>
        <v/>
      </c>
    </row>
    <row r="78" spans="1:13" x14ac:dyDescent="0.2">
      <c r="A78" s="208"/>
      <c r="B78" s="209"/>
      <c r="C78" s="210"/>
      <c r="D78" s="211">
        <v>375</v>
      </c>
      <c r="E78" s="212"/>
      <c r="F78" s="213"/>
      <c r="G78" s="214"/>
      <c r="H78" s="215"/>
      <c r="I78" s="215"/>
      <c r="J78" s="216">
        <f t="shared" si="3"/>
        <v>0</v>
      </c>
      <c r="K78" s="217"/>
      <c r="L78" s="218"/>
      <c r="M78" s="28" t="str">
        <f t="shared" si="2"/>
        <v/>
      </c>
    </row>
    <row r="79" spans="1:13" x14ac:dyDescent="0.2">
      <c r="A79" s="208"/>
      <c r="B79" s="209"/>
      <c r="C79" s="210"/>
      <c r="D79" s="211">
        <v>376</v>
      </c>
      <c r="E79" s="212"/>
      <c r="F79" s="213"/>
      <c r="G79" s="214"/>
      <c r="H79" s="215"/>
      <c r="I79" s="215"/>
      <c r="J79" s="216">
        <f t="shared" si="3"/>
        <v>0</v>
      </c>
      <c r="K79" s="217"/>
      <c r="L79" s="218"/>
      <c r="M79" s="28" t="str">
        <f t="shared" si="2"/>
        <v/>
      </c>
    </row>
    <row r="80" spans="1:13" x14ac:dyDescent="0.2">
      <c r="A80" s="208"/>
      <c r="B80" s="209"/>
      <c r="C80" s="210"/>
      <c r="D80" s="211">
        <v>377</v>
      </c>
      <c r="E80" s="212"/>
      <c r="F80" s="213"/>
      <c r="G80" s="214"/>
      <c r="H80" s="215"/>
      <c r="I80" s="215"/>
      <c r="J80" s="216">
        <f t="shared" si="3"/>
        <v>0</v>
      </c>
      <c r="K80" s="217"/>
      <c r="L80" s="218"/>
      <c r="M80" s="28" t="str">
        <f t="shared" si="2"/>
        <v/>
      </c>
    </row>
    <row r="81" spans="1:13" x14ac:dyDescent="0.2">
      <c r="A81" s="208"/>
      <c r="B81" s="209"/>
      <c r="C81" s="210"/>
      <c r="D81" s="211">
        <v>378</v>
      </c>
      <c r="E81" s="212"/>
      <c r="F81" s="213"/>
      <c r="G81" s="214"/>
      <c r="H81" s="215"/>
      <c r="I81" s="215"/>
      <c r="J81" s="216">
        <f t="shared" si="3"/>
        <v>0</v>
      </c>
      <c r="K81" s="217"/>
      <c r="L81" s="218"/>
      <c r="M81" s="28" t="str">
        <f t="shared" si="2"/>
        <v/>
      </c>
    </row>
    <row r="82" spans="1:13" x14ac:dyDescent="0.2">
      <c r="A82" s="208"/>
      <c r="B82" s="209"/>
      <c r="C82" s="210"/>
      <c r="D82" s="211">
        <v>379</v>
      </c>
      <c r="E82" s="212"/>
      <c r="F82" s="213"/>
      <c r="G82" s="214"/>
      <c r="H82" s="215"/>
      <c r="I82" s="215"/>
      <c r="J82" s="216">
        <f t="shared" si="3"/>
        <v>0</v>
      </c>
      <c r="K82" s="217"/>
      <c r="L82" s="218"/>
      <c r="M82" s="28" t="str">
        <f t="shared" si="2"/>
        <v/>
      </c>
    </row>
    <row r="83" spans="1:13" x14ac:dyDescent="0.2">
      <c r="A83" s="208"/>
      <c r="B83" s="209"/>
      <c r="C83" s="210"/>
      <c r="D83" s="211">
        <v>380</v>
      </c>
      <c r="E83" s="213"/>
      <c r="F83" s="213"/>
      <c r="G83" s="214"/>
      <c r="H83" s="215"/>
      <c r="I83" s="215"/>
      <c r="J83" s="216">
        <f t="shared" si="3"/>
        <v>0</v>
      </c>
      <c r="K83" s="217"/>
      <c r="L83" s="218"/>
      <c r="M83" s="28" t="str">
        <f t="shared" si="2"/>
        <v/>
      </c>
    </row>
    <row r="84" spans="1:13" x14ac:dyDescent="0.2">
      <c r="A84" s="208"/>
      <c r="B84" s="209"/>
      <c r="C84" s="210"/>
      <c r="D84" s="211">
        <v>381</v>
      </c>
      <c r="E84" s="220"/>
      <c r="F84" s="231"/>
      <c r="G84" s="232"/>
      <c r="H84" s="233"/>
      <c r="I84" s="233"/>
      <c r="J84" s="216">
        <f t="shared" si="3"/>
        <v>0</v>
      </c>
      <c r="K84" s="234"/>
      <c r="L84" s="235"/>
      <c r="M84" s="28" t="str">
        <f t="shared" si="2"/>
        <v/>
      </c>
    </row>
    <row r="85" spans="1:13" x14ac:dyDescent="0.2">
      <c r="A85" s="208"/>
      <c r="B85" s="209"/>
      <c r="C85" s="210"/>
      <c r="D85" s="211">
        <v>382</v>
      </c>
      <c r="E85" s="212"/>
      <c r="F85" s="213"/>
      <c r="G85" s="214"/>
      <c r="H85" s="215"/>
      <c r="I85" s="215"/>
      <c r="J85" s="216">
        <f t="shared" si="3"/>
        <v>0</v>
      </c>
      <c r="K85" s="217"/>
      <c r="L85" s="218"/>
      <c r="M85" s="28" t="str">
        <f t="shared" si="2"/>
        <v/>
      </c>
    </row>
    <row r="86" spans="1:13" x14ac:dyDescent="0.2">
      <c r="A86" s="208"/>
      <c r="B86" s="209"/>
      <c r="C86" s="210"/>
      <c r="D86" s="211">
        <v>383</v>
      </c>
      <c r="E86" s="212"/>
      <c r="F86" s="213"/>
      <c r="G86" s="214"/>
      <c r="H86" s="215"/>
      <c r="I86" s="215"/>
      <c r="J86" s="216">
        <f t="shared" si="3"/>
        <v>0</v>
      </c>
      <c r="K86" s="217"/>
      <c r="L86" s="218"/>
      <c r="M86" s="28" t="str">
        <f t="shared" si="2"/>
        <v/>
      </c>
    </row>
    <row r="87" spans="1:13" x14ac:dyDescent="0.2">
      <c r="A87" s="208"/>
      <c r="B87" s="209"/>
      <c r="C87" s="210"/>
      <c r="D87" s="211">
        <v>384</v>
      </c>
      <c r="E87" s="212"/>
      <c r="F87" s="213"/>
      <c r="G87" s="214"/>
      <c r="H87" s="215"/>
      <c r="I87" s="215"/>
      <c r="J87" s="216">
        <f t="shared" si="3"/>
        <v>0</v>
      </c>
      <c r="K87" s="217"/>
      <c r="L87" s="218"/>
      <c r="M87" s="28" t="str">
        <f t="shared" si="2"/>
        <v/>
      </c>
    </row>
    <row r="88" spans="1:13" x14ac:dyDescent="0.2">
      <c r="A88" s="208"/>
      <c r="B88" s="209"/>
      <c r="C88" s="210"/>
      <c r="D88" s="211">
        <v>385</v>
      </c>
      <c r="E88" s="212"/>
      <c r="F88" s="213"/>
      <c r="G88" s="214"/>
      <c r="H88" s="215"/>
      <c r="I88" s="215"/>
      <c r="J88" s="216">
        <f t="shared" si="3"/>
        <v>0</v>
      </c>
      <c r="K88" s="217"/>
      <c r="L88" s="218"/>
      <c r="M88" s="28" t="str">
        <f t="shared" si="2"/>
        <v/>
      </c>
    </row>
    <row r="89" spans="1:13" x14ac:dyDescent="0.2">
      <c r="A89" s="208"/>
      <c r="B89" s="209"/>
      <c r="C89" s="210"/>
      <c r="D89" s="211">
        <v>386</v>
      </c>
      <c r="E89" s="212"/>
      <c r="F89" s="213"/>
      <c r="G89" s="214"/>
      <c r="H89" s="215"/>
      <c r="I89" s="215"/>
      <c r="J89" s="216">
        <f t="shared" si="3"/>
        <v>0</v>
      </c>
      <c r="K89" s="217"/>
      <c r="L89" s="218"/>
      <c r="M89" s="28" t="str">
        <f t="shared" si="2"/>
        <v/>
      </c>
    </row>
    <row r="90" spans="1:13" x14ac:dyDescent="0.2">
      <c r="A90" s="208"/>
      <c r="B90" s="209"/>
      <c r="C90" s="210"/>
      <c r="D90" s="211">
        <v>387</v>
      </c>
      <c r="E90" s="212"/>
      <c r="F90" s="213"/>
      <c r="G90" s="214"/>
      <c r="H90" s="215"/>
      <c r="I90" s="215"/>
      <c r="J90" s="216">
        <f t="shared" si="3"/>
        <v>0</v>
      </c>
      <c r="K90" s="217"/>
      <c r="L90" s="218"/>
      <c r="M90" s="28" t="str">
        <f t="shared" si="2"/>
        <v/>
      </c>
    </row>
    <row r="91" spans="1:13" x14ac:dyDescent="0.2">
      <c r="A91" s="208"/>
      <c r="B91" s="209"/>
      <c r="C91" s="210"/>
      <c r="D91" s="211">
        <v>388</v>
      </c>
      <c r="E91" s="212"/>
      <c r="F91" s="213"/>
      <c r="G91" s="214"/>
      <c r="H91" s="215"/>
      <c r="I91" s="215"/>
      <c r="J91" s="216">
        <f t="shared" si="3"/>
        <v>0</v>
      </c>
      <c r="K91" s="217"/>
      <c r="L91" s="218"/>
      <c r="M91" s="28" t="str">
        <f t="shared" si="2"/>
        <v/>
      </c>
    </row>
    <row r="92" spans="1:13" x14ac:dyDescent="0.2">
      <c r="A92" s="208"/>
      <c r="B92" s="209"/>
      <c r="C92" s="210"/>
      <c r="D92" s="211">
        <v>389</v>
      </c>
      <c r="E92" s="212"/>
      <c r="F92" s="213"/>
      <c r="G92" s="214"/>
      <c r="H92" s="215"/>
      <c r="I92" s="215"/>
      <c r="J92" s="216">
        <f t="shared" si="3"/>
        <v>0</v>
      </c>
      <c r="K92" s="217"/>
      <c r="L92" s="218"/>
      <c r="M92" s="28" t="str">
        <f t="shared" si="2"/>
        <v/>
      </c>
    </row>
    <row r="93" spans="1:13" x14ac:dyDescent="0.2">
      <c r="A93" s="208"/>
      <c r="B93" s="209"/>
      <c r="C93" s="210"/>
      <c r="D93" s="211">
        <v>390</v>
      </c>
      <c r="E93" s="212"/>
      <c r="F93" s="212"/>
      <c r="G93" s="225"/>
      <c r="H93" s="226"/>
      <c r="I93" s="226"/>
      <c r="J93" s="216">
        <f t="shared" si="3"/>
        <v>0</v>
      </c>
      <c r="K93" s="227"/>
      <c r="L93" s="228"/>
      <c r="M93" s="28" t="str">
        <f t="shared" si="2"/>
        <v/>
      </c>
    </row>
    <row r="94" spans="1:13" x14ac:dyDescent="0.2">
      <c r="A94" s="208"/>
      <c r="B94" s="209"/>
      <c r="C94" s="210"/>
      <c r="D94" s="211">
        <v>391</v>
      </c>
      <c r="E94" s="213"/>
      <c r="F94" s="213"/>
      <c r="G94" s="214"/>
      <c r="H94" s="215"/>
      <c r="I94" s="215"/>
      <c r="J94" s="216">
        <f t="shared" si="3"/>
        <v>0</v>
      </c>
      <c r="K94" s="217"/>
      <c r="L94" s="218"/>
      <c r="M94" s="28" t="str">
        <f t="shared" si="2"/>
        <v/>
      </c>
    </row>
    <row r="95" spans="1:13" x14ac:dyDescent="0.2">
      <c r="A95" s="208"/>
      <c r="B95" s="209"/>
      <c r="C95" s="210"/>
      <c r="D95" s="211">
        <v>392</v>
      </c>
      <c r="E95" s="213"/>
      <c r="F95" s="213"/>
      <c r="G95" s="214"/>
      <c r="H95" s="215"/>
      <c r="I95" s="215"/>
      <c r="J95" s="216">
        <f t="shared" si="3"/>
        <v>0</v>
      </c>
      <c r="K95" s="217"/>
      <c r="L95" s="218"/>
      <c r="M95" s="28" t="str">
        <f t="shared" si="2"/>
        <v/>
      </c>
    </row>
    <row r="96" spans="1:13" x14ac:dyDescent="0.2">
      <c r="A96" s="208"/>
      <c r="B96" s="209"/>
      <c r="C96" s="210"/>
      <c r="D96" s="211">
        <v>393</v>
      </c>
      <c r="E96" s="213"/>
      <c r="F96" s="213"/>
      <c r="G96" s="214"/>
      <c r="H96" s="215"/>
      <c r="I96" s="215"/>
      <c r="J96" s="216">
        <f t="shared" si="3"/>
        <v>0</v>
      </c>
      <c r="K96" s="217"/>
      <c r="L96" s="218"/>
      <c r="M96" s="28" t="str">
        <f t="shared" si="2"/>
        <v/>
      </c>
    </row>
    <row r="97" spans="1:13" x14ac:dyDescent="0.2">
      <c r="A97" s="208"/>
      <c r="B97" s="209"/>
      <c r="C97" s="210"/>
      <c r="D97" s="211">
        <v>394</v>
      </c>
      <c r="E97" s="213"/>
      <c r="F97" s="213"/>
      <c r="G97" s="214"/>
      <c r="H97" s="215"/>
      <c r="I97" s="215"/>
      <c r="J97" s="216">
        <f t="shared" si="3"/>
        <v>0</v>
      </c>
      <c r="K97" s="217"/>
      <c r="L97" s="218"/>
      <c r="M97" s="28" t="str">
        <f t="shared" si="2"/>
        <v/>
      </c>
    </row>
    <row r="98" spans="1:13" x14ac:dyDescent="0.2">
      <c r="A98" s="208"/>
      <c r="B98" s="209"/>
      <c r="C98" s="210"/>
      <c r="D98" s="211">
        <v>395</v>
      </c>
      <c r="E98" s="213"/>
      <c r="F98" s="213"/>
      <c r="G98" s="214"/>
      <c r="H98" s="215"/>
      <c r="I98" s="215"/>
      <c r="J98" s="216">
        <f t="shared" si="3"/>
        <v>0</v>
      </c>
      <c r="K98" s="217"/>
      <c r="L98" s="218"/>
      <c r="M98" s="28" t="str">
        <f t="shared" si="2"/>
        <v/>
      </c>
    </row>
    <row r="99" spans="1:13" x14ac:dyDescent="0.2">
      <c r="A99" s="208"/>
      <c r="B99" s="209"/>
      <c r="C99" s="210"/>
      <c r="D99" s="211">
        <v>396</v>
      </c>
      <c r="E99" s="213"/>
      <c r="F99" s="213"/>
      <c r="G99" s="214"/>
      <c r="H99" s="215"/>
      <c r="I99" s="215"/>
      <c r="J99" s="216">
        <f t="shared" si="3"/>
        <v>0</v>
      </c>
      <c r="K99" s="217"/>
      <c r="L99" s="218"/>
      <c r="M99" s="28" t="str">
        <f t="shared" si="2"/>
        <v/>
      </c>
    </row>
    <row r="100" spans="1:13" x14ac:dyDescent="0.2">
      <c r="A100" s="208"/>
      <c r="B100" s="209"/>
      <c r="C100" s="210"/>
      <c r="D100" s="211">
        <v>397</v>
      </c>
      <c r="E100" s="213"/>
      <c r="F100" s="213"/>
      <c r="G100" s="214"/>
      <c r="H100" s="215"/>
      <c r="I100" s="215"/>
      <c r="J100" s="216">
        <f t="shared" si="3"/>
        <v>0</v>
      </c>
      <c r="K100" s="217"/>
      <c r="L100" s="218"/>
      <c r="M100" s="28" t="str">
        <f t="shared" si="2"/>
        <v/>
      </c>
    </row>
    <row r="101" spans="1:13" x14ac:dyDescent="0.2">
      <c r="A101" s="208"/>
      <c r="B101" s="209"/>
      <c r="C101" s="210"/>
      <c r="D101" s="211">
        <v>398</v>
      </c>
      <c r="E101" s="213"/>
      <c r="F101" s="213"/>
      <c r="G101" s="214"/>
      <c r="H101" s="215"/>
      <c r="I101" s="215"/>
      <c r="J101" s="216">
        <f t="shared" si="3"/>
        <v>0</v>
      </c>
      <c r="K101" s="217"/>
      <c r="L101" s="218"/>
      <c r="M101" s="28" t="str">
        <f t="shared" si="2"/>
        <v/>
      </c>
    </row>
    <row r="102" spans="1:13" x14ac:dyDescent="0.2">
      <c r="A102" s="208"/>
      <c r="B102" s="209"/>
      <c r="C102" s="210"/>
      <c r="D102" s="211">
        <v>399</v>
      </c>
      <c r="E102" s="213"/>
      <c r="F102" s="213"/>
      <c r="G102" s="214"/>
      <c r="H102" s="215"/>
      <c r="I102" s="215"/>
      <c r="J102" s="216">
        <f t="shared" si="3"/>
        <v>0</v>
      </c>
      <c r="K102" s="217"/>
      <c r="L102" s="218"/>
      <c r="M102" s="28" t="str">
        <f t="shared" si="2"/>
        <v/>
      </c>
    </row>
    <row r="103" spans="1:13" ht="13.5" thickBot="1" x14ac:dyDescent="0.25">
      <c r="A103" s="241"/>
      <c r="B103" s="242"/>
      <c r="C103" s="424"/>
      <c r="D103" s="243">
        <v>400</v>
      </c>
      <c r="E103" s="244"/>
      <c r="F103" s="244"/>
      <c r="G103" s="245"/>
      <c r="H103" s="246"/>
      <c r="I103" s="246"/>
      <c r="J103" s="216">
        <f t="shared" si="3"/>
        <v>0</v>
      </c>
      <c r="K103" s="248"/>
      <c r="L103" s="249"/>
      <c r="M103" s="28" t="str">
        <f>IF(K103="◎",J103,"")</f>
        <v/>
      </c>
    </row>
    <row r="104" spans="1:13" x14ac:dyDescent="0.2">
      <c r="D104" s="71"/>
      <c r="E104" s="62"/>
      <c r="F104" s="62"/>
      <c r="G104" s="47"/>
      <c r="H104" s="63"/>
      <c r="I104" s="63"/>
      <c r="J104" s="47"/>
      <c r="K104" s="35"/>
      <c r="L104" s="64"/>
    </row>
    <row r="105" spans="1:13" ht="24" customHeight="1" thickBot="1" x14ac:dyDescent="0.25">
      <c r="D105" s="349"/>
      <c r="F105" s="27" t="s">
        <v>13</v>
      </c>
      <c r="G105" s="27"/>
    </row>
    <row r="106" spans="1:13" ht="24" customHeight="1" thickBot="1" x14ac:dyDescent="0.25">
      <c r="D106" s="350"/>
      <c r="F106" s="388" t="s">
        <v>91</v>
      </c>
      <c r="G106" s="186" t="s">
        <v>221</v>
      </c>
      <c r="H106" s="551" t="s">
        <v>211</v>
      </c>
      <c r="I106" s="551"/>
      <c r="J106" s="551" t="s">
        <v>217</v>
      </c>
      <c r="K106" s="552"/>
    </row>
    <row r="107" spans="1:13" ht="13.5" thickTop="1" x14ac:dyDescent="0.2">
      <c r="D107" s="187"/>
      <c r="F107" s="252" t="s">
        <v>81</v>
      </c>
      <c r="G107" s="306">
        <f>SUMIF($E$4:$E$103,F107,$J$4:$J$103)</f>
        <v>0</v>
      </c>
      <c r="H107" s="614">
        <f>SUMIF($E$4:$E$103,F107,$M$4:$M$103)</f>
        <v>0</v>
      </c>
      <c r="I107" s="614"/>
      <c r="J107" s="614">
        <f t="shared" ref="J107:J115" si="4">G107-H107</f>
        <v>0</v>
      </c>
      <c r="K107" s="615"/>
    </row>
    <row r="108" spans="1:13" x14ac:dyDescent="0.2">
      <c r="D108" s="187"/>
      <c r="F108" s="253" t="s">
        <v>82</v>
      </c>
      <c r="G108" s="305">
        <f t="shared" ref="G108:G115" si="5">SUMIF($E$4:$E$103,F108,$J$4:$J$103)</f>
        <v>0</v>
      </c>
      <c r="H108" s="572">
        <f t="shared" ref="H108:H114" si="6">SUMIF($E$4:$E$103,F108,$M$4:$M$103)</f>
        <v>0</v>
      </c>
      <c r="I108" s="572"/>
      <c r="J108" s="572">
        <f t="shared" si="4"/>
        <v>0</v>
      </c>
      <c r="K108" s="573"/>
    </row>
    <row r="109" spans="1:13" x14ac:dyDescent="0.2">
      <c r="D109" s="187"/>
      <c r="F109" s="253" t="s">
        <v>105</v>
      </c>
      <c r="G109" s="305">
        <f t="shared" si="5"/>
        <v>2000</v>
      </c>
      <c r="H109" s="572">
        <f t="shared" si="6"/>
        <v>0</v>
      </c>
      <c r="I109" s="572"/>
      <c r="J109" s="572">
        <f t="shared" si="4"/>
        <v>2000</v>
      </c>
      <c r="K109" s="573"/>
    </row>
    <row r="110" spans="1:13" x14ac:dyDescent="0.2">
      <c r="D110" s="187"/>
      <c r="F110" s="253" t="s">
        <v>106</v>
      </c>
      <c r="G110" s="305">
        <f t="shared" si="5"/>
        <v>0</v>
      </c>
      <c r="H110" s="572">
        <f t="shared" si="6"/>
        <v>0</v>
      </c>
      <c r="I110" s="572"/>
      <c r="J110" s="572">
        <f t="shared" si="4"/>
        <v>0</v>
      </c>
      <c r="K110" s="573"/>
    </row>
    <row r="111" spans="1:13" x14ac:dyDescent="0.2">
      <c r="D111" s="187"/>
      <c r="F111" s="253" t="s">
        <v>83</v>
      </c>
      <c r="G111" s="305">
        <f t="shared" si="5"/>
        <v>0</v>
      </c>
      <c r="H111" s="572">
        <f t="shared" si="6"/>
        <v>0</v>
      </c>
      <c r="I111" s="572"/>
      <c r="J111" s="572">
        <f t="shared" si="4"/>
        <v>0</v>
      </c>
      <c r="K111" s="573"/>
    </row>
    <row r="112" spans="1:13" x14ac:dyDescent="0.2">
      <c r="D112" s="187"/>
      <c r="F112" s="253" t="s">
        <v>84</v>
      </c>
      <c r="G112" s="305">
        <f t="shared" si="5"/>
        <v>0</v>
      </c>
      <c r="H112" s="572">
        <f t="shared" si="6"/>
        <v>0</v>
      </c>
      <c r="I112" s="572"/>
      <c r="J112" s="572">
        <f t="shared" si="4"/>
        <v>0</v>
      </c>
      <c r="K112" s="573"/>
    </row>
    <row r="113" spans="4:11" x14ac:dyDescent="0.2">
      <c r="D113" s="187"/>
      <c r="F113" s="253" t="s">
        <v>85</v>
      </c>
      <c r="G113" s="305">
        <f t="shared" si="5"/>
        <v>0</v>
      </c>
      <c r="H113" s="572">
        <f t="shared" si="6"/>
        <v>0</v>
      </c>
      <c r="I113" s="572"/>
      <c r="J113" s="572">
        <f t="shared" si="4"/>
        <v>0</v>
      </c>
      <c r="K113" s="573"/>
    </row>
    <row r="114" spans="4:11" x14ac:dyDescent="0.2">
      <c r="D114" s="187"/>
      <c r="F114" s="253" t="s">
        <v>86</v>
      </c>
      <c r="G114" s="305">
        <f t="shared" si="5"/>
        <v>0</v>
      </c>
      <c r="H114" s="572">
        <f t="shared" si="6"/>
        <v>0</v>
      </c>
      <c r="I114" s="572"/>
      <c r="J114" s="572">
        <f t="shared" si="4"/>
        <v>0</v>
      </c>
      <c r="K114" s="573"/>
    </row>
    <row r="115" spans="4:11" x14ac:dyDescent="0.2">
      <c r="D115" s="187"/>
      <c r="F115" s="252" t="s">
        <v>116</v>
      </c>
      <c r="G115" s="305">
        <f t="shared" si="5"/>
        <v>0</v>
      </c>
      <c r="H115" s="572">
        <f>SUMIF($E$4:$E$103,F115,$M$4:$M$103)</f>
        <v>0</v>
      </c>
      <c r="I115" s="572"/>
      <c r="J115" s="572">
        <f t="shared" si="4"/>
        <v>0</v>
      </c>
      <c r="K115" s="573"/>
    </row>
    <row r="116" spans="4:11" ht="13.5" thickBot="1" x14ac:dyDescent="0.25">
      <c r="D116" s="187"/>
      <c r="F116" s="252" t="s">
        <v>247</v>
      </c>
      <c r="G116" s="305">
        <f>SUMIF($E$4:$E$103,F116,$J$4:$J$103)</f>
        <v>0</v>
      </c>
      <c r="H116" s="612">
        <f>SUMIF($E$4:$E$103,F116,$M$4:$M$103)</f>
        <v>0</v>
      </c>
      <c r="I116" s="612"/>
      <c r="J116" s="612">
        <f>G116-H116</f>
        <v>0</v>
      </c>
      <c r="K116" s="613"/>
    </row>
    <row r="117" spans="4:11" ht="14" thickTop="1" thickBot="1" x14ac:dyDescent="0.25">
      <c r="D117" s="350"/>
      <c r="F117" s="254" t="s">
        <v>13</v>
      </c>
      <c r="G117" s="307">
        <f>SUM(G107:G115)</f>
        <v>2000</v>
      </c>
      <c r="H117" s="574">
        <f>SUM(H107:I115)</f>
        <v>0</v>
      </c>
      <c r="I117" s="574"/>
      <c r="J117" s="574">
        <f>SUM(J107:K115)</f>
        <v>2000</v>
      </c>
      <c r="K117" s="575"/>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3"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154</v>
      </c>
      <c r="H1" s="539" t="str">
        <f>'1-1'!H1:K1</f>
        <v>（学校番号：３１０）</v>
      </c>
      <c r="I1" s="539"/>
      <c r="J1" s="539"/>
      <c r="K1" s="539"/>
      <c r="L1" s="539"/>
    </row>
    <row r="2" spans="1:12" s="1" customFormat="1" ht="18" customHeight="1" x14ac:dyDescent="0.2">
      <c r="H2" s="539" t="str">
        <f>'1-1'!H2:K2</f>
        <v>（財務会計コード番号：１１１８５）</v>
      </c>
      <c r="I2" s="539"/>
      <c r="J2" s="539"/>
      <c r="K2" s="539"/>
      <c r="L2" s="539"/>
    </row>
    <row r="3" spans="1:12" s="1" customFormat="1" ht="18" customHeight="1" x14ac:dyDescent="0.2">
      <c r="H3" s="540"/>
      <c r="I3" s="540"/>
      <c r="J3" s="540"/>
      <c r="K3" s="540"/>
      <c r="L3" s="540"/>
    </row>
    <row r="4" spans="1:12" s="1" customFormat="1" ht="18" customHeight="1" x14ac:dyDescent="0.2">
      <c r="H4" s="536" t="s">
        <v>6</v>
      </c>
      <c r="I4" s="536"/>
      <c r="J4" s="536"/>
      <c r="K4" s="536"/>
      <c r="L4" s="536"/>
    </row>
    <row r="5" spans="1:12" s="1" customFormat="1" ht="18" customHeight="1" x14ac:dyDescent="0.2">
      <c r="H5" s="536" t="s">
        <v>269</v>
      </c>
      <c r="I5" s="536"/>
      <c r="J5" s="536"/>
      <c r="K5" s="536"/>
      <c r="L5" s="536"/>
    </row>
    <row r="6" spans="1:12" s="1" customFormat="1" ht="18" customHeight="1" x14ac:dyDescent="0.2">
      <c r="A6" s="3" t="s">
        <v>2</v>
      </c>
      <c r="H6" s="538"/>
      <c r="I6" s="538"/>
      <c r="J6" s="538"/>
      <c r="K6" s="538"/>
      <c r="L6" s="538"/>
    </row>
    <row r="7" spans="1:12" s="1" customFormat="1" ht="18" customHeight="1" x14ac:dyDescent="0.2">
      <c r="A7" s="4"/>
      <c r="H7" s="536" t="s">
        <v>3</v>
      </c>
      <c r="I7" s="536"/>
      <c r="J7" s="536"/>
      <c r="K7" s="536"/>
      <c r="L7" s="536"/>
    </row>
    <row r="8" spans="1:12" s="1" customFormat="1" ht="18" customHeight="1" x14ac:dyDescent="0.2">
      <c r="A8" s="4"/>
      <c r="H8" s="536" t="s">
        <v>4</v>
      </c>
      <c r="I8" s="536"/>
      <c r="J8" s="536"/>
      <c r="K8" s="536"/>
      <c r="L8" s="536"/>
    </row>
    <row r="9" spans="1:12" s="1" customFormat="1" ht="42" customHeight="1" x14ac:dyDescent="0.2">
      <c r="A9" s="4"/>
      <c r="H9" s="2"/>
      <c r="K9" s="44"/>
    </row>
    <row r="10" spans="1:12" ht="24" customHeight="1" x14ac:dyDescent="0.2">
      <c r="A10" s="541" t="s">
        <v>262</v>
      </c>
      <c r="B10" s="541"/>
      <c r="C10" s="541"/>
      <c r="D10" s="541"/>
      <c r="E10" s="541"/>
      <c r="F10" s="541"/>
      <c r="G10" s="541"/>
      <c r="H10" s="541"/>
      <c r="I10" s="541"/>
      <c r="J10" s="541"/>
      <c r="K10" s="541"/>
      <c r="L10" s="541"/>
    </row>
    <row r="11" spans="1:12" ht="24" customHeight="1" x14ac:dyDescent="0.2">
      <c r="A11" s="541"/>
      <c r="B11" s="541"/>
      <c r="C11" s="541"/>
      <c r="D11" s="541"/>
      <c r="E11" s="541"/>
      <c r="F11" s="541"/>
      <c r="G11" s="541"/>
      <c r="H11" s="541"/>
      <c r="I11" s="541"/>
      <c r="J11" s="541"/>
      <c r="K11" s="541"/>
      <c r="L11" s="541"/>
    </row>
    <row r="12" spans="1:12" ht="24" customHeight="1" x14ac:dyDescent="0.2">
      <c r="A12" s="14" t="s">
        <v>5</v>
      </c>
      <c r="B12" s="14"/>
      <c r="C12" s="14"/>
      <c r="D12" s="14"/>
      <c r="E12" s="14"/>
      <c r="F12" s="14"/>
      <c r="G12" s="14"/>
      <c r="H12" s="6"/>
      <c r="I12" s="6"/>
      <c r="J12" s="6"/>
      <c r="K12" s="6"/>
    </row>
    <row r="13" spans="1:12" s="23" customFormat="1" ht="24" customHeight="1" thickBot="1" x14ac:dyDescent="0.25">
      <c r="A13" s="684"/>
      <c r="B13" s="684"/>
      <c r="C13" s="684"/>
      <c r="D13" s="684"/>
      <c r="E13" s="684"/>
      <c r="F13" s="684"/>
      <c r="G13" s="684"/>
      <c r="H13" s="684"/>
      <c r="I13" s="684"/>
      <c r="J13" s="684"/>
      <c r="K13" s="684"/>
      <c r="L13" s="684"/>
    </row>
    <row r="14" spans="1:12" ht="39" customHeight="1" thickBot="1" x14ac:dyDescent="0.25">
      <c r="A14" s="19"/>
      <c r="B14" s="18" t="s">
        <v>7</v>
      </c>
      <c r="C14" s="17" t="s">
        <v>8</v>
      </c>
      <c r="D14" s="16" t="s">
        <v>104</v>
      </c>
      <c r="E14" s="16" t="s">
        <v>103</v>
      </c>
      <c r="F14" s="17" t="s">
        <v>9</v>
      </c>
      <c r="G14" s="17" t="s">
        <v>10</v>
      </c>
      <c r="H14" s="400" t="s">
        <v>198</v>
      </c>
      <c r="I14" s="16" t="s">
        <v>11</v>
      </c>
      <c r="J14" s="452" t="s">
        <v>202</v>
      </c>
      <c r="K14" s="447" t="s">
        <v>249</v>
      </c>
      <c r="L14" s="22" t="s">
        <v>13</v>
      </c>
    </row>
    <row r="15" spans="1:12" ht="58.5" customHeight="1" thickTop="1" x14ac:dyDescent="0.2">
      <c r="A15" s="29" t="s">
        <v>215</v>
      </c>
      <c r="B15" s="404">
        <f>'随時①-2'!G27</f>
        <v>0</v>
      </c>
      <c r="C15" s="405">
        <f>'随時①-2'!G28</f>
        <v>0</v>
      </c>
      <c r="D15" s="405">
        <f>'随時①-2'!G29</f>
        <v>0</v>
      </c>
      <c r="E15" s="405">
        <f>'随時①-2'!G30</f>
        <v>0</v>
      </c>
      <c r="F15" s="405">
        <f>'随時①-2'!G31</f>
        <v>0</v>
      </c>
      <c r="G15" s="405">
        <f>'随時①-2'!G32</f>
        <v>0</v>
      </c>
      <c r="H15" s="405">
        <f>'随時①-2'!G33</f>
        <v>0</v>
      </c>
      <c r="I15" s="405">
        <f>'随時①-2'!G34</f>
        <v>0</v>
      </c>
      <c r="J15" s="405">
        <f>'随時①-2'!G35</f>
        <v>0</v>
      </c>
      <c r="K15" s="405">
        <f>'随時①-2'!G36</f>
        <v>0</v>
      </c>
      <c r="L15" s="406">
        <f>SUM(B15:K15)</f>
        <v>0</v>
      </c>
    </row>
    <row r="16" spans="1:12" ht="58.5" customHeight="1" x14ac:dyDescent="0.2">
      <c r="A16" s="20" t="s">
        <v>213</v>
      </c>
      <c r="B16" s="407">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08">
        <f>SUM(B16:K16)</f>
        <v>0</v>
      </c>
    </row>
    <row r="17" spans="1:12" ht="58.5" customHeight="1" thickBot="1" x14ac:dyDescent="0.25">
      <c r="A17" s="20" t="s">
        <v>216</v>
      </c>
      <c r="B17" s="409">
        <f>B15-B16</f>
        <v>0</v>
      </c>
      <c r="C17" s="410">
        <f>C15-C16</f>
        <v>0</v>
      </c>
      <c r="D17" s="410">
        <f t="shared" ref="D17:I17" si="0">D15-D16</f>
        <v>0</v>
      </c>
      <c r="E17" s="410">
        <f t="shared" si="0"/>
        <v>0</v>
      </c>
      <c r="F17" s="410">
        <f t="shared" si="0"/>
        <v>0</v>
      </c>
      <c r="G17" s="410">
        <f t="shared" si="0"/>
        <v>0</v>
      </c>
      <c r="H17" s="410">
        <f t="shared" si="0"/>
        <v>0</v>
      </c>
      <c r="I17" s="410">
        <f t="shared" si="0"/>
        <v>0</v>
      </c>
      <c r="J17" s="410">
        <f>J15-J16</f>
        <v>0</v>
      </c>
      <c r="K17" s="410">
        <f>K15-K16</f>
        <v>0</v>
      </c>
      <c r="L17" s="411">
        <f>L15-L16</f>
        <v>0</v>
      </c>
    </row>
    <row r="18" spans="1:12" ht="39" customHeight="1" thickBot="1" x14ac:dyDescent="0.25">
      <c r="A18" s="31" t="s">
        <v>93</v>
      </c>
      <c r="B18" s="682" t="s">
        <v>270</v>
      </c>
      <c r="C18" s="683"/>
      <c r="D18" s="683"/>
      <c r="E18" s="683"/>
      <c r="F18" s="683"/>
      <c r="G18" s="683"/>
      <c r="H18" s="683"/>
      <c r="I18" s="683"/>
      <c r="J18" s="683"/>
      <c r="K18" s="683"/>
      <c r="L18" s="683"/>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18" sqref="F18"/>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1" t="s">
        <v>119</v>
      </c>
      <c r="B3" s="255" t="s">
        <v>120</v>
      </c>
      <c r="C3" s="57" t="s">
        <v>122</v>
      </c>
      <c r="D3" s="351" t="s">
        <v>124</v>
      </c>
      <c r="E3" s="93" t="s">
        <v>0</v>
      </c>
      <c r="F3" s="93" t="s">
        <v>151</v>
      </c>
      <c r="G3" s="93" t="s">
        <v>87</v>
      </c>
      <c r="H3" s="422" t="s">
        <v>195</v>
      </c>
      <c r="I3" s="93" t="s">
        <v>88</v>
      </c>
      <c r="J3" s="93" t="s">
        <v>89</v>
      </c>
      <c r="K3" s="184" t="s">
        <v>97</v>
      </c>
      <c r="L3" s="251" t="s">
        <v>94</v>
      </c>
      <c r="M3" s="28" t="s">
        <v>92</v>
      </c>
    </row>
    <row r="4" spans="1:13" ht="13.5" customHeight="1" x14ac:dyDescent="0.2">
      <c r="A4" s="308"/>
      <c r="B4" s="309"/>
      <c r="C4" s="199"/>
      <c r="D4" s="200">
        <v>101</v>
      </c>
      <c r="E4" s="212"/>
      <c r="F4" s="202"/>
      <c r="G4" s="203"/>
      <c r="H4" s="204"/>
      <c r="I4" s="204"/>
      <c r="J4" s="205">
        <f>G4*H4*I4</f>
        <v>0</v>
      </c>
      <c r="K4" s="206"/>
      <c r="L4" s="207"/>
      <c r="M4" s="28" t="str">
        <f t="shared" ref="M4:M23" si="0">IF(K4="◎",J4,"")</f>
        <v/>
      </c>
    </row>
    <row r="5" spans="1:13" ht="13.5" customHeight="1" x14ac:dyDescent="0.2">
      <c r="A5" s="208"/>
      <c r="B5" s="209"/>
      <c r="C5" s="210"/>
      <c r="D5" s="211">
        <v>102</v>
      </c>
      <c r="E5" s="213"/>
      <c r="F5" s="213"/>
      <c r="G5" s="214"/>
      <c r="H5" s="215"/>
      <c r="I5" s="215"/>
      <c r="J5" s="216">
        <f>G5*H5*I5</f>
        <v>0</v>
      </c>
      <c r="K5" s="217"/>
      <c r="L5" s="218"/>
      <c r="M5" s="28" t="str">
        <f t="shared" si="0"/>
        <v/>
      </c>
    </row>
    <row r="6" spans="1:13" ht="13.5" customHeight="1" x14ac:dyDescent="0.2">
      <c r="A6" s="208"/>
      <c r="B6" s="209"/>
      <c r="C6" s="210"/>
      <c r="D6" s="211">
        <v>103</v>
      </c>
      <c r="E6" s="213"/>
      <c r="F6" s="213"/>
      <c r="G6" s="214"/>
      <c r="H6" s="215"/>
      <c r="I6" s="215"/>
      <c r="J6" s="216">
        <f t="shared" ref="J6:J23" si="1">G6*H6*I6</f>
        <v>0</v>
      </c>
      <c r="K6" s="217"/>
      <c r="L6" s="218"/>
      <c r="M6" s="28" t="str">
        <f t="shared" si="0"/>
        <v/>
      </c>
    </row>
    <row r="7" spans="1:13" ht="13.5" customHeight="1" x14ac:dyDescent="0.2">
      <c r="A7" s="208"/>
      <c r="B7" s="209"/>
      <c r="C7" s="210"/>
      <c r="D7" s="211">
        <v>104</v>
      </c>
      <c r="E7" s="213"/>
      <c r="F7" s="213"/>
      <c r="G7" s="214"/>
      <c r="H7" s="215"/>
      <c r="I7" s="215"/>
      <c r="J7" s="216">
        <f t="shared" si="1"/>
        <v>0</v>
      </c>
      <c r="K7" s="217"/>
      <c r="L7" s="218"/>
      <c r="M7" s="28" t="str">
        <f t="shared" si="0"/>
        <v/>
      </c>
    </row>
    <row r="8" spans="1:13" ht="13.5" customHeight="1" x14ac:dyDescent="0.2">
      <c r="A8" s="208"/>
      <c r="B8" s="353"/>
      <c r="C8" s="352"/>
      <c r="D8" s="211">
        <v>105</v>
      </c>
      <c r="E8" s="212"/>
      <c r="F8" s="213"/>
      <c r="G8" s="214"/>
      <c r="H8" s="215"/>
      <c r="I8" s="215"/>
      <c r="J8" s="216">
        <f t="shared" si="1"/>
        <v>0</v>
      </c>
      <c r="K8" s="217"/>
      <c r="L8" s="218"/>
      <c r="M8" s="28" t="str">
        <f t="shared" si="0"/>
        <v/>
      </c>
    </row>
    <row r="9" spans="1:13" ht="13.5" customHeight="1" x14ac:dyDescent="0.2">
      <c r="A9" s="208"/>
      <c r="B9" s="353"/>
      <c r="C9" s="352"/>
      <c r="D9" s="211">
        <v>106</v>
      </c>
      <c r="E9" s="212"/>
      <c r="F9" s="213"/>
      <c r="G9" s="214"/>
      <c r="H9" s="215"/>
      <c r="I9" s="215"/>
      <c r="J9" s="216">
        <f t="shared" si="1"/>
        <v>0</v>
      </c>
      <c r="K9" s="217"/>
      <c r="L9" s="218"/>
      <c r="M9" s="28" t="str">
        <f t="shared" si="0"/>
        <v/>
      </c>
    </row>
    <row r="10" spans="1:13" ht="13.5" customHeight="1" x14ac:dyDescent="0.2">
      <c r="A10" s="208"/>
      <c r="B10" s="353"/>
      <c r="C10" s="352"/>
      <c r="D10" s="211">
        <v>107</v>
      </c>
      <c r="E10" s="212"/>
      <c r="F10" s="213"/>
      <c r="G10" s="214"/>
      <c r="H10" s="215"/>
      <c r="I10" s="215"/>
      <c r="J10" s="216">
        <f t="shared" si="1"/>
        <v>0</v>
      </c>
      <c r="K10" s="217"/>
      <c r="L10" s="218"/>
      <c r="M10" s="28" t="str">
        <f t="shared" si="0"/>
        <v/>
      </c>
    </row>
    <row r="11" spans="1:13" ht="13.5" customHeight="1" x14ac:dyDescent="0.2">
      <c r="A11" s="208"/>
      <c r="B11" s="353"/>
      <c r="C11" s="354"/>
      <c r="D11" s="211">
        <v>108</v>
      </c>
      <c r="E11" s="212"/>
      <c r="F11" s="220"/>
      <c r="G11" s="214"/>
      <c r="H11" s="215"/>
      <c r="I11" s="215"/>
      <c r="J11" s="216">
        <f t="shared" si="1"/>
        <v>0</v>
      </c>
      <c r="K11" s="223"/>
      <c r="L11" s="224"/>
      <c r="M11" s="28" t="str">
        <f t="shared" si="0"/>
        <v/>
      </c>
    </row>
    <row r="12" spans="1:13" ht="13.5" customHeight="1" x14ac:dyDescent="0.2">
      <c r="A12" s="208"/>
      <c r="B12" s="353"/>
      <c r="C12" s="352"/>
      <c r="D12" s="211">
        <v>109</v>
      </c>
      <c r="E12" s="212"/>
      <c r="F12" s="212"/>
      <c r="G12" s="214"/>
      <c r="H12" s="215"/>
      <c r="I12" s="215"/>
      <c r="J12" s="216">
        <f t="shared" si="1"/>
        <v>0</v>
      </c>
      <c r="K12" s="227"/>
      <c r="L12" s="228"/>
      <c r="M12" s="28" t="str">
        <f t="shared" si="0"/>
        <v/>
      </c>
    </row>
    <row r="13" spans="1:13" ht="13.5" customHeight="1" x14ac:dyDescent="0.2">
      <c r="A13" s="208"/>
      <c r="B13" s="353"/>
      <c r="C13" s="352"/>
      <c r="D13" s="211">
        <v>110</v>
      </c>
      <c r="E13" s="212"/>
      <c r="F13" s="212"/>
      <c r="G13" s="214"/>
      <c r="H13" s="215"/>
      <c r="I13" s="215"/>
      <c r="J13" s="216">
        <f t="shared" si="1"/>
        <v>0</v>
      </c>
      <c r="K13" s="217"/>
      <c r="L13" s="218"/>
      <c r="M13" s="28" t="str">
        <f t="shared" si="0"/>
        <v/>
      </c>
    </row>
    <row r="14" spans="1:13" ht="13.5" customHeight="1" x14ac:dyDescent="0.2">
      <c r="A14" s="208"/>
      <c r="B14" s="353"/>
      <c r="C14" s="352"/>
      <c r="D14" s="211">
        <v>111</v>
      </c>
      <c r="E14" s="212"/>
      <c r="F14" s="213"/>
      <c r="G14" s="214"/>
      <c r="H14" s="215"/>
      <c r="I14" s="215"/>
      <c r="J14" s="216">
        <f t="shared" si="1"/>
        <v>0</v>
      </c>
      <c r="K14" s="217"/>
      <c r="L14" s="218"/>
      <c r="M14" s="28" t="str">
        <f t="shared" si="0"/>
        <v/>
      </c>
    </row>
    <row r="15" spans="1:13" ht="13.5" customHeight="1" x14ac:dyDescent="0.2">
      <c r="A15" s="208"/>
      <c r="B15" s="353"/>
      <c r="C15" s="352"/>
      <c r="D15" s="211">
        <v>112</v>
      </c>
      <c r="E15" s="212"/>
      <c r="F15" s="213"/>
      <c r="G15" s="214"/>
      <c r="H15" s="215"/>
      <c r="I15" s="215"/>
      <c r="J15" s="216">
        <f t="shared" si="1"/>
        <v>0</v>
      </c>
      <c r="K15" s="217"/>
      <c r="L15" s="218"/>
      <c r="M15" s="28" t="str">
        <f t="shared" si="0"/>
        <v/>
      </c>
    </row>
    <row r="16" spans="1:13" ht="13.5" customHeight="1" x14ac:dyDescent="0.2">
      <c r="A16" s="208"/>
      <c r="B16" s="353"/>
      <c r="C16" s="352"/>
      <c r="D16" s="211">
        <v>113</v>
      </c>
      <c r="E16" s="212"/>
      <c r="F16" s="213"/>
      <c r="G16" s="214"/>
      <c r="H16" s="215"/>
      <c r="I16" s="215"/>
      <c r="J16" s="216">
        <f t="shared" si="1"/>
        <v>0</v>
      </c>
      <c r="K16" s="217"/>
      <c r="L16" s="218"/>
      <c r="M16" s="28" t="str">
        <f t="shared" si="0"/>
        <v/>
      </c>
    </row>
    <row r="17" spans="1:13" ht="13.5" customHeight="1" x14ac:dyDescent="0.2">
      <c r="A17" s="208"/>
      <c r="B17" s="353"/>
      <c r="C17" s="352"/>
      <c r="D17" s="211">
        <v>114</v>
      </c>
      <c r="E17" s="212"/>
      <c r="F17" s="213"/>
      <c r="G17" s="214"/>
      <c r="H17" s="215"/>
      <c r="I17" s="215"/>
      <c r="J17" s="216">
        <f t="shared" si="1"/>
        <v>0</v>
      </c>
      <c r="K17" s="217"/>
      <c r="L17" s="218"/>
      <c r="M17" s="28" t="str">
        <f t="shared" si="0"/>
        <v/>
      </c>
    </row>
    <row r="18" spans="1:13" ht="13.5" customHeight="1" x14ac:dyDescent="0.2">
      <c r="A18" s="208"/>
      <c r="B18" s="353"/>
      <c r="C18" s="352"/>
      <c r="D18" s="211">
        <v>115</v>
      </c>
      <c r="E18" s="212"/>
      <c r="F18" s="213"/>
      <c r="G18" s="214"/>
      <c r="H18" s="215"/>
      <c r="I18" s="215"/>
      <c r="J18" s="216">
        <f t="shared" si="1"/>
        <v>0</v>
      </c>
      <c r="K18" s="217"/>
      <c r="L18" s="218"/>
      <c r="M18" s="28" t="str">
        <f t="shared" si="0"/>
        <v/>
      </c>
    </row>
    <row r="19" spans="1:13" ht="13.5" customHeight="1" x14ac:dyDescent="0.2">
      <c r="A19" s="208"/>
      <c r="B19" s="353"/>
      <c r="C19" s="352"/>
      <c r="D19" s="211">
        <v>116</v>
      </c>
      <c r="E19" s="212"/>
      <c r="F19" s="213"/>
      <c r="G19" s="214"/>
      <c r="H19" s="215"/>
      <c r="I19" s="215"/>
      <c r="J19" s="216">
        <f t="shared" si="1"/>
        <v>0</v>
      </c>
      <c r="K19" s="217"/>
      <c r="L19" s="218"/>
      <c r="M19" s="28" t="str">
        <f t="shared" si="0"/>
        <v/>
      </c>
    </row>
    <row r="20" spans="1:13" ht="13.5" customHeight="1" x14ac:dyDescent="0.2">
      <c r="A20" s="208"/>
      <c r="B20" s="353"/>
      <c r="C20" s="352"/>
      <c r="D20" s="211">
        <v>117</v>
      </c>
      <c r="E20" s="212"/>
      <c r="F20" s="213"/>
      <c r="G20" s="221"/>
      <c r="H20" s="222"/>
      <c r="I20" s="222"/>
      <c r="J20" s="216">
        <f t="shared" si="1"/>
        <v>0</v>
      </c>
      <c r="K20" s="217"/>
      <c r="L20" s="218"/>
      <c r="M20" s="28" t="str">
        <f t="shared" si="0"/>
        <v/>
      </c>
    </row>
    <row r="21" spans="1:13" ht="13.5" customHeight="1" x14ac:dyDescent="0.2">
      <c r="A21" s="208"/>
      <c r="B21" s="353"/>
      <c r="C21" s="352"/>
      <c r="D21" s="211">
        <v>118</v>
      </c>
      <c r="E21" s="212"/>
      <c r="F21" s="213"/>
      <c r="G21" s="214"/>
      <c r="H21" s="215"/>
      <c r="I21" s="215"/>
      <c r="J21" s="216">
        <f t="shared" si="1"/>
        <v>0</v>
      </c>
      <c r="K21" s="217"/>
      <c r="L21" s="218"/>
      <c r="M21" s="28" t="str">
        <f t="shared" si="0"/>
        <v/>
      </c>
    </row>
    <row r="22" spans="1:13" ht="13.5" customHeight="1" x14ac:dyDescent="0.2">
      <c r="A22" s="208"/>
      <c r="B22" s="353"/>
      <c r="C22" s="352"/>
      <c r="D22" s="211">
        <v>119</v>
      </c>
      <c r="E22" s="212"/>
      <c r="F22" s="213"/>
      <c r="G22" s="214"/>
      <c r="H22" s="215"/>
      <c r="I22" s="215"/>
      <c r="J22" s="216">
        <f t="shared" si="1"/>
        <v>0</v>
      </c>
      <c r="K22" s="217"/>
      <c r="L22" s="218"/>
      <c r="M22" s="28" t="str">
        <f t="shared" si="0"/>
        <v/>
      </c>
    </row>
    <row r="23" spans="1:13" ht="13.5" customHeight="1" thickBot="1" x14ac:dyDescent="0.25">
      <c r="A23" s="355"/>
      <c r="B23" s="356"/>
      <c r="C23" s="357"/>
      <c r="D23" s="211">
        <v>120</v>
      </c>
      <c r="E23" s="212"/>
      <c r="F23" s="213"/>
      <c r="G23" s="245"/>
      <c r="H23" s="246"/>
      <c r="I23" s="246"/>
      <c r="J23" s="216">
        <f t="shared" si="1"/>
        <v>0</v>
      </c>
      <c r="K23" s="217"/>
      <c r="L23" s="218"/>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13</v>
      </c>
      <c r="G25" s="27"/>
    </row>
    <row r="26" spans="1:13" ht="13.5" customHeight="1" thickBot="1" x14ac:dyDescent="0.25">
      <c r="B26" s="51"/>
      <c r="C26" s="51"/>
      <c r="D26" s="45"/>
      <c r="F26" s="185" t="s">
        <v>91</v>
      </c>
      <c r="G26" s="186" t="s">
        <v>221</v>
      </c>
      <c r="H26" s="551" t="s">
        <v>211</v>
      </c>
      <c r="I26" s="551"/>
      <c r="J26" s="551" t="s">
        <v>217</v>
      </c>
      <c r="K26" s="552"/>
    </row>
    <row r="27" spans="1:13" ht="13.5" customHeight="1" thickTop="1" x14ac:dyDescent="0.2">
      <c r="B27" s="51"/>
      <c r="C27" s="51"/>
      <c r="D27" s="65"/>
      <c r="F27" s="252" t="s">
        <v>81</v>
      </c>
      <c r="G27" s="295">
        <f>SUMIF($E$4:$E$23,F27,$J$4:$J$23)</f>
        <v>0</v>
      </c>
      <c r="H27" s="614">
        <f>SUMIF($E$4:$E$23,F27,$M$4:$M$23)</f>
        <v>0</v>
      </c>
      <c r="I27" s="614"/>
      <c r="J27" s="614">
        <f t="shared" ref="J27:J35" si="2">G27-H27</f>
        <v>0</v>
      </c>
      <c r="K27" s="615"/>
    </row>
    <row r="28" spans="1:13" ht="13.5" customHeight="1" x14ac:dyDescent="0.2">
      <c r="B28" s="51"/>
      <c r="C28" s="51"/>
      <c r="D28" s="65"/>
      <c r="F28" s="253" t="s">
        <v>82</v>
      </c>
      <c r="G28" s="295">
        <f t="shared" ref="G28:G35" si="3">SUMIF($E$4:$E$23,F28,$J$4:$J$23)</f>
        <v>0</v>
      </c>
      <c r="H28" s="572">
        <f>SUMIF($E$4:$E$23,F28,$M$4:$M$23)</f>
        <v>0</v>
      </c>
      <c r="I28" s="572"/>
      <c r="J28" s="572">
        <f t="shared" si="2"/>
        <v>0</v>
      </c>
      <c r="K28" s="573"/>
    </row>
    <row r="29" spans="1:13" ht="13.5" customHeight="1" x14ac:dyDescent="0.2">
      <c r="B29" s="51"/>
      <c r="C29" s="51"/>
      <c r="D29" s="65"/>
      <c r="F29" s="253" t="s">
        <v>105</v>
      </c>
      <c r="G29" s="295">
        <f t="shared" si="3"/>
        <v>0</v>
      </c>
      <c r="H29" s="572">
        <f t="shared" ref="H29:H35" si="4">SUMIF($E$4:$E$23,F29,$M$4:$M$23)</f>
        <v>0</v>
      </c>
      <c r="I29" s="572"/>
      <c r="J29" s="572">
        <f t="shared" si="2"/>
        <v>0</v>
      </c>
      <c r="K29" s="573"/>
    </row>
    <row r="30" spans="1:13" ht="13.5" customHeight="1" x14ac:dyDescent="0.2">
      <c r="B30" s="51"/>
      <c r="C30" s="51"/>
      <c r="D30" s="65"/>
      <c r="F30" s="253" t="s">
        <v>106</v>
      </c>
      <c r="G30" s="295">
        <f t="shared" si="3"/>
        <v>0</v>
      </c>
      <c r="H30" s="572">
        <f t="shared" si="4"/>
        <v>0</v>
      </c>
      <c r="I30" s="572"/>
      <c r="J30" s="572">
        <f t="shared" si="2"/>
        <v>0</v>
      </c>
      <c r="K30" s="573"/>
    </row>
    <row r="31" spans="1:13" ht="13.5" customHeight="1" x14ac:dyDescent="0.2">
      <c r="B31" s="51"/>
      <c r="C31" s="51"/>
      <c r="D31" s="65"/>
      <c r="F31" s="253" t="s">
        <v>83</v>
      </c>
      <c r="G31" s="295">
        <f t="shared" si="3"/>
        <v>0</v>
      </c>
      <c r="H31" s="572">
        <f t="shared" si="4"/>
        <v>0</v>
      </c>
      <c r="I31" s="572"/>
      <c r="J31" s="572">
        <f t="shared" si="2"/>
        <v>0</v>
      </c>
      <c r="K31" s="573"/>
    </row>
    <row r="32" spans="1:13" ht="13.5" customHeight="1" x14ac:dyDescent="0.2">
      <c r="B32" s="51"/>
      <c r="C32" s="51"/>
      <c r="D32" s="65"/>
      <c r="F32" s="253" t="s">
        <v>84</v>
      </c>
      <c r="G32" s="295">
        <f t="shared" si="3"/>
        <v>0</v>
      </c>
      <c r="H32" s="572">
        <f t="shared" si="4"/>
        <v>0</v>
      </c>
      <c r="I32" s="572"/>
      <c r="J32" s="572">
        <f t="shared" si="2"/>
        <v>0</v>
      </c>
      <c r="K32" s="573"/>
    </row>
    <row r="33" spans="2:11" ht="13.5" customHeight="1" x14ac:dyDescent="0.2">
      <c r="B33" s="51"/>
      <c r="C33" s="51"/>
      <c r="D33" s="65"/>
      <c r="F33" s="253" t="s">
        <v>85</v>
      </c>
      <c r="G33" s="295">
        <f t="shared" si="3"/>
        <v>0</v>
      </c>
      <c r="H33" s="572">
        <f t="shared" si="4"/>
        <v>0</v>
      </c>
      <c r="I33" s="572"/>
      <c r="J33" s="572">
        <f t="shared" si="2"/>
        <v>0</v>
      </c>
      <c r="K33" s="573"/>
    </row>
    <row r="34" spans="2:11" ht="13.5" customHeight="1" x14ac:dyDescent="0.2">
      <c r="B34" s="51"/>
      <c r="C34" s="51"/>
      <c r="D34" s="65"/>
      <c r="F34" s="253" t="s">
        <v>86</v>
      </c>
      <c r="G34" s="295">
        <f t="shared" si="3"/>
        <v>0</v>
      </c>
      <c r="H34" s="572">
        <f t="shared" si="4"/>
        <v>0</v>
      </c>
      <c r="I34" s="572"/>
      <c r="J34" s="572">
        <f t="shared" si="2"/>
        <v>0</v>
      </c>
      <c r="K34" s="573"/>
    </row>
    <row r="35" spans="2:11" ht="13.5" customHeight="1" x14ac:dyDescent="0.2">
      <c r="B35" s="51"/>
      <c r="C35" s="51"/>
      <c r="D35" s="65"/>
      <c r="F35" s="453" t="s">
        <v>116</v>
      </c>
      <c r="G35" s="457">
        <f t="shared" si="3"/>
        <v>0</v>
      </c>
      <c r="H35" s="685">
        <f t="shared" si="4"/>
        <v>0</v>
      </c>
      <c r="I35" s="685"/>
      <c r="J35" s="685">
        <f t="shared" si="2"/>
        <v>0</v>
      </c>
      <c r="K35" s="686"/>
    </row>
    <row r="36" spans="2:11" ht="13.5" customHeight="1" thickBot="1" x14ac:dyDescent="0.25">
      <c r="B36" s="51"/>
      <c r="C36" s="51"/>
      <c r="D36" s="65"/>
      <c r="F36" s="455" t="s">
        <v>247</v>
      </c>
      <c r="G36" s="300">
        <f>SUMIF($E$4:$E$23,F36,$J$4:$J$23)</f>
        <v>0</v>
      </c>
      <c r="H36" s="599">
        <f>SUMIF($E$4:$E$23,F36,$M$4:$M$23)</f>
        <v>0</v>
      </c>
      <c r="I36" s="599"/>
      <c r="J36" s="599">
        <f>G36-H36</f>
        <v>0</v>
      </c>
      <c r="K36" s="600"/>
    </row>
    <row r="37" spans="2:11" ht="13.5" customHeight="1" thickTop="1" thickBot="1" x14ac:dyDescent="0.25">
      <c r="B37" s="51"/>
      <c r="C37" s="51"/>
      <c r="D37" s="45"/>
      <c r="F37" s="385" t="s">
        <v>13</v>
      </c>
      <c r="G37" s="304">
        <f>SUM(G27:G36)</f>
        <v>0</v>
      </c>
      <c r="H37" s="574">
        <f>SUM(H27:H36)</f>
        <v>0</v>
      </c>
      <c r="I37" s="574"/>
      <c r="J37" s="574">
        <f>SUM(J27:J36)</f>
        <v>0</v>
      </c>
      <c r="K37" s="575"/>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155</v>
      </c>
      <c r="H1" s="539" t="str">
        <f>'1-1'!H1:K1</f>
        <v>（学校番号：３１０）</v>
      </c>
      <c r="I1" s="539"/>
      <c r="J1" s="539"/>
      <c r="K1" s="539"/>
      <c r="L1" s="539"/>
    </row>
    <row r="2" spans="1:12" s="1" customFormat="1" ht="18" customHeight="1" x14ac:dyDescent="0.2">
      <c r="H2" s="539" t="str">
        <f>'1-1'!H2:K2</f>
        <v>（財務会計コード番号：１１１８５）</v>
      </c>
      <c r="I2" s="539"/>
      <c r="J2" s="539"/>
      <c r="K2" s="539"/>
      <c r="L2" s="539"/>
    </row>
    <row r="3" spans="1:12" s="1" customFormat="1" ht="18" customHeight="1" x14ac:dyDescent="0.2">
      <c r="L3" s="2"/>
    </row>
    <row r="4" spans="1:12" s="1" customFormat="1" ht="18" customHeight="1" x14ac:dyDescent="0.2">
      <c r="H4" s="536" t="s">
        <v>322</v>
      </c>
      <c r="I4" s="536"/>
      <c r="J4" s="536"/>
      <c r="K4" s="536"/>
      <c r="L4" s="536"/>
    </row>
    <row r="5" spans="1:12" s="1" customFormat="1" ht="18" customHeight="1" x14ac:dyDescent="0.2">
      <c r="H5" s="570">
        <v>44183</v>
      </c>
      <c r="I5" s="571"/>
      <c r="J5" s="571"/>
      <c r="K5" s="571"/>
      <c r="L5" s="571"/>
    </row>
    <row r="6" spans="1:12" s="1" customFormat="1" ht="18" customHeight="1" x14ac:dyDescent="0.2">
      <c r="A6" s="3" t="s">
        <v>2</v>
      </c>
      <c r="H6" s="4"/>
      <c r="L6" s="11"/>
    </row>
    <row r="7" spans="1:12" s="1" customFormat="1" ht="18" customHeight="1" x14ac:dyDescent="0.2">
      <c r="A7" s="4"/>
      <c r="H7" s="536" t="str">
        <f>'1-1'!H7:K7</f>
        <v>府立みどり清朋高等学校　</v>
      </c>
      <c r="I7" s="536"/>
      <c r="J7" s="536"/>
      <c r="K7" s="536"/>
      <c r="L7" s="536"/>
    </row>
    <row r="8" spans="1:12" s="1" customFormat="1" ht="18" customHeight="1" x14ac:dyDescent="0.2">
      <c r="A8" s="4"/>
      <c r="H8" s="536" t="str">
        <f>'1-1'!H8:K8</f>
        <v>　　　校長　寳田　康彦　</v>
      </c>
      <c r="I8" s="536"/>
      <c r="J8" s="536"/>
      <c r="K8" s="536"/>
      <c r="L8" s="536"/>
    </row>
    <row r="9" spans="1:12" s="1" customFormat="1" ht="42" customHeight="1" x14ac:dyDescent="0.2">
      <c r="A9" s="4"/>
      <c r="H9" s="2"/>
      <c r="L9" s="44"/>
    </row>
    <row r="10" spans="1:12" ht="24" customHeight="1" x14ac:dyDescent="0.2">
      <c r="A10" s="541" t="s">
        <v>264</v>
      </c>
      <c r="B10" s="541"/>
      <c r="C10" s="541"/>
      <c r="D10" s="541"/>
      <c r="E10" s="541"/>
      <c r="F10" s="541"/>
      <c r="G10" s="541"/>
      <c r="H10" s="541"/>
      <c r="I10" s="541"/>
      <c r="J10" s="541"/>
      <c r="K10" s="541"/>
      <c r="L10" s="541"/>
    </row>
    <row r="11" spans="1:12" ht="24" customHeight="1" x14ac:dyDescent="0.2">
      <c r="A11" s="542"/>
      <c r="B11" s="542"/>
      <c r="C11" s="542"/>
      <c r="D11" s="542"/>
      <c r="E11" s="542"/>
      <c r="F11" s="542"/>
      <c r="G11" s="542"/>
      <c r="H11" s="542"/>
      <c r="I11" s="542"/>
      <c r="J11" s="542"/>
      <c r="K11" s="542"/>
      <c r="L11" s="542"/>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6" t="s">
        <v>234</v>
      </c>
      <c r="B14" s="647"/>
      <c r="C14" s="648"/>
      <c r="D14" s="546"/>
      <c r="E14" s="547"/>
      <c r="F14" s="548"/>
      <c r="G14" s="568"/>
      <c r="H14" s="569"/>
      <c r="I14" s="569"/>
      <c r="J14" s="569"/>
      <c r="K14" s="446"/>
      <c r="L14" s="94">
        <f>'1-1'!K14</f>
        <v>0</v>
      </c>
    </row>
    <row r="15" spans="1:12" ht="39" customHeight="1" thickBot="1" x14ac:dyDescent="0.25">
      <c r="A15" s="19"/>
      <c r="B15" s="18" t="s">
        <v>7</v>
      </c>
      <c r="C15" s="17" t="s">
        <v>8</v>
      </c>
      <c r="D15" s="16" t="s">
        <v>104</v>
      </c>
      <c r="E15" s="16" t="s">
        <v>103</v>
      </c>
      <c r="F15" s="17" t="s">
        <v>9</v>
      </c>
      <c r="G15" s="17" t="s">
        <v>10</v>
      </c>
      <c r="H15" s="400" t="s">
        <v>198</v>
      </c>
      <c r="I15" s="16" t="s">
        <v>11</v>
      </c>
      <c r="J15" s="452" t="s">
        <v>203</v>
      </c>
      <c r="K15" s="447" t="s">
        <v>249</v>
      </c>
      <c r="L15" s="22" t="s">
        <v>13</v>
      </c>
    </row>
    <row r="16" spans="1:12" ht="39" customHeight="1" thickTop="1" thickBot="1" x14ac:dyDescent="0.25">
      <c r="A16" s="439" t="s">
        <v>205</v>
      </c>
      <c r="B16" s="392">
        <f>'1-1'!B21</f>
        <v>97000</v>
      </c>
      <c r="C16" s="393">
        <f>'1-1'!C21</f>
        <v>120000</v>
      </c>
      <c r="D16" s="393">
        <f>'1-1'!D21</f>
        <v>446860</v>
      </c>
      <c r="E16" s="393">
        <f>'1-1'!E21</f>
        <v>0</v>
      </c>
      <c r="F16" s="393">
        <f>'1-1'!F21</f>
        <v>14400</v>
      </c>
      <c r="G16" s="393">
        <f>'1-1'!G21</f>
        <v>36300</v>
      </c>
      <c r="H16" s="393">
        <f>'1-1'!H21</f>
        <v>0</v>
      </c>
      <c r="I16" s="393">
        <f>'1-1'!I21</f>
        <v>0</v>
      </c>
      <c r="J16" s="393">
        <f>'1-1'!J21</f>
        <v>50080</v>
      </c>
      <c r="K16" s="450">
        <f>'1-1'!K21</f>
        <v>285360</v>
      </c>
      <c r="L16" s="394">
        <f>'1-1'!L21</f>
        <v>1050000</v>
      </c>
    </row>
    <row r="17" spans="1:12" ht="39" customHeight="1" x14ac:dyDescent="0.2">
      <c r="A17" s="435" t="s">
        <v>14</v>
      </c>
      <c r="B17" s="436">
        <f>'随時②-2'!G38</f>
        <v>-43000</v>
      </c>
      <c r="C17" s="437">
        <f>'随時②-2'!G39</f>
        <v>0</v>
      </c>
      <c r="D17" s="437">
        <f>'随時②-2'!G40</f>
        <v>32000</v>
      </c>
      <c r="E17" s="437">
        <f>'随時②-2'!G41</f>
        <v>0</v>
      </c>
      <c r="F17" s="437">
        <f>'随時②-2'!G42</f>
        <v>-9014</v>
      </c>
      <c r="G17" s="437">
        <f>'随時②-2'!G43</f>
        <v>0</v>
      </c>
      <c r="H17" s="437">
        <f>'随時②-2'!G44</f>
        <v>0</v>
      </c>
      <c r="I17" s="437">
        <f>'随時②-2'!G45</f>
        <v>0</v>
      </c>
      <c r="J17" s="437">
        <f>'随時②-2'!G46</f>
        <v>0</v>
      </c>
      <c r="K17" s="477">
        <f>'随時②-2'!G47</f>
        <v>0</v>
      </c>
      <c r="L17" s="438">
        <f>SUM(B17:K17)</f>
        <v>-20014</v>
      </c>
    </row>
    <row r="18" spans="1:12" ht="39" customHeight="1" x14ac:dyDescent="0.2">
      <c r="A18" s="33" t="s">
        <v>213</v>
      </c>
      <c r="B18" s="392">
        <f>'随時②-2'!H38</f>
        <v>0</v>
      </c>
      <c r="C18" s="393">
        <f>'随時②-2'!H39</f>
        <v>0</v>
      </c>
      <c r="D18" s="393">
        <f>'随時②-2'!H40</f>
        <v>0</v>
      </c>
      <c r="E18" s="393">
        <f>'随時②-2'!H41</f>
        <v>0</v>
      </c>
      <c r="F18" s="393">
        <f>'随時②-2'!H42</f>
        <v>0</v>
      </c>
      <c r="G18" s="393">
        <f>'随時②-2'!H43</f>
        <v>0</v>
      </c>
      <c r="H18" s="393">
        <f>'随時②-2'!H44</f>
        <v>0</v>
      </c>
      <c r="I18" s="393">
        <f>'随時②-2'!H45</f>
        <v>0</v>
      </c>
      <c r="J18" s="393">
        <f>'随時②-2'!H46</f>
        <v>0</v>
      </c>
      <c r="K18" s="450">
        <f>'随時②-2'!H47</f>
        <v>0</v>
      </c>
      <c r="L18" s="394">
        <f>SUM(B18:K18)</f>
        <v>0</v>
      </c>
    </row>
    <row r="19" spans="1:12" ht="39" customHeight="1" thickBot="1" x14ac:dyDescent="0.25">
      <c r="A19" s="440" t="s">
        <v>96</v>
      </c>
      <c r="B19" s="178">
        <f>B17-B18</f>
        <v>-43000</v>
      </c>
      <c r="C19" s="178">
        <f t="shared" ref="C19:J19" si="0">C17-C18</f>
        <v>0</v>
      </c>
      <c r="D19" s="178">
        <f t="shared" si="0"/>
        <v>32000</v>
      </c>
      <c r="E19" s="178">
        <f t="shared" si="0"/>
        <v>0</v>
      </c>
      <c r="F19" s="178">
        <f t="shared" si="0"/>
        <v>-9014</v>
      </c>
      <c r="G19" s="178">
        <f t="shared" si="0"/>
        <v>0</v>
      </c>
      <c r="H19" s="178">
        <f t="shared" si="0"/>
        <v>0</v>
      </c>
      <c r="I19" s="178">
        <f t="shared" si="0"/>
        <v>0</v>
      </c>
      <c r="J19" s="179">
        <f t="shared" si="0"/>
        <v>0</v>
      </c>
      <c r="K19" s="476">
        <f>K17-K18</f>
        <v>0</v>
      </c>
      <c r="L19" s="180">
        <f>SUM(B19:K19)</f>
        <v>-20014</v>
      </c>
    </row>
    <row r="20" spans="1:12" ht="39" customHeight="1" thickBot="1" x14ac:dyDescent="0.25">
      <c r="A20" s="433" t="s">
        <v>235</v>
      </c>
      <c r="B20" s="181">
        <f>SUM(B16:B17)</f>
        <v>54000</v>
      </c>
      <c r="C20" s="181">
        <f t="shared" ref="C20:I20" si="1">SUM(C16:C17)</f>
        <v>120000</v>
      </c>
      <c r="D20" s="181">
        <f t="shared" si="1"/>
        <v>478860</v>
      </c>
      <c r="E20" s="181">
        <f t="shared" si="1"/>
        <v>0</v>
      </c>
      <c r="F20" s="181">
        <f t="shared" si="1"/>
        <v>5386</v>
      </c>
      <c r="G20" s="181">
        <f t="shared" si="1"/>
        <v>36300</v>
      </c>
      <c r="H20" s="181">
        <f t="shared" si="1"/>
        <v>0</v>
      </c>
      <c r="I20" s="181">
        <f t="shared" si="1"/>
        <v>0</v>
      </c>
      <c r="J20" s="182">
        <f>SUM(J16:J17)</f>
        <v>50080</v>
      </c>
      <c r="K20" s="448">
        <f>SUM(K16:K17)</f>
        <v>285360</v>
      </c>
      <c r="L20" s="389">
        <f>SUM(B20:K20)</f>
        <v>1029986</v>
      </c>
    </row>
    <row r="21" spans="1:12" ht="39" hidden="1" customHeight="1" x14ac:dyDescent="0.2">
      <c r="A21" s="20" t="s">
        <v>141</v>
      </c>
      <c r="B21" s="403">
        <f>'1-1'!B22</f>
        <v>0</v>
      </c>
      <c r="C21" s="403">
        <f>'1-1'!C22</f>
        <v>0</v>
      </c>
      <c r="D21" s="403">
        <f>'1-1'!D22</f>
        <v>0</v>
      </c>
      <c r="E21" s="403">
        <f>'1-1'!E22</f>
        <v>0</v>
      </c>
      <c r="F21" s="403">
        <f>'1-1'!F22</f>
        <v>0</v>
      </c>
      <c r="G21" s="403">
        <f>'1-1'!G22</f>
        <v>0</v>
      </c>
      <c r="H21" s="403">
        <f>'1-1'!H22</f>
        <v>0</v>
      </c>
      <c r="I21" s="403">
        <f>'1-1'!I22</f>
        <v>0</v>
      </c>
      <c r="J21" s="403">
        <f>'1-1'!J22</f>
        <v>0</v>
      </c>
      <c r="K21" s="478"/>
      <c r="L21" s="391">
        <f>SUM(B21:J21)</f>
        <v>0</v>
      </c>
    </row>
    <row r="22" spans="1:12" ht="39" hidden="1" customHeight="1" thickBot="1" x14ac:dyDescent="0.25">
      <c r="A22" s="21" t="s">
        <v>140</v>
      </c>
      <c r="B22" s="178">
        <f>SUM(B20:B21)</f>
        <v>54000</v>
      </c>
      <c r="C22" s="178">
        <f t="shared" ref="C22:J22" si="2">SUM(C20:C21)</f>
        <v>120000</v>
      </c>
      <c r="D22" s="178">
        <f t="shared" si="2"/>
        <v>478860</v>
      </c>
      <c r="E22" s="178">
        <f t="shared" si="2"/>
        <v>0</v>
      </c>
      <c r="F22" s="178">
        <f t="shared" si="2"/>
        <v>5386</v>
      </c>
      <c r="G22" s="178">
        <f t="shared" si="2"/>
        <v>36300</v>
      </c>
      <c r="H22" s="178">
        <f t="shared" si="2"/>
        <v>0</v>
      </c>
      <c r="I22" s="178">
        <f t="shared" si="2"/>
        <v>0</v>
      </c>
      <c r="J22" s="178">
        <f t="shared" si="2"/>
        <v>50080</v>
      </c>
      <c r="K22" s="476"/>
      <c r="L22" s="180">
        <f>SUM(B22:J22)</f>
        <v>744626</v>
      </c>
    </row>
    <row r="23" spans="1:12" ht="39" customHeight="1" thickBot="1" x14ac:dyDescent="0.25">
      <c r="A23" s="31" t="s">
        <v>93</v>
      </c>
      <c r="B23" s="687" t="s">
        <v>323</v>
      </c>
      <c r="C23" s="688"/>
      <c r="D23" s="688"/>
      <c r="E23" s="688"/>
      <c r="F23" s="688"/>
      <c r="G23" s="688"/>
      <c r="H23" s="688"/>
      <c r="I23" s="688"/>
      <c r="J23" s="688"/>
      <c r="K23" s="689"/>
      <c r="L23" s="690"/>
    </row>
    <row r="25" spans="1:12" x14ac:dyDescent="0.2">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25" zoomScaleNormal="100" zoomScaleSheetLayoutView="100" workbookViewId="0">
      <selection activeCell="I31" sqref="I3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265</v>
      </c>
      <c r="C1" s="43"/>
      <c r="D1" s="43"/>
      <c r="E1" s="43"/>
      <c r="F1" s="13"/>
      <c r="G1" s="13"/>
      <c r="H1" s="13"/>
      <c r="I1" s="13"/>
      <c r="J1" s="13"/>
      <c r="K1" s="13"/>
    </row>
    <row r="2" spans="1:13" ht="24" customHeight="1" thickBot="1" x14ac:dyDescent="0.25">
      <c r="A2" s="48"/>
      <c r="B2" s="46"/>
      <c r="C2" s="46"/>
      <c r="D2" s="46"/>
      <c r="E2" s="27" t="s">
        <v>228</v>
      </c>
      <c r="F2" s="13"/>
      <c r="G2" s="13"/>
      <c r="H2" s="13"/>
      <c r="I2" s="13"/>
      <c r="J2" s="13"/>
      <c r="K2" s="13"/>
    </row>
    <row r="3" spans="1:13" ht="24" customHeight="1" x14ac:dyDescent="0.2">
      <c r="A3" s="85"/>
      <c r="B3" s="86"/>
      <c r="C3" s="87"/>
      <c r="D3" s="366" t="s">
        <v>123</v>
      </c>
      <c r="E3" s="93" t="s">
        <v>0</v>
      </c>
      <c r="F3" s="93" t="s">
        <v>151</v>
      </c>
      <c r="G3" s="93" t="s">
        <v>87</v>
      </c>
      <c r="H3" s="422" t="s">
        <v>195</v>
      </c>
      <c r="I3" s="93" t="s">
        <v>88</v>
      </c>
      <c r="J3" s="93" t="s">
        <v>89</v>
      </c>
      <c r="K3" s="184" t="s">
        <v>97</v>
      </c>
      <c r="L3" s="367" t="s">
        <v>94</v>
      </c>
    </row>
    <row r="4" spans="1:13" ht="13.5" customHeight="1" x14ac:dyDescent="0.2">
      <c r="A4" s="88"/>
      <c r="B4" s="65"/>
      <c r="C4" s="65"/>
      <c r="D4" s="368">
        <v>6</v>
      </c>
      <c r="E4" s="271" t="str">
        <f>IF($D4="","",IF($D4&lt;=100,VLOOKUP($D4,'1-2'!$D$4:$L$103,2),VLOOKUP($D4,'随時①-2'!$D$4:$L$23,2)))</f>
        <v>消耗需用費</v>
      </c>
      <c r="F4" s="271" t="str">
        <f>IF($D4="","",IF($D4&lt;=100,VLOOKUP($D4,'1-2'!$D$4:$L$103,3),VLOOKUP($D4,'随時①-2'!$D$4:$L$23,3)))</f>
        <v>マグネットスクリーン</v>
      </c>
      <c r="G4" s="182">
        <f>IF($D4="","",IF($D4&lt;=100,VLOOKUP($D4,'1-2'!$D$4:$L$103,4),VLOOKUP($D4,'随時①-2'!$D$4:$L$23,4)))</f>
        <v>37840</v>
      </c>
      <c r="H4" s="272">
        <f>IF($D4="","",IF($D4&lt;=100,VLOOKUP($D4,'1-2'!$D$4:$L$103,5),VLOOKUP($D4,'随時①-2'!$D$4:$L$23,5)))</f>
        <v>4</v>
      </c>
      <c r="I4" s="272">
        <f>IF($D4="","",IF($D4&lt;=100,VLOOKUP($D4,'1-2'!$D$4:$L$103,6),VLOOKUP($D4,'随時①-2'!$D$4:$L$23,6)))</f>
        <v>1</v>
      </c>
      <c r="J4" s="182">
        <f>IF($D4="","",IF($D4&lt;=100,VLOOKUP($D4,'1-2'!$D$4:$L$103,7),VLOOKUP($D4,'随時①-2'!$D$4:$L$23,7)))</f>
        <v>151360</v>
      </c>
      <c r="K4" s="369">
        <f>IF($D4="","",IF($D4&lt;=100,VLOOKUP($D4,'1-2'!$D$4:$L$103,8),VLOOKUP($D4,'随時①-2'!$D$4:$L$23,8)))</f>
        <v>0</v>
      </c>
      <c r="L4" s="370">
        <f>IF($D4="","",IF($D4&lt;=100,VLOOKUP($D4,'1-2'!$D$4:$L$103,9),VLOOKUP($D4,'随時①-2'!$D$4:$L$23,9)))</f>
        <v>0</v>
      </c>
      <c r="M4" s="5" t="str">
        <f t="shared" ref="M4:M17" si="0">IF(K4="◎",J4,"")</f>
        <v/>
      </c>
    </row>
    <row r="5" spans="1:13" x14ac:dyDescent="0.2">
      <c r="A5" s="88"/>
      <c r="B5" s="65"/>
      <c r="C5" s="65"/>
      <c r="D5" s="371">
        <v>11</v>
      </c>
      <c r="E5" s="271" t="str">
        <f>IF($D5="","",IF($D5&lt;=100,VLOOKUP($D5,'1-2'!$D$4:$L$103,2),VLOOKUP($D5,'随時①-2'!$D$4:$L$23,2)))</f>
        <v>消耗需用費</v>
      </c>
      <c r="F5" s="271" t="str">
        <f>IF($D5="","",IF($D5&lt;=100,VLOOKUP($D5,'1-2'!$D$4:$L$103,3),VLOOKUP($D5,'随時①-2'!$D$4:$L$23,3)))</f>
        <v>出前授業用教材</v>
      </c>
      <c r="G5" s="182">
        <f>IF($D5="","",IF($D5&lt;=100,VLOOKUP($D5,'1-2'!$D$4:$L$103,4),VLOOKUP($D5,'随時①-2'!$D$4:$L$23,4)))</f>
        <v>13200</v>
      </c>
      <c r="H5" s="272">
        <f>IF($D5="","",IF($D5&lt;=100,VLOOKUP($D5,'1-2'!$D$4:$L$103,5),VLOOKUP($D5,'随時①-2'!$D$4:$L$23,5)))</f>
        <v>1</v>
      </c>
      <c r="I5" s="272">
        <f>IF($D5="","",IF($D5&lt;=100,VLOOKUP($D5,'1-2'!$D$4:$L$103,6),VLOOKUP($D5,'随時①-2'!$D$4:$L$23,6)))</f>
        <v>2</v>
      </c>
      <c r="J5" s="182">
        <f>IF($D5="","",IF($D5&lt;=100,VLOOKUP($D5,'1-2'!$D$4:$L$103,7),VLOOKUP($D5,'随時①-2'!$D$4:$L$23,7)))</f>
        <v>26400</v>
      </c>
      <c r="K5" s="369">
        <f>IF($D5="","",IF($D5&lt;=100,VLOOKUP($D5,'1-2'!$D$4:$L$103,8),VLOOKUP($D5,'随時①-2'!$D$4:$L$23,8)))</f>
        <v>0</v>
      </c>
      <c r="L5" s="370">
        <f>IF($D5="","",IF($D5&lt;=100,VLOOKUP($D5,'1-2'!$D$4:$L$103,9),VLOOKUP($D5,'随時①-2'!$D$4:$L$23,9)))</f>
        <v>0</v>
      </c>
      <c r="M5" s="5" t="str">
        <f t="shared" si="0"/>
        <v/>
      </c>
    </row>
    <row r="6" spans="1:13" x14ac:dyDescent="0.2">
      <c r="A6" s="88"/>
      <c r="B6" s="65"/>
      <c r="C6" s="65"/>
      <c r="D6" s="371">
        <v>14</v>
      </c>
      <c r="E6" s="271" t="str">
        <f>IF($D6="","",IF($D6&lt;=100,VLOOKUP($D6,'1-2'!$D$4:$L$103,2),VLOOKUP($D6,'随時①-2'!$D$4:$L$23,2)))</f>
        <v>消耗需用費</v>
      </c>
      <c r="F6" s="271" t="str">
        <f>IF($D6="","",IF($D6&lt;=100,VLOOKUP($D6,'1-2'!$D$4:$L$103,3),VLOOKUP($D6,'随時①-2'!$D$4:$L$23,3)))</f>
        <v>三脚　W-312</v>
      </c>
      <c r="G6" s="182">
        <f>IF($D6="","",IF($D6&lt;=100,VLOOKUP($D6,'1-2'!$D$4:$L$103,4),VLOOKUP($D6,'随時①-2'!$D$4:$L$23,4)))</f>
        <v>18000</v>
      </c>
      <c r="H6" s="272">
        <f>IF($D6="","",IF($D6&lt;=100,VLOOKUP($D6,'1-2'!$D$4:$L$103,5),VLOOKUP($D6,'随時①-2'!$D$4:$L$23,5)))</f>
        <v>1</v>
      </c>
      <c r="I6" s="272">
        <f>IF($D6="","",IF($D6&lt;=100,VLOOKUP($D6,'1-2'!$D$4:$L$103,6),VLOOKUP($D6,'随時①-2'!$D$4:$L$23,6)))</f>
        <v>1</v>
      </c>
      <c r="J6" s="182">
        <f>IF($D6="","",IF($D6&lt;=100,VLOOKUP($D6,'1-2'!$D$4:$L$103,7),VLOOKUP($D6,'随時①-2'!$D$4:$L$23,7)))</f>
        <v>18000</v>
      </c>
      <c r="K6" s="369">
        <f>IF($D6="","",IF($D6&lt;=100,VLOOKUP($D6,'1-2'!$D$4:$L$103,8),VLOOKUP($D6,'随時①-2'!$D$4:$L$23,8)))</f>
        <v>0</v>
      </c>
      <c r="L6" s="370">
        <f>IF($D6="","",IF($D6&lt;=100,VLOOKUP($D6,'1-2'!$D$4:$L$103,9),VLOOKUP($D6,'随時①-2'!$D$4:$L$23,9)))</f>
        <v>0</v>
      </c>
      <c r="M6" s="5" t="str">
        <f t="shared" si="0"/>
        <v/>
      </c>
    </row>
    <row r="7" spans="1:13" x14ac:dyDescent="0.2">
      <c r="A7" s="88"/>
      <c r="B7" s="65"/>
      <c r="C7" s="65"/>
      <c r="D7" s="371">
        <v>15</v>
      </c>
      <c r="E7" s="271" t="str">
        <f>IF($D7="","",IF($D7&lt;=100,VLOOKUP($D7,'1-2'!$D$4:$L$103,2),VLOOKUP($D7,'随時①-2'!$D$4:$L$23,2)))</f>
        <v>消耗需用費</v>
      </c>
      <c r="F7" s="271" t="str">
        <f>IF($D7="","",IF($D7&lt;=100,VLOOKUP($D7,'1-2'!$D$4:$L$103,3),VLOOKUP($D7,'随時①-2'!$D$4:$L$23,3)))</f>
        <v>体験授業用教材</v>
      </c>
      <c r="G7" s="182">
        <f>IF($D7="","",IF($D7&lt;=100,VLOOKUP($D7,'1-2'!$D$4:$L$103,4),VLOOKUP($D7,'随時①-2'!$D$4:$L$23,4)))</f>
        <v>56834</v>
      </c>
      <c r="H7" s="272">
        <f>IF($D7="","",IF($D7&lt;=100,VLOOKUP($D7,'1-2'!$D$4:$L$103,5),VLOOKUP($D7,'随時①-2'!$D$4:$L$23,5)))</f>
        <v>1</v>
      </c>
      <c r="I7" s="272">
        <f>IF($D7="","",IF($D7&lt;=100,VLOOKUP($D7,'1-2'!$D$4:$L$103,6),VLOOKUP($D7,'随時①-2'!$D$4:$L$23,6)))</f>
        <v>1</v>
      </c>
      <c r="J7" s="182">
        <f>IF($D7="","",IF($D7&lt;=100,VLOOKUP($D7,'1-2'!$D$4:$L$103,7),VLOOKUP($D7,'随時①-2'!$D$4:$L$23,7)))</f>
        <v>56834</v>
      </c>
      <c r="K7" s="369">
        <f>IF($D7="","",IF($D7&lt;=100,VLOOKUP($D7,'1-2'!$D$4:$L$103,8),VLOOKUP($D7,'随時①-2'!$D$4:$L$23,8)))</f>
        <v>0</v>
      </c>
      <c r="L7" s="370">
        <f>IF($D7="","",IF($D7&lt;=100,VLOOKUP($D7,'1-2'!$D$4:$L$103,9),VLOOKUP($D7,'随時①-2'!$D$4:$L$23,9)))</f>
        <v>0</v>
      </c>
      <c r="M7" s="5" t="str">
        <f t="shared" si="0"/>
        <v/>
      </c>
    </row>
    <row r="8" spans="1:13" x14ac:dyDescent="0.2">
      <c r="A8" s="88"/>
      <c r="B8" s="65"/>
      <c r="C8" s="65"/>
      <c r="D8" s="371"/>
      <c r="E8" s="271" t="str">
        <f>IF($D8="","",IF($D8&lt;=100,VLOOKUP($D8,'1-2'!$D$4:$L$103,2),VLOOKUP($D8,'随時①-2'!$D$4:$L$23,2)))</f>
        <v/>
      </c>
      <c r="F8" s="271" t="str">
        <f>IF($D8="","",IF($D8&lt;=100,VLOOKUP($D8,'1-2'!$D$4:$L$103,3),VLOOKUP($D8,'随時①-2'!$D$4:$L$23,3)))</f>
        <v/>
      </c>
      <c r="G8" s="182" t="str">
        <f>IF($D8="","",IF($D8&lt;=100,VLOOKUP($D8,'1-2'!$D$4:$L$103,4),VLOOKUP($D8,'随時①-2'!$D$4:$L$23,4)))</f>
        <v/>
      </c>
      <c r="H8" s="272" t="str">
        <f>IF($D8="","",IF($D8&lt;=100,VLOOKUP($D8,'1-2'!$D$4:$L$103,5),VLOOKUP($D8,'随時①-2'!$D$4:$L$23,5)))</f>
        <v/>
      </c>
      <c r="I8" s="272" t="str">
        <f>IF($D8="","",IF($D8&lt;=100,VLOOKUP($D8,'1-2'!$D$4:$L$103,6),VLOOKUP($D8,'随時①-2'!$D$4:$L$23,6)))</f>
        <v/>
      </c>
      <c r="J8" s="182" t="str">
        <f>IF($D8="","",IF($D8&lt;=100,VLOOKUP($D8,'1-2'!$D$4:$L$103,7),VLOOKUP($D8,'随時①-2'!$D$4:$L$23,7)))</f>
        <v/>
      </c>
      <c r="K8" s="369" t="str">
        <f>IF($D8="","",IF($D8&lt;=100,VLOOKUP($D8,'1-2'!$D$4:$L$103,8),VLOOKUP($D8,'随時①-2'!$D$4:$L$23,8)))</f>
        <v/>
      </c>
      <c r="L8" s="370" t="str">
        <f>IF($D8="","",IF($D8&lt;=100,VLOOKUP($D8,'1-2'!$D$4:$L$103,9),VLOOKUP($D8,'随時①-2'!$D$4:$L$23,9)))</f>
        <v/>
      </c>
      <c r="M8" s="5" t="str">
        <f t="shared" si="0"/>
        <v/>
      </c>
    </row>
    <row r="9" spans="1:13" x14ac:dyDescent="0.2">
      <c r="A9" s="88"/>
      <c r="B9" s="65"/>
      <c r="C9" s="65"/>
      <c r="D9" s="371">
        <v>4</v>
      </c>
      <c r="E9" s="271" t="str">
        <f>IF($D9="","",IF($D9&lt;=100,VLOOKUP($D9,'1-2'!$D$4:$L$103,2),VLOOKUP($D9,'随時①-2'!$D$4:$L$23,2)))</f>
        <v>旅費</v>
      </c>
      <c r="F9" s="271" t="str">
        <f>IF($D9="","",IF($D9&lt;=100,VLOOKUP($D9,'1-2'!$D$4:$L$103,3),VLOOKUP($D9,'随時①-2'!$D$4:$L$23,3)))</f>
        <v>授業力向上に係る学校視察</v>
      </c>
      <c r="G9" s="182">
        <f>IF($D9="","",IF($D9&lt;=100,VLOOKUP($D9,'1-2'!$D$4:$L$103,4),VLOOKUP($D9,'随時①-2'!$D$4:$L$23,4)))</f>
        <v>30000</v>
      </c>
      <c r="H9" s="272">
        <f>IF($D9="","",IF($D9&lt;=100,VLOOKUP($D9,'1-2'!$D$4:$L$103,5),VLOOKUP($D9,'随時①-2'!$D$4:$L$23,5)))</f>
        <v>4</v>
      </c>
      <c r="I9" s="272">
        <f>IF($D9="","",IF($D9&lt;=100,VLOOKUP($D9,'1-2'!$D$4:$L$103,6),VLOOKUP($D9,'随時①-2'!$D$4:$L$23,6)))</f>
        <v>1</v>
      </c>
      <c r="J9" s="182">
        <f>IF($D9="","",IF($D9&lt;=100,VLOOKUP($D9,'1-2'!$D$4:$L$103,7),VLOOKUP($D9,'随時①-2'!$D$4:$L$23,7)))</f>
        <v>120000</v>
      </c>
      <c r="K9" s="369">
        <f>IF($D9="","",IF($D9&lt;=100,VLOOKUP($D9,'1-2'!$D$4:$L$103,8),VLOOKUP($D9,'随時①-2'!$D$4:$L$23,8)))</f>
        <v>0</v>
      </c>
      <c r="L9" s="370">
        <f>IF($D9="","",IF($D9&lt;=100,VLOOKUP($D9,'1-2'!$D$4:$L$103,9),VLOOKUP($D9,'随時①-2'!$D$4:$L$23,9)))</f>
        <v>0</v>
      </c>
      <c r="M9" s="5" t="str">
        <f t="shared" si="0"/>
        <v/>
      </c>
    </row>
    <row r="10" spans="1:13" x14ac:dyDescent="0.2">
      <c r="A10" s="88"/>
      <c r="B10" s="65"/>
      <c r="C10" s="65"/>
      <c r="D10" s="371"/>
      <c r="E10" s="271" t="str">
        <f>IF($D10="","",IF($D10&lt;=100,VLOOKUP($D10,'1-2'!$D$4:$L$103,2),VLOOKUP($D10,'随時①-2'!$D$4:$L$23,2)))</f>
        <v/>
      </c>
      <c r="F10" s="271" t="str">
        <f>IF($D10="","",IF($D10&lt;=100,VLOOKUP($D10,'1-2'!$D$4:$L$103,3),VLOOKUP($D10,'随時①-2'!$D$4:$L$23,3)))</f>
        <v/>
      </c>
      <c r="G10" s="182" t="str">
        <f>IF($D10="","",IF($D10&lt;=100,VLOOKUP($D10,'1-2'!$D$4:$L$103,4),VLOOKUP($D10,'随時①-2'!$D$4:$L$23,4)))</f>
        <v/>
      </c>
      <c r="H10" s="272" t="str">
        <f>IF($D10="","",IF($D10&lt;=100,VLOOKUP($D10,'1-2'!$D$4:$L$103,5),VLOOKUP($D10,'随時①-2'!$D$4:$L$23,5)))</f>
        <v/>
      </c>
      <c r="I10" s="272" t="str">
        <f>IF($D10="","",IF($D10&lt;=100,VLOOKUP($D10,'1-2'!$D$4:$L$103,6),VLOOKUP($D10,'随時①-2'!$D$4:$L$23,6)))</f>
        <v/>
      </c>
      <c r="J10" s="182" t="str">
        <f>IF($D10="","",IF($D10&lt;=100,VLOOKUP($D10,'1-2'!$D$4:$L$103,7),VLOOKUP($D10,'随時①-2'!$D$4:$L$23,7)))</f>
        <v/>
      </c>
      <c r="K10" s="369" t="str">
        <f>IF($D10="","",IF($D10&lt;=100,VLOOKUP($D10,'1-2'!$D$4:$L$103,8),VLOOKUP($D10,'随時①-2'!$D$4:$L$23,8)))</f>
        <v/>
      </c>
      <c r="L10" s="370" t="str">
        <f>IF($D10="","",IF($D10&lt;=100,VLOOKUP($D10,'1-2'!$D$4:$L$103,9),VLOOKUP($D10,'随時①-2'!$D$4:$L$23,9)))</f>
        <v/>
      </c>
      <c r="M10" s="5" t="str">
        <f t="shared" si="0"/>
        <v/>
      </c>
    </row>
    <row r="11" spans="1:13" ht="13.5" customHeight="1" x14ac:dyDescent="0.2">
      <c r="A11" s="88"/>
      <c r="B11" s="65"/>
      <c r="C11" s="65"/>
      <c r="D11" s="368">
        <v>8</v>
      </c>
      <c r="E11" s="271" t="str">
        <f>IF($D11="","",IF($D11&lt;=100,VLOOKUP($D11,'1-2'!$D$4:$L$103,2),VLOOKUP($D11,'随時①-2'!$D$4:$L$23,2)))</f>
        <v>報償費</v>
      </c>
      <c r="F11" s="271" t="str">
        <f>IF($D11="","",IF($D11&lt;=100,VLOOKUP($D11,'1-2'!$D$4:$L$103,3),VLOOKUP($D11,'随時①-2'!$D$4:$L$23,3)))</f>
        <v>「卒業生に聞く」講演料</v>
      </c>
      <c r="G11" s="182">
        <f>IF($D11="","",IF($D11&lt;=100,VLOOKUP($D11,'1-2'!$D$4:$L$103,4),VLOOKUP($D11,'随時①-2'!$D$4:$L$23,4)))</f>
        <v>3000</v>
      </c>
      <c r="H11" s="272">
        <f>IF($D11="","",IF($D11&lt;=100,VLOOKUP($D11,'1-2'!$D$4:$L$103,5),VLOOKUP($D11,'随時①-2'!$D$4:$L$23,5)))</f>
        <v>6</v>
      </c>
      <c r="I11" s="272">
        <f>IF($D11="","",IF($D11&lt;=100,VLOOKUP($D11,'1-2'!$D$4:$L$103,6),VLOOKUP($D11,'随時①-2'!$D$4:$L$23,6)))</f>
        <v>1</v>
      </c>
      <c r="J11" s="182">
        <f>IF($D11="","",IF($D11&lt;=100,VLOOKUP($D11,'1-2'!$D$4:$L$103,7),VLOOKUP($D11,'随時①-2'!$D$4:$L$23,7)))</f>
        <v>18000</v>
      </c>
      <c r="K11" s="369">
        <f>IF($D11="","",IF($D11&lt;=100,VLOOKUP($D11,'1-2'!$D$4:$L$103,8),VLOOKUP($D11,'随時①-2'!$D$4:$L$23,8)))</f>
        <v>0</v>
      </c>
      <c r="L11" s="370">
        <f>IF($D11="","",IF($D11&lt;=100,VLOOKUP($D11,'1-2'!$D$4:$L$103,9),VLOOKUP($D11,'随時①-2'!$D$4:$L$23,9)))</f>
        <v>0</v>
      </c>
      <c r="M11" s="5" t="str">
        <f t="shared" si="0"/>
        <v/>
      </c>
    </row>
    <row r="12" spans="1:13" x14ac:dyDescent="0.2">
      <c r="A12" s="88"/>
      <c r="B12" s="65"/>
      <c r="C12" s="65"/>
      <c r="D12" s="371">
        <v>9</v>
      </c>
      <c r="E12" s="271" t="str">
        <f>IF($D12="","",IF($D12&lt;=100,VLOOKUP($D12,'1-2'!$D$4:$L$103,2),VLOOKUP($D12,'随時①-2'!$D$4:$L$23,2)))</f>
        <v>報償費</v>
      </c>
      <c r="F12" s="271" t="str">
        <f>IF($D12="","",IF($D12&lt;=100,VLOOKUP($D12,'1-2'!$D$4:$L$103,3),VLOOKUP($D12,'随時①-2'!$D$4:$L$23,3)))</f>
        <v>「職業人に聞く」講演料</v>
      </c>
      <c r="G12" s="182">
        <f>IF($D12="","",IF($D12&lt;=100,VLOOKUP($D12,'1-2'!$D$4:$L$103,4),VLOOKUP($D12,'随時①-2'!$D$4:$L$23,4)))</f>
        <v>3000</v>
      </c>
      <c r="H12" s="272">
        <f>IF($D12="","",IF($D12&lt;=100,VLOOKUP($D12,'1-2'!$D$4:$L$103,5),VLOOKUP($D12,'随時①-2'!$D$4:$L$23,5)))</f>
        <v>3</v>
      </c>
      <c r="I12" s="272">
        <f>IF($D12="","",IF($D12&lt;=100,VLOOKUP($D12,'1-2'!$D$4:$L$103,6),VLOOKUP($D12,'随時①-2'!$D$4:$L$23,6)))</f>
        <v>1</v>
      </c>
      <c r="J12" s="182">
        <f>IF($D12="","",IF($D12&lt;=100,VLOOKUP($D12,'1-2'!$D$4:$L$103,7),VLOOKUP($D12,'随時①-2'!$D$4:$L$23,7)))</f>
        <v>9000</v>
      </c>
      <c r="K12" s="369">
        <f>IF($D12="","",IF($D12&lt;=100,VLOOKUP($D12,'1-2'!$D$4:$L$103,8),VLOOKUP($D12,'随時①-2'!$D$4:$L$23,8)))</f>
        <v>0</v>
      </c>
      <c r="L12" s="370">
        <f>IF($D12="","",IF($D12&lt;=100,VLOOKUP($D12,'1-2'!$D$4:$L$103,9),VLOOKUP($D12,'随時①-2'!$D$4:$L$23,9)))</f>
        <v>0</v>
      </c>
      <c r="M12" s="5" t="str">
        <f t="shared" si="0"/>
        <v/>
      </c>
    </row>
    <row r="13" spans="1:13" x14ac:dyDescent="0.2">
      <c r="A13" s="88"/>
      <c r="B13" s="65"/>
      <c r="C13" s="65"/>
      <c r="D13" s="371">
        <v>10</v>
      </c>
      <c r="E13" s="271" t="str">
        <f>IF($D13="","",IF($D13&lt;=100,VLOOKUP($D13,'1-2'!$D$4:$L$103,2),VLOOKUP($D13,'随時①-2'!$D$4:$L$23,2)))</f>
        <v>報償費</v>
      </c>
      <c r="F13" s="271" t="str">
        <f>IF($D13="","",IF($D13&lt;=100,VLOOKUP($D13,'1-2'!$D$4:$L$103,3),VLOOKUP($D13,'随時①-2'!$D$4:$L$23,3)))</f>
        <v>「人権尊重の教育の充実のために」講演料</v>
      </c>
      <c r="G13" s="182">
        <f>IF($D13="","",IF($D13&lt;=100,VLOOKUP($D13,'1-2'!$D$4:$L$103,4),VLOOKUP($D13,'随時①-2'!$D$4:$L$23,4)))</f>
        <v>30000</v>
      </c>
      <c r="H13" s="272">
        <f>IF($D13="","",IF($D13&lt;=100,VLOOKUP($D13,'1-2'!$D$4:$L$103,5),VLOOKUP($D13,'随時①-2'!$D$4:$L$23,5)))</f>
        <v>1</v>
      </c>
      <c r="I13" s="272">
        <f>IF($D13="","",IF($D13&lt;=100,VLOOKUP($D13,'1-2'!$D$4:$L$103,6),VLOOKUP($D13,'随時①-2'!$D$4:$L$23,6)))</f>
        <v>1</v>
      </c>
      <c r="J13" s="182">
        <f>IF($D13="","",IF($D13&lt;=100,VLOOKUP($D13,'1-2'!$D$4:$L$103,7),VLOOKUP($D13,'随時①-2'!$D$4:$L$23,7)))</f>
        <v>30000</v>
      </c>
      <c r="K13" s="369">
        <f>IF($D13="","",IF($D13&lt;=100,VLOOKUP($D13,'1-2'!$D$4:$L$103,8),VLOOKUP($D13,'随時①-2'!$D$4:$L$23,8)))</f>
        <v>0</v>
      </c>
      <c r="L13" s="370">
        <f>IF($D13="","",IF($D13&lt;=100,VLOOKUP($D13,'1-2'!$D$4:$L$103,9),VLOOKUP($D13,'随時①-2'!$D$4:$L$23,9)))</f>
        <v>0</v>
      </c>
      <c r="M13" s="5" t="str">
        <f t="shared" si="0"/>
        <v/>
      </c>
    </row>
    <row r="14" spans="1:13" x14ac:dyDescent="0.2">
      <c r="A14" s="88"/>
      <c r="B14" s="65"/>
      <c r="C14" s="65"/>
      <c r="D14" s="371">
        <v>16</v>
      </c>
      <c r="E14" s="271" t="str">
        <f>IF($D14="","",IF($D14&lt;=100,VLOOKUP($D14,'1-2'!$D$4:$L$103,2),VLOOKUP($D14,'随時①-2'!$D$4:$L$23,2)))</f>
        <v>役務費</v>
      </c>
      <c r="F14" s="271" t="str">
        <f>IF($D14="","",IF($D14&lt;=100,VLOOKUP($D14,'1-2'!$D$4:$L$103,3),VLOOKUP($D14,'随時①-2'!$D$4:$L$23,3)))</f>
        <v>体験入学に来る中学生のための損害保険料</v>
      </c>
      <c r="G14" s="182">
        <f>IF($D14="","",IF($D14&lt;=100,VLOOKUP($D14,'1-2'!$D$4:$L$103,4),VLOOKUP($D14,'随時①-2'!$D$4:$L$23,4)))</f>
        <v>30</v>
      </c>
      <c r="H14" s="272">
        <f>IF($D14="","",IF($D14&lt;=100,VLOOKUP($D14,'1-2'!$D$4:$L$103,5),VLOOKUP($D14,'随時①-2'!$D$4:$L$23,5)))</f>
        <v>160</v>
      </c>
      <c r="I14" s="272">
        <f>IF($D14="","",IF($D14&lt;=100,VLOOKUP($D14,'1-2'!$D$4:$L$103,6),VLOOKUP($D14,'随時①-2'!$D$4:$L$23,6)))</f>
        <v>3</v>
      </c>
      <c r="J14" s="182">
        <f>IF($D14="","",IF($D14&lt;=100,VLOOKUP($D14,'1-2'!$D$4:$L$103,7),VLOOKUP($D14,'随時①-2'!$D$4:$L$23,7)))</f>
        <v>14400</v>
      </c>
      <c r="K14" s="369">
        <f>IF($D14="","",IF($D14&lt;=100,VLOOKUP($D14,'1-2'!$D$4:$L$103,8),VLOOKUP($D14,'随時①-2'!$D$4:$L$23,8)))</f>
        <v>0</v>
      </c>
      <c r="L14" s="370">
        <f>IF($D14="","",IF($D14&lt;=100,VLOOKUP($D14,'1-2'!$D$4:$L$103,9),VLOOKUP($D14,'随時①-2'!$D$4:$L$23,9)))</f>
        <v>0</v>
      </c>
      <c r="M14" s="5" t="str">
        <f t="shared" si="0"/>
        <v/>
      </c>
    </row>
    <row r="15" spans="1:13" x14ac:dyDescent="0.2">
      <c r="A15" s="88"/>
      <c r="B15" s="65"/>
      <c r="C15" s="65"/>
      <c r="D15" s="371"/>
      <c r="E15" s="271" t="str">
        <f>IF($D15="","",IF($D15&lt;=100,VLOOKUP($D15,'1-2'!$D$4:$L$103,2),VLOOKUP($D15,'随時①-2'!$D$4:$L$23,2)))</f>
        <v/>
      </c>
      <c r="F15" s="271" t="str">
        <f>IF($D15="","",IF($D15&lt;=100,VLOOKUP($D15,'1-2'!$D$4:$L$103,3),VLOOKUP($D15,'随時①-2'!$D$4:$L$23,3)))</f>
        <v/>
      </c>
      <c r="G15" s="182" t="str">
        <f>IF($D15="","",IF($D15&lt;=100,VLOOKUP($D15,'1-2'!$D$4:$L$103,4),VLOOKUP($D15,'随時①-2'!$D$4:$L$23,4)))</f>
        <v/>
      </c>
      <c r="H15" s="272" t="str">
        <f>IF($D15="","",IF($D15&lt;=100,VLOOKUP($D15,'1-2'!$D$4:$L$103,5),VLOOKUP($D15,'随時①-2'!$D$4:$L$23,5)))</f>
        <v/>
      </c>
      <c r="I15" s="272" t="str">
        <f>IF($D15="","",IF($D15&lt;=100,VLOOKUP($D15,'1-2'!$D$4:$L$103,6),VLOOKUP($D15,'随時①-2'!$D$4:$L$23,6)))</f>
        <v/>
      </c>
      <c r="J15" s="182" t="str">
        <f>IF($D15="","",IF($D15&lt;=100,VLOOKUP($D15,'1-2'!$D$4:$L$103,7),VLOOKUP($D15,'随時①-2'!$D$4:$L$23,7)))</f>
        <v/>
      </c>
      <c r="K15" s="369" t="str">
        <f>IF($D15="","",IF($D15&lt;=100,VLOOKUP($D15,'1-2'!$D$4:$L$103,8),VLOOKUP($D15,'随時①-2'!$D$4:$L$23,8)))</f>
        <v/>
      </c>
      <c r="L15" s="370" t="str">
        <f>IF($D15="","",IF($D15&lt;=100,VLOOKUP($D15,'1-2'!$D$4:$L$103,9),VLOOKUP($D15,'随時①-2'!$D$4:$L$23,9)))</f>
        <v/>
      </c>
      <c r="M15" s="5" t="str">
        <f t="shared" si="0"/>
        <v/>
      </c>
    </row>
    <row r="16" spans="1:13" x14ac:dyDescent="0.2">
      <c r="A16" s="88"/>
      <c r="B16" s="65"/>
      <c r="C16" s="65"/>
      <c r="D16" s="371"/>
      <c r="E16" s="271" t="str">
        <f>IF($D16="","",IF($D16&lt;=100,VLOOKUP($D16,'1-2'!$D$4:$L$103,2),VLOOKUP($D16,'随時①-2'!$D$4:$L$23,2)))</f>
        <v/>
      </c>
      <c r="F16" s="271" t="str">
        <f>IF($D16="","",IF($D16&lt;=100,VLOOKUP($D16,'1-2'!$D$4:$L$103,3),VLOOKUP($D16,'随時①-2'!$D$4:$L$23,3)))</f>
        <v/>
      </c>
      <c r="G16" s="182" t="str">
        <f>IF($D16="","",IF($D16&lt;=100,VLOOKUP($D16,'1-2'!$D$4:$L$103,4),VLOOKUP($D16,'随時①-2'!$D$4:$L$23,4)))</f>
        <v/>
      </c>
      <c r="H16" s="272" t="str">
        <f>IF($D16="","",IF($D16&lt;=100,VLOOKUP($D16,'1-2'!$D$4:$L$103,5),VLOOKUP($D16,'随時①-2'!$D$4:$L$23,5)))</f>
        <v/>
      </c>
      <c r="I16" s="272" t="str">
        <f>IF($D16="","",IF($D16&lt;=100,VLOOKUP($D16,'1-2'!$D$4:$L$103,6),VLOOKUP($D16,'随時①-2'!$D$4:$L$23,6)))</f>
        <v/>
      </c>
      <c r="J16" s="182" t="str">
        <f>IF($D16="","",IF($D16&lt;=100,VLOOKUP($D16,'1-2'!$D$4:$L$103,7),VLOOKUP($D16,'随時①-2'!$D$4:$L$23,7)))</f>
        <v/>
      </c>
      <c r="K16" s="369" t="str">
        <f>IF($D16="","",IF($D16&lt;=100,VLOOKUP($D16,'1-2'!$D$4:$L$103,8),VLOOKUP($D16,'随時①-2'!$D$4:$L$23,8)))</f>
        <v/>
      </c>
      <c r="L16" s="370" t="str">
        <f>IF($D16="","",IF($D16&lt;=100,VLOOKUP($D16,'1-2'!$D$4:$L$103,9),VLOOKUP($D16,'随時①-2'!$D$4:$L$23,9)))</f>
        <v/>
      </c>
      <c r="M16" s="5" t="str">
        <f t="shared" si="0"/>
        <v/>
      </c>
    </row>
    <row r="17" spans="1:13" x14ac:dyDescent="0.2">
      <c r="A17" s="88"/>
      <c r="B17" s="65"/>
      <c r="C17" s="65"/>
      <c r="D17" s="371"/>
      <c r="E17" s="271" t="str">
        <f>IF($D17="","",IF($D17&lt;=100,VLOOKUP($D17,'1-2'!$D$4:$L$103,2),VLOOKUP($D17,'随時①-2'!$D$4:$L$23,2)))</f>
        <v/>
      </c>
      <c r="F17" s="271" t="str">
        <f>IF($D17="","",IF($D17&lt;=100,VLOOKUP($D17,'1-2'!$D$4:$L$103,3),VLOOKUP($D17,'随時①-2'!$D$4:$L$23,3)))</f>
        <v/>
      </c>
      <c r="G17" s="182" t="str">
        <f>IF($D17="","",IF($D17&lt;=100,VLOOKUP($D17,'1-2'!$D$4:$L$103,4),VLOOKUP($D17,'随時①-2'!$D$4:$L$23,4)))</f>
        <v/>
      </c>
      <c r="H17" s="272" t="str">
        <f>IF($D17="","",IF($D17&lt;=100,VLOOKUP($D17,'1-2'!$D$4:$L$103,5),VLOOKUP($D17,'随時①-2'!$D$4:$L$23,5)))</f>
        <v/>
      </c>
      <c r="I17" s="272" t="str">
        <f>IF($D17="","",IF($D17&lt;=100,VLOOKUP($D17,'1-2'!$D$4:$L$103,6),VLOOKUP($D17,'随時①-2'!$D$4:$L$23,6)))</f>
        <v/>
      </c>
      <c r="J17" s="182" t="str">
        <f>IF($D17="","",IF($D17&lt;=100,VLOOKUP($D17,'1-2'!$D$4:$L$103,7),VLOOKUP($D17,'随時①-2'!$D$4:$L$23,7)))</f>
        <v/>
      </c>
      <c r="K17" s="369" t="str">
        <f>IF($D17="","",IF($D17&lt;=100,VLOOKUP($D17,'1-2'!$D$4:$L$103,8),VLOOKUP($D17,'随時①-2'!$D$4:$L$23,8)))</f>
        <v/>
      </c>
      <c r="L17" s="370" t="str">
        <f>IF($D17="","",IF($D17&lt;=100,VLOOKUP($D17,'1-2'!$D$4:$L$103,9),VLOOKUP($D17,'随時①-2'!$D$4:$L$23,9)))</f>
        <v/>
      </c>
      <c r="M17" s="5" t="str">
        <f t="shared" si="0"/>
        <v/>
      </c>
    </row>
    <row r="18" spans="1:13" ht="13.5" thickBot="1" x14ac:dyDescent="0.25">
      <c r="A18" s="88"/>
      <c r="B18" s="65"/>
      <c r="C18" s="65"/>
      <c r="D18" s="372"/>
      <c r="E18" s="293" t="str">
        <f>IF($D18="","",IF($D18&lt;=100,VLOOKUP($D18,'1-2'!$D$4:$L$103,2),VLOOKUP($D18,'随時①-2'!$D$4:$L$23,2)))</f>
        <v/>
      </c>
      <c r="F18" s="293" t="str">
        <f>IF($D18="","",IF($D18&lt;=100,VLOOKUP($D18,'1-2'!$D$4:$L$103,3),VLOOKUP($D18,'随時①-2'!$D$4:$L$23,3)))</f>
        <v/>
      </c>
      <c r="G18" s="373" t="str">
        <f>IF($D18="","",IF($D18&lt;=100,VLOOKUP($D18,'1-2'!$D$4:$L$103,4),VLOOKUP($D18,'随時①-2'!$D$4:$L$23,4)))</f>
        <v/>
      </c>
      <c r="H18" s="374" t="str">
        <f>IF($D18="","",IF($D18&lt;=100,VLOOKUP($D18,'1-2'!$D$4:$L$103,5),VLOOKUP($D18,'随時①-2'!$D$4:$L$23,5)))</f>
        <v/>
      </c>
      <c r="I18" s="374" t="str">
        <f>IF($D18="","",IF($D18&lt;=100,VLOOKUP($D18,'1-2'!$D$4:$L$103,6),VLOOKUP($D18,'随時①-2'!$D$4:$L$23,6)))</f>
        <v/>
      </c>
      <c r="J18" s="373" t="str">
        <f>IF($D18="","",IF($D18&lt;=100,VLOOKUP($D18,'1-2'!$D$4:$L$103,7),VLOOKUP($D18,'随時①-2'!$D$4:$L$23,7)))</f>
        <v/>
      </c>
      <c r="K18" s="375" t="str">
        <f>IF($D18="","",IF($D18&lt;=100,VLOOKUP($D18,'1-2'!$D$4:$L$103,8),VLOOKUP($D18,'随時①-2'!$D$4:$L$23,8)))</f>
        <v/>
      </c>
      <c r="L18" s="376" t="str">
        <f>IF($D18="","",IF($D18&lt;=100,VLOOKUP($D18,'1-2'!$D$4:$L$103,9),VLOOKUP($D18,'随時①-2'!$D$4:$L$23,9)))</f>
        <v/>
      </c>
      <c r="M18" s="5" t="str">
        <f>IF(K18="◎",J18,"")</f>
        <v/>
      </c>
    </row>
    <row r="19" spans="1:13" ht="24" customHeight="1" thickBot="1" x14ac:dyDescent="0.25">
      <c r="A19" s="89"/>
      <c r="B19" s="89"/>
      <c r="C19" s="89"/>
      <c r="D19" s="45"/>
      <c r="E19" s="27" t="s">
        <v>229</v>
      </c>
      <c r="F19" s="90"/>
      <c r="G19" s="90"/>
      <c r="H19" s="90"/>
      <c r="I19" s="90"/>
      <c r="J19" s="90"/>
      <c r="K19" s="90"/>
      <c r="L19" s="83"/>
    </row>
    <row r="20" spans="1:13" ht="24" customHeight="1" x14ac:dyDescent="0.2">
      <c r="A20" s="383" t="s">
        <v>119</v>
      </c>
      <c r="B20" s="366" t="s">
        <v>120</v>
      </c>
      <c r="C20" s="91" t="s">
        <v>122</v>
      </c>
      <c r="D20" s="91" t="s">
        <v>124</v>
      </c>
      <c r="E20" s="93" t="s">
        <v>0</v>
      </c>
      <c r="F20" s="93" t="s">
        <v>151</v>
      </c>
      <c r="G20" s="93" t="s">
        <v>87</v>
      </c>
      <c r="H20" s="422" t="s">
        <v>195</v>
      </c>
      <c r="I20" s="93" t="s">
        <v>88</v>
      </c>
      <c r="J20" s="93" t="s">
        <v>89</v>
      </c>
      <c r="K20" s="184" t="s">
        <v>97</v>
      </c>
      <c r="L20" s="367" t="s">
        <v>94</v>
      </c>
    </row>
    <row r="21" spans="1:13" x14ac:dyDescent="0.2">
      <c r="A21" s="208">
        <v>2</v>
      </c>
      <c r="B21" s="209" t="s">
        <v>288</v>
      </c>
      <c r="C21" s="210" t="s">
        <v>285</v>
      </c>
      <c r="D21" s="359">
        <v>201</v>
      </c>
      <c r="E21" s="212" t="s">
        <v>105</v>
      </c>
      <c r="F21" s="213" t="s">
        <v>287</v>
      </c>
      <c r="G21" s="214">
        <v>32120</v>
      </c>
      <c r="H21" s="215">
        <v>5</v>
      </c>
      <c r="I21" s="215">
        <v>1</v>
      </c>
      <c r="J21" s="360">
        <f>G21*H21*I21</f>
        <v>160600</v>
      </c>
      <c r="K21" s="234"/>
      <c r="L21" s="235"/>
      <c r="M21" s="5" t="str">
        <f t="shared" ref="M21:M35" si="1">IF(K21="◎",J21,"")</f>
        <v/>
      </c>
    </row>
    <row r="22" spans="1:13" x14ac:dyDescent="0.2">
      <c r="A22" s="208">
        <v>5</v>
      </c>
      <c r="B22" s="209" t="s">
        <v>297</v>
      </c>
      <c r="C22" s="210" t="s">
        <v>298</v>
      </c>
      <c r="D22" s="361">
        <v>202</v>
      </c>
      <c r="E22" s="213" t="s">
        <v>105</v>
      </c>
      <c r="F22" s="213" t="s">
        <v>304</v>
      </c>
      <c r="G22" s="214">
        <v>7200</v>
      </c>
      <c r="H22" s="215">
        <v>1</v>
      </c>
      <c r="I22" s="215">
        <v>2</v>
      </c>
      <c r="J22" s="216">
        <f>G22*H22*I22</f>
        <v>14400</v>
      </c>
      <c r="K22" s="217"/>
      <c r="L22" s="218"/>
      <c r="M22" s="5" t="str">
        <f t="shared" si="1"/>
        <v/>
      </c>
    </row>
    <row r="23" spans="1:13" x14ac:dyDescent="0.2">
      <c r="A23" s="208">
        <v>6</v>
      </c>
      <c r="B23" s="209" t="s">
        <v>299</v>
      </c>
      <c r="C23" s="210" t="s">
        <v>300</v>
      </c>
      <c r="D23" s="361">
        <v>203</v>
      </c>
      <c r="E23" s="213" t="s">
        <v>105</v>
      </c>
      <c r="F23" s="213" t="s">
        <v>290</v>
      </c>
      <c r="G23" s="214">
        <v>4620</v>
      </c>
      <c r="H23" s="215">
        <v>1</v>
      </c>
      <c r="I23" s="215">
        <v>1</v>
      </c>
      <c r="J23" s="216">
        <f t="shared" ref="J23:J35" si="2">G23*H23*I23</f>
        <v>4620</v>
      </c>
      <c r="K23" s="217"/>
      <c r="L23" s="218"/>
      <c r="M23" s="5" t="str">
        <f t="shared" si="1"/>
        <v/>
      </c>
    </row>
    <row r="24" spans="1:13" x14ac:dyDescent="0.2">
      <c r="A24" s="208">
        <v>6</v>
      </c>
      <c r="B24" s="209" t="s">
        <v>299</v>
      </c>
      <c r="C24" s="210" t="s">
        <v>300</v>
      </c>
      <c r="D24" s="361">
        <v>204</v>
      </c>
      <c r="E24" s="213" t="s">
        <v>105</v>
      </c>
      <c r="F24" s="213" t="s">
        <v>305</v>
      </c>
      <c r="G24" s="214">
        <v>74974</v>
      </c>
      <c r="H24" s="215">
        <v>1</v>
      </c>
      <c r="I24" s="215">
        <v>1</v>
      </c>
      <c r="J24" s="216">
        <f t="shared" si="2"/>
        <v>74974</v>
      </c>
      <c r="K24" s="217"/>
      <c r="L24" s="218"/>
      <c r="M24" s="5" t="str">
        <f t="shared" si="1"/>
        <v/>
      </c>
    </row>
    <row r="25" spans="1:13" x14ac:dyDescent="0.2">
      <c r="A25" s="208">
        <v>8</v>
      </c>
      <c r="B25" s="209" t="s">
        <v>317</v>
      </c>
      <c r="C25" s="210" t="s">
        <v>321</v>
      </c>
      <c r="D25" s="361">
        <v>205</v>
      </c>
      <c r="E25" s="231" t="s">
        <v>82</v>
      </c>
      <c r="F25" s="213" t="s">
        <v>319</v>
      </c>
      <c r="G25" s="214">
        <v>16000</v>
      </c>
      <c r="H25" s="215">
        <v>2</v>
      </c>
      <c r="I25" s="215">
        <v>1</v>
      </c>
      <c r="J25" s="216">
        <f t="shared" si="2"/>
        <v>32000</v>
      </c>
      <c r="K25" s="217"/>
      <c r="L25" s="218" t="s">
        <v>318</v>
      </c>
      <c r="M25" s="5" t="str">
        <f t="shared" si="1"/>
        <v/>
      </c>
    </row>
    <row r="26" spans="1:13" x14ac:dyDescent="0.2">
      <c r="A26" s="208">
        <v>8</v>
      </c>
      <c r="B26" s="209" t="s">
        <v>317</v>
      </c>
      <c r="C26" s="210" t="s">
        <v>321</v>
      </c>
      <c r="D26" s="361">
        <v>206</v>
      </c>
      <c r="E26" s="231" t="s">
        <v>82</v>
      </c>
      <c r="F26" s="213" t="s">
        <v>320</v>
      </c>
      <c r="G26" s="214">
        <v>88000</v>
      </c>
      <c r="H26" s="215">
        <v>1</v>
      </c>
      <c r="I26" s="215">
        <v>1</v>
      </c>
      <c r="J26" s="216">
        <f t="shared" si="2"/>
        <v>88000</v>
      </c>
      <c r="K26" s="217"/>
      <c r="L26" s="218" t="s">
        <v>318</v>
      </c>
      <c r="M26" s="5" t="str">
        <f t="shared" si="1"/>
        <v/>
      </c>
    </row>
    <row r="27" spans="1:13" x14ac:dyDescent="0.2">
      <c r="A27" s="208"/>
      <c r="B27" s="209"/>
      <c r="C27" s="210"/>
      <c r="D27" s="361">
        <v>207</v>
      </c>
      <c r="E27" s="231"/>
      <c r="F27" s="213"/>
      <c r="G27" s="214"/>
      <c r="H27" s="215"/>
      <c r="I27" s="215"/>
      <c r="J27" s="216">
        <f t="shared" si="2"/>
        <v>0</v>
      </c>
      <c r="K27" s="217"/>
      <c r="L27" s="218"/>
      <c r="M27" s="5" t="str">
        <f t="shared" si="1"/>
        <v/>
      </c>
    </row>
    <row r="28" spans="1:13" x14ac:dyDescent="0.2">
      <c r="A28" s="208">
        <v>3</v>
      </c>
      <c r="B28" s="209" t="s">
        <v>308</v>
      </c>
      <c r="C28" s="210" t="s">
        <v>291</v>
      </c>
      <c r="D28" s="361">
        <v>208</v>
      </c>
      <c r="E28" s="220" t="s">
        <v>81</v>
      </c>
      <c r="F28" s="220" t="s">
        <v>294</v>
      </c>
      <c r="G28" s="214">
        <v>2000</v>
      </c>
      <c r="H28" s="215">
        <v>7</v>
      </c>
      <c r="I28" s="215">
        <v>1</v>
      </c>
      <c r="J28" s="216">
        <f t="shared" si="2"/>
        <v>14000</v>
      </c>
      <c r="K28" s="217"/>
      <c r="L28" s="218" t="s">
        <v>324</v>
      </c>
      <c r="M28" s="5" t="str">
        <f t="shared" si="1"/>
        <v/>
      </c>
    </row>
    <row r="29" spans="1:13" ht="24" x14ac:dyDescent="0.2">
      <c r="A29" s="208"/>
      <c r="B29" s="209"/>
      <c r="C29" s="210" t="s">
        <v>325</v>
      </c>
      <c r="D29" s="361">
        <v>209</v>
      </c>
      <c r="E29" s="231" t="s">
        <v>326</v>
      </c>
      <c r="F29" s="213" t="s">
        <v>325</v>
      </c>
      <c r="G29" s="214">
        <v>30000</v>
      </c>
      <c r="H29" s="215">
        <v>1</v>
      </c>
      <c r="I29" s="215">
        <v>1</v>
      </c>
      <c r="J29" s="216">
        <f t="shared" si="2"/>
        <v>30000</v>
      </c>
      <c r="K29" s="217"/>
      <c r="L29" s="218"/>
      <c r="M29" s="5" t="str">
        <f t="shared" si="1"/>
        <v/>
      </c>
    </row>
    <row r="30" spans="1:13" x14ac:dyDescent="0.2">
      <c r="A30" s="208">
        <v>6</v>
      </c>
      <c r="B30" s="209" t="s">
        <v>299</v>
      </c>
      <c r="C30" s="210" t="s">
        <v>300</v>
      </c>
      <c r="D30" s="361">
        <v>210</v>
      </c>
      <c r="E30" s="213" t="s">
        <v>83</v>
      </c>
      <c r="F30" s="213" t="s">
        <v>306</v>
      </c>
      <c r="G30" s="214">
        <v>5386</v>
      </c>
      <c r="H30" s="215">
        <v>1</v>
      </c>
      <c r="I30" s="215">
        <v>1</v>
      </c>
      <c r="J30" s="216">
        <f t="shared" si="2"/>
        <v>5386</v>
      </c>
      <c r="K30" s="217"/>
      <c r="L30" s="218"/>
      <c r="M30" s="5" t="str">
        <f t="shared" si="1"/>
        <v/>
      </c>
    </row>
    <row r="31" spans="1:13" x14ac:dyDescent="0.2">
      <c r="A31" s="208"/>
      <c r="B31" s="209"/>
      <c r="C31" s="210"/>
      <c r="D31" s="361">
        <v>211</v>
      </c>
      <c r="E31" s="231"/>
      <c r="F31" s="213"/>
      <c r="G31" s="214"/>
      <c r="H31" s="215"/>
      <c r="I31" s="215"/>
      <c r="J31" s="216">
        <f t="shared" si="2"/>
        <v>0</v>
      </c>
      <c r="K31" s="217"/>
      <c r="L31" s="218"/>
      <c r="M31" s="5" t="str">
        <f t="shared" si="1"/>
        <v/>
      </c>
    </row>
    <row r="32" spans="1:13" x14ac:dyDescent="0.2">
      <c r="A32" s="208"/>
      <c r="B32" s="209"/>
      <c r="C32" s="210"/>
      <c r="D32" s="361">
        <v>212</v>
      </c>
      <c r="E32" s="231"/>
      <c r="F32" s="213"/>
      <c r="G32" s="214"/>
      <c r="H32" s="215"/>
      <c r="I32" s="215"/>
      <c r="J32" s="216">
        <f t="shared" si="2"/>
        <v>0</v>
      </c>
      <c r="K32" s="217"/>
      <c r="L32" s="218"/>
      <c r="M32" s="5" t="str">
        <f t="shared" si="1"/>
        <v/>
      </c>
    </row>
    <row r="33" spans="1:13" x14ac:dyDescent="0.2">
      <c r="A33" s="208"/>
      <c r="B33" s="209"/>
      <c r="C33" s="210"/>
      <c r="D33" s="361">
        <v>213</v>
      </c>
      <c r="E33" s="231"/>
      <c r="F33" s="213"/>
      <c r="G33" s="214"/>
      <c r="H33" s="215"/>
      <c r="I33" s="215"/>
      <c r="J33" s="216">
        <f t="shared" si="2"/>
        <v>0</v>
      </c>
      <c r="K33" s="217"/>
      <c r="L33" s="218"/>
      <c r="M33" s="5" t="str">
        <f t="shared" si="1"/>
        <v/>
      </c>
    </row>
    <row r="34" spans="1:13" x14ac:dyDescent="0.2">
      <c r="A34" s="208"/>
      <c r="B34" s="209"/>
      <c r="C34" s="210"/>
      <c r="D34" s="361">
        <v>214</v>
      </c>
      <c r="E34" s="231"/>
      <c r="F34" s="213"/>
      <c r="G34" s="214"/>
      <c r="H34" s="215"/>
      <c r="I34" s="215"/>
      <c r="J34" s="216">
        <f t="shared" si="2"/>
        <v>0</v>
      </c>
      <c r="K34" s="217"/>
      <c r="L34" s="218"/>
      <c r="M34" s="5" t="str">
        <f t="shared" si="1"/>
        <v/>
      </c>
    </row>
    <row r="35" spans="1:13" ht="13.5" thickBot="1" x14ac:dyDescent="0.25">
      <c r="A35" s="355"/>
      <c r="B35" s="362"/>
      <c r="C35" s="363"/>
      <c r="D35" s="364">
        <v>215</v>
      </c>
      <c r="E35" s="244"/>
      <c r="F35" s="244"/>
      <c r="G35" s="245"/>
      <c r="H35" s="246"/>
      <c r="I35" s="246"/>
      <c r="J35" s="247">
        <f t="shared" si="2"/>
        <v>0</v>
      </c>
      <c r="K35" s="365"/>
      <c r="L35" s="249"/>
      <c r="M35" s="5" t="str">
        <f t="shared" si="1"/>
        <v/>
      </c>
    </row>
    <row r="36" spans="1:13" ht="24" customHeight="1" thickBot="1" x14ac:dyDescent="0.25">
      <c r="A36" s="51"/>
      <c r="B36" s="51"/>
      <c r="C36" s="51"/>
      <c r="D36" s="51"/>
      <c r="E36" s="27" t="s">
        <v>197</v>
      </c>
      <c r="F36" s="691"/>
      <c r="G36" s="691"/>
    </row>
    <row r="37" spans="1:13" ht="24" customHeight="1" thickBot="1" x14ac:dyDescent="0.25">
      <c r="A37" s="51"/>
      <c r="B37" s="51"/>
      <c r="C37" s="51"/>
      <c r="D37" s="51"/>
      <c r="E37" s="196" t="s">
        <v>91</v>
      </c>
      <c r="F37" s="186" t="s">
        <v>236</v>
      </c>
      <c r="G37" s="146" t="s">
        <v>14</v>
      </c>
      <c r="H37" s="692" t="s">
        <v>214</v>
      </c>
      <c r="I37" s="693"/>
      <c r="J37" s="186" t="s">
        <v>95</v>
      </c>
      <c r="K37" s="590" t="s">
        <v>237</v>
      </c>
      <c r="L37" s="591"/>
    </row>
    <row r="38" spans="1:13" ht="13.5" thickTop="1" x14ac:dyDescent="0.2">
      <c r="A38" s="51"/>
      <c r="B38" s="51"/>
      <c r="C38" s="51"/>
      <c r="D38" s="51"/>
      <c r="E38" s="252" t="s">
        <v>81</v>
      </c>
      <c r="F38" s="295">
        <f>'1-1'!B21</f>
        <v>97000</v>
      </c>
      <c r="G38" s="297">
        <f t="shared" ref="G38:G46" si="3">-SUMIF($E$4:$E$18,$E38,$J$4:$J$18)+SUMIF($E$21:$E$35,$E38,$J$21:$J$35)</f>
        <v>-43000</v>
      </c>
      <c r="H38" s="614">
        <f>-SUMIF($E$4:$E$18,$E38,$M$4:$M$18)+SUMIF($E$21:$E$35,$E38,$M$21:$M$35)</f>
        <v>0</v>
      </c>
      <c r="I38" s="614"/>
      <c r="J38" s="296">
        <f t="shared" ref="J38:J46" si="4">G38-H38</f>
        <v>-43000</v>
      </c>
      <c r="K38" s="614">
        <f t="shared" ref="K38:K46" si="5">F38+G38</f>
        <v>54000</v>
      </c>
      <c r="L38" s="615"/>
    </row>
    <row r="39" spans="1:13" x14ac:dyDescent="0.2">
      <c r="A39" s="51"/>
      <c r="B39" s="51"/>
      <c r="C39" s="51"/>
      <c r="D39" s="51"/>
      <c r="E39" s="253" t="s">
        <v>82</v>
      </c>
      <c r="F39" s="299">
        <f>'1-1'!C21</f>
        <v>120000</v>
      </c>
      <c r="G39" s="297">
        <f t="shared" si="3"/>
        <v>0</v>
      </c>
      <c r="H39" s="572">
        <f t="shared" ref="H39:H47" si="6">-SUMIF($E$4:$E$18,$E39,$M$4:$M$18)+SUMIF($E$21:$E$35,$E39,$M$21:$M$35)</f>
        <v>0</v>
      </c>
      <c r="I39" s="572"/>
      <c r="J39" s="299">
        <f t="shared" si="4"/>
        <v>0</v>
      </c>
      <c r="K39" s="572">
        <f t="shared" si="5"/>
        <v>120000</v>
      </c>
      <c r="L39" s="573"/>
    </row>
    <row r="40" spans="1:13" x14ac:dyDescent="0.2">
      <c r="A40" s="51"/>
      <c r="B40" s="51"/>
      <c r="C40" s="51"/>
      <c r="D40" s="51"/>
      <c r="E40" s="253" t="s">
        <v>105</v>
      </c>
      <c r="F40" s="299">
        <f>'1-1'!D21</f>
        <v>446860</v>
      </c>
      <c r="G40" s="297">
        <f t="shared" si="3"/>
        <v>32000</v>
      </c>
      <c r="H40" s="572">
        <f t="shared" si="6"/>
        <v>0</v>
      </c>
      <c r="I40" s="572"/>
      <c r="J40" s="299">
        <f t="shared" si="4"/>
        <v>32000</v>
      </c>
      <c r="K40" s="572">
        <f t="shared" si="5"/>
        <v>478860</v>
      </c>
      <c r="L40" s="573"/>
    </row>
    <row r="41" spans="1:13" x14ac:dyDescent="0.2">
      <c r="A41" s="51"/>
      <c r="B41" s="51"/>
      <c r="C41" s="51"/>
      <c r="D41" s="51"/>
      <c r="E41" s="253" t="s">
        <v>106</v>
      </c>
      <c r="F41" s="299">
        <f>'1-1'!E21</f>
        <v>0</v>
      </c>
      <c r="G41" s="297">
        <f t="shared" si="3"/>
        <v>0</v>
      </c>
      <c r="H41" s="572">
        <f t="shared" si="6"/>
        <v>0</v>
      </c>
      <c r="I41" s="572"/>
      <c r="J41" s="299">
        <f t="shared" si="4"/>
        <v>0</v>
      </c>
      <c r="K41" s="572">
        <f t="shared" si="5"/>
        <v>0</v>
      </c>
      <c r="L41" s="573"/>
    </row>
    <row r="42" spans="1:13" x14ac:dyDescent="0.2">
      <c r="A42" s="51"/>
      <c r="B42" s="51"/>
      <c r="C42" s="51"/>
      <c r="D42" s="51"/>
      <c r="E42" s="253" t="s">
        <v>83</v>
      </c>
      <c r="F42" s="299">
        <f>'1-1'!F21</f>
        <v>14400</v>
      </c>
      <c r="G42" s="297">
        <f t="shared" si="3"/>
        <v>-9014</v>
      </c>
      <c r="H42" s="572">
        <f t="shared" si="6"/>
        <v>0</v>
      </c>
      <c r="I42" s="572"/>
      <c r="J42" s="299">
        <f t="shared" si="4"/>
        <v>-9014</v>
      </c>
      <c r="K42" s="572">
        <f t="shared" si="5"/>
        <v>5386</v>
      </c>
      <c r="L42" s="573"/>
    </row>
    <row r="43" spans="1:13" x14ac:dyDescent="0.2">
      <c r="A43" s="51"/>
      <c r="B43" s="51"/>
      <c r="C43" s="51"/>
      <c r="D43" s="51"/>
      <c r="E43" s="253" t="s">
        <v>84</v>
      </c>
      <c r="F43" s="299">
        <f>'1-1'!G21</f>
        <v>36300</v>
      </c>
      <c r="G43" s="297">
        <f t="shared" si="3"/>
        <v>0</v>
      </c>
      <c r="H43" s="572">
        <f t="shared" si="6"/>
        <v>0</v>
      </c>
      <c r="I43" s="572"/>
      <c r="J43" s="299">
        <f t="shared" si="4"/>
        <v>0</v>
      </c>
      <c r="K43" s="572">
        <f t="shared" si="5"/>
        <v>36300</v>
      </c>
      <c r="L43" s="573"/>
    </row>
    <row r="44" spans="1:13" x14ac:dyDescent="0.2">
      <c r="A44" s="51"/>
      <c r="B44" s="51"/>
      <c r="C44" s="51"/>
      <c r="D44" s="51"/>
      <c r="E44" s="253" t="s">
        <v>85</v>
      </c>
      <c r="F44" s="299">
        <f>'1-1'!H21</f>
        <v>0</v>
      </c>
      <c r="G44" s="297">
        <f t="shared" si="3"/>
        <v>0</v>
      </c>
      <c r="H44" s="572">
        <f t="shared" si="6"/>
        <v>0</v>
      </c>
      <c r="I44" s="572"/>
      <c r="J44" s="299">
        <f t="shared" si="4"/>
        <v>0</v>
      </c>
      <c r="K44" s="572">
        <f t="shared" si="5"/>
        <v>0</v>
      </c>
      <c r="L44" s="573"/>
    </row>
    <row r="45" spans="1:13" x14ac:dyDescent="0.2">
      <c r="A45" s="51"/>
      <c r="B45" s="51"/>
      <c r="C45" s="51"/>
      <c r="D45" s="51"/>
      <c r="E45" s="253" t="s">
        <v>86</v>
      </c>
      <c r="F45" s="299">
        <f>'1-1'!I21</f>
        <v>0</v>
      </c>
      <c r="G45" s="297">
        <f t="shared" si="3"/>
        <v>0</v>
      </c>
      <c r="H45" s="572">
        <f t="shared" si="6"/>
        <v>0</v>
      </c>
      <c r="I45" s="572"/>
      <c r="J45" s="299">
        <f t="shared" si="4"/>
        <v>0</v>
      </c>
      <c r="K45" s="572">
        <f t="shared" si="5"/>
        <v>0</v>
      </c>
      <c r="L45" s="573"/>
    </row>
    <row r="46" spans="1:13" x14ac:dyDescent="0.2">
      <c r="A46" s="51"/>
      <c r="B46" s="51"/>
      <c r="C46" s="51"/>
      <c r="D46" s="51"/>
      <c r="E46" s="253" t="s">
        <v>116</v>
      </c>
      <c r="F46" s="299">
        <f>'1-1'!J21</f>
        <v>50080</v>
      </c>
      <c r="G46" s="473">
        <f t="shared" si="3"/>
        <v>0</v>
      </c>
      <c r="H46" s="572">
        <f t="shared" si="6"/>
        <v>0</v>
      </c>
      <c r="I46" s="572"/>
      <c r="J46" s="299">
        <f t="shared" si="4"/>
        <v>0</v>
      </c>
      <c r="K46" s="572">
        <f t="shared" si="5"/>
        <v>50080</v>
      </c>
      <c r="L46" s="573"/>
    </row>
    <row r="47" spans="1:13" ht="13.5" thickBot="1" x14ac:dyDescent="0.25">
      <c r="A47" s="51"/>
      <c r="B47" s="51"/>
      <c r="C47" s="51"/>
      <c r="D47" s="51"/>
      <c r="E47" s="455" t="s">
        <v>247</v>
      </c>
      <c r="F47" s="300">
        <f>'1-1'!K21</f>
        <v>285360</v>
      </c>
      <c r="G47" s="474">
        <f>-SUMIF($E$4:$E$18,$E47,$J$4:$J$18)+SUMIF($E$21:$E$35,$E47,$J$21:$J$35)</f>
        <v>0</v>
      </c>
      <c r="H47" s="599">
        <f t="shared" si="6"/>
        <v>0</v>
      </c>
      <c r="I47" s="599"/>
      <c r="J47" s="300">
        <f>G47-H47</f>
        <v>0</v>
      </c>
      <c r="K47" s="599">
        <f>F47+G47</f>
        <v>285360</v>
      </c>
      <c r="L47" s="600"/>
    </row>
    <row r="48" spans="1:13" ht="14" thickTop="1" thickBot="1" x14ac:dyDescent="0.25">
      <c r="A48" s="51"/>
      <c r="B48" s="51"/>
      <c r="C48" s="51"/>
      <c r="D48" s="51"/>
      <c r="E48" s="358" t="s">
        <v>13</v>
      </c>
      <c r="F48" s="302">
        <f>SUM(F38:F47)</f>
        <v>1050000</v>
      </c>
      <c r="G48" s="303">
        <f>SUM(G38:G47)</f>
        <v>-20014</v>
      </c>
      <c r="H48" s="694">
        <f>SUM(H38:I47)</f>
        <v>0</v>
      </c>
      <c r="I48" s="695"/>
      <c r="J48" s="304">
        <f>SUM(J38:J47)</f>
        <v>-20014</v>
      </c>
      <c r="K48" s="694">
        <f>SUM(K38:L47)</f>
        <v>1029986</v>
      </c>
      <c r="L48" s="696"/>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6"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201</v>
      </c>
      <c r="H1" s="539" t="str">
        <f>'1-1'!H1:K1</f>
        <v>（学校番号：３１０）</v>
      </c>
      <c r="I1" s="539"/>
      <c r="J1" s="539"/>
      <c r="K1" s="539"/>
      <c r="L1" s="539"/>
    </row>
    <row r="2" spans="1:12" s="1" customFormat="1" ht="18" customHeight="1" x14ac:dyDescent="0.2">
      <c r="H2" s="539" t="str">
        <f>'1-1'!H2:K2</f>
        <v>（財務会計コード番号：１１１８５）</v>
      </c>
      <c r="I2" s="539"/>
      <c r="J2" s="539"/>
      <c r="K2" s="539"/>
      <c r="L2" s="539"/>
    </row>
    <row r="3" spans="1:12" s="1" customFormat="1" ht="18" customHeight="1" x14ac:dyDescent="0.2">
      <c r="L3" s="2"/>
    </row>
    <row r="4" spans="1:12" s="1" customFormat="1" ht="18" customHeight="1" x14ac:dyDescent="0.2">
      <c r="H4" s="536" t="s">
        <v>6</v>
      </c>
      <c r="I4" s="536"/>
      <c r="J4" s="536"/>
      <c r="K4" s="536"/>
      <c r="L4" s="536"/>
    </row>
    <row r="5" spans="1:12" s="1" customFormat="1" ht="18" customHeight="1" x14ac:dyDescent="0.2">
      <c r="H5" s="536" t="s">
        <v>268</v>
      </c>
      <c r="I5" s="536"/>
      <c r="J5" s="536"/>
      <c r="K5" s="536"/>
      <c r="L5" s="536"/>
    </row>
    <row r="6" spans="1:12" s="1" customFormat="1" ht="18" customHeight="1" x14ac:dyDescent="0.2">
      <c r="A6" s="3" t="s">
        <v>2</v>
      </c>
      <c r="H6" s="4"/>
      <c r="L6" s="11"/>
    </row>
    <row r="7" spans="1:12" s="1" customFormat="1" ht="18" customHeight="1" x14ac:dyDescent="0.2">
      <c r="A7" s="4"/>
      <c r="H7" s="536" t="str">
        <f>'1-1'!H7:K7</f>
        <v>府立みどり清朋高等学校　</v>
      </c>
      <c r="I7" s="536"/>
      <c r="J7" s="536"/>
      <c r="K7" s="536"/>
      <c r="L7" s="536"/>
    </row>
    <row r="8" spans="1:12" s="1" customFormat="1" ht="18" customHeight="1" x14ac:dyDescent="0.2">
      <c r="A8" s="4"/>
      <c r="H8" s="536" t="str">
        <f>'1-1'!H8:K8</f>
        <v>　　　校長　寳田　康彦　</v>
      </c>
      <c r="I8" s="536"/>
      <c r="J8" s="536"/>
      <c r="K8" s="536"/>
      <c r="L8" s="536"/>
    </row>
    <row r="9" spans="1:12" s="1" customFormat="1" ht="42" customHeight="1" x14ac:dyDescent="0.2">
      <c r="A9" s="4"/>
      <c r="H9" s="2"/>
      <c r="L9" s="44"/>
    </row>
    <row r="10" spans="1:12" ht="24" customHeight="1" x14ac:dyDescent="0.2">
      <c r="A10" s="541" t="s">
        <v>267</v>
      </c>
      <c r="B10" s="541"/>
      <c r="C10" s="541"/>
      <c r="D10" s="541"/>
      <c r="E10" s="541"/>
      <c r="F10" s="541"/>
      <c r="G10" s="541"/>
      <c r="H10" s="541"/>
      <c r="I10" s="541"/>
      <c r="J10" s="541"/>
      <c r="K10" s="541"/>
      <c r="L10" s="541"/>
    </row>
    <row r="11" spans="1:12" ht="24" customHeight="1" x14ac:dyDescent="0.2">
      <c r="A11" s="542"/>
      <c r="B11" s="542"/>
      <c r="C11" s="542"/>
      <c r="D11" s="542"/>
      <c r="E11" s="542"/>
      <c r="F11" s="542"/>
      <c r="G11" s="542"/>
      <c r="H11" s="542"/>
      <c r="I11" s="542"/>
      <c r="J11" s="542"/>
      <c r="K11" s="542"/>
      <c r="L11" s="542"/>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6" t="s">
        <v>230</v>
      </c>
      <c r="B14" s="647"/>
      <c r="C14" s="648"/>
      <c r="D14" s="546">
        <f>L23</f>
        <v>987626</v>
      </c>
      <c r="E14" s="547"/>
      <c r="F14" s="548"/>
      <c r="G14" s="568"/>
      <c r="H14" s="569"/>
      <c r="I14" s="569"/>
      <c r="J14" s="569"/>
      <c r="K14" s="446"/>
      <c r="L14" s="94">
        <f>'1-1'!K14</f>
        <v>0</v>
      </c>
    </row>
    <row r="15" spans="1:12" ht="39" customHeight="1" thickBot="1" x14ac:dyDescent="0.25">
      <c r="A15" s="19"/>
      <c r="B15" s="18" t="s">
        <v>7</v>
      </c>
      <c r="C15" s="17" t="s">
        <v>8</v>
      </c>
      <c r="D15" s="16" t="s">
        <v>104</v>
      </c>
      <c r="E15" s="16" t="s">
        <v>103</v>
      </c>
      <c r="F15" s="17" t="s">
        <v>9</v>
      </c>
      <c r="G15" s="17" t="s">
        <v>10</v>
      </c>
      <c r="H15" s="400" t="s">
        <v>198</v>
      </c>
      <c r="I15" s="16" t="s">
        <v>11</v>
      </c>
      <c r="J15" s="452" t="s">
        <v>202</v>
      </c>
      <c r="K15" s="447" t="s">
        <v>249</v>
      </c>
      <c r="L15" s="22" t="s">
        <v>13</v>
      </c>
    </row>
    <row r="16" spans="1:12" ht="39" customHeight="1" thickTop="1" x14ac:dyDescent="0.2">
      <c r="A16" s="20" t="s">
        <v>224</v>
      </c>
      <c r="B16" s="390">
        <f>'2-1'!B23</f>
        <v>0</v>
      </c>
      <c r="C16" s="390">
        <f>'2-1'!C23</f>
        <v>0</v>
      </c>
      <c r="D16" s="390">
        <f>'2-1'!D23</f>
        <v>2000</v>
      </c>
      <c r="E16" s="390">
        <f>'2-1'!E23</f>
        <v>0</v>
      </c>
      <c r="F16" s="390">
        <f>'2-1'!F23</f>
        <v>0</v>
      </c>
      <c r="G16" s="390">
        <f>'2-1'!G23</f>
        <v>0</v>
      </c>
      <c r="H16" s="390">
        <f>'2-1'!H23</f>
        <v>0</v>
      </c>
      <c r="I16" s="390">
        <f>'2-1'!I23</f>
        <v>0</v>
      </c>
      <c r="J16" s="276">
        <f>'2-1'!J23</f>
        <v>0</v>
      </c>
      <c r="K16" s="471">
        <f>'2-1'!K23</f>
        <v>0</v>
      </c>
      <c r="L16" s="391">
        <f t="shared" ref="L16:L21" si="0">SUM(B16:K16)</f>
        <v>2000</v>
      </c>
    </row>
    <row r="17" spans="1:12" ht="39" customHeight="1" x14ac:dyDescent="0.2">
      <c r="A17" s="20" t="s">
        <v>213</v>
      </c>
      <c r="B17" s="390">
        <f>'2-1'!B24</f>
        <v>0</v>
      </c>
      <c r="C17" s="390">
        <f>'2-1'!C24</f>
        <v>0</v>
      </c>
      <c r="D17" s="390">
        <f>'2-1'!D24</f>
        <v>0</v>
      </c>
      <c r="E17" s="390">
        <f>'2-1'!E24</f>
        <v>0</v>
      </c>
      <c r="F17" s="390">
        <f>'2-1'!F24</f>
        <v>0</v>
      </c>
      <c r="G17" s="390">
        <f>'2-1'!G24</f>
        <v>0</v>
      </c>
      <c r="H17" s="390">
        <f>'2-1'!H24</f>
        <v>0</v>
      </c>
      <c r="I17" s="390">
        <f>'2-1'!I24</f>
        <v>0</v>
      </c>
      <c r="J17" s="276">
        <f>'2-1'!J24</f>
        <v>0</v>
      </c>
      <c r="K17" s="471">
        <f>'2-1'!K24</f>
        <v>0</v>
      </c>
      <c r="L17" s="391">
        <f t="shared" si="0"/>
        <v>0</v>
      </c>
    </row>
    <row r="18" spans="1:12" ht="39" customHeight="1" x14ac:dyDescent="0.2">
      <c r="A18" s="33" t="s">
        <v>245</v>
      </c>
      <c r="B18" s="392">
        <f>B16-B17</f>
        <v>0</v>
      </c>
      <c r="C18" s="392">
        <f t="shared" ref="C18:J18" si="1">C16-C17</f>
        <v>0</v>
      </c>
      <c r="D18" s="392">
        <f t="shared" si="1"/>
        <v>2000</v>
      </c>
      <c r="E18" s="392">
        <f t="shared" si="1"/>
        <v>0</v>
      </c>
      <c r="F18" s="392">
        <f t="shared" si="1"/>
        <v>0</v>
      </c>
      <c r="G18" s="392">
        <f t="shared" si="1"/>
        <v>0</v>
      </c>
      <c r="H18" s="392">
        <f t="shared" si="1"/>
        <v>0</v>
      </c>
      <c r="I18" s="392">
        <f t="shared" si="1"/>
        <v>0</v>
      </c>
      <c r="J18" s="393">
        <f t="shared" si="1"/>
        <v>0</v>
      </c>
      <c r="K18" s="450">
        <f>K16-K17</f>
        <v>0</v>
      </c>
      <c r="L18" s="394">
        <f t="shared" si="0"/>
        <v>2000</v>
      </c>
    </row>
    <row r="19" spans="1:12" ht="39" customHeight="1" x14ac:dyDescent="0.2">
      <c r="A19" s="20" t="s">
        <v>14</v>
      </c>
      <c r="B19" s="390">
        <f>'随時③-2'!G38</f>
        <v>0</v>
      </c>
      <c r="C19" s="276">
        <f>'随時③-2'!G39</f>
        <v>0</v>
      </c>
      <c r="D19" s="276">
        <f>'随時③-2'!G40</f>
        <v>0</v>
      </c>
      <c r="E19" s="276">
        <f>'随時③-2'!G41</f>
        <v>0</v>
      </c>
      <c r="F19" s="276">
        <f>'随時③-2'!G42</f>
        <v>0</v>
      </c>
      <c r="G19" s="276">
        <f>'随時③-2'!G43</f>
        <v>0</v>
      </c>
      <c r="H19" s="276">
        <f>'随時③-2'!G44</f>
        <v>0</v>
      </c>
      <c r="I19" s="276">
        <f>'随時③-2'!G45</f>
        <v>0</v>
      </c>
      <c r="J19" s="276">
        <f>'随時③-2'!G46</f>
        <v>0</v>
      </c>
      <c r="K19" s="471">
        <f>'随時③-2'!G47</f>
        <v>0</v>
      </c>
      <c r="L19" s="391">
        <f t="shared" si="0"/>
        <v>0</v>
      </c>
    </row>
    <row r="20" spans="1:12" ht="39" customHeight="1" thickBot="1" x14ac:dyDescent="0.25">
      <c r="A20" s="41" t="s">
        <v>213</v>
      </c>
      <c r="B20" s="401">
        <f>'随時③-2'!H38</f>
        <v>0</v>
      </c>
      <c r="C20" s="401">
        <f>'随時③-2'!H39</f>
        <v>0</v>
      </c>
      <c r="D20" s="401">
        <f>'随時③-2'!H40</f>
        <v>0</v>
      </c>
      <c r="E20" s="401">
        <f>'随時③-2'!H41</f>
        <v>0</v>
      </c>
      <c r="F20" s="401">
        <f>'随時③-2'!H42</f>
        <v>0</v>
      </c>
      <c r="G20" s="401">
        <f>'随時③-2'!H43</f>
        <v>0</v>
      </c>
      <c r="H20" s="401">
        <f>'随時③-2'!H44</f>
        <v>0</v>
      </c>
      <c r="I20" s="401">
        <f>'随時③-2'!H45</f>
        <v>0</v>
      </c>
      <c r="J20" s="428">
        <f>'随時③-2'!H46</f>
        <v>0</v>
      </c>
      <c r="K20" s="449">
        <f>'随時③-2'!H47</f>
        <v>0</v>
      </c>
      <c r="L20" s="402">
        <f t="shared" si="0"/>
        <v>0</v>
      </c>
    </row>
    <row r="21" spans="1:12" ht="39" customHeight="1" thickBot="1" x14ac:dyDescent="0.25">
      <c r="A21" s="31" t="s">
        <v>96</v>
      </c>
      <c r="B21" s="395">
        <f>B19-B20</f>
        <v>0</v>
      </c>
      <c r="C21" s="395">
        <f t="shared" ref="C21:J21" si="2">C19-C20</f>
        <v>0</v>
      </c>
      <c r="D21" s="395">
        <f t="shared" si="2"/>
        <v>0</v>
      </c>
      <c r="E21" s="395">
        <f t="shared" si="2"/>
        <v>0</v>
      </c>
      <c r="F21" s="395">
        <f t="shared" si="2"/>
        <v>0</v>
      </c>
      <c r="G21" s="395">
        <f t="shared" si="2"/>
        <v>0</v>
      </c>
      <c r="H21" s="395">
        <f t="shared" si="2"/>
        <v>0</v>
      </c>
      <c r="I21" s="395">
        <f t="shared" si="2"/>
        <v>0</v>
      </c>
      <c r="J21" s="396">
        <f t="shared" si="2"/>
        <v>0</v>
      </c>
      <c r="K21" s="451">
        <f>K19-K20</f>
        <v>0</v>
      </c>
      <c r="L21" s="397">
        <f t="shared" si="0"/>
        <v>0</v>
      </c>
    </row>
    <row r="22" spans="1:12" ht="39" customHeight="1" x14ac:dyDescent="0.2">
      <c r="A22" s="29" t="s">
        <v>225</v>
      </c>
      <c r="B22" s="181">
        <f>B16+B19</f>
        <v>0</v>
      </c>
      <c r="C22" s="181">
        <f t="shared" ref="C22:I22" si="3">C16+C19</f>
        <v>0</v>
      </c>
      <c r="D22" s="181">
        <f t="shared" si="3"/>
        <v>2000</v>
      </c>
      <c r="E22" s="181">
        <f t="shared" si="3"/>
        <v>0</v>
      </c>
      <c r="F22" s="181">
        <f t="shared" si="3"/>
        <v>0</v>
      </c>
      <c r="G22" s="181">
        <f t="shared" si="3"/>
        <v>0</v>
      </c>
      <c r="H22" s="181">
        <f t="shared" si="3"/>
        <v>0</v>
      </c>
      <c r="I22" s="181">
        <f t="shared" si="3"/>
        <v>0</v>
      </c>
      <c r="J22" s="182">
        <f>J16+J19</f>
        <v>0</v>
      </c>
      <c r="K22" s="448">
        <f>K16+K19</f>
        <v>0</v>
      </c>
      <c r="L22" s="389">
        <f>SUM(B22:K22)</f>
        <v>2000</v>
      </c>
    </row>
    <row r="23" spans="1:12" ht="39" customHeight="1" thickBot="1" x14ac:dyDescent="0.25">
      <c r="A23" s="21" t="s">
        <v>246</v>
      </c>
      <c r="B23" s="178">
        <f>'2-1'!B19+'随時③-1'!B22</f>
        <v>54000</v>
      </c>
      <c r="C23" s="178">
        <f>'2-1'!C19+'随時③-1'!C22</f>
        <v>80269</v>
      </c>
      <c r="D23" s="178">
        <f>'2-1'!D19+'随時③-1'!D22</f>
        <v>478231</v>
      </c>
      <c r="E23" s="178">
        <f>'2-1'!E19+'随時③-1'!E22</f>
        <v>0</v>
      </c>
      <c r="F23" s="178">
        <f>'2-1'!F19+'随時③-1'!F22</f>
        <v>5386</v>
      </c>
      <c r="G23" s="178">
        <f>'2-1'!G19+'随時③-1'!G22</f>
        <v>36300</v>
      </c>
      <c r="H23" s="178">
        <f>'2-1'!H19+'随時③-1'!H22</f>
        <v>0</v>
      </c>
      <c r="I23" s="178">
        <f>'2-1'!I19+'随時③-1'!I22</f>
        <v>0</v>
      </c>
      <c r="J23" s="179">
        <f>'2-1'!J19+'随時③-1'!J22</f>
        <v>48080</v>
      </c>
      <c r="K23" s="476">
        <f>'2-1'!K19+'随時③-1'!K22</f>
        <v>285360</v>
      </c>
      <c r="L23" s="180">
        <f>SUM(B23:K23)</f>
        <v>987626</v>
      </c>
    </row>
    <row r="24" spans="1:12" ht="39" customHeight="1" thickBot="1" x14ac:dyDescent="0.25">
      <c r="A24" s="31" t="s">
        <v>93</v>
      </c>
      <c r="B24" s="697" t="s">
        <v>271</v>
      </c>
      <c r="C24" s="566"/>
      <c r="D24" s="566"/>
      <c r="E24" s="566"/>
      <c r="F24" s="566"/>
      <c r="G24" s="566"/>
      <c r="H24" s="566"/>
      <c r="I24" s="566"/>
      <c r="J24" s="566"/>
      <c r="K24" s="566"/>
      <c r="L24" s="567"/>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C1" zoomScaleNormal="100" zoomScaleSheetLayoutView="100" workbookViewId="0">
      <selection activeCell="D4" sqref="D4:D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266</v>
      </c>
      <c r="C1" s="43"/>
      <c r="D1" s="43"/>
      <c r="E1" s="13"/>
      <c r="F1" s="13"/>
      <c r="G1" s="13"/>
      <c r="H1" s="13"/>
      <c r="I1" s="13"/>
      <c r="J1" s="13"/>
      <c r="K1" s="13"/>
    </row>
    <row r="2" spans="1:13" ht="24" customHeight="1" thickBot="1" x14ac:dyDescent="0.25">
      <c r="A2" s="48"/>
      <c r="B2" s="46"/>
      <c r="C2" s="46"/>
      <c r="D2" s="15"/>
      <c r="E2" s="27" t="s">
        <v>228</v>
      </c>
      <c r="F2" s="13"/>
      <c r="G2" s="13"/>
      <c r="H2" s="13"/>
      <c r="I2" s="13"/>
      <c r="J2" s="13"/>
      <c r="K2" s="13"/>
    </row>
    <row r="3" spans="1:13" ht="24" customHeight="1" x14ac:dyDescent="0.2">
      <c r="A3" s="72"/>
      <c r="B3" s="73"/>
      <c r="C3" s="74"/>
      <c r="D3" s="380" t="s">
        <v>123</v>
      </c>
      <c r="E3" s="93" t="s">
        <v>0</v>
      </c>
      <c r="F3" s="93" t="s">
        <v>151</v>
      </c>
      <c r="G3" s="93" t="s">
        <v>87</v>
      </c>
      <c r="H3" s="422" t="s">
        <v>195</v>
      </c>
      <c r="I3" s="93" t="s">
        <v>88</v>
      </c>
      <c r="J3" s="93" t="s">
        <v>89</v>
      </c>
      <c r="K3" s="184" t="s">
        <v>97</v>
      </c>
      <c r="L3" s="251" t="s">
        <v>94</v>
      </c>
    </row>
    <row r="4" spans="1:13" x14ac:dyDescent="0.2">
      <c r="A4" s="88"/>
      <c r="B4" s="65"/>
      <c r="C4" s="65"/>
      <c r="D4" s="368"/>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77" t="str">
        <f>IF($D4="","",IF($D4&lt;=100,VLOOKUP($D4,'1-2'!$D$4:$L$103,9),IF($D4&lt;=200,VLOOKUP($D4,'随時①-2'!$D$4:$L$23,9),IF($D4&lt;=300,VLOOKUP($D4,'随時②-2'!$D$21:$L$35,9),VLOOKUP($D4,'2-4'!$D$4:$L$103,9)))))</f>
        <v/>
      </c>
      <c r="M4" s="5" t="str">
        <f t="shared" ref="M4:M18" si="0">IF(K4="◎",J4,"")</f>
        <v/>
      </c>
    </row>
    <row r="5" spans="1:13" x14ac:dyDescent="0.2">
      <c r="A5" s="88"/>
      <c r="B5" s="65"/>
      <c r="C5" s="65"/>
      <c r="D5" s="371"/>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77" t="str">
        <f>IF($D5="","",IF($D5&lt;=100,VLOOKUP($D5,'1-2'!$D$4:$L$103,9),IF($D5&lt;=200,VLOOKUP($D5,'随時①-2'!$D$4:$L$23,9),IF($D5&lt;=300,VLOOKUP($D5,'随時②-2'!$D$21:$L$35,9),VLOOKUP($D5,'2-4'!$D$4:$L$103,9)))))</f>
        <v/>
      </c>
      <c r="M5" s="5" t="str">
        <f t="shared" si="0"/>
        <v/>
      </c>
    </row>
    <row r="6" spans="1:13" x14ac:dyDescent="0.2">
      <c r="A6" s="88"/>
      <c r="B6" s="65"/>
      <c r="C6" s="65"/>
      <c r="D6" s="371"/>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77" t="str">
        <f>IF($D6="","",IF($D6&lt;=100,VLOOKUP($D6,'1-2'!$D$4:$L$103,9),IF($D6&lt;=200,VLOOKUP($D6,'随時①-2'!$D$4:$L$23,9),IF($D6&lt;=300,VLOOKUP($D6,'随時②-2'!$D$21:$L$35,9),VLOOKUP($D6,'2-4'!$D$4:$L$103,9)))))</f>
        <v/>
      </c>
      <c r="M6" s="5" t="str">
        <f t="shared" si="0"/>
        <v/>
      </c>
    </row>
    <row r="7" spans="1:13" x14ac:dyDescent="0.2">
      <c r="A7" s="88"/>
      <c r="B7" s="65"/>
      <c r="C7" s="65"/>
      <c r="D7" s="371"/>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77" t="str">
        <f>IF($D7="","",IF($D7&lt;=100,VLOOKUP($D7,'1-2'!$D$4:$L$103,9),IF($D7&lt;=200,VLOOKUP($D7,'随時①-2'!$D$4:$L$23,9),IF($D7&lt;=300,VLOOKUP($D7,'随時②-2'!$D$21:$L$35,9),VLOOKUP($D7,'2-4'!$D$4:$L$103,9)))))</f>
        <v/>
      </c>
      <c r="M7" s="5" t="str">
        <f t="shared" si="0"/>
        <v/>
      </c>
    </row>
    <row r="8" spans="1:13" x14ac:dyDescent="0.2">
      <c r="A8" s="88"/>
      <c r="B8" s="65"/>
      <c r="C8" s="65"/>
      <c r="D8" s="371"/>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77" t="str">
        <f>IF($D8="","",IF($D8&lt;=100,VLOOKUP($D8,'1-2'!$D$4:$L$103,9),IF($D8&lt;=200,VLOOKUP($D8,'随時①-2'!$D$4:$L$23,9),IF($D8&lt;=300,VLOOKUP($D8,'随時②-2'!$D$21:$L$35,9),VLOOKUP($D8,'2-4'!$D$4:$L$103,9)))))</f>
        <v/>
      </c>
      <c r="M8" s="5" t="str">
        <f t="shared" si="0"/>
        <v/>
      </c>
    </row>
    <row r="9" spans="1:13" x14ac:dyDescent="0.2">
      <c r="A9" s="88"/>
      <c r="B9" s="65"/>
      <c r="C9" s="65"/>
      <c r="D9" s="371"/>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77" t="str">
        <f>IF($D9="","",IF($D9&lt;=100,VLOOKUP($D9,'1-2'!$D$4:$L$103,9),IF($D9&lt;=200,VLOOKUP($D9,'随時①-2'!$D$4:$L$23,9),IF($D9&lt;=300,VLOOKUP($D9,'随時②-2'!$D$21:$L$35,9),VLOOKUP($D9,'2-4'!$D$4:$L$103,9)))))</f>
        <v/>
      </c>
      <c r="M9" s="5" t="str">
        <f t="shared" si="0"/>
        <v/>
      </c>
    </row>
    <row r="10" spans="1:13" x14ac:dyDescent="0.2">
      <c r="A10" s="88"/>
      <c r="B10" s="65"/>
      <c r="C10" s="65"/>
      <c r="D10" s="371"/>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77" t="str">
        <f>IF($D10="","",IF($D10&lt;=100,VLOOKUP($D10,'1-2'!$D$4:$L$103,9),IF($D10&lt;=200,VLOOKUP($D10,'随時①-2'!$D$4:$L$23,9),IF($D10&lt;=300,VLOOKUP($D10,'随時②-2'!$D$21:$L$35,9),VLOOKUP($D10,'2-4'!$D$4:$L$103,9)))))</f>
        <v/>
      </c>
      <c r="M10" s="5" t="str">
        <f t="shared" si="0"/>
        <v/>
      </c>
    </row>
    <row r="11" spans="1:13" x14ac:dyDescent="0.2">
      <c r="A11" s="88"/>
      <c r="B11" s="65"/>
      <c r="C11" s="65"/>
      <c r="D11" s="371"/>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77" t="str">
        <f>IF($D11="","",IF($D11&lt;=100,VLOOKUP($D11,'1-2'!$D$4:$L$103,9),IF($D11&lt;=200,VLOOKUP($D11,'随時①-2'!$D$4:$L$23,9),IF($D11&lt;=300,VLOOKUP($D11,'随時②-2'!$D$21:$L$35,9),VLOOKUP($D11,'2-4'!$D$4:$L$103,9)))))</f>
        <v/>
      </c>
      <c r="M11" s="5" t="str">
        <f t="shared" si="0"/>
        <v/>
      </c>
    </row>
    <row r="12" spans="1:13" x14ac:dyDescent="0.2">
      <c r="A12" s="88"/>
      <c r="B12" s="65"/>
      <c r="C12" s="65"/>
      <c r="D12" s="371"/>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77" t="str">
        <f>IF($D12="","",IF($D12&lt;=100,VLOOKUP($D12,'1-2'!$D$4:$L$103,9),IF($D12&lt;=200,VLOOKUP($D12,'随時①-2'!$D$4:$L$23,9),IF($D12&lt;=300,VLOOKUP($D12,'随時②-2'!$D$21:$L$35,9),VLOOKUP($D12,'2-4'!$D$4:$L$103,9)))))</f>
        <v/>
      </c>
      <c r="M12" s="5" t="str">
        <f t="shared" si="0"/>
        <v/>
      </c>
    </row>
    <row r="13" spans="1:13" x14ac:dyDescent="0.2">
      <c r="A13" s="88"/>
      <c r="B13" s="65"/>
      <c r="C13" s="65"/>
      <c r="D13" s="371"/>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77" t="str">
        <f>IF($D13="","",IF($D13&lt;=100,VLOOKUP($D13,'1-2'!$D$4:$L$103,9),IF($D13&lt;=200,VLOOKUP($D13,'随時①-2'!$D$4:$L$23,9),IF($D13&lt;=300,VLOOKUP($D13,'随時②-2'!$D$21:$L$35,9),VLOOKUP($D13,'2-4'!$D$4:$L$103,9)))))</f>
        <v/>
      </c>
      <c r="M13" s="5" t="str">
        <f t="shared" si="0"/>
        <v/>
      </c>
    </row>
    <row r="14" spans="1:13" x14ac:dyDescent="0.2">
      <c r="A14" s="88"/>
      <c r="B14" s="65"/>
      <c r="C14" s="65"/>
      <c r="D14" s="371"/>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77" t="str">
        <f>IF($D14="","",IF($D14&lt;=100,VLOOKUP($D14,'1-2'!$D$4:$L$103,9),IF($D14&lt;=200,VLOOKUP($D14,'随時①-2'!$D$4:$L$23,9),IF($D14&lt;=300,VLOOKUP($D14,'随時②-2'!$D$21:$L$35,9),VLOOKUP($D14,'2-4'!$D$4:$L$103,9)))))</f>
        <v/>
      </c>
      <c r="M14" s="5" t="str">
        <f t="shared" si="0"/>
        <v/>
      </c>
    </row>
    <row r="15" spans="1:13" x14ac:dyDescent="0.2">
      <c r="A15" s="88"/>
      <c r="B15" s="65"/>
      <c r="C15" s="65"/>
      <c r="D15" s="371"/>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77" t="str">
        <f>IF($D15="","",IF($D15&lt;=100,VLOOKUP($D15,'1-2'!$D$4:$L$103,9),IF($D15&lt;=200,VLOOKUP($D15,'随時①-2'!$D$4:$L$23,9),IF($D15&lt;=300,VLOOKUP($D15,'随時②-2'!$D$21:$L$35,9),VLOOKUP($D15,'2-4'!$D$4:$L$103,9)))))</f>
        <v/>
      </c>
      <c r="M15" s="5" t="str">
        <f t="shared" si="0"/>
        <v/>
      </c>
    </row>
    <row r="16" spans="1:13" x14ac:dyDescent="0.2">
      <c r="A16" s="88"/>
      <c r="B16" s="65"/>
      <c r="C16" s="65"/>
      <c r="D16" s="371"/>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77" t="str">
        <f>IF($D16="","",IF($D16&lt;=100,VLOOKUP($D16,'1-2'!$D$4:$L$103,9),IF($D16&lt;=200,VLOOKUP($D16,'随時①-2'!$D$4:$L$23,9),IF($D16&lt;=300,VLOOKUP($D16,'随時②-2'!$D$21:$L$35,9),VLOOKUP($D16,'2-4'!$D$4:$L$103,9)))))</f>
        <v/>
      </c>
      <c r="M16" s="5" t="str">
        <f t="shared" si="0"/>
        <v/>
      </c>
    </row>
    <row r="17" spans="1:13" x14ac:dyDescent="0.2">
      <c r="A17" s="88"/>
      <c r="B17" s="65"/>
      <c r="C17" s="65"/>
      <c r="D17" s="371"/>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77" t="str">
        <f>IF($D17="","",IF($D17&lt;=100,VLOOKUP($D17,'1-2'!$D$4:$L$103,9),IF($D17&lt;=200,VLOOKUP($D17,'随時①-2'!$D$4:$L$23,9),IF($D17&lt;=300,VLOOKUP($D17,'随時②-2'!$D$21:$L$35,9),VLOOKUP($D17,'2-4'!$D$4:$L$103,9)))))</f>
        <v/>
      </c>
      <c r="M17" s="5" t="str">
        <f t="shared" si="0"/>
        <v/>
      </c>
    </row>
    <row r="18" spans="1:13" ht="13.5" thickBot="1" x14ac:dyDescent="0.25">
      <c r="A18" s="88"/>
      <c r="B18" s="65"/>
      <c r="C18" s="65"/>
      <c r="D18" s="372"/>
      <c r="E18" s="293" t="str">
        <f>IF($D18="","",IF($D18&lt;=100,VLOOKUP($D18,'1-2'!$D$4:$L$103,2),IF($D18&lt;=200,VLOOKUP($D18,'随時①-2'!$D$4:$L$23,2),IF($D18&lt;=300,VLOOKUP($D18,'随時②-2'!$D$21:$L$35,2),VLOOKUP($D18,'2-4'!$D$4:$L$103,2)))))</f>
        <v/>
      </c>
      <c r="F18" s="378" t="str">
        <f>IF($D18="","",IF($D18&lt;=100,VLOOKUP($D18,'1-2'!$D$4:$L$103,3),IF($D18&lt;=200,VLOOKUP($D18,'随時①-2'!$D$4:$L$23,3),IF($D18&lt;=300,VLOOKUP($D18,'随時②-2'!$D$21:$L$35,3),VLOOKUP($D18,'2-4'!$D$4:$L$103,3)))))</f>
        <v/>
      </c>
      <c r="G18" s="373" t="str">
        <f>IF($D18="","",IF($D18&lt;=100,VLOOKUP($D18,'1-2'!$D$4:$L$103,4),IF($D18&lt;=200,VLOOKUP($D18,'随時①-2'!$D$4:$L$23,4),IF($D18&lt;=300,VLOOKUP($D18,'随時②-2'!$D$21:$L$35,4),VLOOKUP($D18,'2-4'!$D$4:$L$103,4)))))</f>
        <v/>
      </c>
      <c r="H18" s="374" t="str">
        <f>IF($D18="","",IF($D18&lt;=100,VLOOKUP($D18,'1-2'!$D$4:$L$103,5),IF($D18&lt;=200,VLOOKUP($D18,'随時①-2'!$D$4:$L$23,5),IF($D18&lt;=300,VLOOKUP($D18,'随時②-2'!$D$21:$L$35,5),VLOOKUP($D18,'2-4'!$D$4:$L$103,5)))))</f>
        <v/>
      </c>
      <c r="I18" s="374" t="str">
        <f>IF($D18="","",IF($D18&lt;=100,VLOOKUP($D18,'1-2'!$D$4:$L$103,6),IF($D18&lt;=200,VLOOKUP($D18,'随時①-2'!$D$4:$L$23,6),IF($D18&lt;=300,VLOOKUP($D18,'随時②-2'!$D$21:$L$35,6),VLOOKUP($D18,'2-4'!$D$4:$L$103,6)))))</f>
        <v/>
      </c>
      <c r="J18" s="373" t="str">
        <f>IF($D18="","",IF($D18&lt;=100,VLOOKUP($D18,'1-2'!$D$4:$L$103,7),IF($D18&lt;=200,VLOOKUP($D18,'随時①-2'!$D$4:$L$23,7),IF($D18&lt;=300,VLOOKUP($D18,'随時②-2'!$D$21:$L$35,7),VLOOKUP($D18,'2-4'!$D$4:$L$103,7)))))</f>
        <v/>
      </c>
      <c r="K18" s="378" t="str">
        <f>IF($D18="","",IF($D18&lt;=100,VLOOKUP($D18,'1-2'!$D$4:$L$103,8),IF($D18&lt;=200,VLOOKUP($D18,'随時①-2'!$D$4:$L$23,8),IF($D18&lt;=300,VLOOKUP($D18,'随時②-2'!$D$21:$L$35,8),VLOOKUP($D18,'2-4'!$D$4:$L$103,8)))))</f>
        <v/>
      </c>
      <c r="L18" s="379"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231</v>
      </c>
      <c r="F19" s="90"/>
      <c r="G19" s="90"/>
      <c r="H19" s="90"/>
      <c r="I19" s="90"/>
      <c r="J19" s="90"/>
      <c r="K19" s="90"/>
      <c r="L19" s="83"/>
    </row>
    <row r="20" spans="1:13" ht="24" customHeight="1" x14ac:dyDescent="0.2">
      <c r="A20" s="384" t="s">
        <v>119</v>
      </c>
      <c r="B20" s="366" t="s">
        <v>120</v>
      </c>
      <c r="C20" s="93" t="s">
        <v>122</v>
      </c>
      <c r="D20" s="91" t="s">
        <v>123</v>
      </c>
      <c r="E20" s="93" t="s">
        <v>0</v>
      </c>
      <c r="F20" s="93" t="s">
        <v>151</v>
      </c>
      <c r="G20" s="93" t="s">
        <v>87</v>
      </c>
      <c r="H20" s="422" t="s">
        <v>195</v>
      </c>
      <c r="I20" s="93" t="s">
        <v>88</v>
      </c>
      <c r="J20" s="93" t="s">
        <v>89</v>
      </c>
      <c r="K20" s="184" t="s">
        <v>97</v>
      </c>
      <c r="L20" s="367" t="s">
        <v>94</v>
      </c>
    </row>
    <row r="21" spans="1:13" s="414" customFormat="1" ht="13.5" customHeight="1" x14ac:dyDescent="0.2">
      <c r="A21" s="208"/>
      <c r="B21" s="209"/>
      <c r="C21" s="210"/>
      <c r="D21" s="413">
        <v>401</v>
      </c>
      <c r="E21" s="231"/>
      <c r="F21" s="231"/>
      <c r="G21" s="288"/>
      <c r="H21" s="289"/>
      <c r="I21" s="289"/>
      <c r="J21" s="343">
        <f>G21*H21*I21</f>
        <v>0</v>
      </c>
      <c r="K21" s="234"/>
      <c r="L21" s="235"/>
      <c r="M21" s="414" t="str">
        <f t="shared" ref="M21:M35" si="1">IF(K21="◎",J21,"")</f>
        <v/>
      </c>
    </row>
    <row r="22" spans="1:13" s="414" customFormat="1" ht="13.5" customHeight="1" x14ac:dyDescent="0.2">
      <c r="A22" s="208"/>
      <c r="B22" s="209"/>
      <c r="C22" s="210"/>
      <c r="D22" s="415">
        <v>402</v>
      </c>
      <c r="E22" s="231"/>
      <c r="F22" s="213"/>
      <c r="G22" s="274"/>
      <c r="H22" s="275"/>
      <c r="I22" s="275"/>
      <c r="J22" s="343">
        <f t="shared" ref="J22:J35" si="2">G22*H22*I22</f>
        <v>0</v>
      </c>
      <c r="K22" s="217"/>
      <c r="L22" s="218"/>
      <c r="M22" s="414" t="str">
        <f t="shared" si="1"/>
        <v/>
      </c>
    </row>
    <row r="23" spans="1:13" s="414" customFormat="1" ht="13.5" customHeight="1" x14ac:dyDescent="0.2">
      <c r="A23" s="208"/>
      <c r="B23" s="209"/>
      <c r="C23" s="210"/>
      <c r="D23" s="415">
        <v>403</v>
      </c>
      <c r="E23" s="231"/>
      <c r="F23" s="213"/>
      <c r="G23" s="274"/>
      <c r="H23" s="275"/>
      <c r="I23" s="275"/>
      <c r="J23" s="343">
        <f t="shared" si="2"/>
        <v>0</v>
      </c>
      <c r="K23" s="217"/>
      <c r="L23" s="218"/>
      <c r="M23" s="414" t="str">
        <f t="shared" si="1"/>
        <v/>
      </c>
    </row>
    <row r="24" spans="1:13" s="414" customFormat="1" ht="13.5" customHeight="1" x14ac:dyDescent="0.2">
      <c r="A24" s="208"/>
      <c r="B24" s="209"/>
      <c r="C24" s="210"/>
      <c r="D24" s="415">
        <v>404</v>
      </c>
      <c r="E24" s="231"/>
      <c r="F24" s="213"/>
      <c r="G24" s="274"/>
      <c r="H24" s="275"/>
      <c r="I24" s="275"/>
      <c r="J24" s="343">
        <f t="shared" si="2"/>
        <v>0</v>
      </c>
      <c r="K24" s="217"/>
      <c r="L24" s="218"/>
      <c r="M24" s="414" t="str">
        <f t="shared" si="1"/>
        <v/>
      </c>
    </row>
    <row r="25" spans="1:13" s="414" customFormat="1" ht="13.5" customHeight="1" x14ac:dyDescent="0.2">
      <c r="A25" s="208"/>
      <c r="B25" s="209"/>
      <c r="C25" s="210"/>
      <c r="D25" s="415">
        <v>405</v>
      </c>
      <c r="E25" s="231"/>
      <c r="F25" s="213"/>
      <c r="G25" s="274"/>
      <c r="H25" s="275"/>
      <c r="I25" s="275"/>
      <c r="J25" s="343">
        <f t="shared" si="2"/>
        <v>0</v>
      </c>
      <c r="K25" s="217"/>
      <c r="L25" s="218"/>
      <c r="M25" s="414" t="str">
        <f t="shared" si="1"/>
        <v/>
      </c>
    </row>
    <row r="26" spans="1:13" s="414" customFormat="1" ht="13.5" customHeight="1" x14ac:dyDescent="0.2">
      <c r="A26" s="208"/>
      <c r="B26" s="209"/>
      <c r="C26" s="210"/>
      <c r="D26" s="415">
        <v>406</v>
      </c>
      <c r="E26" s="231"/>
      <c r="F26" s="213"/>
      <c r="G26" s="274"/>
      <c r="H26" s="275"/>
      <c r="I26" s="275"/>
      <c r="J26" s="343">
        <f t="shared" si="2"/>
        <v>0</v>
      </c>
      <c r="K26" s="217"/>
      <c r="L26" s="218"/>
      <c r="M26" s="414" t="str">
        <f t="shared" si="1"/>
        <v/>
      </c>
    </row>
    <row r="27" spans="1:13" s="414" customFormat="1" ht="13.5" customHeight="1" x14ac:dyDescent="0.2">
      <c r="A27" s="208"/>
      <c r="B27" s="209"/>
      <c r="C27" s="210"/>
      <c r="D27" s="415">
        <v>407</v>
      </c>
      <c r="E27" s="231"/>
      <c r="F27" s="213"/>
      <c r="G27" s="274"/>
      <c r="H27" s="275"/>
      <c r="I27" s="275"/>
      <c r="J27" s="343">
        <f t="shared" si="2"/>
        <v>0</v>
      </c>
      <c r="K27" s="217"/>
      <c r="L27" s="218"/>
      <c r="M27" s="414" t="str">
        <f t="shared" si="1"/>
        <v/>
      </c>
    </row>
    <row r="28" spans="1:13" s="414" customFormat="1" ht="13.5" customHeight="1" x14ac:dyDescent="0.2">
      <c r="A28" s="208"/>
      <c r="B28" s="209"/>
      <c r="C28" s="210"/>
      <c r="D28" s="415">
        <v>408</v>
      </c>
      <c r="E28" s="231"/>
      <c r="F28" s="213"/>
      <c r="G28" s="274"/>
      <c r="H28" s="275"/>
      <c r="I28" s="275"/>
      <c r="J28" s="343">
        <f t="shared" si="2"/>
        <v>0</v>
      </c>
      <c r="K28" s="217"/>
      <c r="L28" s="218"/>
      <c r="M28" s="414" t="str">
        <f t="shared" si="1"/>
        <v/>
      </c>
    </row>
    <row r="29" spans="1:13" s="414" customFormat="1" ht="13.5" customHeight="1" x14ac:dyDescent="0.2">
      <c r="A29" s="208"/>
      <c r="B29" s="209"/>
      <c r="C29" s="210"/>
      <c r="D29" s="415">
        <v>409</v>
      </c>
      <c r="E29" s="231"/>
      <c r="F29" s="231"/>
      <c r="G29" s="274"/>
      <c r="H29" s="275"/>
      <c r="I29" s="275"/>
      <c r="J29" s="343">
        <f t="shared" si="2"/>
        <v>0</v>
      </c>
      <c r="K29" s="217"/>
      <c r="L29" s="218"/>
      <c r="M29" s="414" t="str">
        <f t="shared" si="1"/>
        <v/>
      </c>
    </row>
    <row r="30" spans="1:13" s="414" customFormat="1" ht="13.5" customHeight="1" x14ac:dyDescent="0.2">
      <c r="A30" s="208"/>
      <c r="B30" s="209"/>
      <c r="C30" s="210"/>
      <c r="D30" s="415">
        <v>410</v>
      </c>
      <c r="E30" s="231"/>
      <c r="F30" s="213"/>
      <c r="G30" s="274"/>
      <c r="H30" s="275"/>
      <c r="I30" s="275"/>
      <c r="J30" s="343">
        <f t="shared" si="2"/>
        <v>0</v>
      </c>
      <c r="K30" s="217"/>
      <c r="L30" s="218"/>
      <c r="M30" s="414" t="str">
        <f t="shared" si="1"/>
        <v/>
      </c>
    </row>
    <row r="31" spans="1:13" s="414" customFormat="1" ht="13.5" customHeight="1" x14ac:dyDescent="0.2">
      <c r="A31" s="208"/>
      <c r="B31" s="209"/>
      <c r="C31" s="210"/>
      <c r="D31" s="415">
        <v>411</v>
      </c>
      <c r="E31" s="231"/>
      <c r="F31" s="213"/>
      <c r="G31" s="274"/>
      <c r="H31" s="275"/>
      <c r="I31" s="275"/>
      <c r="J31" s="343">
        <f t="shared" si="2"/>
        <v>0</v>
      </c>
      <c r="K31" s="217"/>
      <c r="L31" s="218"/>
      <c r="M31" s="414" t="str">
        <f t="shared" si="1"/>
        <v/>
      </c>
    </row>
    <row r="32" spans="1:13" s="414" customFormat="1" ht="13.5" customHeight="1" x14ac:dyDescent="0.2">
      <c r="A32" s="208"/>
      <c r="B32" s="209"/>
      <c r="C32" s="210"/>
      <c r="D32" s="415">
        <v>412</v>
      </c>
      <c r="E32" s="231"/>
      <c r="F32" s="213"/>
      <c r="G32" s="274"/>
      <c r="H32" s="275"/>
      <c r="I32" s="275"/>
      <c r="J32" s="343">
        <f t="shared" si="2"/>
        <v>0</v>
      </c>
      <c r="K32" s="217"/>
      <c r="L32" s="218"/>
      <c r="M32" s="414" t="str">
        <f t="shared" si="1"/>
        <v/>
      </c>
    </row>
    <row r="33" spans="1:13" s="414" customFormat="1" ht="13.5" customHeight="1" x14ac:dyDescent="0.2">
      <c r="A33" s="208"/>
      <c r="B33" s="209"/>
      <c r="C33" s="210"/>
      <c r="D33" s="415">
        <v>413</v>
      </c>
      <c r="E33" s="231"/>
      <c r="F33" s="213"/>
      <c r="G33" s="274"/>
      <c r="H33" s="275"/>
      <c r="I33" s="275"/>
      <c r="J33" s="343">
        <f t="shared" si="2"/>
        <v>0</v>
      </c>
      <c r="K33" s="217"/>
      <c r="L33" s="218"/>
      <c r="M33" s="414" t="str">
        <f t="shared" si="1"/>
        <v/>
      </c>
    </row>
    <row r="34" spans="1:13" s="414" customFormat="1" ht="13.5" customHeight="1" x14ac:dyDescent="0.2">
      <c r="A34" s="208"/>
      <c r="B34" s="209"/>
      <c r="C34" s="210"/>
      <c r="D34" s="415">
        <v>414</v>
      </c>
      <c r="E34" s="231"/>
      <c r="F34" s="213"/>
      <c r="G34" s="274"/>
      <c r="H34" s="275"/>
      <c r="I34" s="275"/>
      <c r="J34" s="343">
        <f t="shared" si="2"/>
        <v>0</v>
      </c>
      <c r="K34" s="217"/>
      <c r="L34" s="218"/>
      <c r="M34" s="414" t="str">
        <f t="shared" si="1"/>
        <v/>
      </c>
    </row>
    <row r="35" spans="1:13" s="414" customFormat="1" ht="13.5" customHeight="1" thickBot="1" x14ac:dyDescent="0.25">
      <c r="A35" s="355"/>
      <c r="B35" s="362"/>
      <c r="C35" s="363"/>
      <c r="D35" s="416">
        <v>415</v>
      </c>
      <c r="E35" s="244"/>
      <c r="F35" s="244"/>
      <c r="G35" s="417"/>
      <c r="H35" s="418"/>
      <c r="I35" s="418"/>
      <c r="J35" s="410">
        <f t="shared" si="2"/>
        <v>0</v>
      </c>
      <c r="K35" s="419"/>
      <c r="L35" s="420"/>
      <c r="M35" s="414" t="str">
        <f t="shared" si="1"/>
        <v/>
      </c>
    </row>
    <row r="36" spans="1:13" ht="24" customHeight="1" thickBot="1" x14ac:dyDescent="0.25">
      <c r="A36" s="51"/>
      <c r="B36" s="51"/>
      <c r="C36" s="51"/>
      <c r="E36" s="387" t="s">
        <v>196</v>
      </c>
      <c r="F36" s="691"/>
      <c r="G36" s="691"/>
    </row>
    <row r="37" spans="1:13" ht="24" customHeight="1" thickBot="1" x14ac:dyDescent="0.25">
      <c r="A37" s="51"/>
      <c r="B37" s="51"/>
      <c r="C37" s="51"/>
      <c r="E37" s="196" t="s">
        <v>91</v>
      </c>
      <c r="F37" s="186" t="s">
        <v>226</v>
      </c>
      <c r="G37" s="186" t="s">
        <v>14</v>
      </c>
      <c r="H37" s="692" t="s">
        <v>214</v>
      </c>
      <c r="I37" s="693"/>
      <c r="J37" s="146" t="s">
        <v>95</v>
      </c>
      <c r="K37" s="576" t="s">
        <v>227</v>
      </c>
      <c r="L37" s="577"/>
    </row>
    <row r="38" spans="1:13" ht="13.5" thickTop="1" x14ac:dyDescent="0.2">
      <c r="A38" s="51"/>
      <c r="B38" s="51"/>
      <c r="C38" s="51"/>
      <c r="E38" s="253" t="s">
        <v>81</v>
      </c>
      <c r="F38" s="295">
        <f>'2-1'!B23</f>
        <v>0</v>
      </c>
      <c r="G38" s="295">
        <f t="shared" ref="G38:G46" si="3">-SUMIF($E$4:$E$18,$E38,$J$4:$J$18)+SUMIF($E$21:$E$35,$E38,$J$21:$J$35)</f>
        <v>0</v>
      </c>
      <c r="H38" s="662">
        <f t="shared" ref="H38:H47" si="4">-SUMIF($E$4:$E$18,$E38,$M$4:$M$18)+SUMIF($E$21:$E$35,$E38,$M$21:$M$35)</f>
        <v>0</v>
      </c>
      <c r="I38" s="598"/>
      <c r="J38" s="297">
        <f t="shared" ref="J38:J46" si="5">G38-H38</f>
        <v>0</v>
      </c>
      <c r="K38" s="578">
        <f t="shared" ref="K38:K46" si="6">F38+G38</f>
        <v>0</v>
      </c>
      <c r="L38" s="579"/>
    </row>
    <row r="39" spans="1:13" x14ac:dyDescent="0.2">
      <c r="A39" s="51"/>
      <c r="B39" s="51"/>
      <c r="C39" s="51"/>
      <c r="E39" s="253" t="s">
        <v>82</v>
      </c>
      <c r="F39" s="299">
        <f>'2-1'!C23</f>
        <v>0</v>
      </c>
      <c r="G39" s="295">
        <f t="shared" si="3"/>
        <v>0</v>
      </c>
      <c r="H39" s="585">
        <f t="shared" si="4"/>
        <v>0</v>
      </c>
      <c r="I39" s="586"/>
      <c r="J39" s="297">
        <f t="shared" si="5"/>
        <v>0</v>
      </c>
      <c r="K39" s="578">
        <f t="shared" si="6"/>
        <v>0</v>
      </c>
      <c r="L39" s="579"/>
    </row>
    <row r="40" spans="1:13" x14ac:dyDescent="0.2">
      <c r="A40" s="51"/>
      <c r="B40" s="51"/>
      <c r="C40" s="51"/>
      <c r="E40" s="253" t="s">
        <v>105</v>
      </c>
      <c r="F40" s="299">
        <f>'2-1'!D23</f>
        <v>2000</v>
      </c>
      <c r="G40" s="295">
        <f t="shared" si="3"/>
        <v>0</v>
      </c>
      <c r="H40" s="585">
        <f t="shared" si="4"/>
        <v>0</v>
      </c>
      <c r="I40" s="586"/>
      <c r="J40" s="297">
        <f t="shared" si="5"/>
        <v>0</v>
      </c>
      <c r="K40" s="578">
        <f t="shared" si="6"/>
        <v>2000</v>
      </c>
      <c r="L40" s="579"/>
    </row>
    <row r="41" spans="1:13" x14ac:dyDescent="0.2">
      <c r="A41" s="51"/>
      <c r="B41" s="51"/>
      <c r="C41" s="51"/>
      <c r="E41" s="253" t="s">
        <v>106</v>
      </c>
      <c r="F41" s="299">
        <f>'2-1'!E23</f>
        <v>0</v>
      </c>
      <c r="G41" s="295">
        <f t="shared" si="3"/>
        <v>0</v>
      </c>
      <c r="H41" s="585">
        <f t="shared" si="4"/>
        <v>0</v>
      </c>
      <c r="I41" s="586"/>
      <c r="J41" s="297">
        <f t="shared" si="5"/>
        <v>0</v>
      </c>
      <c r="K41" s="578">
        <f t="shared" si="6"/>
        <v>0</v>
      </c>
      <c r="L41" s="579"/>
    </row>
    <row r="42" spans="1:13" x14ac:dyDescent="0.2">
      <c r="A42" s="51"/>
      <c r="B42" s="51"/>
      <c r="C42" s="51"/>
      <c r="E42" s="253" t="s">
        <v>83</v>
      </c>
      <c r="F42" s="299">
        <f>'2-1'!F23</f>
        <v>0</v>
      </c>
      <c r="G42" s="295">
        <f t="shared" si="3"/>
        <v>0</v>
      </c>
      <c r="H42" s="585">
        <f t="shared" si="4"/>
        <v>0</v>
      </c>
      <c r="I42" s="586"/>
      <c r="J42" s="297">
        <f t="shared" si="5"/>
        <v>0</v>
      </c>
      <c r="K42" s="578">
        <f t="shared" si="6"/>
        <v>0</v>
      </c>
      <c r="L42" s="579"/>
    </row>
    <row r="43" spans="1:13" x14ac:dyDescent="0.2">
      <c r="A43" s="51"/>
      <c r="B43" s="51"/>
      <c r="C43" s="51"/>
      <c r="E43" s="253" t="s">
        <v>84</v>
      </c>
      <c r="F43" s="299">
        <f>'2-1'!G23</f>
        <v>0</v>
      </c>
      <c r="G43" s="295">
        <f t="shared" si="3"/>
        <v>0</v>
      </c>
      <c r="H43" s="585">
        <f t="shared" si="4"/>
        <v>0</v>
      </c>
      <c r="I43" s="586"/>
      <c r="J43" s="297">
        <f t="shared" si="5"/>
        <v>0</v>
      </c>
      <c r="K43" s="578">
        <f t="shared" si="6"/>
        <v>0</v>
      </c>
      <c r="L43" s="579"/>
    </row>
    <row r="44" spans="1:13" x14ac:dyDescent="0.2">
      <c r="A44" s="51"/>
      <c r="B44" s="51"/>
      <c r="C44" s="51"/>
      <c r="E44" s="253" t="s">
        <v>85</v>
      </c>
      <c r="F44" s="299">
        <f>'2-1'!H23</f>
        <v>0</v>
      </c>
      <c r="G44" s="295">
        <f t="shared" si="3"/>
        <v>0</v>
      </c>
      <c r="H44" s="585">
        <f t="shared" si="4"/>
        <v>0</v>
      </c>
      <c r="I44" s="586"/>
      <c r="J44" s="297">
        <f t="shared" si="5"/>
        <v>0</v>
      </c>
      <c r="K44" s="578">
        <f t="shared" si="6"/>
        <v>0</v>
      </c>
      <c r="L44" s="579"/>
    </row>
    <row r="45" spans="1:13" x14ac:dyDescent="0.2">
      <c r="A45" s="51"/>
      <c r="B45" s="51"/>
      <c r="C45" s="51"/>
      <c r="E45" s="253" t="s">
        <v>86</v>
      </c>
      <c r="F45" s="299">
        <f>'2-1'!I23</f>
        <v>0</v>
      </c>
      <c r="G45" s="295">
        <f t="shared" si="3"/>
        <v>0</v>
      </c>
      <c r="H45" s="585">
        <f t="shared" si="4"/>
        <v>0</v>
      </c>
      <c r="I45" s="586"/>
      <c r="J45" s="297">
        <f t="shared" si="5"/>
        <v>0</v>
      </c>
      <c r="K45" s="578">
        <f t="shared" si="6"/>
        <v>0</v>
      </c>
      <c r="L45" s="579"/>
    </row>
    <row r="46" spans="1:13" x14ac:dyDescent="0.2">
      <c r="A46" s="51"/>
      <c r="B46" s="51"/>
      <c r="C46" s="51"/>
      <c r="E46" s="253" t="s">
        <v>116</v>
      </c>
      <c r="F46" s="299">
        <f>'2-1'!J23</f>
        <v>0</v>
      </c>
      <c r="G46" s="299">
        <f t="shared" si="3"/>
        <v>0</v>
      </c>
      <c r="H46" s="585">
        <f t="shared" si="4"/>
        <v>0</v>
      </c>
      <c r="I46" s="586"/>
      <c r="J46" s="473">
        <f t="shared" si="5"/>
        <v>0</v>
      </c>
      <c r="K46" s="572">
        <f t="shared" si="6"/>
        <v>0</v>
      </c>
      <c r="L46" s="573"/>
    </row>
    <row r="47" spans="1:13" ht="13.5" thickBot="1" x14ac:dyDescent="0.25">
      <c r="A47" s="51"/>
      <c r="B47" s="51"/>
      <c r="C47" s="51"/>
      <c r="E47" s="455" t="s">
        <v>247</v>
      </c>
      <c r="F47" s="300">
        <f>'2-1'!K23</f>
        <v>0</v>
      </c>
      <c r="G47" s="300">
        <f>-SUMIF($E$4:$E$18,$E47,$J$4:$J$18)+SUMIF($E$21:$E$35,$E47,$J$21:$J$35)</f>
        <v>0</v>
      </c>
      <c r="H47" s="675">
        <f t="shared" si="4"/>
        <v>0</v>
      </c>
      <c r="I47" s="602"/>
      <c r="J47" s="474">
        <f>G47-H47</f>
        <v>0</v>
      </c>
      <c r="K47" s="599">
        <f>F47+G47</f>
        <v>0</v>
      </c>
      <c r="L47" s="600"/>
    </row>
    <row r="48" spans="1:13" ht="14" thickTop="1" thickBot="1" x14ac:dyDescent="0.25">
      <c r="A48" s="51"/>
      <c r="B48" s="51"/>
      <c r="C48" s="51"/>
      <c r="E48" s="358" t="s">
        <v>13</v>
      </c>
      <c r="F48" s="302">
        <f>SUM(F38:F46)</f>
        <v>2000</v>
      </c>
      <c r="G48" s="302">
        <f>SUM(G38:G46)</f>
        <v>0</v>
      </c>
      <c r="H48" s="698">
        <f>SUM(H38:I46)</f>
        <v>0</v>
      </c>
      <c r="I48" s="695"/>
      <c r="J48" s="303">
        <f>SUM(J38:J46)</f>
        <v>0</v>
      </c>
      <c r="K48" s="574">
        <f>SUM(K38:L46)</f>
        <v>2000</v>
      </c>
      <c r="L48" s="575"/>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260</v>
      </c>
      <c r="C1" s="43"/>
      <c r="D1" s="69"/>
      <c r="E1" s="13"/>
      <c r="F1" s="13"/>
      <c r="G1" s="13"/>
      <c r="H1" s="13"/>
      <c r="I1" s="13"/>
      <c r="J1" s="13"/>
      <c r="K1" s="13"/>
      <c r="L1" s="13"/>
      <c r="M1" s="13"/>
      <c r="N1" s="13"/>
      <c r="O1" s="13"/>
      <c r="P1" s="13"/>
    </row>
    <row r="2" spans="1:23" ht="15" customHeight="1" thickBot="1" x14ac:dyDescent="0.25">
      <c r="A2" s="54"/>
      <c r="B2" s="52"/>
      <c r="C2" s="52"/>
      <c r="D2" s="52"/>
      <c r="E2" s="46"/>
      <c r="F2" s="603" t="s">
        <v>121</v>
      </c>
      <c r="G2" s="604"/>
      <c r="H2" s="604"/>
      <c r="I2" s="604"/>
      <c r="J2" s="661"/>
      <c r="K2" s="660" t="s">
        <v>100</v>
      </c>
      <c r="L2" s="604"/>
      <c r="M2" s="604"/>
      <c r="N2" s="604"/>
      <c r="O2" s="605"/>
      <c r="P2" s="13"/>
    </row>
    <row r="3" spans="1:23" ht="24" customHeight="1" x14ac:dyDescent="0.2">
      <c r="A3" s="381" t="s">
        <v>119</v>
      </c>
      <c r="B3" s="250" t="s">
        <v>120</v>
      </c>
      <c r="C3" s="58" t="s">
        <v>122</v>
      </c>
      <c r="D3" s="93" t="s">
        <v>138</v>
      </c>
      <c r="E3" s="93" t="s">
        <v>0</v>
      </c>
      <c r="F3" s="93" t="s">
        <v>151</v>
      </c>
      <c r="G3" s="93" t="s">
        <v>87</v>
      </c>
      <c r="H3" s="422" t="s">
        <v>195</v>
      </c>
      <c r="I3" s="93" t="s">
        <v>88</v>
      </c>
      <c r="J3" s="93" t="s">
        <v>89</v>
      </c>
      <c r="K3" s="346" t="s">
        <v>153</v>
      </c>
      <c r="L3" s="347" t="s">
        <v>87</v>
      </c>
      <c r="M3" s="422" t="s">
        <v>195</v>
      </c>
      <c r="N3" s="347" t="s">
        <v>88</v>
      </c>
      <c r="O3" s="348" t="s">
        <v>89</v>
      </c>
      <c r="P3" s="184" t="s">
        <v>97</v>
      </c>
      <c r="Q3" s="251" t="s">
        <v>94</v>
      </c>
      <c r="R3" s="60" t="s">
        <v>125</v>
      </c>
      <c r="S3" s="59" t="s">
        <v>126</v>
      </c>
      <c r="T3" s="59" t="s">
        <v>127</v>
      </c>
      <c r="U3" s="59" t="s">
        <v>128</v>
      </c>
    </row>
    <row r="4" spans="1:23" ht="21" customHeight="1" x14ac:dyDescent="0.2">
      <c r="A4" s="310">
        <f>'1-2'!A4</f>
        <v>0</v>
      </c>
      <c r="B4" s="311">
        <f>'1-2'!B4</f>
        <v>0</v>
      </c>
      <c r="C4" s="312">
        <f>'1-2'!C4</f>
        <v>0</v>
      </c>
      <c r="D4" s="200">
        <v>1</v>
      </c>
      <c r="E4" s="258" t="str">
        <f>'2-2'!E4</f>
        <v>負担金、補助及び交付金</v>
      </c>
      <c r="F4" s="258" t="str">
        <f>'2-2'!F4</f>
        <v>各種団体負担金（会費）</v>
      </c>
      <c r="G4" s="259">
        <f>'2-2'!G4</f>
        <v>50080</v>
      </c>
      <c r="H4" s="260">
        <f>'2-2'!H4</f>
        <v>1</v>
      </c>
      <c r="I4" s="260">
        <f>'2-2'!I4</f>
        <v>1</v>
      </c>
      <c r="J4" s="313">
        <f>'2-2'!J4</f>
        <v>50080</v>
      </c>
      <c r="K4" s="314" t="str">
        <f>'2-2'!K4</f>
        <v>各種団体負担金（会費）</v>
      </c>
      <c r="L4" s="259">
        <f>'2-2'!L4</f>
        <v>48080</v>
      </c>
      <c r="M4" s="260">
        <f>'2-2'!M4</f>
        <v>1</v>
      </c>
      <c r="N4" s="260">
        <f>'2-2'!N4</f>
        <v>1</v>
      </c>
      <c r="O4" s="315">
        <f>L4*M4*N4</f>
        <v>48080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2">
      <c r="A5" s="318">
        <f>'1-2'!A5</f>
        <v>7</v>
      </c>
      <c r="B5" s="319" t="str">
        <f>'1-2'!B5</f>
        <v>５－(1)</v>
      </c>
      <c r="C5" s="320" t="str">
        <f>'1-2'!C5</f>
        <v>生徒支援体制の充実</v>
      </c>
      <c r="D5" s="211">
        <v>2</v>
      </c>
      <c r="E5" s="270" t="str">
        <f>'2-2'!E5</f>
        <v>その他</v>
      </c>
      <c r="F5" s="271" t="str">
        <f>'2-2'!F5</f>
        <v>会計年度任用職員の活用（任用）</v>
      </c>
      <c r="G5" s="182">
        <f>'2-2'!G5</f>
        <v>285360</v>
      </c>
      <c r="H5" s="272">
        <f>'2-2'!H5</f>
        <v>1</v>
      </c>
      <c r="I5" s="272">
        <f>'2-2'!I5</f>
        <v>1</v>
      </c>
      <c r="J5" s="321">
        <f>'2-2'!J5</f>
        <v>285360</v>
      </c>
      <c r="K5" s="322" t="str">
        <f>'2-2'!K5</f>
        <v>会計年度任用職員の活用（任用）</v>
      </c>
      <c r="L5" s="182">
        <f>'2-2'!L5</f>
        <v>285360</v>
      </c>
      <c r="M5" s="272">
        <f>'2-2'!M5</f>
        <v>1</v>
      </c>
      <c r="N5" s="272">
        <f>'2-2'!N5</f>
        <v>1</v>
      </c>
      <c r="O5" s="290">
        <f>L5*M5*N5</f>
        <v>285360</v>
      </c>
      <c r="P5" s="323">
        <f>'2-2'!P5</f>
        <v>0</v>
      </c>
      <c r="Q5" s="324">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 customHeight="1" x14ac:dyDescent="0.2">
      <c r="A6" s="318">
        <f>'1-2'!A6</f>
        <v>1</v>
      </c>
      <c r="B6" s="319" t="str">
        <f>'1-2'!B6</f>
        <v>１－(1)－ア</v>
      </c>
      <c r="C6" s="320" t="str">
        <f>'1-2'!C6</f>
        <v>授業力向上</v>
      </c>
      <c r="D6" s="211">
        <v>3</v>
      </c>
      <c r="E6" s="270" t="str">
        <f>'2-2'!E6</f>
        <v>委託料</v>
      </c>
      <c r="F6" s="271" t="str">
        <f>'2-2'!F6</f>
        <v>授業アンケートシステム運用業務委託</v>
      </c>
      <c r="G6" s="182">
        <f>'2-2'!G6</f>
        <v>36300</v>
      </c>
      <c r="H6" s="272">
        <f>'2-2'!H6</f>
        <v>1</v>
      </c>
      <c r="I6" s="272">
        <f>'2-2'!I6</f>
        <v>1</v>
      </c>
      <c r="J6" s="321">
        <f>'2-2'!J6</f>
        <v>36300</v>
      </c>
      <c r="K6" s="322" t="str">
        <f>'2-2'!K6</f>
        <v>授業アンケートシステム運用業務委託</v>
      </c>
      <c r="L6" s="182">
        <f>'2-2'!L6</f>
        <v>36300</v>
      </c>
      <c r="M6" s="272">
        <f>'2-2'!M6</f>
        <v>1</v>
      </c>
      <c r="N6" s="272">
        <f>'2-2'!N6</f>
        <v>1</v>
      </c>
      <c r="O6" s="290">
        <f t="shared" ref="O6:O69" si="3">L6*M6*N6</f>
        <v>36300</v>
      </c>
      <c r="P6" s="323">
        <f>'2-2'!P6</f>
        <v>0</v>
      </c>
      <c r="Q6" s="324">
        <f>'2-2'!Q6</f>
        <v>0</v>
      </c>
      <c r="R6" s="24">
        <f>IF(AND(ISNA(MATCH($D6,'随時②-2'!$D$4:$D$18,0)),ISNA(MATCH($D6,'随時③-2'!$D$4:$D$18,0))),0,1)</f>
        <v>0</v>
      </c>
      <c r="S6" s="61" t="str">
        <f t="shared" si="0"/>
        <v/>
      </c>
      <c r="T6" s="61" t="str">
        <f t="shared" si="1"/>
        <v/>
      </c>
      <c r="U6" s="5">
        <f t="shared" si="2"/>
        <v>6</v>
      </c>
      <c r="V6" s="5" t="s">
        <v>130</v>
      </c>
      <c r="W6" s="5">
        <v>4</v>
      </c>
    </row>
    <row r="7" spans="1:23" ht="21" hidden="1" customHeight="1" x14ac:dyDescent="0.2">
      <c r="A7" s="318">
        <f>'1-2'!A7</f>
        <v>1</v>
      </c>
      <c r="B7" s="319" t="str">
        <f>'1-2'!B7</f>
        <v>１－(1)－ア</v>
      </c>
      <c r="C7" s="320" t="str">
        <f>'1-2'!C7</f>
        <v>授業力向上</v>
      </c>
      <c r="D7" s="211">
        <v>4</v>
      </c>
      <c r="E7" s="270" t="str">
        <f>'2-2'!E7</f>
        <v/>
      </c>
      <c r="F7" s="271" t="str">
        <f>'2-2'!F7</f>
        <v>取消し</v>
      </c>
      <c r="G7" s="182">
        <f>'2-2'!G7</f>
        <v>0</v>
      </c>
      <c r="H7" s="272">
        <f>'2-2'!H7</f>
        <v>0</v>
      </c>
      <c r="I7" s="272">
        <f>'2-2'!I7</f>
        <v>0</v>
      </c>
      <c r="J7" s="321">
        <f>'2-2'!J7</f>
        <v>0</v>
      </c>
      <c r="K7" s="322" t="str">
        <f>'2-2'!K7</f>
        <v>取消し</v>
      </c>
      <c r="L7" s="182">
        <f>'2-2'!L7</f>
        <v>0</v>
      </c>
      <c r="M7" s="272">
        <f>'2-2'!M7</f>
        <v>0</v>
      </c>
      <c r="N7" s="272">
        <f>'2-2'!N7</f>
        <v>0</v>
      </c>
      <c r="O7" s="290">
        <f t="shared" si="3"/>
        <v>0</v>
      </c>
      <c r="P7" s="323" t="str">
        <f>'2-2'!P7</f>
        <v/>
      </c>
      <c r="Q7" s="324" t="str">
        <f>'2-2'!Q7</f>
        <v/>
      </c>
      <c r="R7" s="24">
        <f>IF(AND(ISNA(MATCH($D7,'随時②-2'!$D$4:$D$18,0)),ISNA(MATCH($D7,'随時③-2'!$D$4:$D$18,0))),0,1)</f>
        <v>1</v>
      </c>
      <c r="S7" s="61" t="str">
        <f t="shared" si="0"/>
        <v/>
      </c>
      <c r="T7" s="61" t="str">
        <f t="shared" si="1"/>
        <v/>
      </c>
      <c r="U7" s="5" t="e">
        <f t="shared" si="2"/>
        <v>#N/A</v>
      </c>
      <c r="V7" s="5" t="s">
        <v>131</v>
      </c>
      <c r="W7" s="5">
        <v>7</v>
      </c>
    </row>
    <row r="8" spans="1:23" ht="21" customHeight="1" x14ac:dyDescent="0.2">
      <c r="A8" s="318">
        <f>'1-2'!A8</f>
        <v>1</v>
      </c>
      <c r="B8" s="319" t="str">
        <f>'1-2'!B8</f>
        <v>１－(1)－ア</v>
      </c>
      <c r="C8" s="320" t="str">
        <f>'1-2'!C8</f>
        <v>授業力向上</v>
      </c>
      <c r="D8" s="219">
        <v>5</v>
      </c>
      <c r="E8" s="270" t="str">
        <f>'2-2'!E8</f>
        <v>消耗需用費</v>
      </c>
      <c r="F8" s="271" t="str">
        <f>'2-2'!F8</f>
        <v>パーソナル天秤（実験・実習の充実を図る）</v>
      </c>
      <c r="G8" s="182">
        <f>'2-2'!G8</f>
        <v>46563</v>
      </c>
      <c r="H8" s="272">
        <f>'2-2'!H8</f>
        <v>2</v>
      </c>
      <c r="I8" s="272">
        <f>'2-2'!I8</f>
        <v>1</v>
      </c>
      <c r="J8" s="321">
        <f>'2-2'!J8</f>
        <v>93126</v>
      </c>
      <c r="K8" s="322" t="str">
        <f>'2-2'!K8</f>
        <v>パーソナル天秤（実験・実習の充実を図る）</v>
      </c>
      <c r="L8" s="182">
        <f>'2-2'!L8</f>
        <v>46563</v>
      </c>
      <c r="M8" s="272">
        <f>'2-2'!M8</f>
        <v>2</v>
      </c>
      <c r="N8" s="272">
        <f>'2-2'!N8</f>
        <v>1</v>
      </c>
      <c r="O8" s="290">
        <f t="shared" si="3"/>
        <v>93126</v>
      </c>
      <c r="P8" s="323">
        <f>'2-2'!P8</f>
        <v>0</v>
      </c>
      <c r="Q8" s="324">
        <f>'2-2'!Q8</f>
        <v>0</v>
      </c>
      <c r="R8" s="24">
        <f>IF(AND(ISNA(MATCH($D8,'随時②-2'!$D$4:$D$18,0)),ISNA(MATCH($D8,'随時③-2'!$D$4:$D$18,0))),0,1)</f>
        <v>0</v>
      </c>
      <c r="S8" s="61" t="str">
        <f t="shared" si="0"/>
        <v/>
      </c>
      <c r="T8" s="61" t="str">
        <f t="shared" si="1"/>
        <v/>
      </c>
      <c r="U8" s="5">
        <f t="shared" si="2"/>
        <v>7</v>
      </c>
      <c r="V8" s="5" t="s">
        <v>132</v>
      </c>
      <c r="W8" s="5">
        <v>3</v>
      </c>
    </row>
    <row r="9" spans="1:23" ht="21" hidden="1" customHeight="1" x14ac:dyDescent="0.2">
      <c r="A9" s="318">
        <f>'1-2'!A9</f>
        <v>2</v>
      </c>
      <c r="B9" s="319" t="str">
        <f>'1-2'!B9</f>
        <v>１－(1)－イ</v>
      </c>
      <c r="C9" s="320" t="str">
        <f>'1-2'!C9</f>
        <v>授業満足度の向上</v>
      </c>
      <c r="D9" s="211">
        <v>6</v>
      </c>
      <c r="E9" s="270" t="str">
        <f>'2-2'!E9</f>
        <v/>
      </c>
      <c r="F9" s="271" t="str">
        <f>'2-2'!F9</f>
        <v>取消し</v>
      </c>
      <c r="G9" s="182">
        <f>'2-2'!G9</f>
        <v>0</v>
      </c>
      <c r="H9" s="272">
        <f>'2-2'!H9</f>
        <v>0</v>
      </c>
      <c r="I9" s="272">
        <f>'2-2'!I9</f>
        <v>0</v>
      </c>
      <c r="J9" s="321">
        <f>'2-2'!J9</f>
        <v>0</v>
      </c>
      <c r="K9" s="322" t="str">
        <f>'2-2'!K9</f>
        <v>取消し</v>
      </c>
      <c r="L9" s="182">
        <f>'2-2'!L9</f>
        <v>0</v>
      </c>
      <c r="M9" s="272">
        <f>'2-2'!M9</f>
        <v>0</v>
      </c>
      <c r="N9" s="272">
        <f>'2-2'!N9</f>
        <v>0</v>
      </c>
      <c r="O9" s="290">
        <f t="shared" si="3"/>
        <v>0</v>
      </c>
      <c r="P9" s="323" t="str">
        <f>'2-2'!P9</f>
        <v/>
      </c>
      <c r="Q9" s="324" t="str">
        <f>'2-2'!Q9</f>
        <v/>
      </c>
      <c r="R9" s="24">
        <f>IF(AND(ISNA(MATCH($D9,'随時②-2'!$D$4:$D$18,0)),ISNA(MATCH($D9,'随時③-2'!$D$4:$D$18,0))),0,1)</f>
        <v>1</v>
      </c>
      <c r="S9" s="61" t="str">
        <f t="shared" si="0"/>
        <v/>
      </c>
      <c r="T9" s="61" t="str">
        <f t="shared" si="1"/>
        <v/>
      </c>
      <c r="U9" s="5" t="e">
        <f t="shared" si="2"/>
        <v>#N/A</v>
      </c>
      <c r="V9" s="5" t="s">
        <v>133</v>
      </c>
      <c r="W9" s="5">
        <v>8</v>
      </c>
    </row>
    <row r="10" spans="1:23" ht="21" customHeight="1" x14ac:dyDescent="0.2">
      <c r="A10" s="318">
        <f>'1-2'!A10</f>
        <v>3</v>
      </c>
      <c r="B10" s="319" t="str">
        <f>'1-2'!B10</f>
        <v>１－(2)－ウ</v>
      </c>
      <c r="C10" s="320" t="str">
        <f>'1-2'!C10</f>
        <v>進路実現の支援</v>
      </c>
      <c r="D10" s="211">
        <v>7</v>
      </c>
      <c r="E10" s="270" t="str">
        <f>'2-2'!E10</f>
        <v>報償費</v>
      </c>
      <c r="F10" s="271" t="str">
        <f>'2-2'!F10</f>
        <v>教育産業による生徒向け研修講師料</v>
      </c>
      <c r="G10" s="182">
        <f>'2-2'!G10</f>
        <v>40000</v>
      </c>
      <c r="H10" s="272">
        <f>'2-2'!H10</f>
        <v>1</v>
      </c>
      <c r="I10" s="272">
        <f>'2-2'!I10</f>
        <v>1</v>
      </c>
      <c r="J10" s="321">
        <f>'2-2'!J10</f>
        <v>40000</v>
      </c>
      <c r="K10" s="322" t="str">
        <f>'2-2'!K10</f>
        <v>教育産業による生徒向け研修講師料</v>
      </c>
      <c r="L10" s="182">
        <f>'2-2'!L10</f>
        <v>40000</v>
      </c>
      <c r="M10" s="272">
        <f>'2-2'!M10</f>
        <v>1</v>
      </c>
      <c r="N10" s="272">
        <f>'2-2'!N10</f>
        <v>1</v>
      </c>
      <c r="O10" s="290">
        <f t="shared" si="3"/>
        <v>40000</v>
      </c>
      <c r="P10" s="323">
        <f>'2-2'!P10</f>
        <v>0</v>
      </c>
      <c r="Q10" s="324">
        <f>'2-2'!Q10</f>
        <v>0</v>
      </c>
      <c r="R10" s="24">
        <f>IF(AND(ISNA(MATCH($D10,'随時②-2'!$D$4:$D$18,0)),ISNA(MATCH($D10,'随時③-2'!$D$4:$D$18,0))),0,1)</f>
        <v>0</v>
      </c>
      <c r="S10" s="61" t="str">
        <f t="shared" si="0"/>
        <v/>
      </c>
      <c r="T10" s="61" t="str">
        <f t="shared" si="1"/>
        <v/>
      </c>
      <c r="U10" s="5">
        <f t="shared" si="2"/>
        <v>1</v>
      </c>
      <c r="V10" s="5" t="s">
        <v>137</v>
      </c>
      <c r="W10" s="5">
        <v>9</v>
      </c>
    </row>
    <row r="11" spans="1:23" ht="21" hidden="1" customHeight="1" x14ac:dyDescent="0.2">
      <c r="A11" s="318">
        <f>'1-2'!A11</f>
        <v>3</v>
      </c>
      <c r="B11" s="319" t="str">
        <f>'1-2'!B11</f>
        <v>１－(2)－ウ</v>
      </c>
      <c r="C11" s="320" t="str">
        <f>'1-2'!C11</f>
        <v>進路実現の支援</v>
      </c>
      <c r="D11" s="219">
        <v>8</v>
      </c>
      <c r="E11" s="270" t="str">
        <f>'2-2'!E11</f>
        <v/>
      </c>
      <c r="F11" s="271" t="str">
        <f>'2-2'!F11</f>
        <v>取消し</v>
      </c>
      <c r="G11" s="182">
        <f>'2-2'!G11</f>
        <v>0</v>
      </c>
      <c r="H11" s="272">
        <f>'2-2'!H11</f>
        <v>0</v>
      </c>
      <c r="I11" s="272">
        <f>'2-2'!I11</f>
        <v>0</v>
      </c>
      <c r="J11" s="321">
        <f>'2-2'!J11</f>
        <v>0</v>
      </c>
      <c r="K11" s="322" t="str">
        <f>'2-2'!K11</f>
        <v>取消し</v>
      </c>
      <c r="L11" s="182">
        <f>'2-2'!L11</f>
        <v>0</v>
      </c>
      <c r="M11" s="272">
        <f>'2-2'!M11</f>
        <v>0</v>
      </c>
      <c r="N11" s="272">
        <f>'2-2'!N11</f>
        <v>0</v>
      </c>
      <c r="O11" s="290">
        <f t="shared" si="3"/>
        <v>0</v>
      </c>
      <c r="P11" s="323" t="str">
        <f>'2-2'!P11</f>
        <v/>
      </c>
      <c r="Q11" s="324" t="str">
        <f>'2-2'!Q11</f>
        <v/>
      </c>
      <c r="R11" s="24">
        <f>IF(AND(ISNA(MATCH($D11,'随時②-2'!$D$4:$D$18,0)),ISNA(MATCH($D11,'随時③-2'!$D$4:$D$18,0))),0,1)</f>
        <v>1</v>
      </c>
      <c r="S11" s="61" t="str">
        <f t="shared" si="0"/>
        <v/>
      </c>
      <c r="T11" s="61" t="str">
        <f t="shared" si="1"/>
        <v/>
      </c>
      <c r="U11" s="5" t="e">
        <f t="shared" si="2"/>
        <v>#N/A</v>
      </c>
      <c r="V11" s="5" t="s">
        <v>134</v>
      </c>
      <c r="W11" s="5">
        <v>1</v>
      </c>
    </row>
    <row r="12" spans="1:23" ht="21" hidden="1" customHeight="1" x14ac:dyDescent="0.2">
      <c r="A12" s="318">
        <f>'1-2'!A12</f>
        <v>3</v>
      </c>
      <c r="B12" s="319" t="str">
        <f>'1-2'!B12</f>
        <v>１－(2)－ウ</v>
      </c>
      <c r="C12" s="320" t="str">
        <f>'1-2'!C12</f>
        <v>進路実現の支援</v>
      </c>
      <c r="D12" s="219">
        <v>9</v>
      </c>
      <c r="E12" s="270" t="str">
        <f>'2-2'!E12</f>
        <v/>
      </c>
      <c r="F12" s="271" t="str">
        <f>'2-2'!F12</f>
        <v>取消し</v>
      </c>
      <c r="G12" s="182">
        <f>'2-2'!G12</f>
        <v>0</v>
      </c>
      <c r="H12" s="272">
        <f>'2-2'!H12</f>
        <v>0</v>
      </c>
      <c r="I12" s="272">
        <f>'2-2'!I12</f>
        <v>0</v>
      </c>
      <c r="J12" s="321">
        <f>'2-2'!J12</f>
        <v>0</v>
      </c>
      <c r="K12" s="322" t="str">
        <f>'2-2'!K12</f>
        <v>取消し</v>
      </c>
      <c r="L12" s="182">
        <f>'2-2'!L12</f>
        <v>0</v>
      </c>
      <c r="M12" s="272">
        <f>'2-2'!M12</f>
        <v>0</v>
      </c>
      <c r="N12" s="272">
        <f>'2-2'!N12</f>
        <v>0</v>
      </c>
      <c r="O12" s="290">
        <f t="shared" si="3"/>
        <v>0</v>
      </c>
      <c r="P12" s="323" t="str">
        <f>'2-2'!P12</f>
        <v/>
      </c>
      <c r="Q12" s="324" t="str">
        <f>'2-2'!Q12</f>
        <v/>
      </c>
      <c r="R12" s="24">
        <f>IF(AND(ISNA(MATCH($D12,'随時②-2'!$D$4:$D$18,0)),ISNA(MATCH($D12,'随時③-2'!$D$4:$D$18,0))),0,1)</f>
        <v>1</v>
      </c>
      <c r="S12" s="61" t="str">
        <f t="shared" si="0"/>
        <v/>
      </c>
      <c r="T12" s="61" t="str">
        <f t="shared" si="1"/>
        <v/>
      </c>
      <c r="U12" s="5" t="e">
        <f t="shared" si="2"/>
        <v>#N/A</v>
      </c>
      <c r="V12" s="5" t="s">
        <v>135</v>
      </c>
      <c r="W12" s="5">
        <v>5</v>
      </c>
    </row>
    <row r="13" spans="1:23" ht="21" hidden="1" customHeight="1" x14ac:dyDescent="0.2">
      <c r="A13" s="318">
        <f>'1-2'!A13</f>
        <v>4</v>
      </c>
      <c r="B13" s="319" t="str">
        <f>'1-2'!B13</f>
        <v>２－(3)</v>
      </c>
      <c r="C13" s="320" t="str">
        <f>'1-2'!C13</f>
        <v>人権尊重教育の充実</v>
      </c>
      <c r="D13" s="229">
        <v>10</v>
      </c>
      <c r="E13" s="270" t="str">
        <f>'2-2'!E13</f>
        <v/>
      </c>
      <c r="F13" s="271" t="str">
        <f>'2-2'!F13</f>
        <v>取消し</v>
      </c>
      <c r="G13" s="182">
        <f>'2-2'!G13</f>
        <v>0</v>
      </c>
      <c r="H13" s="272">
        <f>'2-2'!H13</f>
        <v>0</v>
      </c>
      <c r="I13" s="272">
        <f>'2-2'!I13</f>
        <v>0</v>
      </c>
      <c r="J13" s="321">
        <f>'2-2'!J13</f>
        <v>0</v>
      </c>
      <c r="K13" s="322" t="str">
        <f>'2-2'!K13</f>
        <v>取消し</v>
      </c>
      <c r="L13" s="182">
        <f>'2-2'!L13</f>
        <v>0</v>
      </c>
      <c r="M13" s="272">
        <f>'2-2'!M13</f>
        <v>0</v>
      </c>
      <c r="N13" s="272">
        <f>'2-2'!N13</f>
        <v>0</v>
      </c>
      <c r="O13" s="290">
        <f t="shared" si="3"/>
        <v>0</v>
      </c>
      <c r="P13" s="323" t="str">
        <f>'2-2'!P13</f>
        <v/>
      </c>
      <c r="Q13" s="324" t="str">
        <f>'2-2'!Q13</f>
        <v/>
      </c>
      <c r="R13" s="24">
        <f>IF(AND(ISNA(MATCH($D13,'随時②-2'!$D$4:$D$18,0)),ISNA(MATCH($D13,'随時③-2'!$D$4:$D$18,0))),0,1)</f>
        <v>1</v>
      </c>
      <c r="S13" s="61" t="str">
        <f t="shared" si="0"/>
        <v/>
      </c>
      <c r="T13" s="61" t="str">
        <f t="shared" si="1"/>
        <v/>
      </c>
      <c r="U13" s="5" t="e">
        <f t="shared" si="2"/>
        <v>#N/A</v>
      </c>
      <c r="V13" s="5" t="s">
        <v>136</v>
      </c>
      <c r="W13" s="5">
        <v>2</v>
      </c>
    </row>
    <row r="14" spans="1:23" ht="21" hidden="1" customHeight="1" x14ac:dyDescent="0.2">
      <c r="A14" s="318">
        <f>'1-2'!A14</f>
        <v>5</v>
      </c>
      <c r="B14" s="319" t="str">
        <f>'1-2'!B14</f>
        <v>４－(1)－ア</v>
      </c>
      <c r="C14" s="320" t="str">
        <f>'1-2'!C14</f>
        <v>地域貢献力の育成</v>
      </c>
      <c r="D14" s="211">
        <v>11</v>
      </c>
      <c r="E14" s="270" t="str">
        <f>'2-2'!E14</f>
        <v/>
      </c>
      <c r="F14" s="271" t="str">
        <f>'2-2'!F14</f>
        <v>取消し</v>
      </c>
      <c r="G14" s="182">
        <f>'2-2'!G14</f>
        <v>0</v>
      </c>
      <c r="H14" s="272">
        <f>'2-2'!H14</f>
        <v>0</v>
      </c>
      <c r="I14" s="272">
        <f>'2-2'!I14</f>
        <v>0</v>
      </c>
      <c r="J14" s="321">
        <f>'2-2'!J14</f>
        <v>0</v>
      </c>
      <c r="K14" s="322" t="str">
        <f>'2-2'!K14</f>
        <v>取消し</v>
      </c>
      <c r="L14" s="182">
        <f>'2-2'!L14</f>
        <v>0</v>
      </c>
      <c r="M14" s="272">
        <f>'2-2'!M14</f>
        <v>0</v>
      </c>
      <c r="N14" s="272">
        <f>'2-2'!N14</f>
        <v>0</v>
      </c>
      <c r="O14" s="290">
        <f t="shared" si="3"/>
        <v>0</v>
      </c>
      <c r="P14" s="323" t="str">
        <f>'2-2'!P14</f>
        <v/>
      </c>
      <c r="Q14" s="324" t="str">
        <f>'2-2'!Q14</f>
        <v/>
      </c>
      <c r="R14" s="24">
        <f>IF(AND(ISNA(MATCH($D14,'随時②-2'!$D$4:$D$18,0)),ISNA(MATCH($D14,'随時③-2'!$D$4:$D$18,0))),0,1)</f>
        <v>1</v>
      </c>
      <c r="S14" s="61" t="str">
        <f t="shared" si="0"/>
        <v/>
      </c>
      <c r="T14" s="61" t="str">
        <f t="shared" si="1"/>
        <v/>
      </c>
      <c r="U14" s="5" t="e">
        <f t="shared" si="2"/>
        <v>#N/A</v>
      </c>
    </row>
    <row r="15" spans="1:23" ht="21" customHeight="1" x14ac:dyDescent="0.2">
      <c r="A15" s="318">
        <f>'1-2'!A15</f>
        <v>6</v>
      </c>
      <c r="B15" s="319" t="str">
        <f>'1-2'!B15</f>
        <v>４－(3)－イ</v>
      </c>
      <c r="C15" s="320" t="str">
        <f>'1-2'!C15</f>
        <v>開かれた学校づくり</v>
      </c>
      <c r="D15" s="211">
        <v>12</v>
      </c>
      <c r="E15" s="270" t="str">
        <f>'2-2'!E15</f>
        <v>消耗需用費</v>
      </c>
      <c r="F15" s="271" t="str">
        <f>'2-2'!F15</f>
        <v>ハイビジョンメモリームービー（JVC GZ-F270）</v>
      </c>
      <c r="G15" s="182">
        <f>'2-2'!G15</f>
        <v>27500</v>
      </c>
      <c r="H15" s="272">
        <f>'2-2'!H15</f>
        <v>1</v>
      </c>
      <c r="I15" s="272">
        <f>'2-2'!I15</f>
        <v>1</v>
      </c>
      <c r="J15" s="321">
        <f>'2-2'!J15</f>
        <v>27500</v>
      </c>
      <c r="K15" s="322" t="str">
        <f>'2-2'!K15</f>
        <v>ハイビジョンメモリームービー（JVC GZ-F270）</v>
      </c>
      <c r="L15" s="182">
        <f>'2-2'!L15</f>
        <v>27500</v>
      </c>
      <c r="M15" s="272">
        <f>'2-2'!M15</f>
        <v>1</v>
      </c>
      <c r="N15" s="272">
        <f>'2-2'!N15</f>
        <v>1</v>
      </c>
      <c r="O15" s="290">
        <f t="shared" si="3"/>
        <v>27500</v>
      </c>
      <c r="P15" s="323">
        <f>'2-2'!P15</f>
        <v>0</v>
      </c>
      <c r="Q15" s="324">
        <f>'2-2'!Q15</f>
        <v>0</v>
      </c>
      <c r="R15" s="24">
        <f>IF(AND(ISNA(MATCH($D15,'随時②-2'!$D$4:$D$18,0)),ISNA(MATCH($D15,'随時③-2'!$D$4:$D$18,0))),0,1)</f>
        <v>0</v>
      </c>
      <c r="S15" s="61" t="str">
        <f t="shared" si="0"/>
        <v/>
      </c>
      <c r="T15" s="61" t="str">
        <f t="shared" si="1"/>
        <v/>
      </c>
      <c r="U15" s="5">
        <f t="shared" si="2"/>
        <v>7</v>
      </c>
    </row>
    <row r="16" spans="1:23" ht="21" customHeight="1" x14ac:dyDescent="0.2">
      <c r="A16" s="318">
        <f>'1-2'!A16</f>
        <v>6</v>
      </c>
      <c r="B16" s="319" t="str">
        <f>'1-2'!B16</f>
        <v>４－(3)－イ</v>
      </c>
      <c r="C16" s="320" t="str">
        <f>'1-2'!C16</f>
        <v>開かれた学校づくり</v>
      </c>
      <c r="D16" s="211">
        <v>13</v>
      </c>
      <c r="E16" s="270" t="str">
        <f>'2-2'!E16</f>
        <v>消耗需用費</v>
      </c>
      <c r="F16" s="271" t="str">
        <f>'2-2'!F16</f>
        <v>IOデータUSB3.1Gen1(USB3.0)/2.0対応　外付HDD 4TB</v>
      </c>
      <c r="G16" s="182">
        <f>'2-2'!G16</f>
        <v>13640</v>
      </c>
      <c r="H16" s="272">
        <f>'2-2'!H16</f>
        <v>1</v>
      </c>
      <c r="I16" s="272">
        <f>'2-2'!I16</f>
        <v>1</v>
      </c>
      <c r="J16" s="321">
        <f>'2-2'!J16</f>
        <v>13640</v>
      </c>
      <c r="K16" s="322" t="str">
        <f>'2-2'!K16</f>
        <v>IOデータUSB3.1Gen1(USB3.0)/2.0対応　外付HDD 4TB</v>
      </c>
      <c r="L16" s="182">
        <f>'2-2'!L16</f>
        <v>13640</v>
      </c>
      <c r="M16" s="272">
        <f>'2-2'!M16</f>
        <v>1</v>
      </c>
      <c r="N16" s="272">
        <f>'2-2'!N16</f>
        <v>1</v>
      </c>
      <c r="O16" s="290">
        <f t="shared" si="3"/>
        <v>13640</v>
      </c>
      <c r="P16" s="323">
        <f>'2-2'!P16</f>
        <v>0</v>
      </c>
      <c r="Q16" s="324">
        <f>'2-2'!Q16</f>
        <v>0</v>
      </c>
      <c r="R16" s="24">
        <f>IF(AND(ISNA(MATCH($D16,'随時②-2'!$D$4:$D$18,0)),ISNA(MATCH($D16,'随時③-2'!$D$4:$D$18,0))),0,1)</f>
        <v>0</v>
      </c>
      <c r="S16" s="61" t="str">
        <f t="shared" si="0"/>
        <v/>
      </c>
      <c r="T16" s="61" t="str">
        <f t="shared" si="1"/>
        <v/>
      </c>
      <c r="U16" s="5">
        <f t="shared" si="2"/>
        <v>7</v>
      </c>
    </row>
    <row r="17" spans="1:21" ht="21" hidden="1" customHeight="1" x14ac:dyDescent="0.2">
      <c r="A17" s="318">
        <f>'1-2'!A17</f>
        <v>6</v>
      </c>
      <c r="B17" s="319" t="str">
        <f>'1-2'!B17</f>
        <v>４－(3)－イ</v>
      </c>
      <c r="C17" s="320" t="str">
        <f>'1-2'!C17</f>
        <v>開かれた学校づくり</v>
      </c>
      <c r="D17" s="211">
        <v>14</v>
      </c>
      <c r="E17" s="270" t="str">
        <f>'2-2'!E17</f>
        <v/>
      </c>
      <c r="F17" s="271" t="str">
        <f>'2-2'!F17</f>
        <v>取消し</v>
      </c>
      <c r="G17" s="182">
        <f>'2-2'!G17</f>
        <v>0</v>
      </c>
      <c r="H17" s="272">
        <f>'2-2'!H17</f>
        <v>0</v>
      </c>
      <c r="I17" s="272">
        <f>'2-2'!I17</f>
        <v>0</v>
      </c>
      <c r="J17" s="321">
        <f>'2-2'!J17</f>
        <v>0</v>
      </c>
      <c r="K17" s="322" t="str">
        <f>'2-2'!K17</f>
        <v>取消し</v>
      </c>
      <c r="L17" s="182">
        <f>'2-2'!L17</f>
        <v>0</v>
      </c>
      <c r="M17" s="272">
        <f>'2-2'!M17</f>
        <v>0</v>
      </c>
      <c r="N17" s="272">
        <f>'2-2'!N17</f>
        <v>0</v>
      </c>
      <c r="O17" s="290">
        <f t="shared" si="3"/>
        <v>0</v>
      </c>
      <c r="P17" s="323" t="str">
        <f>'2-2'!P17</f>
        <v/>
      </c>
      <c r="Q17" s="324" t="str">
        <f>'2-2'!Q17</f>
        <v/>
      </c>
      <c r="R17" s="24">
        <f>IF(AND(ISNA(MATCH($D17,'随時②-2'!$D$4:$D$18,0)),ISNA(MATCH($D17,'随時③-2'!$D$4:$D$18,0))),0,1)</f>
        <v>1</v>
      </c>
      <c r="S17" s="61" t="str">
        <f t="shared" si="0"/>
        <v/>
      </c>
      <c r="T17" s="61" t="str">
        <f t="shared" si="1"/>
        <v/>
      </c>
      <c r="U17" s="5" t="e">
        <f t="shared" si="2"/>
        <v>#N/A</v>
      </c>
    </row>
    <row r="18" spans="1:21" ht="21" hidden="1" customHeight="1" x14ac:dyDescent="0.2">
      <c r="A18" s="318">
        <f>'1-2'!A18</f>
        <v>6</v>
      </c>
      <c r="B18" s="319" t="str">
        <f>'1-2'!B18</f>
        <v>４－(3)－イ</v>
      </c>
      <c r="C18" s="320" t="str">
        <f>'1-2'!C18</f>
        <v>開かれた学校づくり</v>
      </c>
      <c r="D18" s="211">
        <v>15</v>
      </c>
      <c r="E18" s="270" t="str">
        <f>'2-2'!E18</f>
        <v/>
      </c>
      <c r="F18" s="271" t="str">
        <f>'2-2'!F18</f>
        <v>取消し</v>
      </c>
      <c r="G18" s="182">
        <f>'2-2'!G18</f>
        <v>0</v>
      </c>
      <c r="H18" s="272">
        <f>'2-2'!H18</f>
        <v>0</v>
      </c>
      <c r="I18" s="272">
        <f>'2-2'!I18</f>
        <v>0</v>
      </c>
      <c r="J18" s="321">
        <f>'2-2'!J18</f>
        <v>0</v>
      </c>
      <c r="K18" s="322" t="str">
        <f>'2-2'!K18</f>
        <v>取消し</v>
      </c>
      <c r="L18" s="182">
        <f>'2-2'!L18</f>
        <v>0</v>
      </c>
      <c r="M18" s="272">
        <f>'2-2'!M18</f>
        <v>0</v>
      </c>
      <c r="N18" s="272">
        <f>'2-2'!N18</f>
        <v>0</v>
      </c>
      <c r="O18" s="290">
        <f t="shared" si="3"/>
        <v>0</v>
      </c>
      <c r="P18" s="323" t="str">
        <f>'2-2'!P18</f>
        <v/>
      </c>
      <c r="Q18" s="324" t="str">
        <f>'2-2'!Q18</f>
        <v/>
      </c>
      <c r="R18" s="24">
        <f>IF(AND(ISNA(MATCH($D18,'随時②-2'!$D$4:$D$18,0)),ISNA(MATCH($D18,'随時③-2'!$D$4:$D$18,0))),0,1)</f>
        <v>1</v>
      </c>
      <c r="S18" s="61" t="str">
        <f t="shared" si="0"/>
        <v/>
      </c>
      <c r="T18" s="61" t="str">
        <f t="shared" si="1"/>
        <v/>
      </c>
      <c r="U18" s="5" t="e">
        <f t="shared" si="2"/>
        <v>#N/A</v>
      </c>
    </row>
    <row r="19" spans="1:21" ht="21" hidden="1" customHeight="1" x14ac:dyDescent="0.2">
      <c r="A19" s="318">
        <f>'1-2'!A19</f>
        <v>6</v>
      </c>
      <c r="B19" s="319" t="str">
        <f>'1-2'!B19</f>
        <v>４－(3)－イ</v>
      </c>
      <c r="C19" s="320" t="str">
        <f>'1-2'!C19</f>
        <v>開かれた学校づくり</v>
      </c>
      <c r="D19" s="211">
        <v>16</v>
      </c>
      <c r="E19" s="270" t="str">
        <f>'2-2'!E19</f>
        <v/>
      </c>
      <c r="F19" s="271" t="str">
        <f>'2-2'!F19</f>
        <v>取消し</v>
      </c>
      <c r="G19" s="182">
        <f>'2-2'!G19</f>
        <v>0</v>
      </c>
      <c r="H19" s="272">
        <f>'2-2'!H19</f>
        <v>0</v>
      </c>
      <c r="I19" s="272">
        <f>'2-2'!I19</f>
        <v>0</v>
      </c>
      <c r="J19" s="321">
        <f>'2-2'!J19</f>
        <v>0</v>
      </c>
      <c r="K19" s="322" t="str">
        <f>'2-2'!K19</f>
        <v>取消し</v>
      </c>
      <c r="L19" s="182">
        <f>'2-2'!L19</f>
        <v>0</v>
      </c>
      <c r="M19" s="272">
        <f>'2-2'!M19</f>
        <v>0</v>
      </c>
      <c r="N19" s="272">
        <f>'2-2'!N19</f>
        <v>0</v>
      </c>
      <c r="O19" s="290">
        <f t="shared" si="3"/>
        <v>0</v>
      </c>
      <c r="P19" s="323" t="str">
        <f>'2-2'!P19</f>
        <v/>
      </c>
      <c r="Q19" s="324" t="str">
        <f>'2-2'!Q19</f>
        <v/>
      </c>
      <c r="R19" s="24">
        <f>IF(AND(ISNA(MATCH($D19,'随時②-2'!$D$4:$D$18,0)),ISNA(MATCH($D19,'随時③-2'!$D$4:$D$18,0))),0,1)</f>
        <v>1</v>
      </c>
      <c r="S19" s="61" t="str">
        <f t="shared" si="0"/>
        <v/>
      </c>
      <c r="T19" s="61" t="str">
        <f t="shared" si="1"/>
        <v/>
      </c>
      <c r="U19" s="5" t="e">
        <f t="shared" si="2"/>
        <v>#N/A</v>
      </c>
    </row>
    <row r="20" spans="1:21" ht="21" hidden="1" customHeight="1" x14ac:dyDescent="0.2">
      <c r="A20" s="318">
        <f>'1-2'!A20</f>
        <v>6</v>
      </c>
      <c r="B20" s="319" t="str">
        <f>'1-2'!B20</f>
        <v>４－(3)－イ</v>
      </c>
      <c r="C20" s="320" t="str">
        <f>'1-2'!C20</f>
        <v>開かれた学校づくり</v>
      </c>
      <c r="D20" s="211">
        <v>17</v>
      </c>
      <c r="E20" s="270" t="str">
        <f>'2-2'!E20</f>
        <v>消耗需用費</v>
      </c>
      <c r="F20" s="271" t="str">
        <f>'2-2'!F20</f>
        <v>学校案内リーフレット印刷</v>
      </c>
      <c r="G20" s="182">
        <f>'2-2'!G20</f>
        <v>60000</v>
      </c>
      <c r="H20" s="272">
        <f>'2-2'!H20</f>
        <v>1</v>
      </c>
      <c r="I20" s="272">
        <f>'2-2'!I20</f>
        <v>1</v>
      </c>
      <c r="J20" s="321">
        <f>'2-2'!J20</f>
        <v>60000</v>
      </c>
      <c r="K20" s="322" t="str">
        <f>'2-2'!K20</f>
        <v>学校案内リーフレット印刷</v>
      </c>
      <c r="L20" s="182">
        <f>'2-2'!L20</f>
        <v>0</v>
      </c>
      <c r="M20" s="272">
        <f>'2-2'!M20</f>
        <v>1</v>
      </c>
      <c r="N20" s="272">
        <f>'2-2'!N20</f>
        <v>1</v>
      </c>
      <c r="O20" s="290">
        <f t="shared" si="3"/>
        <v>0</v>
      </c>
      <c r="P20" s="323">
        <f>'2-2'!P20</f>
        <v>0</v>
      </c>
      <c r="Q20" s="324" t="str">
        <f>'2-2'!Q20</f>
        <v>3000部作成予定</v>
      </c>
      <c r="R20" s="24">
        <f>IF(AND(ISNA(MATCH($D20,'随時②-2'!$D$4:$D$18,0)),ISNA(MATCH($D20,'随時③-2'!$D$4:$D$18,0))),0,1)</f>
        <v>0</v>
      </c>
      <c r="S20" s="61" t="str">
        <f t="shared" si="0"/>
        <v/>
      </c>
      <c r="T20" s="61" t="str">
        <f t="shared" si="1"/>
        <v/>
      </c>
      <c r="U20" s="5">
        <f t="shared" si="2"/>
        <v>7</v>
      </c>
    </row>
    <row r="21" spans="1:21" ht="21" hidden="1" customHeight="1" x14ac:dyDescent="0.2">
      <c r="A21" s="318">
        <f>'1-2'!A21</f>
        <v>0</v>
      </c>
      <c r="B21" s="319">
        <f>'1-2'!B21</f>
        <v>0</v>
      </c>
      <c r="C21" s="320">
        <f>'1-2'!C21</f>
        <v>0</v>
      </c>
      <c r="D21" s="211">
        <v>18</v>
      </c>
      <c r="E21" s="270">
        <f>'2-2'!E21</f>
        <v>0</v>
      </c>
      <c r="F21" s="271">
        <f>'2-2'!F21</f>
        <v>0</v>
      </c>
      <c r="G21" s="182">
        <f>'2-2'!G21</f>
        <v>0</v>
      </c>
      <c r="H21" s="272">
        <f>'2-2'!H21</f>
        <v>0</v>
      </c>
      <c r="I21" s="272">
        <f>'2-2'!I21</f>
        <v>0</v>
      </c>
      <c r="J21" s="321">
        <f>'2-2'!J21</f>
        <v>0</v>
      </c>
      <c r="K21" s="322">
        <f>'2-2'!K21</f>
        <v>0</v>
      </c>
      <c r="L21" s="182">
        <f>'2-2'!L21</f>
        <v>0</v>
      </c>
      <c r="M21" s="272">
        <f>'2-2'!M21</f>
        <v>0</v>
      </c>
      <c r="N21" s="272">
        <f>'2-2'!N21</f>
        <v>0</v>
      </c>
      <c r="O21" s="290">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1" hidden="1" customHeight="1" x14ac:dyDescent="0.2">
      <c r="A22" s="318">
        <f>'1-2'!A22</f>
        <v>0</v>
      </c>
      <c r="B22" s="319">
        <f>'1-2'!B22</f>
        <v>0</v>
      </c>
      <c r="C22" s="320">
        <f>'1-2'!C22</f>
        <v>0</v>
      </c>
      <c r="D22" s="211">
        <v>19</v>
      </c>
      <c r="E22" s="270">
        <f>'2-2'!E22</f>
        <v>0</v>
      </c>
      <c r="F22" s="271">
        <f>'2-2'!F22</f>
        <v>0</v>
      </c>
      <c r="G22" s="182">
        <f>'2-2'!G22</f>
        <v>0</v>
      </c>
      <c r="H22" s="272">
        <f>'2-2'!H22</f>
        <v>0</v>
      </c>
      <c r="I22" s="272">
        <f>'2-2'!I22</f>
        <v>0</v>
      </c>
      <c r="J22" s="321">
        <f>'2-2'!J22</f>
        <v>0</v>
      </c>
      <c r="K22" s="322">
        <f>'2-2'!K22</f>
        <v>0</v>
      </c>
      <c r="L22" s="182">
        <f>'2-2'!L22</f>
        <v>0</v>
      </c>
      <c r="M22" s="272">
        <f>'2-2'!M22</f>
        <v>0</v>
      </c>
      <c r="N22" s="272">
        <f>'2-2'!N22</f>
        <v>0</v>
      </c>
      <c r="O22" s="290">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 hidden="1" customHeight="1" x14ac:dyDescent="0.2">
      <c r="A23" s="318">
        <f>'1-2'!A23</f>
        <v>0</v>
      </c>
      <c r="B23" s="319">
        <f>'1-2'!B23</f>
        <v>0</v>
      </c>
      <c r="C23" s="320">
        <f>'1-2'!C23</f>
        <v>0</v>
      </c>
      <c r="D23" s="211">
        <v>20</v>
      </c>
      <c r="E23" s="270">
        <f>'2-2'!E23</f>
        <v>0</v>
      </c>
      <c r="F23" s="271">
        <f>'2-2'!F23</f>
        <v>0</v>
      </c>
      <c r="G23" s="182">
        <f>'2-2'!G23</f>
        <v>0</v>
      </c>
      <c r="H23" s="272">
        <f>'2-2'!H23</f>
        <v>0</v>
      </c>
      <c r="I23" s="272">
        <f>'2-2'!I23</f>
        <v>0</v>
      </c>
      <c r="J23" s="321">
        <f>'2-2'!J23</f>
        <v>0</v>
      </c>
      <c r="K23" s="322">
        <f>'2-2'!K23</f>
        <v>0</v>
      </c>
      <c r="L23" s="182">
        <f>'2-2'!L23</f>
        <v>0</v>
      </c>
      <c r="M23" s="272">
        <f>'2-2'!M23</f>
        <v>0</v>
      </c>
      <c r="N23" s="272">
        <f>'2-2'!N23</f>
        <v>0</v>
      </c>
      <c r="O23" s="290">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1" hidden="1" customHeight="1" x14ac:dyDescent="0.2">
      <c r="A24" s="318">
        <f>'1-2'!A24</f>
        <v>0</v>
      </c>
      <c r="B24" s="319">
        <f>'1-2'!B24</f>
        <v>0</v>
      </c>
      <c r="C24" s="320">
        <f>'1-2'!C24</f>
        <v>0</v>
      </c>
      <c r="D24" s="211">
        <v>21</v>
      </c>
      <c r="E24" s="270">
        <f>'2-2'!E24</f>
        <v>0</v>
      </c>
      <c r="F24" s="271">
        <f>'2-2'!F24</f>
        <v>0</v>
      </c>
      <c r="G24" s="182">
        <f>'2-2'!G24</f>
        <v>0</v>
      </c>
      <c r="H24" s="272">
        <f>'2-2'!H24</f>
        <v>0</v>
      </c>
      <c r="I24" s="272">
        <f>'2-2'!I24</f>
        <v>0</v>
      </c>
      <c r="J24" s="321">
        <f>'2-2'!J24</f>
        <v>0</v>
      </c>
      <c r="K24" s="322">
        <f>'2-2'!K24</f>
        <v>0</v>
      </c>
      <c r="L24" s="182">
        <f>'2-2'!L24</f>
        <v>0</v>
      </c>
      <c r="M24" s="272">
        <f>'2-2'!M24</f>
        <v>0</v>
      </c>
      <c r="N24" s="272">
        <f>'2-2'!N24</f>
        <v>0</v>
      </c>
      <c r="O24" s="290">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 hidden="1" customHeight="1" x14ac:dyDescent="0.2">
      <c r="A25" s="318">
        <f>'1-2'!A25</f>
        <v>0</v>
      </c>
      <c r="B25" s="319">
        <f>'1-2'!B25</f>
        <v>0</v>
      </c>
      <c r="C25" s="320">
        <f>'1-2'!C25</f>
        <v>0</v>
      </c>
      <c r="D25" s="211">
        <v>22</v>
      </c>
      <c r="E25" s="270">
        <f>'2-2'!E25</f>
        <v>0</v>
      </c>
      <c r="F25" s="271">
        <f>'2-2'!F25</f>
        <v>0</v>
      </c>
      <c r="G25" s="182">
        <f>'2-2'!G25</f>
        <v>0</v>
      </c>
      <c r="H25" s="272">
        <f>'2-2'!H25</f>
        <v>0</v>
      </c>
      <c r="I25" s="272">
        <f>'2-2'!I25</f>
        <v>0</v>
      </c>
      <c r="J25" s="321">
        <f>'2-2'!J25</f>
        <v>0</v>
      </c>
      <c r="K25" s="322">
        <f>'2-2'!K25</f>
        <v>0</v>
      </c>
      <c r="L25" s="182">
        <f>'2-2'!L25</f>
        <v>0</v>
      </c>
      <c r="M25" s="272">
        <f>'2-2'!M25</f>
        <v>0</v>
      </c>
      <c r="N25" s="272">
        <f>'2-2'!N25</f>
        <v>0</v>
      </c>
      <c r="O25" s="290">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 hidden="1" customHeight="1" x14ac:dyDescent="0.2">
      <c r="A26" s="318">
        <f>'1-2'!A26</f>
        <v>0</v>
      </c>
      <c r="B26" s="319">
        <f>'1-2'!B26</f>
        <v>0</v>
      </c>
      <c r="C26" s="320">
        <f>'1-2'!C26</f>
        <v>0</v>
      </c>
      <c r="D26" s="211">
        <v>23</v>
      </c>
      <c r="E26" s="270">
        <f>'2-2'!E26</f>
        <v>0</v>
      </c>
      <c r="F26" s="271">
        <f>'2-2'!F26</f>
        <v>0</v>
      </c>
      <c r="G26" s="182">
        <f>'2-2'!G26</f>
        <v>0</v>
      </c>
      <c r="H26" s="272">
        <f>'2-2'!H26</f>
        <v>0</v>
      </c>
      <c r="I26" s="272">
        <f>'2-2'!I26</f>
        <v>0</v>
      </c>
      <c r="J26" s="321">
        <f>'2-2'!J26</f>
        <v>0</v>
      </c>
      <c r="K26" s="322">
        <f>'2-2'!K26</f>
        <v>0</v>
      </c>
      <c r="L26" s="182">
        <f>'2-2'!L26</f>
        <v>0</v>
      </c>
      <c r="M26" s="272">
        <f>'2-2'!M26</f>
        <v>0</v>
      </c>
      <c r="N26" s="272">
        <f>'2-2'!N26</f>
        <v>0</v>
      </c>
      <c r="O26" s="290">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 hidden="1" customHeight="1" x14ac:dyDescent="0.2">
      <c r="A27" s="318">
        <f>'1-2'!A27</f>
        <v>0</v>
      </c>
      <c r="B27" s="319">
        <f>'1-2'!B27</f>
        <v>0</v>
      </c>
      <c r="C27" s="320">
        <f>'1-2'!C27</f>
        <v>0</v>
      </c>
      <c r="D27" s="211">
        <v>24</v>
      </c>
      <c r="E27" s="270">
        <f>'2-2'!E27</f>
        <v>0</v>
      </c>
      <c r="F27" s="271">
        <f>'2-2'!F27</f>
        <v>0</v>
      </c>
      <c r="G27" s="182">
        <f>'2-2'!G27</f>
        <v>0</v>
      </c>
      <c r="H27" s="272">
        <f>'2-2'!H27</f>
        <v>0</v>
      </c>
      <c r="I27" s="272">
        <f>'2-2'!I27</f>
        <v>0</v>
      </c>
      <c r="J27" s="321">
        <f>'2-2'!J27</f>
        <v>0</v>
      </c>
      <c r="K27" s="322">
        <f>'2-2'!K27</f>
        <v>0</v>
      </c>
      <c r="L27" s="182">
        <f>'2-2'!L27</f>
        <v>0</v>
      </c>
      <c r="M27" s="272">
        <f>'2-2'!M27</f>
        <v>0</v>
      </c>
      <c r="N27" s="272">
        <f>'2-2'!N27</f>
        <v>0</v>
      </c>
      <c r="O27" s="290">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 hidden="1" customHeight="1" x14ac:dyDescent="0.2">
      <c r="A28" s="318">
        <f>'1-2'!A28</f>
        <v>0</v>
      </c>
      <c r="B28" s="319">
        <f>'1-2'!B28</f>
        <v>0</v>
      </c>
      <c r="C28" s="320">
        <f>'1-2'!C28</f>
        <v>0</v>
      </c>
      <c r="D28" s="211">
        <v>25</v>
      </c>
      <c r="E28" s="270">
        <f>'2-2'!E28</f>
        <v>0</v>
      </c>
      <c r="F28" s="271">
        <f>'2-2'!F28</f>
        <v>0</v>
      </c>
      <c r="G28" s="182">
        <f>'2-2'!G28</f>
        <v>0</v>
      </c>
      <c r="H28" s="272">
        <f>'2-2'!H28</f>
        <v>0</v>
      </c>
      <c r="I28" s="272">
        <f>'2-2'!I28</f>
        <v>0</v>
      </c>
      <c r="J28" s="321">
        <f>'2-2'!J28</f>
        <v>0</v>
      </c>
      <c r="K28" s="322">
        <f>'2-2'!K28</f>
        <v>0</v>
      </c>
      <c r="L28" s="182">
        <f>'2-2'!L28</f>
        <v>0</v>
      </c>
      <c r="M28" s="272">
        <f>'2-2'!M28</f>
        <v>0</v>
      </c>
      <c r="N28" s="272">
        <f>'2-2'!N28</f>
        <v>0</v>
      </c>
      <c r="O28" s="290">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 hidden="1" customHeight="1" x14ac:dyDescent="0.2">
      <c r="A29" s="318">
        <f>'1-2'!A29</f>
        <v>0</v>
      </c>
      <c r="B29" s="319">
        <f>'1-2'!B29</f>
        <v>0</v>
      </c>
      <c r="C29" s="320">
        <f>'1-2'!C29</f>
        <v>0</v>
      </c>
      <c r="D29" s="211">
        <v>26</v>
      </c>
      <c r="E29" s="270">
        <f>'2-2'!E29</f>
        <v>0</v>
      </c>
      <c r="F29" s="271">
        <f>'2-2'!F29</f>
        <v>0</v>
      </c>
      <c r="G29" s="182">
        <f>'2-2'!G29</f>
        <v>0</v>
      </c>
      <c r="H29" s="272">
        <f>'2-2'!H29</f>
        <v>0</v>
      </c>
      <c r="I29" s="272">
        <f>'2-2'!I29</f>
        <v>0</v>
      </c>
      <c r="J29" s="321">
        <f>'2-2'!J29</f>
        <v>0</v>
      </c>
      <c r="K29" s="322">
        <f>'2-2'!K29</f>
        <v>0</v>
      </c>
      <c r="L29" s="182">
        <f>'2-2'!L29</f>
        <v>0</v>
      </c>
      <c r="M29" s="272">
        <f>'2-2'!M29</f>
        <v>0</v>
      </c>
      <c r="N29" s="272">
        <f>'2-2'!N29</f>
        <v>0</v>
      </c>
      <c r="O29" s="290">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 hidden="1" customHeight="1" x14ac:dyDescent="0.2">
      <c r="A30" s="318">
        <f>'1-2'!A30</f>
        <v>0</v>
      </c>
      <c r="B30" s="319">
        <f>'1-2'!B30</f>
        <v>0</v>
      </c>
      <c r="C30" s="320">
        <f>'1-2'!C30</f>
        <v>0</v>
      </c>
      <c r="D30" s="211">
        <v>27</v>
      </c>
      <c r="E30" s="270">
        <f>'2-2'!E30</f>
        <v>0</v>
      </c>
      <c r="F30" s="271">
        <f>'2-2'!F30</f>
        <v>0</v>
      </c>
      <c r="G30" s="182">
        <f>'2-2'!G30</f>
        <v>0</v>
      </c>
      <c r="H30" s="272">
        <f>'2-2'!H30</f>
        <v>0</v>
      </c>
      <c r="I30" s="272">
        <f>'2-2'!I30</f>
        <v>0</v>
      </c>
      <c r="J30" s="321">
        <f>'2-2'!J30</f>
        <v>0</v>
      </c>
      <c r="K30" s="322">
        <f>'2-2'!K30</f>
        <v>0</v>
      </c>
      <c r="L30" s="182">
        <f>'2-2'!L30</f>
        <v>0</v>
      </c>
      <c r="M30" s="272">
        <f>'2-2'!M30</f>
        <v>0</v>
      </c>
      <c r="N30" s="272">
        <f>'2-2'!N30</f>
        <v>0</v>
      </c>
      <c r="O30" s="290">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 hidden="1" customHeight="1" x14ac:dyDescent="0.2">
      <c r="A31" s="318">
        <f>'1-2'!A31</f>
        <v>0</v>
      </c>
      <c r="B31" s="319">
        <f>'1-2'!B31</f>
        <v>0</v>
      </c>
      <c r="C31" s="320">
        <f>'1-2'!C31</f>
        <v>0</v>
      </c>
      <c r="D31" s="211">
        <v>28</v>
      </c>
      <c r="E31" s="270">
        <f>'2-2'!E31</f>
        <v>0</v>
      </c>
      <c r="F31" s="271">
        <f>'2-2'!F31</f>
        <v>0</v>
      </c>
      <c r="G31" s="182">
        <f>'2-2'!G31</f>
        <v>0</v>
      </c>
      <c r="H31" s="272">
        <f>'2-2'!H31</f>
        <v>0</v>
      </c>
      <c r="I31" s="272">
        <f>'2-2'!I31</f>
        <v>0</v>
      </c>
      <c r="J31" s="321">
        <f>'2-2'!J31</f>
        <v>0</v>
      </c>
      <c r="K31" s="322">
        <f>'2-2'!K31</f>
        <v>0</v>
      </c>
      <c r="L31" s="182">
        <f>'2-2'!L31</f>
        <v>0</v>
      </c>
      <c r="M31" s="272">
        <f>'2-2'!M31</f>
        <v>0</v>
      </c>
      <c r="N31" s="272">
        <f>'2-2'!N31</f>
        <v>0</v>
      </c>
      <c r="O31" s="290">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 hidden="1" customHeight="1" x14ac:dyDescent="0.2">
      <c r="A32" s="318">
        <f>'1-2'!A32</f>
        <v>0</v>
      </c>
      <c r="B32" s="319">
        <f>'1-2'!B32</f>
        <v>0</v>
      </c>
      <c r="C32" s="320">
        <f>'1-2'!C32</f>
        <v>0</v>
      </c>
      <c r="D32" s="211">
        <v>29</v>
      </c>
      <c r="E32" s="270">
        <f>'2-2'!E32</f>
        <v>0</v>
      </c>
      <c r="F32" s="271">
        <f>'2-2'!F32</f>
        <v>0</v>
      </c>
      <c r="G32" s="182">
        <f>'2-2'!G32</f>
        <v>0</v>
      </c>
      <c r="H32" s="272">
        <f>'2-2'!H32</f>
        <v>0</v>
      </c>
      <c r="I32" s="272">
        <f>'2-2'!I32</f>
        <v>0</v>
      </c>
      <c r="J32" s="321">
        <f>'2-2'!J32</f>
        <v>0</v>
      </c>
      <c r="K32" s="322">
        <f>'2-2'!K32</f>
        <v>0</v>
      </c>
      <c r="L32" s="182">
        <f>'2-2'!L32</f>
        <v>0</v>
      </c>
      <c r="M32" s="272">
        <f>'2-2'!M32</f>
        <v>0</v>
      </c>
      <c r="N32" s="272">
        <f>'2-2'!N32</f>
        <v>0</v>
      </c>
      <c r="O32" s="290">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 hidden="1" customHeight="1" x14ac:dyDescent="0.2">
      <c r="A33" s="318">
        <f>'1-2'!A33</f>
        <v>0</v>
      </c>
      <c r="B33" s="319">
        <f>'1-2'!B33</f>
        <v>0</v>
      </c>
      <c r="C33" s="320">
        <f>'1-2'!C33</f>
        <v>0</v>
      </c>
      <c r="D33" s="211">
        <v>30</v>
      </c>
      <c r="E33" s="270">
        <f>'2-2'!E33</f>
        <v>0</v>
      </c>
      <c r="F33" s="271">
        <f>'2-2'!F33</f>
        <v>0</v>
      </c>
      <c r="G33" s="182">
        <f>'2-2'!G33</f>
        <v>0</v>
      </c>
      <c r="H33" s="272">
        <f>'2-2'!H33</f>
        <v>0</v>
      </c>
      <c r="I33" s="272">
        <f>'2-2'!I33</f>
        <v>0</v>
      </c>
      <c r="J33" s="321">
        <f>'2-2'!J33</f>
        <v>0</v>
      </c>
      <c r="K33" s="322">
        <f>'2-2'!K33</f>
        <v>0</v>
      </c>
      <c r="L33" s="182">
        <f>'2-2'!L33</f>
        <v>0</v>
      </c>
      <c r="M33" s="272">
        <f>'2-2'!M33</f>
        <v>0</v>
      </c>
      <c r="N33" s="272">
        <f>'2-2'!N33</f>
        <v>0</v>
      </c>
      <c r="O33" s="290">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 hidden="1" customHeight="1" x14ac:dyDescent="0.2">
      <c r="A34" s="318">
        <f>'1-2'!A34</f>
        <v>0</v>
      </c>
      <c r="B34" s="319">
        <f>'1-2'!B34</f>
        <v>0</v>
      </c>
      <c r="C34" s="320">
        <f>'1-2'!C34</f>
        <v>0</v>
      </c>
      <c r="D34" s="211">
        <v>31</v>
      </c>
      <c r="E34" s="270">
        <f>'2-2'!E34</f>
        <v>0</v>
      </c>
      <c r="F34" s="271">
        <f>'2-2'!F34</f>
        <v>0</v>
      </c>
      <c r="G34" s="182">
        <f>'2-2'!G34</f>
        <v>0</v>
      </c>
      <c r="H34" s="272">
        <f>'2-2'!H34</f>
        <v>0</v>
      </c>
      <c r="I34" s="272">
        <f>'2-2'!I34</f>
        <v>0</v>
      </c>
      <c r="J34" s="321">
        <f>'2-2'!J34</f>
        <v>0</v>
      </c>
      <c r="K34" s="322">
        <f>'2-2'!K34</f>
        <v>0</v>
      </c>
      <c r="L34" s="182">
        <f>'2-2'!L34</f>
        <v>0</v>
      </c>
      <c r="M34" s="272">
        <f>'2-2'!M34</f>
        <v>0</v>
      </c>
      <c r="N34" s="272">
        <f>'2-2'!N34</f>
        <v>0</v>
      </c>
      <c r="O34" s="290">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 hidden="1" customHeight="1" x14ac:dyDescent="0.2">
      <c r="A35" s="318">
        <f>'1-2'!A35</f>
        <v>0</v>
      </c>
      <c r="B35" s="319">
        <f>'1-2'!B35</f>
        <v>0</v>
      </c>
      <c r="C35" s="320">
        <f>'1-2'!C35</f>
        <v>0</v>
      </c>
      <c r="D35" s="211">
        <v>32</v>
      </c>
      <c r="E35" s="270">
        <f>'2-2'!E35</f>
        <v>0</v>
      </c>
      <c r="F35" s="271">
        <f>'2-2'!F35</f>
        <v>0</v>
      </c>
      <c r="G35" s="182">
        <f>'2-2'!G35</f>
        <v>0</v>
      </c>
      <c r="H35" s="272">
        <f>'2-2'!H35</f>
        <v>0</v>
      </c>
      <c r="I35" s="272">
        <f>'2-2'!I35</f>
        <v>0</v>
      </c>
      <c r="J35" s="321">
        <f>'2-2'!J35</f>
        <v>0</v>
      </c>
      <c r="K35" s="322">
        <f>'2-2'!K35</f>
        <v>0</v>
      </c>
      <c r="L35" s="182">
        <f>'2-2'!L35</f>
        <v>0</v>
      </c>
      <c r="M35" s="272">
        <f>'2-2'!M35</f>
        <v>0</v>
      </c>
      <c r="N35" s="272">
        <f>'2-2'!N35</f>
        <v>0</v>
      </c>
      <c r="O35" s="290">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 hidden="1" customHeight="1" x14ac:dyDescent="0.2">
      <c r="A36" s="318">
        <f>'1-2'!A36</f>
        <v>0</v>
      </c>
      <c r="B36" s="319">
        <f>'1-2'!B36</f>
        <v>0</v>
      </c>
      <c r="C36" s="320">
        <f>'1-2'!C36</f>
        <v>0</v>
      </c>
      <c r="D36" s="211">
        <v>33</v>
      </c>
      <c r="E36" s="270">
        <f>'2-2'!E36</f>
        <v>0</v>
      </c>
      <c r="F36" s="271">
        <f>'2-2'!F36</f>
        <v>0</v>
      </c>
      <c r="G36" s="182">
        <f>'2-2'!G36</f>
        <v>0</v>
      </c>
      <c r="H36" s="272">
        <f>'2-2'!H36</f>
        <v>0</v>
      </c>
      <c r="I36" s="272">
        <f>'2-2'!I36</f>
        <v>0</v>
      </c>
      <c r="J36" s="321">
        <f>'2-2'!J36</f>
        <v>0</v>
      </c>
      <c r="K36" s="322">
        <f>'2-2'!K36</f>
        <v>0</v>
      </c>
      <c r="L36" s="182">
        <f>'2-2'!L36</f>
        <v>0</v>
      </c>
      <c r="M36" s="272">
        <f>'2-2'!M36</f>
        <v>0</v>
      </c>
      <c r="N36" s="272">
        <f>'2-2'!N36</f>
        <v>0</v>
      </c>
      <c r="O36" s="290">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 hidden="1" customHeight="1" x14ac:dyDescent="0.2">
      <c r="A37" s="318">
        <f>'1-2'!A37</f>
        <v>0</v>
      </c>
      <c r="B37" s="319">
        <f>'1-2'!B37</f>
        <v>0</v>
      </c>
      <c r="C37" s="320">
        <f>'1-2'!C37</f>
        <v>0</v>
      </c>
      <c r="D37" s="211">
        <v>34</v>
      </c>
      <c r="E37" s="270">
        <f>'2-2'!E37</f>
        <v>0</v>
      </c>
      <c r="F37" s="271">
        <f>'2-2'!F37</f>
        <v>0</v>
      </c>
      <c r="G37" s="182">
        <f>'2-2'!G37</f>
        <v>0</v>
      </c>
      <c r="H37" s="272">
        <f>'2-2'!H37</f>
        <v>0</v>
      </c>
      <c r="I37" s="272">
        <f>'2-2'!I37</f>
        <v>0</v>
      </c>
      <c r="J37" s="321">
        <f>'2-2'!J37</f>
        <v>0</v>
      </c>
      <c r="K37" s="322">
        <f>'2-2'!K37</f>
        <v>0</v>
      </c>
      <c r="L37" s="182">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2">
      <c r="A38" s="318">
        <f>'1-2'!A38</f>
        <v>0</v>
      </c>
      <c r="B38" s="319">
        <f>'1-2'!B38</f>
        <v>0</v>
      </c>
      <c r="C38" s="320">
        <f>'1-2'!C38</f>
        <v>0</v>
      </c>
      <c r="D38" s="211">
        <v>35</v>
      </c>
      <c r="E38" s="270">
        <f>'2-2'!E38</f>
        <v>0</v>
      </c>
      <c r="F38" s="271">
        <f>'2-2'!F38</f>
        <v>0</v>
      </c>
      <c r="G38" s="182">
        <f>'2-2'!G38</f>
        <v>0</v>
      </c>
      <c r="H38" s="272">
        <f>'2-2'!H38</f>
        <v>0</v>
      </c>
      <c r="I38" s="272">
        <f>'2-2'!I38</f>
        <v>0</v>
      </c>
      <c r="J38" s="321">
        <f>'2-2'!J38</f>
        <v>0</v>
      </c>
      <c r="K38" s="322">
        <f>'2-2'!K38</f>
        <v>0</v>
      </c>
      <c r="L38" s="182">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2">
      <c r="A39" s="318">
        <f>'1-2'!A39</f>
        <v>0</v>
      </c>
      <c r="B39" s="319">
        <f>'1-2'!B39</f>
        <v>0</v>
      </c>
      <c r="C39" s="320">
        <f>'1-2'!C39</f>
        <v>0</v>
      </c>
      <c r="D39" s="211">
        <v>36</v>
      </c>
      <c r="E39" s="270">
        <f>'2-2'!E39</f>
        <v>0</v>
      </c>
      <c r="F39" s="271">
        <f>'2-2'!F39</f>
        <v>0</v>
      </c>
      <c r="G39" s="182">
        <f>'2-2'!G39</f>
        <v>0</v>
      </c>
      <c r="H39" s="272">
        <f>'2-2'!H39</f>
        <v>0</v>
      </c>
      <c r="I39" s="272">
        <f>'2-2'!I39</f>
        <v>0</v>
      </c>
      <c r="J39" s="321">
        <f>'2-2'!J39</f>
        <v>0</v>
      </c>
      <c r="K39" s="322">
        <f>'2-2'!K39</f>
        <v>0</v>
      </c>
      <c r="L39" s="182">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2">
      <c r="A40" s="318">
        <f>'1-2'!A40</f>
        <v>0</v>
      </c>
      <c r="B40" s="319">
        <f>'1-2'!B40</f>
        <v>0</v>
      </c>
      <c r="C40" s="320">
        <f>'1-2'!C40</f>
        <v>0</v>
      </c>
      <c r="D40" s="211">
        <v>37</v>
      </c>
      <c r="E40" s="270">
        <f>'2-2'!E40</f>
        <v>0</v>
      </c>
      <c r="F40" s="271">
        <f>'2-2'!F40</f>
        <v>0</v>
      </c>
      <c r="G40" s="182">
        <f>'2-2'!G40</f>
        <v>0</v>
      </c>
      <c r="H40" s="272">
        <f>'2-2'!H40</f>
        <v>0</v>
      </c>
      <c r="I40" s="272">
        <f>'2-2'!I40</f>
        <v>0</v>
      </c>
      <c r="J40" s="321">
        <f>'2-2'!J40</f>
        <v>0</v>
      </c>
      <c r="K40" s="322">
        <f>'2-2'!K40</f>
        <v>0</v>
      </c>
      <c r="L40" s="182">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2">
      <c r="A41" s="318">
        <f>'1-2'!A41</f>
        <v>0</v>
      </c>
      <c r="B41" s="319">
        <f>'1-2'!B41</f>
        <v>0</v>
      </c>
      <c r="C41" s="320">
        <f>'1-2'!C41</f>
        <v>0</v>
      </c>
      <c r="D41" s="211">
        <v>38</v>
      </c>
      <c r="E41" s="270">
        <f>'2-2'!E41</f>
        <v>0</v>
      </c>
      <c r="F41" s="271">
        <f>'2-2'!F41</f>
        <v>0</v>
      </c>
      <c r="G41" s="182">
        <f>'2-2'!G41</f>
        <v>0</v>
      </c>
      <c r="H41" s="272">
        <f>'2-2'!H41</f>
        <v>0</v>
      </c>
      <c r="I41" s="272">
        <f>'2-2'!I41</f>
        <v>0</v>
      </c>
      <c r="J41" s="321">
        <f>'2-2'!J41</f>
        <v>0</v>
      </c>
      <c r="K41" s="322">
        <f>'2-2'!K41</f>
        <v>0</v>
      </c>
      <c r="L41" s="182">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2">
      <c r="A42" s="318">
        <f>'1-2'!A42</f>
        <v>0</v>
      </c>
      <c r="B42" s="319">
        <f>'1-2'!B42</f>
        <v>0</v>
      </c>
      <c r="C42" s="320">
        <f>'1-2'!C42</f>
        <v>0</v>
      </c>
      <c r="D42" s="211">
        <v>39</v>
      </c>
      <c r="E42" s="270">
        <f>'2-2'!E42</f>
        <v>0</v>
      </c>
      <c r="F42" s="271">
        <f>'2-2'!F42</f>
        <v>0</v>
      </c>
      <c r="G42" s="182">
        <f>'2-2'!G42</f>
        <v>0</v>
      </c>
      <c r="H42" s="272">
        <f>'2-2'!H42</f>
        <v>0</v>
      </c>
      <c r="I42" s="272">
        <f>'2-2'!I42</f>
        <v>0</v>
      </c>
      <c r="J42" s="321">
        <f>'2-2'!J42</f>
        <v>0</v>
      </c>
      <c r="K42" s="322">
        <f>'2-2'!K42</f>
        <v>0</v>
      </c>
      <c r="L42" s="182">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2">
      <c r="A43" s="318">
        <f>'1-2'!A43</f>
        <v>0</v>
      </c>
      <c r="B43" s="319">
        <f>'1-2'!B43</f>
        <v>0</v>
      </c>
      <c r="C43" s="320">
        <f>'1-2'!C43</f>
        <v>0</v>
      </c>
      <c r="D43" s="211">
        <v>40</v>
      </c>
      <c r="E43" s="270">
        <f>'2-2'!E43</f>
        <v>0</v>
      </c>
      <c r="F43" s="271">
        <f>'2-2'!F43</f>
        <v>0</v>
      </c>
      <c r="G43" s="182">
        <f>'2-2'!G43</f>
        <v>0</v>
      </c>
      <c r="H43" s="272">
        <f>'2-2'!H43</f>
        <v>0</v>
      </c>
      <c r="I43" s="272">
        <f>'2-2'!I43</f>
        <v>0</v>
      </c>
      <c r="J43" s="321">
        <f>'2-2'!J43</f>
        <v>0</v>
      </c>
      <c r="K43" s="322">
        <f>'2-2'!K43</f>
        <v>0</v>
      </c>
      <c r="L43" s="182">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2">
      <c r="A44" s="318">
        <f>'1-2'!A44</f>
        <v>0</v>
      </c>
      <c r="B44" s="319">
        <f>'1-2'!B44</f>
        <v>0</v>
      </c>
      <c r="C44" s="320">
        <f>'1-2'!C44</f>
        <v>0</v>
      </c>
      <c r="D44" s="211">
        <v>41</v>
      </c>
      <c r="E44" s="270">
        <f>'2-2'!E44</f>
        <v>0</v>
      </c>
      <c r="F44" s="271">
        <f>'2-2'!F44</f>
        <v>0</v>
      </c>
      <c r="G44" s="182">
        <f>'2-2'!G44</f>
        <v>0</v>
      </c>
      <c r="H44" s="272">
        <f>'2-2'!H44</f>
        <v>0</v>
      </c>
      <c r="I44" s="272">
        <f>'2-2'!I44</f>
        <v>0</v>
      </c>
      <c r="J44" s="321">
        <f>'2-2'!J44</f>
        <v>0</v>
      </c>
      <c r="K44" s="322">
        <f>'2-2'!K44</f>
        <v>0</v>
      </c>
      <c r="L44" s="182">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2">
      <c r="A45" s="318">
        <f>'1-2'!A45</f>
        <v>0</v>
      </c>
      <c r="B45" s="319">
        <f>'1-2'!B45</f>
        <v>0</v>
      </c>
      <c r="C45" s="320">
        <f>'1-2'!C45</f>
        <v>0</v>
      </c>
      <c r="D45" s="211">
        <v>42</v>
      </c>
      <c r="E45" s="270">
        <f>'2-2'!E45</f>
        <v>0</v>
      </c>
      <c r="F45" s="271">
        <f>'2-2'!F45</f>
        <v>0</v>
      </c>
      <c r="G45" s="182">
        <f>'2-2'!G45</f>
        <v>0</v>
      </c>
      <c r="H45" s="272">
        <f>'2-2'!H45</f>
        <v>0</v>
      </c>
      <c r="I45" s="272">
        <f>'2-2'!I45</f>
        <v>0</v>
      </c>
      <c r="J45" s="321">
        <f>'2-2'!J45</f>
        <v>0</v>
      </c>
      <c r="K45" s="322">
        <f>'2-2'!K45</f>
        <v>0</v>
      </c>
      <c r="L45" s="182">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2">
      <c r="A46" s="318">
        <f>'1-2'!A46</f>
        <v>0</v>
      </c>
      <c r="B46" s="319">
        <f>'1-2'!B46</f>
        <v>0</v>
      </c>
      <c r="C46" s="320">
        <f>'1-2'!C46</f>
        <v>0</v>
      </c>
      <c r="D46" s="211">
        <v>43</v>
      </c>
      <c r="E46" s="270">
        <f>'2-2'!E46</f>
        <v>0</v>
      </c>
      <c r="F46" s="271">
        <f>'2-2'!F46</f>
        <v>0</v>
      </c>
      <c r="G46" s="182">
        <f>'2-2'!G46</f>
        <v>0</v>
      </c>
      <c r="H46" s="272">
        <f>'2-2'!H46</f>
        <v>0</v>
      </c>
      <c r="I46" s="272">
        <f>'2-2'!I46</f>
        <v>0</v>
      </c>
      <c r="J46" s="321">
        <f>'2-2'!J46</f>
        <v>0</v>
      </c>
      <c r="K46" s="322">
        <f>'2-2'!K46</f>
        <v>0</v>
      </c>
      <c r="L46" s="182">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2">
      <c r="A47" s="318">
        <f>'1-2'!A47</f>
        <v>0</v>
      </c>
      <c r="B47" s="319">
        <f>'1-2'!B47</f>
        <v>0</v>
      </c>
      <c r="C47" s="320">
        <f>'1-2'!C47</f>
        <v>0</v>
      </c>
      <c r="D47" s="211">
        <v>44</v>
      </c>
      <c r="E47" s="270">
        <f>'2-2'!E47</f>
        <v>0</v>
      </c>
      <c r="F47" s="271">
        <f>'2-2'!F47</f>
        <v>0</v>
      </c>
      <c r="G47" s="182">
        <f>'2-2'!G47</f>
        <v>0</v>
      </c>
      <c r="H47" s="272">
        <f>'2-2'!H47</f>
        <v>0</v>
      </c>
      <c r="I47" s="272">
        <f>'2-2'!I47</f>
        <v>0</v>
      </c>
      <c r="J47" s="321">
        <f>'2-2'!J47</f>
        <v>0</v>
      </c>
      <c r="K47" s="322">
        <f>'2-2'!K47</f>
        <v>0</v>
      </c>
      <c r="L47" s="182">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2">
      <c r="A48" s="318">
        <f>'1-2'!A48</f>
        <v>0</v>
      </c>
      <c r="B48" s="319">
        <f>'1-2'!B48</f>
        <v>0</v>
      </c>
      <c r="C48" s="320">
        <f>'1-2'!C48</f>
        <v>0</v>
      </c>
      <c r="D48" s="211">
        <v>45</v>
      </c>
      <c r="E48" s="270">
        <f>'2-2'!E48</f>
        <v>0</v>
      </c>
      <c r="F48" s="271">
        <f>'2-2'!F48</f>
        <v>0</v>
      </c>
      <c r="G48" s="182">
        <f>'2-2'!G48</f>
        <v>0</v>
      </c>
      <c r="H48" s="272">
        <f>'2-2'!H48</f>
        <v>0</v>
      </c>
      <c r="I48" s="272">
        <f>'2-2'!I48</f>
        <v>0</v>
      </c>
      <c r="J48" s="321">
        <f>'2-2'!J48</f>
        <v>0</v>
      </c>
      <c r="K48" s="322">
        <f>'2-2'!K48</f>
        <v>0</v>
      </c>
      <c r="L48" s="182">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2">
      <c r="A49" s="318">
        <f>'1-2'!A49</f>
        <v>0</v>
      </c>
      <c r="B49" s="319">
        <f>'1-2'!B49</f>
        <v>0</v>
      </c>
      <c r="C49" s="320">
        <f>'1-2'!C49</f>
        <v>0</v>
      </c>
      <c r="D49" s="211">
        <v>46</v>
      </c>
      <c r="E49" s="270">
        <f>'2-2'!E49</f>
        <v>0</v>
      </c>
      <c r="F49" s="271">
        <f>'2-2'!F49</f>
        <v>0</v>
      </c>
      <c r="G49" s="182">
        <f>'2-2'!G49</f>
        <v>0</v>
      </c>
      <c r="H49" s="272">
        <f>'2-2'!H49</f>
        <v>0</v>
      </c>
      <c r="I49" s="272">
        <f>'2-2'!I49</f>
        <v>0</v>
      </c>
      <c r="J49" s="321">
        <f>'2-2'!J49</f>
        <v>0</v>
      </c>
      <c r="K49" s="322">
        <f>'2-2'!K49</f>
        <v>0</v>
      </c>
      <c r="L49" s="182">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2">
      <c r="A50" s="318">
        <f>'1-2'!A50</f>
        <v>0</v>
      </c>
      <c r="B50" s="319">
        <f>'1-2'!B50</f>
        <v>0</v>
      </c>
      <c r="C50" s="320">
        <f>'1-2'!C50</f>
        <v>0</v>
      </c>
      <c r="D50" s="211">
        <v>47</v>
      </c>
      <c r="E50" s="270">
        <f>'2-2'!E50</f>
        <v>0</v>
      </c>
      <c r="F50" s="271">
        <f>'2-2'!F50</f>
        <v>0</v>
      </c>
      <c r="G50" s="182">
        <f>'2-2'!G50</f>
        <v>0</v>
      </c>
      <c r="H50" s="272">
        <f>'2-2'!H50</f>
        <v>0</v>
      </c>
      <c r="I50" s="272">
        <f>'2-2'!I50</f>
        <v>0</v>
      </c>
      <c r="J50" s="321">
        <f>'2-2'!J50</f>
        <v>0</v>
      </c>
      <c r="K50" s="322">
        <f>'2-2'!K50</f>
        <v>0</v>
      </c>
      <c r="L50" s="182">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2">
      <c r="A51" s="318">
        <f>'1-2'!A51</f>
        <v>0</v>
      </c>
      <c r="B51" s="319">
        <f>'1-2'!B51</f>
        <v>0</v>
      </c>
      <c r="C51" s="320">
        <f>'1-2'!C51</f>
        <v>0</v>
      </c>
      <c r="D51" s="211">
        <v>48</v>
      </c>
      <c r="E51" s="270">
        <f>'2-2'!E51</f>
        <v>0</v>
      </c>
      <c r="F51" s="271">
        <f>'2-2'!F51</f>
        <v>0</v>
      </c>
      <c r="G51" s="182">
        <f>'2-2'!G51</f>
        <v>0</v>
      </c>
      <c r="H51" s="272">
        <f>'2-2'!H51</f>
        <v>0</v>
      </c>
      <c r="I51" s="272">
        <f>'2-2'!I51</f>
        <v>0</v>
      </c>
      <c r="J51" s="321">
        <f>'2-2'!J51</f>
        <v>0</v>
      </c>
      <c r="K51" s="322">
        <f>'2-2'!K51</f>
        <v>0</v>
      </c>
      <c r="L51" s="182">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2">
      <c r="A52" s="318">
        <f>'1-2'!A52</f>
        <v>0</v>
      </c>
      <c r="B52" s="319">
        <f>'1-2'!B52</f>
        <v>0</v>
      </c>
      <c r="C52" s="320">
        <f>'1-2'!C52</f>
        <v>0</v>
      </c>
      <c r="D52" s="211">
        <v>49</v>
      </c>
      <c r="E52" s="270">
        <f>'2-2'!E52</f>
        <v>0</v>
      </c>
      <c r="F52" s="271">
        <f>'2-2'!F52</f>
        <v>0</v>
      </c>
      <c r="G52" s="182">
        <f>'2-2'!G52</f>
        <v>0</v>
      </c>
      <c r="H52" s="272">
        <f>'2-2'!H52</f>
        <v>0</v>
      </c>
      <c r="I52" s="272">
        <f>'2-2'!I52</f>
        <v>0</v>
      </c>
      <c r="J52" s="321">
        <f>'2-2'!J52</f>
        <v>0</v>
      </c>
      <c r="K52" s="322">
        <f>'2-2'!K52</f>
        <v>0</v>
      </c>
      <c r="L52" s="182">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2">
      <c r="A53" s="318">
        <f>'1-2'!A53</f>
        <v>0</v>
      </c>
      <c r="B53" s="319">
        <f>'1-2'!B53</f>
        <v>0</v>
      </c>
      <c r="C53" s="320">
        <f>'1-2'!C53</f>
        <v>0</v>
      </c>
      <c r="D53" s="211">
        <v>50</v>
      </c>
      <c r="E53" s="270">
        <f>'2-2'!E53</f>
        <v>0</v>
      </c>
      <c r="F53" s="271">
        <f>'2-2'!F53</f>
        <v>0</v>
      </c>
      <c r="G53" s="182">
        <f>'2-2'!G53</f>
        <v>0</v>
      </c>
      <c r="H53" s="272">
        <f>'2-2'!H53</f>
        <v>0</v>
      </c>
      <c r="I53" s="272">
        <f>'2-2'!I53</f>
        <v>0</v>
      </c>
      <c r="J53" s="321">
        <f>'2-2'!J53</f>
        <v>0</v>
      </c>
      <c r="K53" s="322">
        <f>'2-2'!K53</f>
        <v>0</v>
      </c>
      <c r="L53" s="182">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2">
      <c r="A54" s="318">
        <f>'1-2'!A54</f>
        <v>0</v>
      </c>
      <c r="B54" s="319">
        <f>'1-2'!B54</f>
        <v>0</v>
      </c>
      <c r="C54" s="320">
        <f>'1-2'!C54</f>
        <v>0</v>
      </c>
      <c r="D54" s="211">
        <v>51</v>
      </c>
      <c r="E54" s="270">
        <f>'2-2'!E54</f>
        <v>0</v>
      </c>
      <c r="F54" s="271">
        <f>'2-2'!F54</f>
        <v>0</v>
      </c>
      <c r="G54" s="182">
        <f>'2-2'!G54</f>
        <v>0</v>
      </c>
      <c r="H54" s="272">
        <f>'2-2'!H54</f>
        <v>0</v>
      </c>
      <c r="I54" s="272">
        <f>'2-2'!I54</f>
        <v>0</v>
      </c>
      <c r="J54" s="321">
        <f>'2-2'!J54</f>
        <v>0</v>
      </c>
      <c r="K54" s="322">
        <f>'2-2'!K54</f>
        <v>0</v>
      </c>
      <c r="L54" s="182">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2">
      <c r="A55" s="318">
        <f>'1-2'!A55</f>
        <v>0</v>
      </c>
      <c r="B55" s="319">
        <f>'1-2'!B55</f>
        <v>0</v>
      </c>
      <c r="C55" s="320">
        <f>'1-2'!C55</f>
        <v>0</v>
      </c>
      <c r="D55" s="211">
        <v>52</v>
      </c>
      <c r="E55" s="270">
        <f>'2-2'!E55</f>
        <v>0</v>
      </c>
      <c r="F55" s="271">
        <f>'2-2'!F55</f>
        <v>0</v>
      </c>
      <c r="G55" s="182">
        <f>'2-2'!G55</f>
        <v>0</v>
      </c>
      <c r="H55" s="272">
        <f>'2-2'!H55</f>
        <v>0</v>
      </c>
      <c r="I55" s="272">
        <f>'2-2'!I55</f>
        <v>0</v>
      </c>
      <c r="J55" s="321">
        <f>'2-2'!J55</f>
        <v>0</v>
      </c>
      <c r="K55" s="322">
        <f>'2-2'!K55</f>
        <v>0</v>
      </c>
      <c r="L55" s="182">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2">
      <c r="A56" s="318">
        <f>'1-2'!A56</f>
        <v>0</v>
      </c>
      <c r="B56" s="319">
        <f>'1-2'!B56</f>
        <v>0</v>
      </c>
      <c r="C56" s="320">
        <f>'1-2'!C56</f>
        <v>0</v>
      </c>
      <c r="D56" s="211">
        <v>53</v>
      </c>
      <c r="E56" s="270">
        <f>'2-2'!E56</f>
        <v>0</v>
      </c>
      <c r="F56" s="271">
        <f>'2-2'!F56</f>
        <v>0</v>
      </c>
      <c r="G56" s="182">
        <f>'2-2'!G56</f>
        <v>0</v>
      </c>
      <c r="H56" s="272">
        <f>'2-2'!H56</f>
        <v>0</v>
      </c>
      <c r="I56" s="272">
        <f>'2-2'!I56</f>
        <v>0</v>
      </c>
      <c r="J56" s="321">
        <f>'2-2'!J56</f>
        <v>0</v>
      </c>
      <c r="K56" s="322">
        <f>'2-2'!K56</f>
        <v>0</v>
      </c>
      <c r="L56" s="182">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2">
      <c r="A57" s="318">
        <f>'1-2'!A57</f>
        <v>0</v>
      </c>
      <c r="B57" s="319">
        <f>'1-2'!B57</f>
        <v>0</v>
      </c>
      <c r="C57" s="320">
        <f>'1-2'!C57</f>
        <v>0</v>
      </c>
      <c r="D57" s="211">
        <v>54</v>
      </c>
      <c r="E57" s="270">
        <f>'2-2'!E57</f>
        <v>0</v>
      </c>
      <c r="F57" s="271">
        <f>'2-2'!F57</f>
        <v>0</v>
      </c>
      <c r="G57" s="182">
        <f>'2-2'!G57</f>
        <v>0</v>
      </c>
      <c r="H57" s="272">
        <f>'2-2'!H57</f>
        <v>0</v>
      </c>
      <c r="I57" s="272">
        <f>'2-2'!I57</f>
        <v>0</v>
      </c>
      <c r="J57" s="321">
        <f>'2-2'!J57</f>
        <v>0</v>
      </c>
      <c r="K57" s="322">
        <f>'2-2'!K57</f>
        <v>0</v>
      </c>
      <c r="L57" s="182">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2">
      <c r="A58" s="318">
        <f>'1-2'!A58</f>
        <v>0</v>
      </c>
      <c r="B58" s="319">
        <f>'1-2'!B58</f>
        <v>0</v>
      </c>
      <c r="C58" s="320">
        <f>'1-2'!C58</f>
        <v>0</v>
      </c>
      <c r="D58" s="211">
        <v>55</v>
      </c>
      <c r="E58" s="270">
        <f>'2-2'!E58</f>
        <v>0</v>
      </c>
      <c r="F58" s="271">
        <f>'2-2'!F58</f>
        <v>0</v>
      </c>
      <c r="G58" s="182">
        <f>'2-2'!G58</f>
        <v>0</v>
      </c>
      <c r="H58" s="272">
        <f>'2-2'!H58</f>
        <v>0</v>
      </c>
      <c r="I58" s="272">
        <f>'2-2'!I58</f>
        <v>0</v>
      </c>
      <c r="J58" s="321">
        <f>'2-2'!J58</f>
        <v>0</v>
      </c>
      <c r="K58" s="322">
        <f>'2-2'!K58</f>
        <v>0</v>
      </c>
      <c r="L58" s="182">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2">
      <c r="A59" s="325">
        <f>'1-2'!A59</f>
        <v>0</v>
      </c>
      <c r="B59" s="326">
        <f>'1-2'!B59</f>
        <v>0</v>
      </c>
      <c r="C59" s="327">
        <f>'1-2'!C59</f>
        <v>0</v>
      </c>
      <c r="D59" s="211">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2">
      <c r="A60" s="325">
        <f>'1-2'!A60</f>
        <v>0</v>
      </c>
      <c r="B60" s="326">
        <f>'1-2'!B60</f>
        <v>0</v>
      </c>
      <c r="C60" s="327">
        <f>'1-2'!C60</f>
        <v>0</v>
      </c>
      <c r="D60" s="211">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2">
      <c r="A61" s="318">
        <f>'1-2'!A61</f>
        <v>0</v>
      </c>
      <c r="B61" s="319">
        <f>'1-2'!B61</f>
        <v>0</v>
      </c>
      <c r="C61" s="320">
        <f>'1-2'!C61</f>
        <v>0</v>
      </c>
      <c r="D61" s="211">
        <v>58</v>
      </c>
      <c r="E61" s="270">
        <f>'2-2'!E61</f>
        <v>0</v>
      </c>
      <c r="F61" s="271">
        <f>'2-2'!F61</f>
        <v>0</v>
      </c>
      <c r="G61" s="182">
        <f>'2-2'!G61</f>
        <v>0</v>
      </c>
      <c r="H61" s="272">
        <f>'2-2'!H61</f>
        <v>0</v>
      </c>
      <c r="I61" s="272">
        <f>'2-2'!I61</f>
        <v>0</v>
      </c>
      <c r="J61" s="321">
        <f>'2-2'!J61</f>
        <v>0</v>
      </c>
      <c r="K61" s="322">
        <f>'2-2'!K61</f>
        <v>0</v>
      </c>
      <c r="L61" s="182">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2">
      <c r="A62" s="318">
        <f>'1-2'!A62</f>
        <v>0</v>
      </c>
      <c r="B62" s="319">
        <f>'1-2'!B62</f>
        <v>0</v>
      </c>
      <c r="C62" s="320">
        <f>'1-2'!C62</f>
        <v>0</v>
      </c>
      <c r="D62" s="211">
        <v>59</v>
      </c>
      <c r="E62" s="270">
        <f>'2-2'!E62</f>
        <v>0</v>
      </c>
      <c r="F62" s="271">
        <f>'2-2'!F62</f>
        <v>0</v>
      </c>
      <c r="G62" s="182">
        <f>'2-2'!G62</f>
        <v>0</v>
      </c>
      <c r="H62" s="272">
        <f>'2-2'!H62</f>
        <v>0</v>
      </c>
      <c r="I62" s="272">
        <f>'2-2'!I62</f>
        <v>0</v>
      </c>
      <c r="J62" s="321">
        <f>'2-2'!J62</f>
        <v>0</v>
      </c>
      <c r="K62" s="322">
        <f>'2-2'!K62</f>
        <v>0</v>
      </c>
      <c r="L62" s="182">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2">
      <c r="A63" s="318">
        <f>'1-2'!A63</f>
        <v>0</v>
      </c>
      <c r="B63" s="319">
        <f>'1-2'!B63</f>
        <v>0</v>
      </c>
      <c r="C63" s="320">
        <f>'1-2'!C63</f>
        <v>0</v>
      </c>
      <c r="D63" s="211">
        <v>60</v>
      </c>
      <c r="E63" s="270">
        <f>'2-2'!E63</f>
        <v>0</v>
      </c>
      <c r="F63" s="271">
        <f>'2-2'!F63</f>
        <v>0</v>
      </c>
      <c r="G63" s="182">
        <f>'2-2'!G63</f>
        <v>0</v>
      </c>
      <c r="H63" s="272">
        <f>'2-2'!H63</f>
        <v>0</v>
      </c>
      <c r="I63" s="272">
        <f>'2-2'!I63</f>
        <v>0</v>
      </c>
      <c r="J63" s="321">
        <f>'2-2'!J63</f>
        <v>0</v>
      </c>
      <c r="K63" s="322">
        <f>'2-2'!K63</f>
        <v>0</v>
      </c>
      <c r="L63" s="182">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2">
      <c r="A64" s="318">
        <f>'1-2'!A64</f>
        <v>0</v>
      </c>
      <c r="B64" s="319">
        <f>'1-2'!B64</f>
        <v>0</v>
      </c>
      <c r="C64" s="320">
        <f>'1-2'!C64</f>
        <v>0</v>
      </c>
      <c r="D64" s="211">
        <v>61</v>
      </c>
      <c r="E64" s="270">
        <f>'2-2'!E64</f>
        <v>0</v>
      </c>
      <c r="F64" s="271">
        <f>'2-2'!F64</f>
        <v>0</v>
      </c>
      <c r="G64" s="182">
        <f>'2-2'!G64</f>
        <v>0</v>
      </c>
      <c r="H64" s="272">
        <f>'2-2'!H64</f>
        <v>0</v>
      </c>
      <c r="I64" s="272">
        <f>'2-2'!I64</f>
        <v>0</v>
      </c>
      <c r="J64" s="321">
        <f>'2-2'!J64</f>
        <v>0</v>
      </c>
      <c r="K64" s="322">
        <f>'2-2'!K64</f>
        <v>0</v>
      </c>
      <c r="L64" s="182">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2">
      <c r="A65" s="318">
        <f>'1-2'!A65</f>
        <v>0</v>
      </c>
      <c r="B65" s="319">
        <f>'1-2'!B65</f>
        <v>0</v>
      </c>
      <c r="C65" s="320">
        <f>'1-2'!C65</f>
        <v>0</v>
      </c>
      <c r="D65" s="211">
        <v>62</v>
      </c>
      <c r="E65" s="270">
        <f>'2-2'!E65</f>
        <v>0</v>
      </c>
      <c r="F65" s="271">
        <f>'2-2'!F65</f>
        <v>0</v>
      </c>
      <c r="G65" s="182">
        <f>'2-2'!G65</f>
        <v>0</v>
      </c>
      <c r="H65" s="272">
        <f>'2-2'!H65</f>
        <v>0</v>
      </c>
      <c r="I65" s="272">
        <f>'2-2'!I65</f>
        <v>0</v>
      </c>
      <c r="J65" s="321">
        <f>'2-2'!J65</f>
        <v>0</v>
      </c>
      <c r="K65" s="322">
        <f>'2-2'!K65</f>
        <v>0</v>
      </c>
      <c r="L65" s="182">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2">
      <c r="A66" s="318">
        <f>'1-2'!A66</f>
        <v>0</v>
      </c>
      <c r="B66" s="319">
        <f>'1-2'!B66</f>
        <v>0</v>
      </c>
      <c r="C66" s="320">
        <f>'1-2'!C66</f>
        <v>0</v>
      </c>
      <c r="D66" s="211">
        <v>63</v>
      </c>
      <c r="E66" s="270">
        <f>'2-2'!E66</f>
        <v>0</v>
      </c>
      <c r="F66" s="271">
        <f>'2-2'!F66</f>
        <v>0</v>
      </c>
      <c r="G66" s="182">
        <f>'2-2'!G66</f>
        <v>0</v>
      </c>
      <c r="H66" s="272">
        <f>'2-2'!H66</f>
        <v>0</v>
      </c>
      <c r="I66" s="272">
        <f>'2-2'!I66</f>
        <v>0</v>
      </c>
      <c r="J66" s="321">
        <f>'2-2'!J66</f>
        <v>0</v>
      </c>
      <c r="K66" s="322">
        <f>'2-2'!K66</f>
        <v>0</v>
      </c>
      <c r="L66" s="182">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2">
      <c r="A67" s="318">
        <f>'1-2'!A67</f>
        <v>0</v>
      </c>
      <c r="B67" s="319">
        <f>'1-2'!B67</f>
        <v>0</v>
      </c>
      <c r="C67" s="320">
        <f>'1-2'!C67</f>
        <v>0</v>
      </c>
      <c r="D67" s="211">
        <v>64</v>
      </c>
      <c r="E67" s="270">
        <f>'2-2'!E67</f>
        <v>0</v>
      </c>
      <c r="F67" s="271">
        <f>'2-2'!F67</f>
        <v>0</v>
      </c>
      <c r="G67" s="182">
        <f>'2-2'!G67</f>
        <v>0</v>
      </c>
      <c r="H67" s="272">
        <f>'2-2'!H67</f>
        <v>0</v>
      </c>
      <c r="I67" s="272">
        <f>'2-2'!I67</f>
        <v>0</v>
      </c>
      <c r="J67" s="321">
        <f>'2-2'!J67</f>
        <v>0</v>
      </c>
      <c r="K67" s="322">
        <f>'2-2'!K67</f>
        <v>0</v>
      </c>
      <c r="L67" s="182">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2">
      <c r="A68" s="318">
        <f>'1-2'!A68</f>
        <v>0</v>
      </c>
      <c r="B68" s="319">
        <f>'1-2'!B68</f>
        <v>0</v>
      </c>
      <c r="C68" s="320">
        <f>'1-2'!C68</f>
        <v>0</v>
      </c>
      <c r="D68" s="211">
        <v>65</v>
      </c>
      <c r="E68" s="270">
        <f>'2-2'!E68</f>
        <v>0</v>
      </c>
      <c r="F68" s="271">
        <f>'2-2'!F68</f>
        <v>0</v>
      </c>
      <c r="G68" s="182">
        <f>'2-2'!G68</f>
        <v>0</v>
      </c>
      <c r="H68" s="272">
        <f>'2-2'!H68</f>
        <v>0</v>
      </c>
      <c r="I68" s="272">
        <f>'2-2'!I68</f>
        <v>0</v>
      </c>
      <c r="J68" s="321">
        <f>'2-2'!J68</f>
        <v>0</v>
      </c>
      <c r="K68" s="322">
        <f>'2-2'!K68</f>
        <v>0</v>
      </c>
      <c r="L68" s="182">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18">
        <f>'1-2'!A69</f>
        <v>0</v>
      </c>
      <c r="B69" s="319">
        <f>'1-2'!B69</f>
        <v>0</v>
      </c>
      <c r="C69" s="320">
        <f>'1-2'!C69</f>
        <v>0</v>
      </c>
      <c r="D69" s="211">
        <v>66</v>
      </c>
      <c r="E69" s="270">
        <f>'2-2'!E69</f>
        <v>0</v>
      </c>
      <c r="F69" s="271">
        <f>'2-2'!F69</f>
        <v>0</v>
      </c>
      <c r="G69" s="182">
        <f>'2-2'!G69</f>
        <v>0</v>
      </c>
      <c r="H69" s="272">
        <f>'2-2'!H69</f>
        <v>0</v>
      </c>
      <c r="I69" s="272">
        <f>'2-2'!I69</f>
        <v>0</v>
      </c>
      <c r="J69" s="321">
        <f>'2-2'!J69</f>
        <v>0</v>
      </c>
      <c r="K69" s="322">
        <f>'2-2'!K69</f>
        <v>0</v>
      </c>
      <c r="L69" s="182">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18">
        <f>'1-2'!A70</f>
        <v>0</v>
      </c>
      <c r="B70" s="319">
        <f>'1-2'!B70</f>
        <v>0</v>
      </c>
      <c r="C70" s="320">
        <f>'1-2'!C70</f>
        <v>0</v>
      </c>
      <c r="D70" s="211">
        <v>67</v>
      </c>
      <c r="E70" s="270">
        <f>'2-2'!E70</f>
        <v>0</v>
      </c>
      <c r="F70" s="271">
        <f>'2-2'!F70</f>
        <v>0</v>
      </c>
      <c r="G70" s="182">
        <f>'2-2'!G70</f>
        <v>0</v>
      </c>
      <c r="H70" s="272">
        <f>'2-2'!H70</f>
        <v>0</v>
      </c>
      <c r="I70" s="272">
        <f>'2-2'!I70</f>
        <v>0</v>
      </c>
      <c r="J70" s="321">
        <f>'2-2'!J70</f>
        <v>0</v>
      </c>
      <c r="K70" s="322">
        <f>'2-2'!K70</f>
        <v>0</v>
      </c>
      <c r="L70" s="182">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2">
      <c r="A71" s="318">
        <f>'1-2'!A71</f>
        <v>0</v>
      </c>
      <c r="B71" s="319">
        <f>'1-2'!B71</f>
        <v>0</v>
      </c>
      <c r="C71" s="320">
        <f>'1-2'!C71</f>
        <v>0</v>
      </c>
      <c r="D71" s="211">
        <v>68</v>
      </c>
      <c r="E71" s="270">
        <f>'2-2'!E71</f>
        <v>0</v>
      </c>
      <c r="F71" s="271">
        <f>'2-2'!F71</f>
        <v>0</v>
      </c>
      <c r="G71" s="182">
        <f>'2-2'!G71</f>
        <v>0</v>
      </c>
      <c r="H71" s="272">
        <f>'2-2'!H71</f>
        <v>0</v>
      </c>
      <c r="I71" s="272">
        <f>'2-2'!I71</f>
        <v>0</v>
      </c>
      <c r="J71" s="321">
        <f>'2-2'!J71</f>
        <v>0</v>
      </c>
      <c r="K71" s="322">
        <f>'2-2'!K71</f>
        <v>0</v>
      </c>
      <c r="L71" s="182">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2">
      <c r="A72" s="318">
        <f>'1-2'!A72</f>
        <v>0</v>
      </c>
      <c r="B72" s="319">
        <f>'1-2'!B72</f>
        <v>0</v>
      </c>
      <c r="C72" s="320">
        <f>'1-2'!C72</f>
        <v>0</v>
      </c>
      <c r="D72" s="211">
        <v>69</v>
      </c>
      <c r="E72" s="270">
        <f>'2-2'!E72</f>
        <v>0</v>
      </c>
      <c r="F72" s="271">
        <f>'2-2'!F72</f>
        <v>0</v>
      </c>
      <c r="G72" s="182">
        <f>'2-2'!G72</f>
        <v>0</v>
      </c>
      <c r="H72" s="272">
        <f>'2-2'!H72</f>
        <v>0</v>
      </c>
      <c r="I72" s="272">
        <f>'2-2'!I72</f>
        <v>0</v>
      </c>
      <c r="J72" s="321">
        <f>'2-2'!J72</f>
        <v>0</v>
      </c>
      <c r="K72" s="322">
        <f>'2-2'!K72</f>
        <v>0</v>
      </c>
      <c r="L72" s="182">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2">
      <c r="A73" s="318">
        <f>'1-2'!A73</f>
        <v>0</v>
      </c>
      <c r="B73" s="319">
        <f>'1-2'!B73</f>
        <v>0</v>
      </c>
      <c r="C73" s="320">
        <f>'1-2'!C73</f>
        <v>0</v>
      </c>
      <c r="D73" s="211">
        <v>70</v>
      </c>
      <c r="E73" s="270">
        <f>'2-2'!E73</f>
        <v>0</v>
      </c>
      <c r="F73" s="271">
        <f>'2-2'!F73</f>
        <v>0</v>
      </c>
      <c r="G73" s="182">
        <f>'2-2'!G73</f>
        <v>0</v>
      </c>
      <c r="H73" s="272">
        <f>'2-2'!H73</f>
        <v>0</v>
      </c>
      <c r="I73" s="272">
        <f>'2-2'!I73</f>
        <v>0</v>
      </c>
      <c r="J73" s="321">
        <f>'2-2'!J73</f>
        <v>0</v>
      </c>
      <c r="K73" s="322">
        <f>'2-2'!K73</f>
        <v>0</v>
      </c>
      <c r="L73" s="182">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2">
      <c r="A74" s="318">
        <f>'1-2'!A74</f>
        <v>0</v>
      </c>
      <c r="B74" s="319">
        <f>'1-2'!B74</f>
        <v>0</v>
      </c>
      <c r="C74" s="320">
        <f>'1-2'!C74</f>
        <v>0</v>
      </c>
      <c r="D74" s="211">
        <v>71</v>
      </c>
      <c r="E74" s="270">
        <f>'2-2'!E74</f>
        <v>0</v>
      </c>
      <c r="F74" s="271">
        <f>'2-2'!F74</f>
        <v>0</v>
      </c>
      <c r="G74" s="182">
        <f>'2-2'!G74</f>
        <v>0</v>
      </c>
      <c r="H74" s="272">
        <f>'2-2'!H74</f>
        <v>0</v>
      </c>
      <c r="I74" s="272">
        <f>'2-2'!I74</f>
        <v>0</v>
      </c>
      <c r="J74" s="321">
        <f>'2-2'!J74</f>
        <v>0</v>
      </c>
      <c r="K74" s="322">
        <f>'2-2'!K74</f>
        <v>0</v>
      </c>
      <c r="L74" s="182">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2">
      <c r="A75" s="318">
        <f>'1-2'!A75</f>
        <v>0</v>
      </c>
      <c r="B75" s="319">
        <f>'1-2'!B75</f>
        <v>0</v>
      </c>
      <c r="C75" s="320">
        <f>'1-2'!C75</f>
        <v>0</v>
      </c>
      <c r="D75" s="211">
        <v>72</v>
      </c>
      <c r="E75" s="270">
        <f>'2-2'!E75</f>
        <v>0</v>
      </c>
      <c r="F75" s="271">
        <f>'2-2'!F75</f>
        <v>0</v>
      </c>
      <c r="G75" s="182">
        <f>'2-2'!G75</f>
        <v>0</v>
      </c>
      <c r="H75" s="272">
        <f>'2-2'!H75</f>
        <v>0</v>
      </c>
      <c r="I75" s="272">
        <f>'2-2'!I75</f>
        <v>0</v>
      </c>
      <c r="J75" s="321">
        <f>'2-2'!J75</f>
        <v>0</v>
      </c>
      <c r="K75" s="322">
        <f>'2-2'!K75</f>
        <v>0</v>
      </c>
      <c r="L75" s="182">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2">
      <c r="A76" s="318">
        <f>'1-2'!A76</f>
        <v>0</v>
      </c>
      <c r="B76" s="319">
        <f>'1-2'!B76</f>
        <v>0</v>
      </c>
      <c r="C76" s="320">
        <f>'1-2'!C76</f>
        <v>0</v>
      </c>
      <c r="D76" s="211">
        <v>73</v>
      </c>
      <c r="E76" s="270">
        <f>'2-2'!E76</f>
        <v>0</v>
      </c>
      <c r="F76" s="271">
        <f>'2-2'!F76</f>
        <v>0</v>
      </c>
      <c r="G76" s="182">
        <f>'2-2'!G76</f>
        <v>0</v>
      </c>
      <c r="H76" s="272">
        <f>'2-2'!H76</f>
        <v>0</v>
      </c>
      <c r="I76" s="272">
        <f>'2-2'!I76</f>
        <v>0</v>
      </c>
      <c r="J76" s="321">
        <f>'2-2'!J76</f>
        <v>0</v>
      </c>
      <c r="K76" s="322">
        <f>'2-2'!K76</f>
        <v>0</v>
      </c>
      <c r="L76" s="182">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2">
      <c r="A77" s="318">
        <f>'1-2'!A77</f>
        <v>0</v>
      </c>
      <c r="B77" s="319">
        <f>'1-2'!B77</f>
        <v>0</v>
      </c>
      <c r="C77" s="320">
        <f>'1-2'!C77</f>
        <v>0</v>
      </c>
      <c r="D77" s="211">
        <v>74</v>
      </c>
      <c r="E77" s="270">
        <f>'2-2'!E77</f>
        <v>0</v>
      </c>
      <c r="F77" s="271">
        <f>'2-2'!F77</f>
        <v>0</v>
      </c>
      <c r="G77" s="182">
        <f>'2-2'!G77</f>
        <v>0</v>
      </c>
      <c r="H77" s="272">
        <f>'2-2'!H77</f>
        <v>0</v>
      </c>
      <c r="I77" s="272">
        <f>'2-2'!I77</f>
        <v>0</v>
      </c>
      <c r="J77" s="321">
        <f>'2-2'!J77</f>
        <v>0</v>
      </c>
      <c r="K77" s="322">
        <f>'2-2'!K77</f>
        <v>0</v>
      </c>
      <c r="L77" s="182">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2">
      <c r="A78" s="318">
        <f>'1-2'!A78</f>
        <v>0</v>
      </c>
      <c r="B78" s="319">
        <f>'1-2'!B78</f>
        <v>0</v>
      </c>
      <c r="C78" s="320">
        <f>'1-2'!C78</f>
        <v>0</v>
      </c>
      <c r="D78" s="211">
        <v>75</v>
      </c>
      <c r="E78" s="270">
        <f>'2-2'!E78</f>
        <v>0</v>
      </c>
      <c r="F78" s="271">
        <f>'2-2'!F78</f>
        <v>0</v>
      </c>
      <c r="G78" s="182">
        <f>'2-2'!G78</f>
        <v>0</v>
      </c>
      <c r="H78" s="272">
        <f>'2-2'!H78</f>
        <v>0</v>
      </c>
      <c r="I78" s="272">
        <f>'2-2'!I78</f>
        <v>0</v>
      </c>
      <c r="J78" s="321">
        <f>'2-2'!J78</f>
        <v>0</v>
      </c>
      <c r="K78" s="322">
        <f>'2-2'!K78</f>
        <v>0</v>
      </c>
      <c r="L78" s="182">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2">
      <c r="A79" s="318">
        <f>'1-2'!A79</f>
        <v>0</v>
      </c>
      <c r="B79" s="319">
        <f>'1-2'!B79</f>
        <v>0</v>
      </c>
      <c r="C79" s="320">
        <f>'1-2'!C79</f>
        <v>0</v>
      </c>
      <c r="D79" s="211">
        <v>76</v>
      </c>
      <c r="E79" s="270">
        <f>'2-2'!E79</f>
        <v>0</v>
      </c>
      <c r="F79" s="271">
        <f>'2-2'!F79</f>
        <v>0</v>
      </c>
      <c r="G79" s="182">
        <f>'2-2'!G79</f>
        <v>0</v>
      </c>
      <c r="H79" s="272">
        <f>'2-2'!H79</f>
        <v>0</v>
      </c>
      <c r="I79" s="272">
        <f>'2-2'!I79</f>
        <v>0</v>
      </c>
      <c r="J79" s="321">
        <f>'2-2'!J79</f>
        <v>0</v>
      </c>
      <c r="K79" s="322">
        <f>'2-2'!K79</f>
        <v>0</v>
      </c>
      <c r="L79" s="182">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2">
      <c r="A80" s="318">
        <f>'1-2'!A80</f>
        <v>0</v>
      </c>
      <c r="B80" s="319">
        <f>'1-2'!B80</f>
        <v>0</v>
      </c>
      <c r="C80" s="320">
        <f>'1-2'!C80</f>
        <v>0</v>
      </c>
      <c r="D80" s="211">
        <v>77</v>
      </c>
      <c r="E80" s="270">
        <f>'2-2'!E80</f>
        <v>0</v>
      </c>
      <c r="F80" s="271">
        <f>'2-2'!F80</f>
        <v>0</v>
      </c>
      <c r="G80" s="182">
        <f>'2-2'!G80</f>
        <v>0</v>
      </c>
      <c r="H80" s="272">
        <f>'2-2'!H80</f>
        <v>0</v>
      </c>
      <c r="I80" s="272">
        <f>'2-2'!I80</f>
        <v>0</v>
      </c>
      <c r="J80" s="321">
        <f>'2-2'!J80</f>
        <v>0</v>
      </c>
      <c r="K80" s="322">
        <f>'2-2'!K80</f>
        <v>0</v>
      </c>
      <c r="L80" s="182">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2">
      <c r="A81" s="318">
        <f>'1-2'!A81</f>
        <v>0</v>
      </c>
      <c r="B81" s="319">
        <f>'1-2'!B81</f>
        <v>0</v>
      </c>
      <c r="C81" s="320">
        <f>'1-2'!C81</f>
        <v>0</v>
      </c>
      <c r="D81" s="211">
        <v>78</v>
      </c>
      <c r="E81" s="270">
        <f>'2-2'!E81</f>
        <v>0</v>
      </c>
      <c r="F81" s="271">
        <f>'2-2'!F81</f>
        <v>0</v>
      </c>
      <c r="G81" s="182">
        <f>'2-2'!G81</f>
        <v>0</v>
      </c>
      <c r="H81" s="272">
        <f>'2-2'!H81</f>
        <v>0</v>
      </c>
      <c r="I81" s="272">
        <f>'2-2'!I81</f>
        <v>0</v>
      </c>
      <c r="J81" s="321">
        <f>'2-2'!J81</f>
        <v>0</v>
      </c>
      <c r="K81" s="322">
        <f>'2-2'!K81</f>
        <v>0</v>
      </c>
      <c r="L81" s="182">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2">
      <c r="A82" s="318">
        <f>'1-2'!A82</f>
        <v>0</v>
      </c>
      <c r="B82" s="319">
        <f>'1-2'!B82</f>
        <v>0</v>
      </c>
      <c r="C82" s="320">
        <f>'1-2'!C82</f>
        <v>0</v>
      </c>
      <c r="D82" s="211">
        <v>79</v>
      </c>
      <c r="E82" s="270">
        <f>'2-2'!E82</f>
        <v>0</v>
      </c>
      <c r="F82" s="271">
        <f>'2-2'!F82</f>
        <v>0</v>
      </c>
      <c r="G82" s="182">
        <f>'2-2'!G82</f>
        <v>0</v>
      </c>
      <c r="H82" s="272">
        <f>'2-2'!H82</f>
        <v>0</v>
      </c>
      <c r="I82" s="272">
        <f>'2-2'!I82</f>
        <v>0</v>
      </c>
      <c r="J82" s="321">
        <f>'2-2'!J82</f>
        <v>0</v>
      </c>
      <c r="K82" s="322">
        <f>'2-2'!K82</f>
        <v>0</v>
      </c>
      <c r="L82" s="182">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2">
      <c r="A83" s="318">
        <f>'1-2'!A83</f>
        <v>0</v>
      </c>
      <c r="B83" s="319">
        <f>'1-2'!B83</f>
        <v>0</v>
      </c>
      <c r="C83" s="320">
        <f>'1-2'!C83</f>
        <v>0</v>
      </c>
      <c r="D83" s="211">
        <v>80</v>
      </c>
      <c r="E83" s="270">
        <f>'2-2'!E83</f>
        <v>0</v>
      </c>
      <c r="F83" s="271">
        <f>'2-2'!F83</f>
        <v>0</v>
      </c>
      <c r="G83" s="182">
        <f>'2-2'!G83</f>
        <v>0</v>
      </c>
      <c r="H83" s="272">
        <f>'2-2'!H83</f>
        <v>0</v>
      </c>
      <c r="I83" s="272">
        <f>'2-2'!I83</f>
        <v>0</v>
      </c>
      <c r="J83" s="321">
        <f>'2-2'!J83</f>
        <v>0</v>
      </c>
      <c r="K83" s="322">
        <f>'2-2'!K83</f>
        <v>0</v>
      </c>
      <c r="L83" s="182">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2">
      <c r="A84" s="318">
        <f>'1-2'!A84</f>
        <v>0</v>
      </c>
      <c r="B84" s="319">
        <f>'1-2'!B84</f>
        <v>0</v>
      </c>
      <c r="C84" s="320">
        <f>'1-2'!C84</f>
        <v>0</v>
      </c>
      <c r="D84" s="211">
        <v>81</v>
      </c>
      <c r="E84" s="270">
        <f>'2-2'!E84</f>
        <v>0</v>
      </c>
      <c r="F84" s="271">
        <f>'2-2'!F84</f>
        <v>0</v>
      </c>
      <c r="G84" s="182">
        <f>'2-2'!G84</f>
        <v>0</v>
      </c>
      <c r="H84" s="272">
        <f>'2-2'!H84</f>
        <v>0</v>
      </c>
      <c r="I84" s="272">
        <f>'2-2'!I84</f>
        <v>0</v>
      </c>
      <c r="J84" s="321">
        <f>'2-2'!J84</f>
        <v>0</v>
      </c>
      <c r="K84" s="322">
        <f>'2-2'!K84</f>
        <v>0</v>
      </c>
      <c r="L84" s="182">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2">
      <c r="A85" s="318">
        <f>'1-2'!A85</f>
        <v>0</v>
      </c>
      <c r="B85" s="319">
        <f>'1-2'!B85</f>
        <v>0</v>
      </c>
      <c r="C85" s="320">
        <f>'1-2'!C85</f>
        <v>0</v>
      </c>
      <c r="D85" s="211">
        <v>82</v>
      </c>
      <c r="E85" s="270">
        <f>'2-2'!E85</f>
        <v>0</v>
      </c>
      <c r="F85" s="271">
        <f>'2-2'!F85</f>
        <v>0</v>
      </c>
      <c r="G85" s="182">
        <f>'2-2'!G85</f>
        <v>0</v>
      </c>
      <c r="H85" s="272">
        <f>'2-2'!H85</f>
        <v>0</v>
      </c>
      <c r="I85" s="272">
        <f>'2-2'!I85</f>
        <v>0</v>
      </c>
      <c r="J85" s="321">
        <f>'2-2'!J85</f>
        <v>0</v>
      </c>
      <c r="K85" s="322">
        <f>'2-2'!K85</f>
        <v>0</v>
      </c>
      <c r="L85" s="182">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2">
      <c r="A86" s="318">
        <f>'1-2'!A86</f>
        <v>0</v>
      </c>
      <c r="B86" s="319">
        <f>'1-2'!B86</f>
        <v>0</v>
      </c>
      <c r="C86" s="320">
        <f>'1-2'!C86</f>
        <v>0</v>
      </c>
      <c r="D86" s="211">
        <v>83</v>
      </c>
      <c r="E86" s="270">
        <f>'2-2'!E86</f>
        <v>0</v>
      </c>
      <c r="F86" s="271">
        <f>'2-2'!F86</f>
        <v>0</v>
      </c>
      <c r="G86" s="182">
        <f>'2-2'!G86</f>
        <v>0</v>
      </c>
      <c r="H86" s="272">
        <f>'2-2'!H86</f>
        <v>0</v>
      </c>
      <c r="I86" s="272">
        <f>'2-2'!I86</f>
        <v>0</v>
      </c>
      <c r="J86" s="321">
        <f>'2-2'!J86</f>
        <v>0</v>
      </c>
      <c r="K86" s="322">
        <f>'2-2'!K86</f>
        <v>0</v>
      </c>
      <c r="L86" s="182">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2">
      <c r="A87" s="318">
        <f>'1-2'!A87</f>
        <v>0</v>
      </c>
      <c r="B87" s="319">
        <f>'1-2'!B87</f>
        <v>0</v>
      </c>
      <c r="C87" s="320">
        <f>'1-2'!C87</f>
        <v>0</v>
      </c>
      <c r="D87" s="211">
        <v>84</v>
      </c>
      <c r="E87" s="270">
        <f>'2-2'!E87</f>
        <v>0</v>
      </c>
      <c r="F87" s="271">
        <f>'2-2'!F87</f>
        <v>0</v>
      </c>
      <c r="G87" s="182">
        <f>'2-2'!G87</f>
        <v>0</v>
      </c>
      <c r="H87" s="272">
        <f>'2-2'!H87</f>
        <v>0</v>
      </c>
      <c r="I87" s="272">
        <f>'2-2'!I87</f>
        <v>0</v>
      </c>
      <c r="J87" s="321">
        <f>'2-2'!J87</f>
        <v>0</v>
      </c>
      <c r="K87" s="322">
        <f>'2-2'!K87</f>
        <v>0</v>
      </c>
      <c r="L87" s="182">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2">
      <c r="A88" s="318">
        <f>'1-2'!A88</f>
        <v>0</v>
      </c>
      <c r="B88" s="319">
        <f>'1-2'!B88</f>
        <v>0</v>
      </c>
      <c r="C88" s="320">
        <f>'1-2'!C88</f>
        <v>0</v>
      </c>
      <c r="D88" s="211">
        <v>85</v>
      </c>
      <c r="E88" s="270">
        <f>'2-2'!E88</f>
        <v>0</v>
      </c>
      <c r="F88" s="271">
        <f>'2-2'!F88</f>
        <v>0</v>
      </c>
      <c r="G88" s="182">
        <f>'2-2'!G88</f>
        <v>0</v>
      </c>
      <c r="H88" s="272">
        <f>'2-2'!H88</f>
        <v>0</v>
      </c>
      <c r="I88" s="272">
        <f>'2-2'!I88</f>
        <v>0</v>
      </c>
      <c r="J88" s="321">
        <f>'2-2'!J88</f>
        <v>0</v>
      </c>
      <c r="K88" s="322">
        <f>'2-2'!K88</f>
        <v>0</v>
      </c>
      <c r="L88" s="182">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2">
      <c r="A89" s="318">
        <f>'1-2'!A89</f>
        <v>0</v>
      </c>
      <c r="B89" s="319">
        <f>'1-2'!B89</f>
        <v>0</v>
      </c>
      <c r="C89" s="320">
        <f>'1-2'!C89</f>
        <v>0</v>
      </c>
      <c r="D89" s="211">
        <v>86</v>
      </c>
      <c r="E89" s="270">
        <f>'2-2'!E89</f>
        <v>0</v>
      </c>
      <c r="F89" s="271">
        <f>'2-2'!F89</f>
        <v>0</v>
      </c>
      <c r="G89" s="182">
        <f>'2-2'!G89</f>
        <v>0</v>
      </c>
      <c r="H89" s="272">
        <f>'2-2'!H89</f>
        <v>0</v>
      </c>
      <c r="I89" s="272">
        <f>'2-2'!I89</f>
        <v>0</v>
      </c>
      <c r="J89" s="321">
        <f>'2-2'!J89</f>
        <v>0</v>
      </c>
      <c r="K89" s="322">
        <f>'2-2'!K89</f>
        <v>0</v>
      </c>
      <c r="L89" s="182">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2">
      <c r="A90" s="318">
        <f>'1-2'!A90</f>
        <v>0</v>
      </c>
      <c r="B90" s="319">
        <f>'1-2'!B90</f>
        <v>0</v>
      </c>
      <c r="C90" s="320">
        <f>'1-2'!C90</f>
        <v>0</v>
      </c>
      <c r="D90" s="211">
        <v>87</v>
      </c>
      <c r="E90" s="270">
        <f>'2-2'!E90</f>
        <v>0</v>
      </c>
      <c r="F90" s="271">
        <f>'2-2'!F90</f>
        <v>0</v>
      </c>
      <c r="G90" s="182">
        <f>'2-2'!G90</f>
        <v>0</v>
      </c>
      <c r="H90" s="272">
        <f>'2-2'!H90</f>
        <v>0</v>
      </c>
      <c r="I90" s="272">
        <f>'2-2'!I90</f>
        <v>0</v>
      </c>
      <c r="J90" s="321">
        <f>'2-2'!J90</f>
        <v>0</v>
      </c>
      <c r="K90" s="322">
        <f>'2-2'!K90</f>
        <v>0</v>
      </c>
      <c r="L90" s="182">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2">
      <c r="A91" s="318">
        <f>'1-2'!A91</f>
        <v>0</v>
      </c>
      <c r="B91" s="319">
        <f>'1-2'!B91</f>
        <v>0</v>
      </c>
      <c r="C91" s="320">
        <f>'1-2'!C91</f>
        <v>0</v>
      </c>
      <c r="D91" s="211">
        <v>88</v>
      </c>
      <c r="E91" s="270">
        <f>'2-2'!E91</f>
        <v>0</v>
      </c>
      <c r="F91" s="271">
        <f>'2-2'!F91</f>
        <v>0</v>
      </c>
      <c r="G91" s="182">
        <f>'2-2'!G91</f>
        <v>0</v>
      </c>
      <c r="H91" s="272">
        <f>'2-2'!H91</f>
        <v>0</v>
      </c>
      <c r="I91" s="272">
        <f>'2-2'!I91</f>
        <v>0</v>
      </c>
      <c r="J91" s="321">
        <f>'2-2'!J91</f>
        <v>0</v>
      </c>
      <c r="K91" s="322">
        <f>'2-2'!K91</f>
        <v>0</v>
      </c>
      <c r="L91" s="182">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2">
      <c r="A92" s="318">
        <f>'1-2'!A92</f>
        <v>0</v>
      </c>
      <c r="B92" s="319">
        <f>'1-2'!B92</f>
        <v>0</v>
      </c>
      <c r="C92" s="320">
        <f>'1-2'!C92</f>
        <v>0</v>
      </c>
      <c r="D92" s="211">
        <v>89</v>
      </c>
      <c r="E92" s="270">
        <f>'2-2'!E92</f>
        <v>0</v>
      </c>
      <c r="F92" s="271">
        <f>'2-2'!F92</f>
        <v>0</v>
      </c>
      <c r="G92" s="182">
        <f>'2-2'!G92</f>
        <v>0</v>
      </c>
      <c r="H92" s="272">
        <f>'2-2'!H92</f>
        <v>0</v>
      </c>
      <c r="I92" s="272">
        <f>'2-2'!I92</f>
        <v>0</v>
      </c>
      <c r="J92" s="321">
        <f>'2-2'!J92</f>
        <v>0</v>
      </c>
      <c r="K92" s="322">
        <f>'2-2'!K92</f>
        <v>0</v>
      </c>
      <c r="L92" s="182">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2">
      <c r="A93" s="318">
        <f>'1-2'!A93</f>
        <v>0</v>
      </c>
      <c r="B93" s="319">
        <f>'1-2'!B93</f>
        <v>0</v>
      </c>
      <c r="C93" s="320">
        <f>'1-2'!C93</f>
        <v>0</v>
      </c>
      <c r="D93" s="211">
        <v>90</v>
      </c>
      <c r="E93" s="270">
        <f>'2-2'!E93</f>
        <v>0</v>
      </c>
      <c r="F93" s="271">
        <f>'2-2'!F93</f>
        <v>0</v>
      </c>
      <c r="G93" s="182">
        <f>'2-2'!G93</f>
        <v>0</v>
      </c>
      <c r="H93" s="272">
        <f>'2-2'!H93</f>
        <v>0</v>
      </c>
      <c r="I93" s="272">
        <f>'2-2'!I93</f>
        <v>0</v>
      </c>
      <c r="J93" s="321">
        <f>'2-2'!J93</f>
        <v>0</v>
      </c>
      <c r="K93" s="322">
        <f>'2-2'!K93</f>
        <v>0</v>
      </c>
      <c r="L93" s="182">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2">
      <c r="A94" s="318">
        <f>'1-2'!A94</f>
        <v>0</v>
      </c>
      <c r="B94" s="319">
        <f>'1-2'!B94</f>
        <v>0</v>
      </c>
      <c r="C94" s="320">
        <f>'1-2'!C94</f>
        <v>0</v>
      </c>
      <c r="D94" s="211">
        <v>91</v>
      </c>
      <c r="E94" s="270">
        <f>'2-2'!E94</f>
        <v>0</v>
      </c>
      <c r="F94" s="271">
        <f>'2-2'!F94</f>
        <v>0</v>
      </c>
      <c r="G94" s="182">
        <f>'2-2'!G94</f>
        <v>0</v>
      </c>
      <c r="H94" s="272">
        <f>'2-2'!H94</f>
        <v>0</v>
      </c>
      <c r="I94" s="272">
        <f>'2-2'!I94</f>
        <v>0</v>
      </c>
      <c r="J94" s="321">
        <f>'2-2'!J94</f>
        <v>0</v>
      </c>
      <c r="K94" s="322">
        <f>'2-2'!K94</f>
        <v>0</v>
      </c>
      <c r="L94" s="182">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2">
      <c r="A95" s="318">
        <f>'1-2'!A95</f>
        <v>0</v>
      </c>
      <c r="B95" s="319">
        <f>'1-2'!B95</f>
        <v>0</v>
      </c>
      <c r="C95" s="320">
        <f>'1-2'!C95</f>
        <v>0</v>
      </c>
      <c r="D95" s="211">
        <v>92</v>
      </c>
      <c r="E95" s="270">
        <f>'2-2'!E95</f>
        <v>0</v>
      </c>
      <c r="F95" s="271">
        <f>'2-2'!F95</f>
        <v>0</v>
      </c>
      <c r="G95" s="182">
        <f>'2-2'!G95</f>
        <v>0</v>
      </c>
      <c r="H95" s="272">
        <f>'2-2'!H95</f>
        <v>0</v>
      </c>
      <c r="I95" s="272">
        <f>'2-2'!I95</f>
        <v>0</v>
      </c>
      <c r="J95" s="321">
        <f>'2-2'!J95</f>
        <v>0</v>
      </c>
      <c r="K95" s="322">
        <f>'2-2'!K95</f>
        <v>0</v>
      </c>
      <c r="L95" s="182">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2">
      <c r="A96" s="318">
        <f>'1-2'!A96</f>
        <v>0</v>
      </c>
      <c r="B96" s="319">
        <f>'1-2'!B96</f>
        <v>0</v>
      </c>
      <c r="C96" s="320">
        <f>'1-2'!C96</f>
        <v>0</v>
      </c>
      <c r="D96" s="211">
        <v>93</v>
      </c>
      <c r="E96" s="270">
        <f>'2-2'!E96</f>
        <v>0</v>
      </c>
      <c r="F96" s="271">
        <f>'2-2'!F96</f>
        <v>0</v>
      </c>
      <c r="G96" s="182">
        <f>'2-2'!G96</f>
        <v>0</v>
      </c>
      <c r="H96" s="272">
        <f>'2-2'!H96</f>
        <v>0</v>
      </c>
      <c r="I96" s="272">
        <f>'2-2'!I96</f>
        <v>0</v>
      </c>
      <c r="J96" s="321">
        <f>'2-2'!J96</f>
        <v>0</v>
      </c>
      <c r="K96" s="322">
        <f>'2-2'!K96</f>
        <v>0</v>
      </c>
      <c r="L96" s="182">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2">
      <c r="A97" s="318">
        <f>'1-2'!A97</f>
        <v>0</v>
      </c>
      <c r="B97" s="319">
        <f>'1-2'!B97</f>
        <v>0</v>
      </c>
      <c r="C97" s="320">
        <f>'1-2'!C97</f>
        <v>0</v>
      </c>
      <c r="D97" s="211">
        <v>94</v>
      </c>
      <c r="E97" s="270">
        <f>'2-2'!E97</f>
        <v>0</v>
      </c>
      <c r="F97" s="271">
        <f>'2-2'!F97</f>
        <v>0</v>
      </c>
      <c r="G97" s="182">
        <f>'2-2'!G97</f>
        <v>0</v>
      </c>
      <c r="H97" s="272">
        <f>'2-2'!H97</f>
        <v>0</v>
      </c>
      <c r="I97" s="272">
        <f>'2-2'!I97</f>
        <v>0</v>
      </c>
      <c r="J97" s="321">
        <f>'2-2'!J97</f>
        <v>0</v>
      </c>
      <c r="K97" s="322">
        <f>'2-2'!K97</f>
        <v>0</v>
      </c>
      <c r="L97" s="182">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2">
      <c r="A98" s="318">
        <f>'1-2'!A98</f>
        <v>0</v>
      </c>
      <c r="B98" s="319">
        <f>'1-2'!B98</f>
        <v>0</v>
      </c>
      <c r="C98" s="320">
        <f>'1-2'!C98</f>
        <v>0</v>
      </c>
      <c r="D98" s="211">
        <v>95</v>
      </c>
      <c r="E98" s="270">
        <f>'2-2'!E98</f>
        <v>0</v>
      </c>
      <c r="F98" s="271">
        <f>'2-2'!F98</f>
        <v>0</v>
      </c>
      <c r="G98" s="182">
        <f>'2-2'!G98</f>
        <v>0</v>
      </c>
      <c r="H98" s="272">
        <f>'2-2'!H98</f>
        <v>0</v>
      </c>
      <c r="I98" s="272">
        <f>'2-2'!I98</f>
        <v>0</v>
      </c>
      <c r="J98" s="321">
        <f>'2-2'!J98</f>
        <v>0</v>
      </c>
      <c r="K98" s="322">
        <f>'2-2'!K98</f>
        <v>0</v>
      </c>
      <c r="L98" s="182">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2">
      <c r="A99" s="318">
        <f>'1-2'!A99</f>
        <v>0</v>
      </c>
      <c r="B99" s="319">
        <f>'1-2'!B99</f>
        <v>0</v>
      </c>
      <c r="C99" s="320">
        <f>'1-2'!C99</f>
        <v>0</v>
      </c>
      <c r="D99" s="211">
        <v>96</v>
      </c>
      <c r="E99" s="270">
        <f>'2-2'!E99</f>
        <v>0</v>
      </c>
      <c r="F99" s="271">
        <f>'2-2'!F99</f>
        <v>0</v>
      </c>
      <c r="G99" s="182">
        <f>'2-2'!G99</f>
        <v>0</v>
      </c>
      <c r="H99" s="272">
        <f>'2-2'!H99</f>
        <v>0</v>
      </c>
      <c r="I99" s="272">
        <f>'2-2'!I99</f>
        <v>0</v>
      </c>
      <c r="J99" s="321">
        <f>'2-2'!J99</f>
        <v>0</v>
      </c>
      <c r="K99" s="322">
        <f>'2-2'!K99</f>
        <v>0</v>
      </c>
      <c r="L99" s="182">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2">
      <c r="A100" s="318">
        <f>'1-2'!A100</f>
        <v>0</v>
      </c>
      <c r="B100" s="319">
        <f>'1-2'!B100</f>
        <v>0</v>
      </c>
      <c r="C100" s="320">
        <f>'1-2'!C100</f>
        <v>0</v>
      </c>
      <c r="D100" s="211">
        <v>97</v>
      </c>
      <c r="E100" s="270">
        <f>'2-2'!E100</f>
        <v>0</v>
      </c>
      <c r="F100" s="271">
        <f>'2-2'!F100</f>
        <v>0</v>
      </c>
      <c r="G100" s="182">
        <f>'2-2'!G100</f>
        <v>0</v>
      </c>
      <c r="H100" s="272">
        <f>'2-2'!H100</f>
        <v>0</v>
      </c>
      <c r="I100" s="272">
        <f>'2-2'!I100</f>
        <v>0</v>
      </c>
      <c r="J100" s="321">
        <f>'2-2'!J100</f>
        <v>0</v>
      </c>
      <c r="K100" s="322">
        <f>'2-2'!K100</f>
        <v>0</v>
      </c>
      <c r="L100" s="182">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2">
      <c r="A101" s="318">
        <f>'1-2'!A101</f>
        <v>0</v>
      </c>
      <c r="B101" s="319">
        <f>'1-2'!B101</f>
        <v>0</v>
      </c>
      <c r="C101" s="320">
        <f>'1-2'!C101</f>
        <v>0</v>
      </c>
      <c r="D101" s="211">
        <v>98</v>
      </c>
      <c r="E101" s="270">
        <f>'2-2'!E101</f>
        <v>0</v>
      </c>
      <c r="F101" s="271">
        <f>'2-2'!F101</f>
        <v>0</v>
      </c>
      <c r="G101" s="182">
        <f>'2-2'!G101</f>
        <v>0</v>
      </c>
      <c r="H101" s="272">
        <f>'2-2'!H101</f>
        <v>0</v>
      </c>
      <c r="I101" s="272">
        <f>'2-2'!I101</f>
        <v>0</v>
      </c>
      <c r="J101" s="321">
        <f>'2-2'!J101</f>
        <v>0</v>
      </c>
      <c r="K101" s="322">
        <f>'2-2'!K101</f>
        <v>0</v>
      </c>
      <c r="L101" s="182">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2">
      <c r="A102" s="318">
        <f>'1-2'!A102</f>
        <v>0</v>
      </c>
      <c r="B102" s="319">
        <f>'1-2'!B102</f>
        <v>0</v>
      </c>
      <c r="C102" s="320">
        <f>'1-2'!C102</f>
        <v>0</v>
      </c>
      <c r="D102" s="211">
        <v>99</v>
      </c>
      <c r="E102" s="270">
        <f>'2-2'!E102</f>
        <v>0</v>
      </c>
      <c r="F102" s="271">
        <f>'2-2'!F102</f>
        <v>0</v>
      </c>
      <c r="G102" s="182">
        <f>'2-2'!G102</f>
        <v>0</v>
      </c>
      <c r="H102" s="272">
        <f>'2-2'!H102</f>
        <v>0</v>
      </c>
      <c r="I102" s="272">
        <f>'2-2'!I102</f>
        <v>0</v>
      </c>
      <c r="J102" s="321">
        <f>'2-2'!J102</f>
        <v>0</v>
      </c>
      <c r="K102" s="322">
        <f>'2-2'!K102</f>
        <v>0</v>
      </c>
      <c r="L102" s="182">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2">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 hidden="1" customHeight="1" x14ac:dyDescent="0.2">
      <c r="A104" s="318">
        <f>'随時①-2'!A4</f>
        <v>0</v>
      </c>
      <c r="B104" s="319">
        <f>'随時①-2'!B4</f>
        <v>0</v>
      </c>
      <c r="C104" s="320">
        <f>'随時①-2'!C4</f>
        <v>0</v>
      </c>
      <c r="D104" s="219">
        <v>101</v>
      </c>
      <c r="E104" s="271">
        <f>'2-2'!E104</f>
        <v>0</v>
      </c>
      <c r="F104" s="271">
        <f>'2-2'!F104</f>
        <v>0</v>
      </c>
      <c r="G104" s="182">
        <f>'2-2'!G104</f>
        <v>0</v>
      </c>
      <c r="H104" s="272">
        <f>'2-2'!H104</f>
        <v>0</v>
      </c>
      <c r="I104" s="272">
        <f>'2-2'!I104</f>
        <v>0</v>
      </c>
      <c r="J104" s="321">
        <f>'2-2'!J104</f>
        <v>0</v>
      </c>
      <c r="K104" s="322">
        <f>'2-2'!K104</f>
        <v>0</v>
      </c>
      <c r="L104" s="182">
        <f>'2-2'!L104</f>
        <v>0</v>
      </c>
      <c r="M104" s="272">
        <f>'2-2'!M104</f>
        <v>0</v>
      </c>
      <c r="N104" s="272">
        <f>'2-2'!N104</f>
        <v>0</v>
      </c>
      <c r="O104" s="290">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21" hidden="1" customHeight="1" x14ac:dyDescent="0.2">
      <c r="A105" s="318">
        <f>'随時①-2'!A5</f>
        <v>0</v>
      </c>
      <c r="B105" s="319">
        <f>'随時①-2'!B5</f>
        <v>0</v>
      </c>
      <c r="C105" s="320">
        <f>'随時①-2'!C5</f>
        <v>0</v>
      </c>
      <c r="D105" s="211">
        <v>102</v>
      </c>
      <c r="E105" s="270">
        <f>'2-2'!E105</f>
        <v>0</v>
      </c>
      <c r="F105" s="270">
        <f>'2-2'!F105</f>
        <v>0</v>
      </c>
      <c r="G105" s="276">
        <f>'2-2'!G105</f>
        <v>0</v>
      </c>
      <c r="H105" s="277">
        <f>'2-2'!H105</f>
        <v>0</v>
      </c>
      <c r="I105" s="277">
        <f>'2-2'!I105</f>
        <v>0</v>
      </c>
      <c r="J105" s="328">
        <f>'2-2'!J105</f>
        <v>0</v>
      </c>
      <c r="K105" s="322">
        <f>'2-2'!K105</f>
        <v>0</v>
      </c>
      <c r="L105" s="182">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 hidden="1" customHeight="1" x14ac:dyDescent="0.2">
      <c r="A106" s="318">
        <f>'随時①-2'!A6</f>
        <v>0</v>
      </c>
      <c r="B106" s="319">
        <f>'随時①-2'!B6</f>
        <v>0</v>
      </c>
      <c r="C106" s="320">
        <f>'随時①-2'!C6</f>
        <v>0</v>
      </c>
      <c r="D106" s="211">
        <v>103</v>
      </c>
      <c r="E106" s="270">
        <f>'2-2'!E106</f>
        <v>0</v>
      </c>
      <c r="F106" s="270">
        <f>'2-2'!F106</f>
        <v>0</v>
      </c>
      <c r="G106" s="276">
        <f>'2-2'!G106</f>
        <v>0</v>
      </c>
      <c r="H106" s="277">
        <f>'2-2'!H106</f>
        <v>0</v>
      </c>
      <c r="I106" s="277">
        <f>'2-2'!I106</f>
        <v>0</v>
      </c>
      <c r="J106" s="328">
        <f>'2-2'!J106</f>
        <v>0</v>
      </c>
      <c r="K106" s="322">
        <f>'2-2'!K106</f>
        <v>0</v>
      </c>
      <c r="L106" s="182">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 hidden="1" customHeight="1" x14ac:dyDescent="0.2">
      <c r="A107" s="318">
        <f>'随時①-2'!A7</f>
        <v>0</v>
      </c>
      <c r="B107" s="319">
        <f>'随時①-2'!B7</f>
        <v>0</v>
      </c>
      <c r="C107" s="320">
        <f>'随時①-2'!C7</f>
        <v>0</v>
      </c>
      <c r="D107" s="211">
        <v>104</v>
      </c>
      <c r="E107" s="270">
        <f>'2-2'!E107</f>
        <v>0</v>
      </c>
      <c r="F107" s="270">
        <f>'2-2'!F107</f>
        <v>0</v>
      </c>
      <c r="G107" s="276">
        <f>'2-2'!G107</f>
        <v>0</v>
      </c>
      <c r="H107" s="277">
        <f>'2-2'!H107</f>
        <v>0</v>
      </c>
      <c r="I107" s="277">
        <f>'2-2'!I107</f>
        <v>0</v>
      </c>
      <c r="J107" s="328">
        <f>'2-2'!J107</f>
        <v>0</v>
      </c>
      <c r="K107" s="322">
        <f>'2-2'!K107</f>
        <v>0</v>
      </c>
      <c r="L107" s="182">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 hidden="1" customHeight="1" x14ac:dyDescent="0.2">
      <c r="A108" s="318">
        <f>'随時①-2'!A8</f>
        <v>0</v>
      </c>
      <c r="B108" s="319">
        <f>'随時①-2'!B8</f>
        <v>0</v>
      </c>
      <c r="C108" s="320">
        <f>'随時①-2'!C8</f>
        <v>0</v>
      </c>
      <c r="D108" s="211">
        <v>105</v>
      </c>
      <c r="E108" s="270">
        <f>'2-2'!E108</f>
        <v>0</v>
      </c>
      <c r="F108" s="270">
        <f>'2-2'!F108</f>
        <v>0</v>
      </c>
      <c r="G108" s="276">
        <f>'2-2'!G108</f>
        <v>0</v>
      </c>
      <c r="H108" s="277">
        <f>'2-2'!H108</f>
        <v>0</v>
      </c>
      <c r="I108" s="277">
        <f>'2-2'!I108</f>
        <v>0</v>
      </c>
      <c r="J108" s="328">
        <f>'2-2'!J108</f>
        <v>0</v>
      </c>
      <c r="K108" s="322">
        <f>'2-2'!K108</f>
        <v>0</v>
      </c>
      <c r="L108" s="182">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 hidden="1" customHeight="1" x14ac:dyDescent="0.2">
      <c r="A109" s="318">
        <f>'随時①-2'!A9</f>
        <v>0</v>
      </c>
      <c r="B109" s="319">
        <f>'随時①-2'!B9</f>
        <v>0</v>
      </c>
      <c r="C109" s="320">
        <f>'随時①-2'!C9</f>
        <v>0</v>
      </c>
      <c r="D109" s="211">
        <v>106</v>
      </c>
      <c r="E109" s="270">
        <f>'2-2'!E109</f>
        <v>0</v>
      </c>
      <c r="F109" s="270">
        <f>'2-2'!F109</f>
        <v>0</v>
      </c>
      <c r="G109" s="276">
        <f>'2-2'!G109</f>
        <v>0</v>
      </c>
      <c r="H109" s="277">
        <f>'2-2'!H109</f>
        <v>0</v>
      </c>
      <c r="I109" s="277">
        <f>'2-2'!I109</f>
        <v>0</v>
      </c>
      <c r="J109" s="328">
        <f>'2-2'!J109</f>
        <v>0</v>
      </c>
      <c r="K109" s="322">
        <f>'2-2'!K109</f>
        <v>0</v>
      </c>
      <c r="L109" s="182">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 hidden="1" customHeight="1" x14ac:dyDescent="0.2">
      <c r="A110" s="318">
        <f>'随時①-2'!A10</f>
        <v>0</v>
      </c>
      <c r="B110" s="319">
        <f>'随時①-2'!B10</f>
        <v>0</v>
      </c>
      <c r="C110" s="320">
        <f>'随時①-2'!C10</f>
        <v>0</v>
      </c>
      <c r="D110" s="211">
        <v>107</v>
      </c>
      <c r="E110" s="270">
        <f>'2-2'!E110</f>
        <v>0</v>
      </c>
      <c r="F110" s="270">
        <f>'2-2'!F110</f>
        <v>0</v>
      </c>
      <c r="G110" s="276">
        <f>'2-2'!G110</f>
        <v>0</v>
      </c>
      <c r="H110" s="277">
        <f>'2-2'!H110</f>
        <v>0</v>
      </c>
      <c r="I110" s="277">
        <f>'2-2'!I110</f>
        <v>0</v>
      </c>
      <c r="J110" s="328">
        <f>'2-2'!J110</f>
        <v>0</v>
      </c>
      <c r="K110" s="322">
        <f>'2-2'!K110</f>
        <v>0</v>
      </c>
      <c r="L110" s="182">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 hidden="1" customHeight="1" x14ac:dyDescent="0.2">
      <c r="A111" s="318">
        <f>'随時①-2'!A11</f>
        <v>0</v>
      </c>
      <c r="B111" s="319">
        <f>'随時①-2'!B11</f>
        <v>0</v>
      </c>
      <c r="C111" s="320">
        <f>'随時①-2'!C11</f>
        <v>0</v>
      </c>
      <c r="D111" s="211">
        <v>108</v>
      </c>
      <c r="E111" s="270">
        <f>'2-2'!E111</f>
        <v>0</v>
      </c>
      <c r="F111" s="270">
        <f>'2-2'!F111</f>
        <v>0</v>
      </c>
      <c r="G111" s="276">
        <f>'2-2'!G111</f>
        <v>0</v>
      </c>
      <c r="H111" s="277">
        <f>'2-2'!H111</f>
        <v>0</v>
      </c>
      <c r="I111" s="277">
        <f>'2-2'!I111</f>
        <v>0</v>
      </c>
      <c r="J111" s="328">
        <f>'2-2'!J111</f>
        <v>0</v>
      </c>
      <c r="K111" s="322">
        <f>'2-2'!K111</f>
        <v>0</v>
      </c>
      <c r="L111" s="182">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 hidden="1" customHeight="1" x14ac:dyDescent="0.2">
      <c r="A112" s="318">
        <f>'随時①-2'!A12</f>
        <v>0</v>
      </c>
      <c r="B112" s="319">
        <f>'随時①-2'!B12</f>
        <v>0</v>
      </c>
      <c r="C112" s="320">
        <f>'随時①-2'!C12</f>
        <v>0</v>
      </c>
      <c r="D112" s="211">
        <v>109</v>
      </c>
      <c r="E112" s="270">
        <f>'2-2'!E112</f>
        <v>0</v>
      </c>
      <c r="F112" s="270">
        <f>'2-2'!F112</f>
        <v>0</v>
      </c>
      <c r="G112" s="276">
        <f>'2-2'!G112</f>
        <v>0</v>
      </c>
      <c r="H112" s="277">
        <f>'2-2'!H112</f>
        <v>0</v>
      </c>
      <c r="I112" s="277">
        <f>'2-2'!I112</f>
        <v>0</v>
      </c>
      <c r="J112" s="328">
        <f>'2-2'!J112</f>
        <v>0</v>
      </c>
      <c r="K112" s="322">
        <f>'2-2'!K112</f>
        <v>0</v>
      </c>
      <c r="L112" s="182">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2">
      <c r="A113" s="318">
        <f>'随時①-2'!A13</f>
        <v>0</v>
      </c>
      <c r="B113" s="319">
        <f>'随時①-2'!B13</f>
        <v>0</v>
      </c>
      <c r="C113" s="320">
        <f>'随時①-2'!C13</f>
        <v>0</v>
      </c>
      <c r="D113" s="211">
        <v>110</v>
      </c>
      <c r="E113" s="270">
        <f>'2-2'!E113</f>
        <v>0</v>
      </c>
      <c r="F113" s="270">
        <f>'2-2'!F113</f>
        <v>0</v>
      </c>
      <c r="G113" s="276">
        <f>'2-2'!G113</f>
        <v>0</v>
      </c>
      <c r="H113" s="277">
        <f>'2-2'!H113</f>
        <v>0</v>
      </c>
      <c r="I113" s="277">
        <f>'2-2'!I113</f>
        <v>0</v>
      </c>
      <c r="J113" s="328">
        <f>'2-2'!J113</f>
        <v>0</v>
      </c>
      <c r="K113" s="322">
        <f>'2-2'!K113</f>
        <v>0</v>
      </c>
      <c r="L113" s="182">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2">
      <c r="A114" s="318">
        <f>'随時①-2'!A14</f>
        <v>0</v>
      </c>
      <c r="B114" s="319">
        <f>'随時①-2'!B14</f>
        <v>0</v>
      </c>
      <c r="C114" s="320">
        <f>'随時①-2'!C14</f>
        <v>0</v>
      </c>
      <c r="D114" s="211">
        <v>111</v>
      </c>
      <c r="E114" s="270">
        <f>'2-2'!E114</f>
        <v>0</v>
      </c>
      <c r="F114" s="270">
        <f>'2-2'!F114</f>
        <v>0</v>
      </c>
      <c r="G114" s="276">
        <f>'2-2'!G114</f>
        <v>0</v>
      </c>
      <c r="H114" s="277">
        <f>'2-2'!H114</f>
        <v>0</v>
      </c>
      <c r="I114" s="277">
        <f>'2-2'!I114</f>
        <v>0</v>
      </c>
      <c r="J114" s="328">
        <f>'2-2'!J114</f>
        <v>0</v>
      </c>
      <c r="K114" s="322">
        <f>'2-2'!K114</f>
        <v>0</v>
      </c>
      <c r="L114" s="182">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2">
      <c r="A115" s="318">
        <f>'随時①-2'!A15</f>
        <v>0</v>
      </c>
      <c r="B115" s="319">
        <f>'随時①-2'!B15</f>
        <v>0</v>
      </c>
      <c r="C115" s="320">
        <f>'随時①-2'!C15</f>
        <v>0</v>
      </c>
      <c r="D115" s="211">
        <v>112</v>
      </c>
      <c r="E115" s="270">
        <f>'2-2'!E115</f>
        <v>0</v>
      </c>
      <c r="F115" s="270">
        <f>'2-2'!F115</f>
        <v>0</v>
      </c>
      <c r="G115" s="276">
        <f>'2-2'!G115</f>
        <v>0</v>
      </c>
      <c r="H115" s="277">
        <f>'2-2'!H115</f>
        <v>0</v>
      </c>
      <c r="I115" s="277">
        <f>'2-2'!I115</f>
        <v>0</v>
      </c>
      <c r="J115" s="328">
        <f>'2-2'!J115</f>
        <v>0</v>
      </c>
      <c r="K115" s="322">
        <f>'2-2'!K115</f>
        <v>0</v>
      </c>
      <c r="L115" s="182">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2">
      <c r="A116" s="318">
        <f>'随時①-2'!A16</f>
        <v>0</v>
      </c>
      <c r="B116" s="319">
        <f>'随時①-2'!B16</f>
        <v>0</v>
      </c>
      <c r="C116" s="320">
        <f>'随時①-2'!C16</f>
        <v>0</v>
      </c>
      <c r="D116" s="211">
        <v>113</v>
      </c>
      <c r="E116" s="270">
        <f>'2-2'!E116</f>
        <v>0</v>
      </c>
      <c r="F116" s="270">
        <f>'2-2'!F116</f>
        <v>0</v>
      </c>
      <c r="G116" s="276">
        <f>'2-2'!G116</f>
        <v>0</v>
      </c>
      <c r="H116" s="277">
        <f>'2-2'!H116</f>
        <v>0</v>
      </c>
      <c r="I116" s="277">
        <f>'2-2'!I116</f>
        <v>0</v>
      </c>
      <c r="J116" s="328">
        <f>'2-2'!J116</f>
        <v>0</v>
      </c>
      <c r="K116" s="322">
        <f>'2-2'!K116</f>
        <v>0</v>
      </c>
      <c r="L116" s="182">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2">
      <c r="A117" s="318">
        <f>'随時①-2'!A17</f>
        <v>0</v>
      </c>
      <c r="B117" s="319">
        <f>'随時①-2'!B17</f>
        <v>0</v>
      </c>
      <c r="C117" s="320">
        <f>'随時①-2'!C17</f>
        <v>0</v>
      </c>
      <c r="D117" s="211">
        <v>114</v>
      </c>
      <c r="E117" s="270">
        <f>'2-2'!E117</f>
        <v>0</v>
      </c>
      <c r="F117" s="270">
        <f>'2-2'!F117</f>
        <v>0</v>
      </c>
      <c r="G117" s="276">
        <f>'2-2'!G117</f>
        <v>0</v>
      </c>
      <c r="H117" s="277">
        <f>'2-2'!H117</f>
        <v>0</v>
      </c>
      <c r="I117" s="277">
        <f>'2-2'!I117</f>
        <v>0</v>
      </c>
      <c r="J117" s="328">
        <f>'2-2'!J117</f>
        <v>0</v>
      </c>
      <c r="K117" s="322">
        <f>'2-2'!K117</f>
        <v>0</v>
      </c>
      <c r="L117" s="182">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2">
      <c r="A118" s="318">
        <f>'随時①-2'!A18</f>
        <v>0</v>
      </c>
      <c r="B118" s="319">
        <f>'随時①-2'!B18</f>
        <v>0</v>
      </c>
      <c r="C118" s="320">
        <f>'随時①-2'!C18</f>
        <v>0</v>
      </c>
      <c r="D118" s="211">
        <v>115</v>
      </c>
      <c r="E118" s="270">
        <f>'2-2'!E118</f>
        <v>0</v>
      </c>
      <c r="F118" s="270">
        <f>'2-2'!F118</f>
        <v>0</v>
      </c>
      <c r="G118" s="276">
        <f>'2-2'!G118</f>
        <v>0</v>
      </c>
      <c r="H118" s="277">
        <f>'2-2'!H118</f>
        <v>0</v>
      </c>
      <c r="I118" s="277">
        <f>'2-2'!I118</f>
        <v>0</v>
      </c>
      <c r="J118" s="328">
        <f>'2-2'!J118</f>
        <v>0</v>
      </c>
      <c r="K118" s="322">
        <f>'2-2'!K118</f>
        <v>0</v>
      </c>
      <c r="L118" s="182">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2">
      <c r="A119" s="318">
        <f>'随時①-2'!A19</f>
        <v>0</v>
      </c>
      <c r="B119" s="319">
        <f>'随時①-2'!B19</f>
        <v>0</v>
      </c>
      <c r="C119" s="320">
        <f>'随時①-2'!C19</f>
        <v>0</v>
      </c>
      <c r="D119" s="211">
        <v>116</v>
      </c>
      <c r="E119" s="270">
        <f>'2-2'!E119</f>
        <v>0</v>
      </c>
      <c r="F119" s="270">
        <f>'2-2'!F119</f>
        <v>0</v>
      </c>
      <c r="G119" s="276">
        <f>'2-2'!G119</f>
        <v>0</v>
      </c>
      <c r="H119" s="277">
        <f>'2-2'!H119</f>
        <v>0</v>
      </c>
      <c r="I119" s="277">
        <f>'2-2'!I119</f>
        <v>0</v>
      </c>
      <c r="J119" s="328">
        <f>'2-2'!J119</f>
        <v>0</v>
      </c>
      <c r="K119" s="322">
        <f>'2-2'!K119</f>
        <v>0</v>
      </c>
      <c r="L119" s="182">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2">
      <c r="A120" s="325">
        <f>'随時①-2'!A20</f>
        <v>0</v>
      </c>
      <c r="B120" s="326">
        <f>'随時①-2'!B20</f>
        <v>0</v>
      </c>
      <c r="C120" s="327">
        <f>'随時①-2'!C20</f>
        <v>0</v>
      </c>
      <c r="D120" s="211">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2">
      <c r="A121" s="325">
        <f>'随時①-2'!A21</f>
        <v>0</v>
      </c>
      <c r="B121" s="326">
        <f>'随時①-2'!B21</f>
        <v>0</v>
      </c>
      <c r="C121" s="327">
        <f>'随時①-2'!C21</f>
        <v>0</v>
      </c>
      <c r="D121" s="211">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2">
      <c r="A122" s="318">
        <f>'随時①-2'!A22</f>
        <v>0</v>
      </c>
      <c r="B122" s="319">
        <f>'随時①-2'!B22</f>
        <v>0</v>
      </c>
      <c r="C122" s="320">
        <f>'随時①-2'!C22</f>
        <v>0</v>
      </c>
      <c r="D122" s="211">
        <v>119</v>
      </c>
      <c r="E122" s="270">
        <f>'2-2'!E122</f>
        <v>0</v>
      </c>
      <c r="F122" s="270">
        <f>'2-2'!F122</f>
        <v>0</v>
      </c>
      <c r="G122" s="276">
        <f>'2-2'!G122</f>
        <v>0</v>
      </c>
      <c r="H122" s="277">
        <f>'2-2'!H122</f>
        <v>0</v>
      </c>
      <c r="I122" s="277">
        <f>'2-2'!I122</f>
        <v>0</v>
      </c>
      <c r="J122" s="328">
        <f>'2-2'!J122</f>
        <v>0</v>
      </c>
      <c r="K122" s="322">
        <f>'2-2'!K122</f>
        <v>0</v>
      </c>
      <c r="L122" s="182">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2">
      <c r="A123" s="332">
        <f>'随時①-2'!A23</f>
        <v>0</v>
      </c>
      <c r="B123" s="333">
        <f>'随時①-2'!B23</f>
        <v>0</v>
      </c>
      <c r="C123" s="334">
        <f>'随時①-2'!C23</f>
        <v>0</v>
      </c>
      <c r="D123" s="279">
        <v>120</v>
      </c>
      <c r="E123" s="280">
        <f>'2-2'!E123</f>
        <v>0</v>
      </c>
      <c r="F123" s="280">
        <f>'2-2'!F123</f>
        <v>0</v>
      </c>
      <c r="G123" s="281">
        <f>'2-2'!G123</f>
        <v>0</v>
      </c>
      <c r="H123" s="282">
        <f>'2-2'!H123</f>
        <v>0</v>
      </c>
      <c r="I123" s="282">
        <f>'2-2'!I123</f>
        <v>0</v>
      </c>
      <c r="J123" s="527">
        <f>'2-2'!J123</f>
        <v>0</v>
      </c>
      <c r="K123" s="528">
        <f>'2-2'!K123</f>
        <v>0</v>
      </c>
      <c r="L123" s="393">
        <f>'2-2'!L123</f>
        <v>0</v>
      </c>
      <c r="M123" s="494">
        <f>'2-2'!M123</f>
        <v>0</v>
      </c>
      <c r="N123" s="494">
        <f>'2-2'!N123</f>
        <v>0</v>
      </c>
      <c r="O123" s="498">
        <f t="shared" si="8"/>
        <v>0</v>
      </c>
      <c r="P123" s="529">
        <f>'2-2'!P123</f>
        <v>0</v>
      </c>
      <c r="Q123" s="530">
        <f>'2-2'!Q123</f>
        <v>0</v>
      </c>
      <c r="R123" s="24">
        <f>IF(AND(ISNA(MATCH($D123,'随時②-2'!$D$4:$D$18,0)),ISNA(MATCH($D123,'随時③-2'!$D$4:$D$18,0))),0,1)</f>
        <v>0</v>
      </c>
      <c r="S123" s="61" t="str">
        <f t="shared" si="4"/>
        <v/>
      </c>
      <c r="T123" s="61" t="str">
        <f t="shared" si="5"/>
        <v/>
      </c>
      <c r="U123" s="5" t="str">
        <f t="shared" si="6"/>
        <v/>
      </c>
    </row>
    <row r="124" spans="1:21" ht="21" customHeight="1" x14ac:dyDescent="0.2">
      <c r="A124" s="318">
        <f>'随時②-2'!A21</f>
        <v>2</v>
      </c>
      <c r="B124" s="319" t="str">
        <f>'随時②-2'!B21</f>
        <v>１－(1)－イ</v>
      </c>
      <c r="C124" s="320" t="str">
        <f>'随時②-2'!C21</f>
        <v>授業満足度の向上</v>
      </c>
      <c r="D124" s="219">
        <v>201</v>
      </c>
      <c r="E124" s="271" t="str">
        <f>'2-2'!E124</f>
        <v>消耗需用費</v>
      </c>
      <c r="F124" s="271" t="str">
        <f>'2-2'!F124</f>
        <v>マグネットスクリーン</v>
      </c>
      <c r="G124" s="182">
        <f>'2-2'!G124</f>
        <v>32120</v>
      </c>
      <c r="H124" s="272">
        <f>'2-2'!H124</f>
        <v>5</v>
      </c>
      <c r="I124" s="272">
        <f>'2-2'!I124</f>
        <v>1</v>
      </c>
      <c r="J124" s="328">
        <f>'2-2'!J124</f>
        <v>160600</v>
      </c>
      <c r="K124" s="329" t="str">
        <f>'2-2'!K124</f>
        <v>マグネットスクリーン</v>
      </c>
      <c r="L124" s="276">
        <f>'2-2'!L124</f>
        <v>32120</v>
      </c>
      <c r="M124" s="277">
        <f>'2-2'!M124</f>
        <v>5</v>
      </c>
      <c r="N124" s="277">
        <f>'2-2'!N124</f>
        <v>1</v>
      </c>
      <c r="O124" s="265">
        <f t="shared" si="8"/>
        <v>160600</v>
      </c>
      <c r="P124" s="330">
        <f>'2-2'!P124</f>
        <v>0</v>
      </c>
      <c r="Q124" s="331">
        <f>'2-2'!Q124</f>
        <v>0</v>
      </c>
      <c r="R124" s="24">
        <f>IF(AND(ISNA(MATCH($D124,'随時②-2'!$D$4:$D$18,0)),ISNA(MATCH($D124,'随時③-2'!$D$4:$D$18,0))),0,1)</f>
        <v>0</v>
      </c>
      <c r="S124" s="61" t="str">
        <f t="shared" si="4"/>
        <v/>
      </c>
      <c r="T124" s="61" t="str">
        <f t="shared" si="5"/>
        <v/>
      </c>
      <c r="U124" s="5">
        <f t="shared" si="6"/>
        <v>7</v>
      </c>
    </row>
    <row r="125" spans="1:21" ht="21" customHeight="1" x14ac:dyDescent="0.2">
      <c r="A125" s="325">
        <f>'随時②-2'!A22</f>
        <v>5</v>
      </c>
      <c r="B125" s="326" t="str">
        <f>'随時②-2'!B22</f>
        <v>４－(1)－ア</v>
      </c>
      <c r="C125" s="327" t="str">
        <f>'随時②-2'!C22</f>
        <v>地域貢献力の育成</v>
      </c>
      <c r="D125" s="211">
        <v>202</v>
      </c>
      <c r="E125" s="270" t="str">
        <f>'2-2'!E125</f>
        <v>消耗需用費</v>
      </c>
      <c r="F125" s="270" t="str">
        <f>'2-2'!F125</f>
        <v>出前授業用教材</v>
      </c>
      <c r="G125" s="276">
        <f>'2-2'!G125</f>
        <v>7200</v>
      </c>
      <c r="H125" s="277">
        <f>'2-2'!H125</f>
        <v>1</v>
      </c>
      <c r="I125" s="277">
        <f>'2-2'!I125</f>
        <v>2</v>
      </c>
      <c r="J125" s="328">
        <f>'2-2'!J125</f>
        <v>14400</v>
      </c>
      <c r="K125" s="322" t="str">
        <f>'2-2'!K125</f>
        <v>出前授業用教材</v>
      </c>
      <c r="L125" s="182">
        <f>'2-2'!L125</f>
        <v>2178</v>
      </c>
      <c r="M125" s="272">
        <f>'2-2'!M125</f>
        <v>1</v>
      </c>
      <c r="N125" s="272">
        <f>'2-2'!N125</f>
        <v>1</v>
      </c>
      <c r="O125" s="265">
        <f t="shared" si="8"/>
        <v>2178</v>
      </c>
      <c r="P125" s="323">
        <f>'2-2'!P125</f>
        <v>0</v>
      </c>
      <c r="Q125" s="324">
        <f>'2-2'!Q125</f>
        <v>0</v>
      </c>
      <c r="R125" s="24">
        <f>IF(AND(ISNA(MATCH($D125,'随時②-2'!$D$4:$D$18,0)),ISNA(MATCH($D125,'随時③-2'!$D$4:$D$18,0))),0,1)</f>
        <v>0</v>
      </c>
      <c r="S125" s="61" t="str">
        <f t="shared" si="4"/>
        <v/>
      </c>
      <c r="T125" s="61" t="str">
        <f t="shared" si="5"/>
        <v/>
      </c>
      <c r="U125" s="5">
        <f t="shared" si="6"/>
        <v>7</v>
      </c>
    </row>
    <row r="126" spans="1:21" ht="21" customHeight="1" x14ac:dyDescent="0.2">
      <c r="A126" s="325">
        <f>'随時②-2'!A23</f>
        <v>6</v>
      </c>
      <c r="B126" s="326" t="str">
        <f>'随時②-2'!B23</f>
        <v>４－(3)－イ</v>
      </c>
      <c r="C126" s="327" t="str">
        <f>'随時②-2'!C23</f>
        <v>開かれた学校づくり</v>
      </c>
      <c r="D126" s="211">
        <v>203</v>
      </c>
      <c r="E126" s="270" t="str">
        <f>'2-2'!E126</f>
        <v>消耗需用費</v>
      </c>
      <c r="F126" s="270" t="str">
        <f>'2-2'!F126</f>
        <v>三脚　W-312</v>
      </c>
      <c r="G126" s="276">
        <f>'2-2'!G126</f>
        <v>4620</v>
      </c>
      <c r="H126" s="277">
        <f>'2-2'!H126</f>
        <v>1</v>
      </c>
      <c r="I126" s="277">
        <f>'2-2'!I126</f>
        <v>1</v>
      </c>
      <c r="J126" s="328">
        <f>'2-2'!J126</f>
        <v>4620</v>
      </c>
      <c r="K126" s="322" t="str">
        <f>'2-2'!K126</f>
        <v>三脚　W-312</v>
      </c>
      <c r="L126" s="182">
        <f>'2-2'!L126</f>
        <v>4620</v>
      </c>
      <c r="M126" s="272">
        <f>'2-2'!M126</f>
        <v>1</v>
      </c>
      <c r="N126" s="272">
        <f>'2-2'!N126</f>
        <v>1</v>
      </c>
      <c r="O126" s="265">
        <f t="shared" si="8"/>
        <v>4620</v>
      </c>
      <c r="P126" s="323">
        <f>'2-2'!P126</f>
        <v>0</v>
      </c>
      <c r="Q126" s="324">
        <f>'2-2'!Q126</f>
        <v>0</v>
      </c>
      <c r="R126" s="24">
        <f>IF(AND(ISNA(MATCH($D126,'随時②-2'!$D$4:$D$18,0)),ISNA(MATCH($D126,'随時③-2'!$D$4:$D$18,0))),0,1)</f>
        <v>0</v>
      </c>
      <c r="S126" s="61" t="str">
        <f t="shared" si="4"/>
        <v/>
      </c>
      <c r="T126" s="61" t="str">
        <f t="shared" si="5"/>
        <v/>
      </c>
      <c r="U126" s="5">
        <f t="shared" si="6"/>
        <v>7</v>
      </c>
    </row>
    <row r="127" spans="1:21" ht="21" customHeight="1" x14ac:dyDescent="0.2">
      <c r="A127" s="325">
        <f>'随時②-2'!A24</f>
        <v>6</v>
      </c>
      <c r="B127" s="326" t="str">
        <f>'随時②-2'!B24</f>
        <v>４－(3)－イ</v>
      </c>
      <c r="C127" s="327" t="str">
        <f>'随時②-2'!C24</f>
        <v>開かれた学校づくり</v>
      </c>
      <c r="D127" s="211">
        <v>204</v>
      </c>
      <c r="E127" s="270" t="str">
        <f>'2-2'!E127</f>
        <v>消耗需用費</v>
      </c>
      <c r="F127" s="270" t="str">
        <f>'2-2'!F127</f>
        <v>体験授業用教材</v>
      </c>
      <c r="G127" s="276">
        <f>'2-2'!G127</f>
        <v>74974</v>
      </c>
      <c r="H127" s="277">
        <f>'2-2'!H127</f>
        <v>1</v>
      </c>
      <c r="I127" s="277">
        <f>'2-2'!I127</f>
        <v>1</v>
      </c>
      <c r="J127" s="328">
        <f>'2-2'!J127</f>
        <v>74974</v>
      </c>
      <c r="K127" s="322" t="str">
        <f>'2-2'!K127</f>
        <v>体験授業用教材</v>
      </c>
      <c r="L127" s="182">
        <f>'2-2'!L127</f>
        <v>72465</v>
      </c>
      <c r="M127" s="272">
        <f>'2-2'!M127</f>
        <v>1</v>
      </c>
      <c r="N127" s="272">
        <f>'2-2'!N127</f>
        <v>1</v>
      </c>
      <c r="O127" s="265">
        <f t="shared" si="8"/>
        <v>72465</v>
      </c>
      <c r="P127" s="323">
        <f>'2-2'!P127</f>
        <v>0</v>
      </c>
      <c r="Q127" s="324"/>
      <c r="R127" s="24">
        <f>IF(AND(ISNA(MATCH($D127,'随時②-2'!$D$4:$D$18,0)),ISNA(MATCH($D127,'随時③-2'!$D$4:$D$18,0))),0,1)</f>
        <v>0</v>
      </c>
      <c r="S127" s="61" t="str">
        <f t="shared" si="4"/>
        <v/>
      </c>
      <c r="T127" s="61" t="str">
        <f t="shared" si="5"/>
        <v/>
      </c>
      <c r="U127" s="5">
        <f t="shared" si="6"/>
        <v>7</v>
      </c>
    </row>
    <row r="128" spans="1:21" ht="21" customHeight="1" x14ac:dyDescent="0.2">
      <c r="A128" s="325">
        <f>'随時②-2'!A25</f>
        <v>8</v>
      </c>
      <c r="B128" s="326" t="str">
        <f>'随時②-2'!B25</f>
        <v>２－(2)－ア</v>
      </c>
      <c r="C128" s="327" t="str">
        <f>'随時②-2'!C25</f>
        <v>ｺﾐｭﾆｹｰｼｮﾝ力の育成</v>
      </c>
      <c r="D128" s="211">
        <v>205</v>
      </c>
      <c r="E128" s="270" t="str">
        <f>'2-2'!E128</f>
        <v>旅費</v>
      </c>
      <c r="F128" s="270" t="str">
        <f>'2-2'!F128</f>
        <v>修学旅行下見(行先変更)</v>
      </c>
      <c r="G128" s="276">
        <f>'2-2'!G128</f>
        <v>16000</v>
      </c>
      <c r="H128" s="277">
        <f>'2-2'!H128</f>
        <v>2</v>
      </c>
      <c r="I128" s="277">
        <f>'2-2'!I128</f>
        <v>1</v>
      </c>
      <c r="J128" s="328">
        <f>'2-2'!J128</f>
        <v>32000</v>
      </c>
      <c r="K128" s="322" t="str">
        <f>'2-2'!K128</f>
        <v>修学旅行下見(行先変更)</v>
      </c>
      <c r="L128" s="182">
        <f>'2-2'!L128</f>
        <v>15430</v>
      </c>
      <c r="M128" s="272">
        <f>'2-2'!M128</f>
        <v>2</v>
      </c>
      <c r="N128" s="272">
        <f>'2-2'!N128</f>
        <v>1</v>
      </c>
      <c r="O128" s="265">
        <f t="shared" si="8"/>
        <v>30860</v>
      </c>
      <c r="P128" s="323">
        <f>'2-2'!P128</f>
        <v>0</v>
      </c>
      <c r="Q128" s="324"/>
      <c r="R128" s="24">
        <f>IF(AND(ISNA(MATCH($D128,'随時②-2'!$D$4:$D$18,0)),ISNA(MATCH($D128,'随時③-2'!$D$4:$D$18,0))),0,1)</f>
        <v>0</v>
      </c>
      <c r="S128" s="61" t="str">
        <f t="shared" si="4"/>
        <v/>
      </c>
      <c r="T128" s="61" t="str">
        <f t="shared" si="5"/>
        <v/>
      </c>
      <c r="U128" s="5">
        <f t="shared" si="6"/>
        <v>2</v>
      </c>
    </row>
    <row r="129" spans="1:21" ht="21" customHeight="1" x14ac:dyDescent="0.2">
      <c r="A129" s="325">
        <f>'随時②-2'!A26</f>
        <v>8</v>
      </c>
      <c r="B129" s="326" t="str">
        <f>'随時②-2'!B26</f>
        <v>２－(2)－ア</v>
      </c>
      <c r="C129" s="327" t="str">
        <f>'随時②-2'!C26</f>
        <v>ｺﾐｭﾆｹｰｼｮﾝ力の育成</v>
      </c>
      <c r="D129" s="211">
        <v>206</v>
      </c>
      <c r="E129" s="270" t="str">
        <f>'2-2'!E129</f>
        <v>旅費</v>
      </c>
      <c r="F129" s="270" t="str">
        <f>'2-2'!F129</f>
        <v>修学旅行下見(人数追加)</v>
      </c>
      <c r="G129" s="276">
        <f>'2-2'!G129</f>
        <v>88000</v>
      </c>
      <c r="H129" s="277">
        <f>'2-2'!H129</f>
        <v>1</v>
      </c>
      <c r="I129" s="277">
        <f>'2-2'!I129</f>
        <v>1</v>
      </c>
      <c r="J129" s="328">
        <f>'2-2'!J129</f>
        <v>88000</v>
      </c>
      <c r="K129" s="322" t="str">
        <f>'2-2'!K129</f>
        <v>修学旅行下見(人数追加)</v>
      </c>
      <c r="L129" s="182">
        <f>'2-2'!L129</f>
        <v>49409</v>
      </c>
      <c r="M129" s="272">
        <f>'2-2'!M129</f>
        <v>1</v>
      </c>
      <c r="N129" s="272">
        <f>'2-2'!N129</f>
        <v>1</v>
      </c>
      <c r="O129" s="265">
        <f t="shared" si="8"/>
        <v>49409</v>
      </c>
      <c r="P129" s="323">
        <f>'2-2'!P129</f>
        <v>0</v>
      </c>
      <c r="Q129" s="324"/>
      <c r="R129" s="24">
        <f>IF(AND(ISNA(MATCH($D129,'随時②-2'!$D$4:$D$18,0)),ISNA(MATCH($D129,'随時③-2'!$D$4:$D$18,0))),0,1)</f>
        <v>0</v>
      </c>
      <c r="S129" s="61" t="str">
        <f t="shared" si="4"/>
        <v/>
      </c>
      <c r="T129" s="61" t="str">
        <f t="shared" si="5"/>
        <v/>
      </c>
      <c r="U129" s="5">
        <f t="shared" si="6"/>
        <v>2</v>
      </c>
    </row>
    <row r="130" spans="1:21" ht="21" hidden="1" customHeight="1" x14ac:dyDescent="0.2">
      <c r="A130" s="325">
        <f>'随時②-2'!A27</f>
        <v>0</v>
      </c>
      <c r="B130" s="326">
        <f>'随時②-2'!B27</f>
        <v>0</v>
      </c>
      <c r="C130" s="327">
        <f>'随時②-2'!C27</f>
        <v>0</v>
      </c>
      <c r="D130" s="211">
        <v>207</v>
      </c>
      <c r="E130" s="270">
        <f>'2-2'!E130</f>
        <v>0</v>
      </c>
      <c r="F130" s="270">
        <f>'2-2'!F130</f>
        <v>0</v>
      </c>
      <c r="G130" s="276">
        <f>'2-2'!G130</f>
        <v>0</v>
      </c>
      <c r="H130" s="277">
        <f>'2-2'!H130</f>
        <v>0</v>
      </c>
      <c r="I130" s="277">
        <f>'2-2'!I130</f>
        <v>0</v>
      </c>
      <c r="J130" s="328">
        <f>'2-2'!J130</f>
        <v>0</v>
      </c>
      <c r="K130" s="322">
        <f>'2-2'!K130</f>
        <v>0</v>
      </c>
      <c r="L130" s="182">
        <f>'2-2'!L130</f>
        <v>0</v>
      </c>
      <c r="M130" s="272">
        <f>'2-2'!M130</f>
        <v>0</v>
      </c>
      <c r="N130" s="272">
        <f>'2-2'!N130</f>
        <v>0</v>
      </c>
      <c r="O130" s="265">
        <f t="shared" si="8"/>
        <v>0</v>
      </c>
      <c r="P130" s="323">
        <f>'2-2'!P130</f>
        <v>0</v>
      </c>
      <c r="Q130" s="324"/>
      <c r="R130" s="24">
        <f>IF(AND(ISNA(MATCH($D130,'随時②-2'!$D$4:$D$18,0)),ISNA(MATCH($D130,'随時③-2'!$D$4:$D$18,0))),0,1)</f>
        <v>0</v>
      </c>
      <c r="S130" s="61" t="str">
        <f t="shared" si="4"/>
        <v/>
      </c>
      <c r="T130" s="61" t="str">
        <f t="shared" si="5"/>
        <v/>
      </c>
      <c r="U130" s="5" t="str">
        <f t="shared" si="6"/>
        <v/>
      </c>
    </row>
    <row r="131" spans="1:21" ht="21" customHeight="1" x14ac:dyDescent="0.2">
      <c r="A131" s="325">
        <f>'随時②-2'!A28</f>
        <v>3</v>
      </c>
      <c r="B131" s="326" t="str">
        <f>'随時②-2'!B28</f>
        <v>１－(2)－ウ</v>
      </c>
      <c r="C131" s="327" t="str">
        <f>'随時②-2'!C28</f>
        <v>進路実現の支援</v>
      </c>
      <c r="D131" s="211">
        <v>208</v>
      </c>
      <c r="E131" s="270" t="str">
        <f>'2-2'!E131</f>
        <v>報償費</v>
      </c>
      <c r="F131" s="270" t="str">
        <f>'2-2'!F131</f>
        <v>「卒業生に聞く」講演料</v>
      </c>
      <c r="G131" s="276">
        <f>'2-2'!G131</f>
        <v>2000</v>
      </c>
      <c r="H131" s="277">
        <f>'2-2'!H131</f>
        <v>7</v>
      </c>
      <c r="I131" s="277">
        <f>'2-2'!I131</f>
        <v>1</v>
      </c>
      <c r="J131" s="328">
        <f>'2-2'!J131</f>
        <v>14000</v>
      </c>
      <c r="K131" s="322" t="str">
        <f>'2-2'!K131</f>
        <v>「卒業生に聞く」講演料</v>
      </c>
      <c r="L131" s="182">
        <f>'2-2'!L131</f>
        <v>2000</v>
      </c>
      <c r="M131" s="272">
        <f>'2-2'!M131</f>
        <v>7</v>
      </c>
      <c r="N131" s="272">
        <f>'2-2'!N131</f>
        <v>1</v>
      </c>
      <c r="O131" s="265">
        <f t="shared" si="8"/>
        <v>14000</v>
      </c>
      <c r="P131" s="323">
        <f>'2-2'!P131</f>
        <v>0</v>
      </c>
      <c r="Q131" s="324"/>
      <c r="R131" s="24">
        <f>IF(AND(ISNA(MATCH($D131,'随時②-2'!$D$4:$D$18,0)),ISNA(MATCH($D131,'随時③-2'!$D$4:$D$18,0))),0,1)</f>
        <v>0</v>
      </c>
      <c r="S131" s="61" t="str">
        <f t="shared" si="4"/>
        <v/>
      </c>
      <c r="T131" s="61" t="str">
        <f t="shared" si="5"/>
        <v/>
      </c>
      <c r="U131" s="5">
        <f t="shared" si="6"/>
        <v>1</v>
      </c>
    </row>
    <row r="132" spans="1:21" ht="21" customHeight="1" x14ac:dyDescent="0.2">
      <c r="A132" s="325">
        <f>'随時②-2'!A29</f>
        <v>0</v>
      </c>
      <c r="B132" s="326">
        <f>'随時②-2'!B29</f>
        <v>0</v>
      </c>
      <c r="C132" s="327" t="str">
        <f>'随時②-2'!C29</f>
        <v>学校再開に伴う感染症対策</v>
      </c>
      <c r="D132" s="211">
        <v>209</v>
      </c>
      <c r="E132" s="270" t="str">
        <f>'2-2'!E132</f>
        <v>消耗需用費</v>
      </c>
      <c r="F132" s="270" t="str">
        <f>'2-2'!F132</f>
        <v>学校再開に伴う感染症対策</v>
      </c>
      <c r="G132" s="276">
        <f>'2-2'!G132</f>
        <v>30000</v>
      </c>
      <c r="H132" s="277">
        <f>'2-2'!H132</f>
        <v>1</v>
      </c>
      <c r="I132" s="277">
        <f>'2-2'!I132</f>
        <v>1</v>
      </c>
      <c r="J132" s="328">
        <f>'2-2'!J132</f>
        <v>30000</v>
      </c>
      <c r="K132" s="322" t="str">
        <f>'2-2'!K132</f>
        <v>学校再開に伴う感染症対策</v>
      </c>
      <c r="L132" s="182">
        <f>'2-2'!L132</f>
        <v>102102</v>
      </c>
      <c r="M132" s="272">
        <f>'2-2'!M132</f>
        <v>1</v>
      </c>
      <c r="N132" s="272">
        <f>'2-2'!N132</f>
        <v>1</v>
      </c>
      <c r="O132" s="265">
        <f t="shared" si="8"/>
        <v>102102</v>
      </c>
      <c r="P132" s="323">
        <f>'2-2'!P132</f>
        <v>0</v>
      </c>
      <c r="Q132" s="324"/>
      <c r="R132" s="24">
        <f>IF(AND(ISNA(MATCH($D132,'随時②-2'!$D$4:$D$18,0)),ISNA(MATCH($D132,'随時③-2'!$D$4:$D$18,0))),0,1)</f>
        <v>0</v>
      </c>
      <c r="S132" s="61" t="str">
        <f t="shared" ref="S132:S195" si="9">IF(P132="◎",J132,"")</f>
        <v/>
      </c>
      <c r="T132" s="61" t="str">
        <f t="shared" ref="T132:T195" si="10">IF(P132="◎",O132,"")</f>
        <v/>
      </c>
      <c r="U132" s="5">
        <f t="shared" si="6"/>
        <v>7</v>
      </c>
    </row>
    <row r="133" spans="1:21" ht="21" customHeight="1" x14ac:dyDescent="0.2">
      <c r="A133" s="325">
        <f>'随時②-2'!A30</f>
        <v>6</v>
      </c>
      <c r="B133" s="326" t="str">
        <f>'随時②-2'!B30</f>
        <v>４－(3)－イ</v>
      </c>
      <c r="C133" s="327" t="str">
        <f>'随時②-2'!C30</f>
        <v>開かれた学校づくり</v>
      </c>
      <c r="D133" s="211">
        <v>210</v>
      </c>
      <c r="E133" s="270" t="str">
        <f>'2-2'!E133</f>
        <v>役務費</v>
      </c>
      <c r="F133" s="270" t="str">
        <f>'2-2'!F133</f>
        <v>体験入学に来る中学生のための損害保険料</v>
      </c>
      <c r="G133" s="276">
        <f>'2-2'!G133</f>
        <v>5386</v>
      </c>
      <c r="H133" s="277">
        <f>'2-2'!H133</f>
        <v>1</v>
      </c>
      <c r="I133" s="277">
        <f>'2-2'!I133</f>
        <v>1</v>
      </c>
      <c r="J133" s="328">
        <f>'2-2'!J133</f>
        <v>5386</v>
      </c>
      <c r="K133" s="322" t="str">
        <f>'2-2'!K133</f>
        <v>体験入学に来る中学生のための損害保険料</v>
      </c>
      <c r="L133" s="182">
        <f>'2-2'!L133</f>
        <v>5386</v>
      </c>
      <c r="M133" s="272">
        <f>'2-2'!M133</f>
        <v>1</v>
      </c>
      <c r="N133" s="272">
        <f>'2-2'!N133</f>
        <v>1</v>
      </c>
      <c r="O133" s="265">
        <f t="shared" si="8"/>
        <v>5386</v>
      </c>
      <c r="P133" s="323">
        <f>'2-2'!P133</f>
        <v>0</v>
      </c>
      <c r="Q133" s="324">
        <f>'2-2'!Q133</f>
        <v>0</v>
      </c>
      <c r="R133" s="24">
        <f>IF(AND(ISNA(MATCH($D133,'随時②-2'!$D$4:$D$18,0)),ISNA(MATCH($D133,'随時③-2'!$D$4:$D$18,0))),0,1)</f>
        <v>0</v>
      </c>
      <c r="S133" s="61" t="str">
        <f t="shared" si="9"/>
        <v/>
      </c>
      <c r="T133" s="61" t="str">
        <f t="shared" si="10"/>
        <v/>
      </c>
      <c r="U133" s="5">
        <f t="shared" ref="U133:U138" si="11">IF($E133=0,"",VLOOKUP($E133,$V$5:$X$13,2))</f>
        <v>5</v>
      </c>
    </row>
    <row r="134" spans="1:21" ht="21" hidden="1" customHeight="1" x14ac:dyDescent="0.2">
      <c r="A134" s="325">
        <f>'随時②-2'!A31</f>
        <v>0</v>
      </c>
      <c r="B134" s="326">
        <f>'随時②-2'!B31</f>
        <v>0</v>
      </c>
      <c r="C134" s="327">
        <f>'随時②-2'!C31</f>
        <v>0</v>
      </c>
      <c r="D134" s="211">
        <v>211</v>
      </c>
      <c r="E134" s="270">
        <f>'2-2'!E134</f>
        <v>0</v>
      </c>
      <c r="F134" s="270">
        <f>'2-2'!F134</f>
        <v>0</v>
      </c>
      <c r="G134" s="276">
        <f>'2-2'!G134</f>
        <v>0</v>
      </c>
      <c r="H134" s="277">
        <f>'2-2'!H134</f>
        <v>0</v>
      </c>
      <c r="I134" s="277">
        <f>'2-2'!I134</f>
        <v>0</v>
      </c>
      <c r="J134" s="328">
        <f>'2-2'!J134</f>
        <v>0</v>
      </c>
      <c r="K134" s="322">
        <f>'2-2'!K134</f>
        <v>0</v>
      </c>
      <c r="L134" s="182">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2">
      <c r="A135" s="325">
        <f>'随時②-2'!A32</f>
        <v>0</v>
      </c>
      <c r="B135" s="326">
        <f>'随時②-2'!B32</f>
        <v>0</v>
      </c>
      <c r="C135" s="327">
        <f>'随時②-2'!C32</f>
        <v>0</v>
      </c>
      <c r="D135" s="211">
        <v>212</v>
      </c>
      <c r="E135" s="270">
        <f>'2-2'!E135</f>
        <v>0</v>
      </c>
      <c r="F135" s="270">
        <f>'2-2'!F135</f>
        <v>0</v>
      </c>
      <c r="G135" s="276">
        <f>'2-2'!G135</f>
        <v>0</v>
      </c>
      <c r="H135" s="277">
        <f>'2-2'!H135</f>
        <v>0</v>
      </c>
      <c r="I135" s="277">
        <f>'2-2'!I135</f>
        <v>0</v>
      </c>
      <c r="J135" s="328">
        <f>'2-2'!J135</f>
        <v>0</v>
      </c>
      <c r="K135" s="322">
        <f>'2-2'!K135</f>
        <v>0</v>
      </c>
      <c r="L135" s="182">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2">
      <c r="A136" s="325">
        <f>'随時②-2'!A33</f>
        <v>0</v>
      </c>
      <c r="B136" s="326">
        <f>'随時②-2'!B33</f>
        <v>0</v>
      </c>
      <c r="C136" s="327">
        <f>'随時②-2'!C33</f>
        <v>0</v>
      </c>
      <c r="D136" s="211">
        <v>213</v>
      </c>
      <c r="E136" s="270">
        <f>'2-2'!E136</f>
        <v>0</v>
      </c>
      <c r="F136" s="270">
        <f>'2-2'!F136</f>
        <v>0</v>
      </c>
      <c r="G136" s="276">
        <f>'2-2'!G136</f>
        <v>0</v>
      </c>
      <c r="H136" s="277">
        <f>'2-2'!H136</f>
        <v>0</v>
      </c>
      <c r="I136" s="277">
        <f>'2-2'!I136</f>
        <v>0</v>
      </c>
      <c r="J136" s="328">
        <f>'2-2'!J136</f>
        <v>0</v>
      </c>
      <c r="K136" s="322">
        <f>'2-2'!K136</f>
        <v>0</v>
      </c>
      <c r="L136" s="182">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5">
        <f>'随時②-2'!A34</f>
        <v>0</v>
      </c>
      <c r="B137" s="326">
        <f>'随時②-2'!B34</f>
        <v>0</v>
      </c>
      <c r="C137" s="327">
        <f>'随時②-2'!C34</f>
        <v>0</v>
      </c>
      <c r="D137" s="211">
        <v>214</v>
      </c>
      <c r="E137" s="270">
        <f>'2-2'!E137</f>
        <v>0</v>
      </c>
      <c r="F137" s="270">
        <f>'2-2'!F137</f>
        <v>0</v>
      </c>
      <c r="G137" s="276">
        <f>'2-2'!G137</f>
        <v>0</v>
      </c>
      <c r="H137" s="277">
        <f>'2-2'!H137</f>
        <v>0</v>
      </c>
      <c r="I137" s="277">
        <f>'2-2'!I137</f>
        <v>0</v>
      </c>
      <c r="J137" s="328">
        <f>'2-2'!J137</f>
        <v>0</v>
      </c>
      <c r="K137" s="322">
        <f>'2-2'!K137</f>
        <v>0</v>
      </c>
      <c r="L137" s="182">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2">
        <f>'随時②-2'!A35</f>
        <v>0</v>
      </c>
      <c r="B138" s="333">
        <f>'随時②-2'!B35</f>
        <v>0</v>
      </c>
      <c r="C138" s="334">
        <f>'随時②-2'!C35</f>
        <v>0</v>
      </c>
      <c r="D138" s="279">
        <v>215</v>
      </c>
      <c r="E138" s="280">
        <f>'2-2'!E138</f>
        <v>0</v>
      </c>
      <c r="F138" s="280">
        <f>'2-2'!F138</f>
        <v>0</v>
      </c>
      <c r="G138" s="281">
        <f>'2-2'!G138</f>
        <v>0</v>
      </c>
      <c r="H138" s="282">
        <f>'2-2'!H138</f>
        <v>0</v>
      </c>
      <c r="I138" s="282">
        <f>'2-2'!I138</f>
        <v>0</v>
      </c>
      <c r="J138" s="335">
        <f>'2-2'!J138</f>
        <v>0</v>
      </c>
      <c r="K138" s="336">
        <f>'2-2'!K138</f>
        <v>0</v>
      </c>
      <c r="L138" s="281">
        <f>'2-2'!L138</f>
        <v>0</v>
      </c>
      <c r="M138" s="282">
        <f>'2-2'!M138</f>
        <v>0</v>
      </c>
      <c r="N138" s="282">
        <f>'2-2'!N138</f>
        <v>0</v>
      </c>
      <c r="O138" s="286">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 customHeight="1" thickBot="1" x14ac:dyDescent="0.25">
      <c r="A139" s="318">
        <f>'2-4'!A4</f>
        <v>6</v>
      </c>
      <c r="B139" s="319" t="str">
        <f>'2-4'!B4</f>
        <v>４－(3)－イ</v>
      </c>
      <c r="C139" s="320" t="str">
        <f>'2-4'!C4</f>
        <v>開かれた学校づくり</v>
      </c>
      <c r="D139" s="219">
        <v>301</v>
      </c>
      <c r="E139" s="271" t="str">
        <f>IF($R139=1,"",VLOOKUP($D139,'2-4'!$D$4:$L$103,2))</f>
        <v>消耗需用費</v>
      </c>
      <c r="F139" s="271" t="str">
        <f>IF($R139=1,"取消し",VLOOKUP($D139,'2-4'!$D$4:$L$103,3))</f>
        <v>体験授業用教材</v>
      </c>
      <c r="G139" s="182">
        <f>IF($R139=1,,VLOOKUP($D139,'2-4'!$D$4:$L$103,4))</f>
        <v>2000</v>
      </c>
      <c r="H139" s="272">
        <f>IF($R139=1,,VLOOKUP($D139,'2-4'!$D$4:$L$103,5))</f>
        <v>1</v>
      </c>
      <c r="I139" s="272">
        <f>IF($R139=1,,VLOOKUP($D139,'2-4'!$D$4:$L$103,6))</f>
        <v>1</v>
      </c>
      <c r="J139" s="182">
        <f>IF($R139=1,,VLOOKUP($D139,'2-4'!$D$4:$L$103,7))</f>
        <v>2000</v>
      </c>
      <c r="K139" s="287" t="str">
        <f t="shared" ref="K139:K202" si="12">F139</f>
        <v>体験授業用教材</v>
      </c>
      <c r="L139" s="288">
        <f>G139</f>
        <v>2000</v>
      </c>
      <c r="M139" s="289">
        <f t="shared" ref="M139:M202" si="13">H139</f>
        <v>1</v>
      </c>
      <c r="N139" s="289">
        <f t="shared" ref="N139:N202" si="14">I139</f>
        <v>1</v>
      </c>
      <c r="O139" s="290">
        <f>L139*M139*N139</f>
        <v>2000</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21" hidden="1" customHeight="1" x14ac:dyDescent="0.2">
      <c r="A140" s="325">
        <f>'2-4'!A5</f>
        <v>0</v>
      </c>
      <c r="B140" s="326">
        <f>'2-4'!B5</f>
        <v>0</v>
      </c>
      <c r="C140" s="327">
        <f>'2-4'!C5</f>
        <v>0</v>
      </c>
      <c r="D140" s="211">
        <v>302</v>
      </c>
      <c r="E140" s="271">
        <f>IF($R140=1,"",VLOOKUP($D140,'2-4'!$D$4:$L$103,2))</f>
        <v>0</v>
      </c>
      <c r="F140" s="271">
        <f>IF($R140=1,"取消し",VLOOKUP($D140,'2-4'!$D$4:$L$103,3))</f>
        <v>0</v>
      </c>
      <c r="G140" s="182">
        <f>IF($R140=1,,VLOOKUP($D140,'2-4'!$D$4:$L$103,4))</f>
        <v>0</v>
      </c>
      <c r="H140" s="272">
        <f>IF($R140=1,,VLOOKUP($D140,'2-4'!$D$4:$L$103,5))</f>
        <v>0</v>
      </c>
      <c r="I140" s="272">
        <f>IF($R140=1,,VLOOKUP($D140,'2-4'!$D$4:$L$103,6))</f>
        <v>0</v>
      </c>
      <c r="J140" s="182">
        <f>IF($R140=1,,VLOOKUP($D140,'2-4'!$D$4:$L$103,7))</f>
        <v>0</v>
      </c>
      <c r="K140" s="273">
        <f t="shared" si="12"/>
        <v>0</v>
      </c>
      <c r="L140" s="274">
        <f t="shared" ref="L140:L202" si="15">G140</f>
        <v>0</v>
      </c>
      <c r="M140" s="275">
        <f t="shared" si="13"/>
        <v>0</v>
      </c>
      <c r="N140" s="275">
        <f t="shared" si="14"/>
        <v>0</v>
      </c>
      <c r="O140" s="265">
        <f t="shared" ref="O140:O202" si="16">L140*M140*N140</f>
        <v>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21" hidden="1" customHeight="1" x14ac:dyDescent="0.2">
      <c r="A141" s="325">
        <f>'2-4'!A6</f>
        <v>0</v>
      </c>
      <c r="B141" s="326">
        <f>'2-4'!B6</f>
        <v>0</v>
      </c>
      <c r="C141" s="327">
        <f>'2-4'!C6</f>
        <v>0</v>
      </c>
      <c r="D141" s="211">
        <v>303</v>
      </c>
      <c r="E141" s="271">
        <f>IF($R141=1,"",VLOOKUP($D141,'2-4'!$D$4:$L$103,2))</f>
        <v>0</v>
      </c>
      <c r="F141" s="271">
        <f>IF($R141=1,"取消し",VLOOKUP($D141,'2-4'!$D$4:$L$103,3))</f>
        <v>0</v>
      </c>
      <c r="G141" s="182">
        <f>IF($R141=1,,VLOOKUP($D141,'2-4'!$D$4:$L$103,4))</f>
        <v>0</v>
      </c>
      <c r="H141" s="272">
        <f>IF($R141=1,,VLOOKUP($D141,'2-4'!$D$4:$L$103,5))</f>
        <v>0</v>
      </c>
      <c r="I141" s="272">
        <f>IF($R141=1,,VLOOKUP($D141,'2-4'!$D$4:$L$103,6))</f>
        <v>0</v>
      </c>
      <c r="J141" s="182">
        <f>IF($R141=1,,VLOOKUP($D141,'2-4'!$D$4:$L$103,7))</f>
        <v>0</v>
      </c>
      <c r="K141" s="273">
        <f t="shared" si="12"/>
        <v>0</v>
      </c>
      <c r="L141" s="274">
        <f>G141</f>
        <v>0</v>
      </c>
      <c r="M141" s="275">
        <f t="shared" si="13"/>
        <v>0</v>
      </c>
      <c r="N141" s="275">
        <f t="shared" si="14"/>
        <v>0</v>
      </c>
      <c r="O141" s="265">
        <f t="shared" si="16"/>
        <v>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21" hidden="1" customHeight="1" x14ac:dyDescent="0.2">
      <c r="A142" s="325">
        <f>'2-4'!A7</f>
        <v>0</v>
      </c>
      <c r="B142" s="326">
        <f>'2-4'!B7</f>
        <v>0</v>
      </c>
      <c r="C142" s="327">
        <f>'2-4'!C7</f>
        <v>0</v>
      </c>
      <c r="D142" s="211">
        <v>304</v>
      </c>
      <c r="E142" s="271">
        <f>IF($R142=1,"",VLOOKUP($D142,'2-4'!$D$4:$L$103,2))</f>
        <v>0</v>
      </c>
      <c r="F142" s="271">
        <f>IF($R142=1,"取消し",VLOOKUP($D142,'2-4'!$D$4:$L$103,3))</f>
        <v>0</v>
      </c>
      <c r="G142" s="182">
        <f>IF($R142=1,,VLOOKUP($D142,'2-4'!$D$4:$L$103,4))</f>
        <v>0</v>
      </c>
      <c r="H142" s="272">
        <f>IF($R142=1,,VLOOKUP($D142,'2-4'!$D$4:$L$103,5))</f>
        <v>0</v>
      </c>
      <c r="I142" s="272">
        <f>IF($R142=1,,VLOOKUP($D142,'2-4'!$D$4:$L$103,6))</f>
        <v>0</v>
      </c>
      <c r="J142" s="182">
        <f>IF($R142=1,,VLOOKUP($D142,'2-4'!$D$4:$L$103,7))</f>
        <v>0</v>
      </c>
      <c r="K142" s="273">
        <f t="shared" si="12"/>
        <v>0</v>
      </c>
      <c r="L142" s="274">
        <f t="shared" si="15"/>
        <v>0</v>
      </c>
      <c r="M142" s="275">
        <f t="shared" si="13"/>
        <v>0</v>
      </c>
      <c r="N142" s="275">
        <f t="shared" si="14"/>
        <v>0</v>
      </c>
      <c r="O142" s="265">
        <f t="shared" si="16"/>
        <v>0</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21" hidden="1" customHeight="1" x14ac:dyDescent="0.2">
      <c r="A143" s="325">
        <f>'2-4'!A8</f>
        <v>0</v>
      </c>
      <c r="B143" s="326">
        <f>'2-4'!B8</f>
        <v>0</v>
      </c>
      <c r="C143" s="327">
        <f>'2-4'!C8</f>
        <v>0</v>
      </c>
      <c r="D143" s="211">
        <v>305</v>
      </c>
      <c r="E143" s="271">
        <f>IF($R143=1,"",VLOOKUP($D143,'2-4'!$D$4:$L$103,2))</f>
        <v>0</v>
      </c>
      <c r="F143" s="271">
        <f>IF($R143=1,"取消し",VLOOKUP($D143,'2-4'!$D$4:$L$103,3))</f>
        <v>0</v>
      </c>
      <c r="G143" s="182">
        <f>IF($R143=1,,VLOOKUP($D143,'2-4'!$D$4:$L$103,4))</f>
        <v>0</v>
      </c>
      <c r="H143" s="272">
        <f>IF($R143=1,,VLOOKUP($D143,'2-4'!$D$4:$L$103,5))</f>
        <v>0</v>
      </c>
      <c r="I143" s="272">
        <f>IF($R143=1,,VLOOKUP($D143,'2-4'!$D$4:$L$103,6))</f>
        <v>0</v>
      </c>
      <c r="J143" s="182">
        <f>IF($R143=1,,VLOOKUP($D143,'2-4'!$D$4:$L$103,7))</f>
        <v>0</v>
      </c>
      <c r="K143" s="273">
        <f t="shared" si="12"/>
        <v>0</v>
      </c>
      <c r="L143" s="274">
        <f t="shared" si="15"/>
        <v>0</v>
      </c>
      <c r="M143" s="275">
        <f t="shared" si="13"/>
        <v>0</v>
      </c>
      <c r="N143" s="275">
        <f t="shared" si="14"/>
        <v>0</v>
      </c>
      <c r="O143" s="265">
        <f t="shared" si="16"/>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21" hidden="1" customHeight="1" x14ac:dyDescent="0.2">
      <c r="A144" s="325">
        <f>'2-4'!A9</f>
        <v>0</v>
      </c>
      <c r="B144" s="326">
        <f>'2-4'!B9</f>
        <v>0</v>
      </c>
      <c r="C144" s="327">
        <f>'2-4'!C9</f>
        <v>0</v>
      </c>
      <c r="D144" s="211">
        <v>306</v>
      </c>
      <c r="E144" s="271">
        <f>IF($R144=1,"",VLOOKUP($D144,'2-4'!$D$4:$L$103,2))</f>
        <v>0</v>
      </c>
      <c r="F144" s="271">
        <f>IF($R144=1,"取消し",VLOOKUP($D144,'2-4'!$D$4:$L$103,3))</f>
        <v>0</v>
      </c>
      <c r="G144" s="182">
        <f>IF($R144=1,,VLOOKUP($D144,'2-4'!$D$4:$L$103,4))</f>
        <v>0</v>
      </c>
      <c r="H144" s="272">
        <f>IF($R144=1,,VLOOKUP($D144,'2-4'!$D$4:$L$103,5))</f>
        <v>0</v>
      </c>
      <c r="I144" s="272">
        <f>IF($R144=1,,VLOOKUP($D144,'2-4'!$D$4:$L$103,6))</f>
        <v>0</v>
      </c>
      <c r="J144" s="182">
        <f>IF($R144=1,,VLOOKUP($D144,'2-4'!$D$4:$L$103,7))</f>
        <v>0</v>
      </c>
      <c r="K144" s="273">
        <f t="shared" si="12"/>
        <v>0</v>
      </c>
      <c r="L144" s="274">
        <f t="shared" si="15"/>
        <v>0</v>
      </c>
      <c r="M144" s="275">
        <f t="shared" si="13"/>
        <v>0</v>
      </c>
      <c r="N144" s="275">
        <f t="shared" si="14"/>
        <v>0</v>
      </c>
      <c r="O144" s="265">
        <f t="shared" si="16"/>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21" hidden="1" customHeight="1" x14ac:dyDescent="0.2">
      <c r="A145" s="325">
        <f>'2-4'!A10</f>
        <v>0</v>
      </c>
      <c r="B145" s="326">
        <f>'2-4'!B10</f>
        <v>0</v>
      </c>
      <c r="C145" s="327">
        <f>'2-4'!C10</f>
        <v>0</v>
      </c>
      <c r="D145" s="211">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5"/>
        <v>0</v>
      </c>
      <c r="M145" s="275">
        <f t="shared" si="13"/>
        <v>0</v>
      </c>
      <c r="N145" s="275">
        <f t="shared" si="14"/>
        <v>0</v>
      </c>
      <c r="O145" s="265">
        <f t="shared" si="16"/>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21" hidden="1" customHeight="1" x14ac:dyDescent="0.2">
      <c r="A146" s="325">
        <f>'2-4'!A11</f>
        <v>0</v>
      </c>
      <c r="B146" s="326">
        <f>'2-4'!B11</f>
        <v>0</v>
      </c>
      <c r="C146" s="327">
        <f>'2-4'!C11</f>
        <v>0</v>
      </c>
      <c r="D146" s="211">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5"/>
        <v>0</v>
      </c>
      <c r="M146" s="275">
        <f t="shared" si="13"/>
        <v>0</v>
      </c>
      <c r="N146" s="275">
        <f t="shared" si="14"/>
        <v>0</v>
      </c>
      <c r="O146" s="265">
        <f t="shared" si="16"/>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21" hidden="1" customHeight="1" x14ac:dyDescent="0.2">
      <c r="A147" s="325">
        <f>'2-4'!A12</f>
        <v>0</v>
      </c>
      <c r="B147" s="326">
        <f>'2-4'!B12</f>
        <v>0</v>
      </c>
      <c r="C147" s="327">
        <f>'2-4'!C12</f>
        <v>0</v>
      </c>
      <c r="D147" s="211">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5"/>
        <v>0</v>
      </c>
      <c r="M147" s="275">
        <f t="shared" si="13"/>
        <v>0</v>
      </c>
      <c r="N147" s="275">
        <f t="shared" si="14"/>
        <v>0</v>
      </c>
      <c r="O147" s="265">
        <f t="shared" si="16"/>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21" hidden="1" customHeight="1" x14ac:dyDescent="0.2">
      <c r="A148" s="325">
        <f>'2-4'!A13</f>
        <v>0</v>
      </c>
      <c r="B148" s="326">
        <f>'2-4'!B13</f>
        <v>0</v>
      </c>
      <c r="C148" s="327">
        <f>'2-4'!C13</f>
        <v>0</v>
      </c>
      <c r="D148" s="211">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5"/>
        <v>0</v>
      </c>
      <c r="M148" s="275">
        <f t="shared" si="13"/>
        <v>0</v>
      </c>
      <c r="N148" s="275">
        <f t="shared" si="14"/>
        <v>0</v>
      </c>
      <c r="O148" s="265">
        <f t="shared" si="16"/>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21" hidden="1" customHeight="1" x14ac:dyDescent="0.2">
      <c r="A149" s="325">
        <f>'2-4'!A14</f>
        <v>0</v>
      </c>
      <c r="B149" s="326">
        <f>'2-4'!B14</f>
        <v>0</v>
      </c>
      <c r="C149" s="327">
        <f>'2-4'!C14</f>
        <v>0</v>
      </c>
      <c r="D149" s="211">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5"/>
        <v>0</v>
      </c>
      <c r="M149" s="275">
        <f t="shared" si="13"/>
        <v>0</v>
      </c>
      <c r="N149" s="275">
        <f t="shared" si="14"/>
        <v>0</v>
      </c>
      <c r="O149" s="265">
        <f t="shared" si="16"/>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21" hidden="1" customHeight="1" x14ac:dyDescent="0.2">
      <c r="A150" s="325">
        <f>'2-4'!A15</f>
        <v>0</v>
      </c>
      <c r="B150" s="326">
        <f>'2-4'!B15</f>
        <v>0</v>
      </c>
      <c r="C150" s="327">
        <f>'2-4'!C15</f>
        <v>0</v>
      </c>
      <c r="D150" s="211">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5"/>
        <v>0</v>
      </c>
      <c r="M150" s="275">
        <f t="shared" si="13"/>
        <v>0</v>
      </c>
      <c r="N150" s="275">
        <f t="shared" si="14"/>
        <v>0</v>
      </c>
      <c r="O150" s="265">
        <f t="shared" si="16"/>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21" hidden="1" customHeight="1" x14ac:dyDescent="0.2">
      <c r="A151" s="325">
        <f>'2-4'!A16</f>
        <v>0</v>
      </c>
      <c r="B151" s="326">
        <f>'2-4'!B16</f>
        <v>0</v>
      </c>
      <c r="C151" s="327">
        <f>'2-4'!C16</f>
        <v>0</v>
      </c>
      <c r="D151" s="211">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5"/>
        <v>0</v>
      </c>
      <c r="M151" s="275">
        <f t="shared" si="13"/>
        <v>0</v>
      </c>
      <c r="N151" s="275">
        <f t="shared" si="14"/>
        <v>0</v>
      </c>
      <c r="O151" s="265">
        <f t="shared" si="16"/>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21" hidden="1" customHeight="1" x14ac:dyDescent="0.2">
      <c r="A152" s="325">
        <f>'2-4'!A17</f>
        <v>0</v>
      </c>
      <c r="B152" s="326">
        <f>'2-4'!B17</f>
        <v>0</v>
      </c>
      <c r="C152" s="327">
        <f>'2-4'!C17</f>
        <v>0</v>
      </c>
      <c r="D152" s="211">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5"/>
        <v>0</v>
      </c>
      <c r="M152" s="275">
        <f t="shared" si="13"/>
        <v>0</v>
      </c>
      <c r="N152" s="275">
        <f t="shared" si="14"/>
        <v>0</v>
      </c>
      <c r="O152" s="265">
        <f t="shared" si="16"/>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21" hidden="1" customHeight="1" x14ac:dyDescent="0.2">
      <c r="A153" s="325">
        <f>'2-4'!A18</f>
        <v>0</v>
      </c>
      <c r="B153" s="326">
        <f>'2-4'!B18</f>
        <v>0</v>
      </c>
      <c r="C153" s="327">
        <f>'2-4'!C18</f>
        <v>0</v>
      </c>
      <c r="D153" s="211">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5"/>
        <v>0</v>
      </c>
      <c r="M153" s="275">
        <f t="shared" si="13"/>
        <v>0</v>
      </c>
      <c r="N153" s="275">
        <f t="shared" si="14"/>
        <v>0</v>
      </c>
      <c r="O153" s="265">
        <f t="shared" si="16"/>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21" hidden="1" customHeight="1" x14ac:dyDescent="0.2">
      <c r="A154" s="325">
        <f>'2-4'!A19</f>
        <v>0</v>
      </c>
      <c r="B154" s="326">
        <f>'2-4'!B19</f>
        <v>0</v>
      </c>
      <c r="C154" s="327">
        <f>'2-4'!C19</f>
        <v>0</v>
      </c>
      <c r="D154" s="211">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5"/>
        <v>0</v>
      </c>
      <c r="M154" s="275">
        <f t="shared" si="13"/>
        <v>0</v>
      </c>
      <c r="N154" s="275">
        <f t="shared" si="14"/>
        <v>0</v>
      </c>
      <c r="O154" s="265">
        <f t="shared" si="16"/>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21" hidden="1" customHeight="1" x14ac:dyDescent="0.2">
      <c r="A155" s="325">
        <f>'2-4'!A20</f>
        <v>0</v>
      </c>
      <c r="B155" s="326">
        <f>'2-4'!B20</f>
        <v>0</v>
      </c>
      <c r="C155" s="327">
        <f>'2-4'!C20</f>
        <v>0</v>
      </c>
      <c r="D155" s="211">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5"/>
        <v>0</v>
      </c>
      <c r="M155" s="275">
        <f t="shared" si="13"/>
        <v>0</v>
      </c>
      <c r="N155" s="275">
        <f t="shared" si="14"/>
        <v>0</v>
      </c>
      <c r="O155" s="265">
        <f t="shared" si="16"/>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21" hidden="1" customHeight="1" x14ac:dyDescent="0.2">
      <c r="A156" s="325">
        <f>'2-4'!A21</f>
        <v>0</v>
      </c>
      <c r="B156" s="326">
        <f>'2-4'!B21</f>
        <v>0</v>
      </c>
      <c r="C156" s="327">
        <f>'2-4'!C21</f>
        <v>0</v>
      </c>
      <c r="D156" s="211">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5"/>
        <v>0</v>
      </c>
      <c r="M156" s="275">
        <f t="shared" si="13"/>
        <v>0</v>
      </c>
      <c r="N156" s="275">
        <f t="shared" si="14"/>
        <v>0</v>
      </c>
      <c r="O156" s="265">
        <f t="shared" si="16"/>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21" hidden="1" customHeight="1" x14ac:dyDescent="0.2">
      <c r="A157" s="325">
        <f>'2-4'!A22</f>
        <v>0</v>
      </c>
      <c r="B157" s="326">
        <f>'2-4'!B22</f>
        <v>0</v>
      </c>
      <c r="C157" s="327">
        <f>'2-4'!C22</f>
        <v>0</v>
      </c>
      <c r="D157" s="211">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5"/>
        <v>0</v>
      </c>
      <c r="M157" s="275">
        <f t="shared" si="13"/>
        <v>0</v>
      </c>
      <c r="N157" s="275">
        <f t="shared" si="14"/>
        <v>0</v>
      </c>
      <c r="O157" s="265">
        <f t="shared" si="16"/>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21" hidden="1" customHeight="1" x14ac:dyDescent="0.2">
      <c r="A158" s="325">
        <f>'2-4'!A23</f>
        <v>0</v>
      </c>
      <c r="B158" s="326">
        <f>'2-4'!B23</f>
        <v>0</v>
      </c>
      <c r="C158" s="327">
        <f>'2-4'!C23</f>
        <v>0</v>
      </c>
      <c r="D158" s="211">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5"/>
        <v>0</v>
      </c>
      <c r="M158" s="275">
        <f t="shared" si="13"/>
        <v>0</v>
      </c>
      <c r="N158" s="275">
        <f t="shared" si="14"/>
        <v>0</v>
      </c>
      <c r="O158" s="265">
        <f t="shared" si="16"/>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21" hidden="1" customHeight="1" x14ac:dyDescent="0.2">
      <c r="A159" s="325">
        <f>'2-4'!A24</f>
        <v>0</v>
      </c>
      <c r="B159" s="326">
        <f>'2-4'!B24</f>
        <v>0</v>
      </c>
      <c r="C159" s="327">
        <f>'2-4'!C24</f>
        <v>0</v>
      </c>
      <c r="D159" s="211">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5"/>
        <v>0</v>
      </c>
      <c r="M159" s="275">
        <f t="shared" si="13"/>
        <v>0</v>
      </c>
      <c r="N159" s="275">
        <f t="shared" si="14"/>
        <v>0</v>
      </c>
      <c r="O159" s="265">
        <f t="shared" si="16"/>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21" hidden="1" customHeight="1" x14ac:dyDescent="0.2">
      <c r="A160" s="325">
        <f>'2-4'!A25</f>
        <v>0</v>
      </c>
      <c r="B160" s="326">
        <f>'2-4'!B25</f>
        <v>0</v>
      </c>
      <c r="C160" s="327">
        <f>'2-4'!C25</f>
        <v>0</v>
      </c>
      <c r="D160" s="211">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5"/>
        <v>0</v>
      </c>
      <c r="M160" s="275">
        <f t="shared" si="13"/>
        <v>0</v>
      </c>
      <c r="N160" s="275">
        <f t="shared" si="14"/>
        <v>0</v>
      </c>
      <c r="O160" s="265">
        <f t="shared" si="16"/>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21" hidden="1" customHeight="1" x14ac:dyDescent="0.2">
      <c r="A161" s="325">
        <f>'2-4'!A26</f>
        <v>0</v>
      </c>
      <c r="B161" s="326">
        <f>'2-4'!B26</f>
        <v>0</v>
      </c>
      <c r="C161" s="327">
        <f>'2-4'!C26</f>
        <v>0</v>
      </c>
      <c r="D161" s="211">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5"/>
        <v>0</v>
      </c>
      <c r="M161" s="275">
        <f t="shared" si="13"/>
        <v>0</v>
      </c>
      <c r="N161" s="275">
        <f t="shared" si="14"/>
        <v>0</v>
      </c>
      <c r="O161" s="265">
        <f t="shared" si="16"/>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21" hidden="1" customHeight="1" x14ac:dyDescent="0.2">
      <c r="A162" s="325">
        <f>'2-4'!A27</f>
        <v>0</v>
      </c>
      <c r="B162" s="326">
        <f>'2-4'!B27</f>
        <v>0</v>
      </c>
      <c r="C162" s="327">
        <f>'2-4'!C27</f>
        <v>0</v>
      </c>
      <c r="D162" s="211">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5"/>
        <v>0</v>
      </c>
      <c r="M162" s="275">
        <f t="shared" si="13"/>
        <v>0</v>
      </c>
      <c r="N162" s="275">
        <f t="shared" si="14"/>
        <v>0</v>
      </c>
      <c r="O162" s="265">
        <f t="shared" si="16"/>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21" hidden="1" customHeight="1" x14ac:dyDescent="0.2">
      <c r="A163" s="325">
        <f>'2-4'!A28</f>
        <v>0</v>
      </c>
      <c r="B163" s="326">
        <f>'2-4'!B28</f>
        <v>0</v>
      </c>
      <c r="C163" s="327">
        <f>'2-4'!C28</f>
        <v>0</v>
      </c>
      <c r="D163" s="211">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5"/>
        <v>0</v>
      </c>
      <c r="M163" s="275">
        <f t="shared" si="13"/>
        <v>0</v>
      </c>
      <c r="N163" s="275">
        <f t="shared" si="14"/>
        <v>0</v>
      </c>
      <c r="O163" s="265">
        <f t="shared" si="16"/>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21" hidden="1" customHeight="1" x14ac:dyDescent="0.2">
      <c r="A164" s="325">
        <f>'2-4'!A29</f>
        <v>0</v>
      </c>
      <c r="B164" s="326">
        <f>'2-4'!B29</f>
        <v>0</v>
      </c>
      <c r="C164" s="327">
        <f>'2-4'!C29</f>
        <v>0</v>
      </c>
      <c r="D164" s="211">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5"/>
        <v>0</v>
      </c>
      <c r="M164" s="275">
        <f t="shared" si="13"/>
        <v>0</v>
      </c>
      <c r="N164" s="275">
        <f t="shared" si="14"/>
        <v>0</v>
      </c>
      <c r="O164" s="265">
        <f t="shared" si="16"/>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21" hidden="1" customHeight="1" x14ac:dyDescent="0.2">
      <c r="A165" s="325">
        <f>'2-4'!A30</f>
        <v>0</v>
      </c>
      <c r="B165" s="326">
        <f>'2-4'!B30</f>
        <v>0</v>
      </c>
      <c r="C165" s="327">
        <f>'2-4'!C30</f>
        <v>0</v>
      </c>
      <c r="D165" s="211">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5"/>
        <v>0</v>
      </c>
      <c r="M165" s="275">
        <f t="shared" si="13"/>
        <v>0</v>
      </c>
      <c r="N165" s="275">
        <f t="shared" si="14"/>
        <v>0</v>
      </c>
      <c r="O165" s="265">
        <f t="shared" si="16"/>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21" hidden="1" customHeight="1" x14ac:dyDescent="0.2">
      <c r="A166" s="325">
        <f>'2-4'!A31</f>
        <v>0</v>
      </c>
      <c r="B166" s="326">
        <f>'2-4'!B31</f>
        <v>0</v>
      </c>
      <c r="C166" s="327">
        <f>'2-4'!C31</f>
        <v>0</v>
      </c>
      <c r="D166" s="211">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5"/>
        <v>0</v>
      </c>
      <c r="M166" s="275">
        <f t="shared" si="13"/>
        <v>0</v>
      </c>
      <c r="N166" s="275">
        <f t="shared" si="14"/>
        <v>0</v>
      </c>
      <c r="O166" s="265">
        <f t="shared" si="16"/>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21" hidden="1" customHeight="1" x14ac:dyDescent="0.2">
      <c r="A167" s="325">
        <f>'2-4'!A32</f>
        <v>0</v>
      </c>
      <c r="B167" s="326">
        <f>'2-4'!B32</f>
        <v>0</v>
      </c>
      <c r="C167" s="327">
        <f>'2-4'!C32</f>
        <v>0</v>
      </c>
      <c r="D167" s="211">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5"/>
        <v>0</v>
      </c>
      <c r="M167" s="275">
        <f t="shared" si="13"/>
        <v>0</v>
      </c>
      <c r="N167" s="275">
        <f t="shared" si="14"/>
        <v>0</v>
      </c>
      <c r="O167" s="265">
        <f t="shared" si="16"/>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21" hidden="1" customHeight="1" x14ac:dyDescent="0.2">
      <c r="A168" s="325">
        <f>'2-4'!A33</f>
        <v>0</v>
      </c>
      <c r="B168" s="326">
        <f>'2-4'!B33</f>
        <v>0</v>
      </c>
      <c r="C168" s="327">
        <f>'2-4'!C33</f>
        <v>0</v>
      </c>
      <c r="D168" s="211">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5"/>
        <v>0</v>
      </c>
      <c r="M168" s="275">
        <f t="shared" si="13"/>
        <v>0</v>
      </c>
      <c r="N168" s="275">
        <f t="shared" si="14"/>
        <v>0</v>
      </c>
      <c r="O168" s="265">
        <f t="shared" si="16"/>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21" hidden="1" customHeight="1" x14ac:dyDescent="0.2">
      <c r="A169" s="325">
        <f>'2-4'!A34</f>
        <v>0</v>
      </c>
      <c r="B169" s="326">
        <f>'2-4'!B34</f>
        <v>0</v>
      </c>
      <c r="C169" s="327">
        <f>'2-4'!C34</f>
        <v>0</v>
      </c>
      <c r="D169" s="211">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5"/>
        <v>0</v>
      </c>
      <c r="M169" s="275">
        <f t="shared" si="13"/>
        <v>0</v>
      </c>
      <c r="N169" s="275">
        <f t="shared" si="14"/>
        <v>0</v>
      </c>
      <c r="O169" s="265">
        <f t="shared" si="16"/>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21" hidden="1" customHeight="1" x14ac:dyDescent="0.2">
      <c r="A170" s="325">
        <f>'2-4'!A35</f>
        <v>0</v>
      </c>
      <c r="B170" s="326">
        <f>'2-4'!B35</f>
        <v>0</v>
      </c>
      <c r="C170" s="327">
        <f>'2-4'!C35</f>
        <v>0</v>
      </c>
      <c r="D170" s="211">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5"/>
        <v>0</v>
      </c>
      <c r="M170" s="275">
        <f t="shared" si="13"/>
        <v>0</v>
      </c>
      <c r="N170" s="275">
        <f t="shared" si="14"/>
        <v>0</v>
      </c>
      <c r="O170" s="265">
        <f t="shared" si="16"/>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21" hidden="1" customHeight="1" x14ac:dyDescent="0.2">
      <c r="A171" s="325">
        <f>'2-4'!A36</f>
        <v>0</v>
      </c>
      <c r="B171" s="326">
        <f>'2-4'!B36</f>
        <v>0</v>
      </c>
      <c r="C171" s="327">
        <f>'2-4'!C36</f>
        <v>0</v>
      </c>
      <c r="D171" s="211">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5"/>
        <v>0</v>
      </c>
      <c r="M171" s="275">
        <f t="shared" si="13"/>
        <v>0</v>
      </c>
      <c r="N171" s="275">
        <f t="shared" si="14"/>
        <v>0</v>
      </c>
      <c r="O171" s="265">
        <f t="shared" si="16"/>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21" hidden="1" customHeight="1" x14ac:dyDescent="0.2">
      <c r="A172" s="325">
        <f>'2-4'!A37</f>
        <v>0</v>
      </c>
      <c r="B172" s="326">
        <f>'2-4'!B37</f>
        <v>0</v>
      </c>
      <c r="C172" s="327">
        <f>'2-4'!C37</f>
        <v>0</v>
      </c>
      <c r="D172" s="211">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5"/>
        <v>0</v>
      </c>
      <c r="M172" s="275">
        <f t="shared" si="13"/>
        <v>0</v>
      </c>
      <c r="N172" s="275">
        <f t="shared" si="14"/>
        <v>0</v>
      </c>
      <c r="O172" s="265">
        <f t="shared" si="16"/>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21" hidden="1" customHeight="1" x14ac:dyDescent="0.2">
      <c r="A173" s="325">
        <f>'2-4'!A38</f>
        <v>0</v>
      </c>
      <c r="B173" s="326">
        <f>'2-4'!B38</f>
        <v>0</v>
      </c>
      <c r="C173" s="327">
        <f>'2-4'!C38</f>
        <v>0</v>
      </c>
      <c r="D173" s="211">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5"/>
        <v>0</v>
      </c>
      <c r="M173" s="275">
        <f t="shared" si="13"/>
        <v>0</v>
      </c>
      <c r="N173" s="275">
        <f t="shared" si="14"/>
        <v>0</v>
      </c>
      <c r="O173" s="265">
        <f t="shared" si="16"/>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21" hidden="1" customHeight="1" x14ac:dyDescent="0.2">
      <c r="A174" s="325">
        <f>'2-4'!A39</f>
        <v>0</v>
      </c>
      <c r="B174" s="326">
        <f>'2-4'!B39</f>
        <v>0</v>
      </c>
      <c r="C174" s="327">
        <f>'2-4'!C39</f>
        <v>0</v>
      </c>
      <c r="D174" s="211">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5"/>
        <v>0</v>
      </c>
      <c r="M174" s="275">
        <f t="shared" si="13"/>
        <v>0</v>
      </c>
      <c r="N174" s="275">
        <f t="shared" si="14"/>
        <v>0</v>
      </c>
      <c r="O174" s="265">
        <f t="shared" si="16"/>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21" hidden="1" customHeight="1" x14ac:dyDescent="0.2">
      <c r="A175" s="325">
        <f>'2-4'!A40</f>
        <v>0</v>
      </c>
      <c r="B175" s="326">
        <f>'2-4'!B40</f>
        <v>0</v>
      </c>
      <c r="C175" s="327">
        <f>'2-4'!C40</f>
        <v>0</v>
      </c>
      <c r="D175" s="211">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5"/>
        <v>0</v>
      </c>
      <c r="M175" s="275">
        <f t="shared" si="13"/>
        <v>0</v>
      </c>
      <c r="N175" s="275">
        <f t="shared" si="14"/>
        <v>0</v>
      </c>
      <c r="O175" s="265">
        <f t="shared" si="16"/>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21" hidden="1" customHeight="1" x14ac:dyDescent="0.2">
      <c r="A176" s="325">
        <f>'2-4'!A41</f>
        <v>0</v>
      </c>
      <c r="B176" s="326">
        <f>'2-4'!B41</f>
        <v>0</v>
      </c>
      <c r="C176" s="327">
        <f>'2-4'!C41</f>
        <v>0</v>
      </c>
      <c r="D176" s="211">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5"/>
        <v>0</v>
      </c>
      <c r="M176" s="275">
        <f t="shared" si="13"/>
        <v>0</v>
      </c>
      <c r="N176" s="275">
        <f t="shared" si="14"/>
        <v>0</v>
      </c>
      <c r="O176" s="265">
        <f t="shared" si="16"/>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21" hidden="1" customHeight="1" x14ac:dyDescent="0.2">
      <c r="A177" s="325">
        <f>'2-4'!A42</f>
        <v>0</v>
      </c>
      <c r="B177" s="326">
        <f>'2-4'!B42</f>
        <v>0</v>
      </c>
      <c r="C177" s="327">
        <f>'2-4'!C42</f>
        <v>0</v>
      </c>
      <c r="D177" s="211">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5"/>
        <v>0</v>
      </c>
      <c r="M177" s="275">
        <f t="shared" si="13"/>
        <v>0</v>
      </c>
      <c r="N177" s="275">
        <f t="shared" si="14"/>
        <v>0</v>
      </c>
      <c r="O177" s="265">
        <f t="shared" si="16"/>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21" hidden="1" customHeight="1" x14ac:dyDescent="0.2">
      <c r="A178" s="325">
        <f>'2-4'!A43</f>
        <v>0</v>
      </c>
      <c r="B178" s="326">
        <f>'2-4'!B43</f>
        <v>0</v>
      </c>
      <c r="C178" s="327">
        <f>'2-4'!C43</f>
        <v>0</v>
      </c>
      <c r="D178" s="211">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5"/>
        <v>0</v>
      </c>
      <c r="M178" s="275">
        <f t="shared" si="13"/>
        <v>0</v>
      </c>
      <c r="N178" s="275">
        <f t="shared" si="14"/>
        <v>0</v>
      </c>
      <c r="O178" s="265">
        <f t="shared" si="16"/>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21" hidden="1" customHeight="1" x14ac:dyDescent="0.2">
      <c r="A179" s="325">
        <f>'2-4'!A44</f>
        <v>0</v>
      </c>
      <c r="B179" s="326">
        <f>'2-4'!B44</f>
        <v>0</v>
      </c>
      <c r="C179" s="327">
        <f>'2-4'!C44</f>
        <v>0</v>
      </c>
      <c r="D179" s="211">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5"/>
        <v>0</v>
      </c>
      <c r="M179" s="275">
        <f t="shared" si="13"/>
        <v>0</v>
      </c>
      <c r="N179" s="275">
        <f t="shared" si="14"/>
        <v>0</v>
      </c>
      <c r="O179" s="265">
        <f t="shared" si="16"/>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21" hidden="1" customHeight="1" x14ac:dyDescent="0.2">
      <c r="A180" s="325">
        <f>'2-4'!A45</f>
        <v>0</v>
      </c>
      <c r="B180" s="326">
        <f>'2-4'!B45</f>
        <v>0</v>
      </c>
      <c r="C180" s="327">
        <f>'2-4'!C45</f>
        <v>0</v>
      </c>
      <c r="D180" s="211">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5"/>
        <v>0</v>
      </c>
      <c r="M180" s="275">
        <f t="shared" si="13"/>
        <v>0</v>
      </c>
      <c r="N180" s="275">
        <f t="shared" si="14"/>
        <v>0</v>
      </c>
      <c r="O180" s="265">
        <f t="shared" si="16"/>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21" hidden="1" customHeight="1" x14ac:dyDescent="0.2">
      <c r="A181" s="325">
        <f>'2-4'!A46</f>
        <v>0</v>
      </c>
      <c r="B181" s="326">
        <f>'2-4'!B46</f>
        <v>0</v>
      </c>
      <c r="C181" s="327">
        <f>'2-4'!C46</f>
        <v>0</v>
      </c>
      <c r="D181" s="211">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5"/>
        <v>0</v>
      </c>
      <c r="M181" s="275">
        <f t="shared" si="13"/>
        <v>0</v>
      </c>
      <c r="N181" s="275">
        <f t="shared" si="14"/>
        <v>0</v>
      </c>
      <c r="O181" s="265">
        <f t="shared" si="16"/>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2">
      <c r="A182" s="325">
        <f>'2-4'!A47</f>
        <v>0</v>
      </c>
      <c r="B182" s="326">
        <f>'2-4'!B47</f>
        <v>0</v>
      </c>
      <c r="C182" s="327">
        <f>'2-4'!C47</f>
        <v>0</v>
      </c>
      <c r="D182" s="211">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5"/>
        <v>0</v>
      </c>
      <c r="M182" s="275">
        <f t="shared" si="13"/>
        <v>0</v>
      </c>
      <c r="N182" s="275">
        <f t="shared" si="14"/>
        <v>0</v>
      </c>
      <c r="O182" s="265">
        <f t="shared" si="16"/>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2">
      <c r="A183" s="325">
        <f>'2-4'!A48</f>
        <v>0</v>
      </c>
      <c r="B183" s="326">
        <f>'2-4'!B48</f>
        <v>0</v>
      </c>
      <c r="C183" s="327">
        <f>'2-4'!C48</f>
        <v>0</v>
      </c>
      <c r="D183" s="211">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5"/>
        <v>0</v>
      </c>
      <c r="M183" s="275">
        <f t="shared" si="13"/>
        <v>0</v>
      </c>
      <c r="N183" s="275">
        <f t="shared" si="14"/>
        <v>0</v>
      </c>
      <c r="O183" s="265">
        <f t="shared" si="16"/>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21" hidden="1" customHeight="1" x14ac:dyDescent="0.2">
      <c r="A184" s="325">
        <f>'2-4'!A49</f>
        <v>0</v>
      </c>
      <c r="B184" s="326">
        <f>'2-4'!B49</f>
        <v>0</v>
      </c>
      <c r="C184" s="327">
        <f>'2-4'!C49</f>
        <v>0</v>
      </c>
      <c r="D184" s="211">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5"/>
        <v>0</v>
      </c>
      <c r="M184" s="275">
        <f t="shared" si="13"/>
        <v>0</v>
      </c>
      <c r="N184" s="275">
        <f t="shared" si="14"/>
        <v>0</v>
      </c>
      <c r="O184" s="265">
        <f t="shared" si="16"/>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21" hidden="1" customHeight="1" x14ac:dyDescent="0.2">
      <c r="A185" s="325">
        <f>'2-4'!A50</f>
        <v>0</v>
      </c>
      <c r="B185" s="326">
        <f>'2-4'!B50</f>
        <v>0</v>
      </c>
      <c r="C185" s="327">
        <f>'2-4'!C50</f>
        <v>0</v>
      </c>
      <c r="D185" s="211">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5"/>
        <v>0</v>
      </c>
      <c r="M185" s="275">
        <f t="shared" si="13"/>
        <v>0</v>
      </c>
      <c r="N185" s="275">
        <f t="shared" si="14"/>
        <v>0</v>
      </c>
      <c r="O185" s="265">
        <f t="shared" si="16"/>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21" hidden="1" customHeight="1" x14ac:dyDescent="0.2">
      <c r="A186" s="325">
        <f>'2-4'!A51</f>
        <v>0</v>
      </c>
      <c r="B186" s="326">
        <f>'2-4'!B51</f>
        <v>0</v>
      </c>
      <c r="C186" s="327">
        <f>'2-4'!C51</f>
        <v>0</v>
      </c>
      <c r="D186" s="211">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5"/>
        <v>0</v>
      </c>
      <c r="M186" s="275">
        <f t="shared" si="13"/>
        <v>0</v>
      </c>
      <c r="N186" s="275">
        <f t="shared" si="14"/>
        <v>0</v>
      </c>
      <c r="O186" s="265">
        <f t="shared" si="16"/>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21" hidden="1" customHeight="1" x14ac:dyDescent="0.2">
      <c r="A187" s="325">
        <f>'2-4'!A52</f>
        <v>0</v>
      </c>
      <c r="B187" s="326">
        <f>'2-4'!B52</f>
        <v>0</v>
      </c>
      <c r="C187" s="327">
        <f>'2-4'!C52</f>
        <v>0</v>
      </c>
      <c r="D187" s="211">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5"/>
        <v>0</v>
      </c>
      <c r="M187" s="275">
        <f t="shared" si="13"/>
        <v>0</v>
      </c>
      <c r="N187" s="275">
        <f t="shared" si="14"/>
        <v>0</v>
      </c>
      <c r="O187" s="265">
        <f t="shared" si="16"/>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21" hidden="1" customHeight="1" x14ac:dyDescent="0.2">
      <c r="A188" s="325">
        <f>'2-4'!A53</f>
        <v>0</v>
      </c>
      <c r="B188" s="326">
        <f>'2-4'!B53</f>
        <v>0</v>
      </c>
      <c r="C188" s="327">
        <f>'2-4'!C53</f>
        <v>0</v>
      </c>
      <c r="D188" s="211">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5"/>
        <v>0</v>
      </c>
      <c r="M188" s="275">
        <f t="shared" si="13"/>
        <v>0</v>
      </c>
      <c r="N188" s="275">
        <f t="shared" si="14"/>
        <v>0</v>
      </c>
      <c r="O188" s="265">
        <f t="shared" si="16"/>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21" hidden="1" customHeight="1" x14ac:dyDescent="0.2">
      <c r="A189" s="325">
        <f>'2-4'!A54</f>
        <v>0</v>
      </c>
      <c r="B189" s="326">
        <f>'2-4'!B54</f>
        <v>0</v>
      </c>
      <c r="C189" s="327">
        <f>'2-4'!C54</f>
        <v>0</v>
      </c>
      <c r="D189" s="211">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5"/>
        <v>0</v>
      </c>
      <c r="M189" s="275">
        <f t="shared" si="13"/>
        <v>0</v>
      </c>
      <c r="N189" s="275">
        <f t="shared" si="14"/>
        <v>0</v>
      </c>
      <c r="O189" s="265">
        <f t="shared" si="16"/>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21" hidden="1" customHeight="1" x14ac:dyDescent="0.2">
      <c r="A190" s="325">
        <f>'2-4'!A55</f>
        <v>0</v>
      </c>
      <c r="B190" s="326">
        <f>'2-4'!B55</f>
        <v>0</v>
      </c>
      <c r="C190" s="327">
        <f>'2-4'!C55</f>
        <v>0</v>
      </c>
      <c r="D190" s="211">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5"/>
        <v>0</v>
      </c>
      <c r="M190" s="275">
        <f t="shared" si="13"/>
        <v>0</v>
      </c>
      <c r="N190" s="275">
        <f t="shared" si="14"/>
        <v>0</v>
      </c>
      <c r="O190" s="265">
        <f t="shared" si="16"/>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21" hidden="1" customHeight="1" x14ac:dyDescent="0.2">
      <c r="A191" s="325">
        <f>'2-4'!A56</f>
        <v>0</v>
      </c>
      <c r="B191" s="326">
        <f>'2-4'!B56</f>
        <v>0</v>
      </c>
      <c r="C191" s="327">
        <f>'2-4'!C56</f>
        <v>0</v>
      </c>
      <c r="D191" s="211">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5"/>
        <v>0</v>
      </c>
      <c r="M191" s="275">
        <f t="shared" si="13"/>
        <v>0</v>
      </c>
      <c r="N191" s="275">
        <f t="shared" si="14"/>
        <v>0</v>
      </c>
      <c r="O191" s="265">
        <f t="shared" si="16"/>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21" hidden="1" customHeight="1" x14ac:dyDescent="0.2">
      <c r="A192" s="325">
        <f>'2-4'!A57</f>
        <v>0</v>
      </c>
      <c r="B192" s="326">
        <f>'2-4'!B57</f>
        <v>0</v>
      </c>
      <c r="C192" s="327">
        <f>'2-4'!C57</f>
        <v>0</v>
      </c>
      <c r="D192" s="211">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5"/>
        <v>0</v>
      </c>
      <c r="M192" s="275">
        <f t="shared" si="13"/>
        <v>0</v>
      </c>
      <c r="N192" s="275">
        <f t="shared" si="14"/>
        <v>0</v>
      </c>
      <c r="O192" s="265">
        <f t="shared" si="16"/>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21" hidden="1" customHeight="1" x14ac:dyDescent="0.2">
      <c r="A193" s="325">
        <f>'2-4'!A58</f>
        <v>0</v>
      </c>
      <c r="B193" s="326">
        <f>'2-4'!B58</f>
        <v>0</v>
      </c>
      <c r="C193" s="327">
        <f>'2-4'!C58</f>
        <v>0</v>
      </c>
      <c r="D193" s="211">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5"/>
        <v>0</v>
      </c>
      <c r="M193" s="275">
        <f t="shared" si="13"/>
        <v>0</v>
      </c>
      <c r="N193" s="275">
        <f t="shared" si="14"/>
        <v>0</v>
      </c>
      <c r="O193" s="265">
        <f t="shared" si="16"/>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21" hidden="1" customHeight="1" x14ac:dyDescent="0.2">
      <c r="A194" s="325">
        <f>'2-4'!A59</f>
        <v>0</v>
      </c>
      <c r="B194" s="326">
        <f>'2-4'!B59</f>
        <v>0</v>
      </c>
      <c r="C194" s="327">
        <f>'2-4'!C59</f>
        <v>0</v>
      </c>
      <c r="D194" s="211">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5"/>
        <v>0</v>
      </c>
      <c r="M194" s="275">
        <f t="shared" si="13"/>
        <v>0</v>
      </c>
      <c r="N194" s="275">
        <f t="shared" si="14"/>
        <v>0</v>
      </c>
      <c r="O194" s="265">
        <f t="shared" si="16"/>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21" hidden="1" customHeight="1" x14ac:dyDescent="0.2">
      <c r="A195" s="325">
        <f>'2-4'!A60</f>
        <v>0</v>
      </c>
      <c r="B195" s="326">
        <f>'2-4'!B60</f>
        <v>0</v>
      </c>
      <c r="C195" s="327">
        <f>'2-4'!C60</f>
        <v>0</v>
      </c>
      <c r="D195" s="211">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5"/>
        <v>0</v>
      </c>
      <c r="M195" s="275">
        <f t="shared" si="13"/>
        <v>0</v>
      </c>
      <c r="N195" s="275">
        <f t="shared" si="14"/>
        <v>0</v>
      </c>
      <c r="O195" s="265">
        <f t="shared" si="16"/>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21" hidden="1" customHeight="1" x14ac:dyDescent="0.2">
      <c r="A196" s="325">
        <f>'2-4'!A61</f>
        <v>0</v>
      </c>
      <c r="B196" s="326">
        <f>'2-4'!B61</f>
        <v>0</v>
      </c>
      <c r="C196" s="327">
        <f>'2-4'!C61</f>
        <v>0</v>
      </c>
      <c r="D196" s="211">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5"/>
        <v>0</v>
      </c>
      <c r="M196" s="275">
        <f t="shared" si="13"/>
        <v>0</v>
      </c>
      <c r="N196" s="275">
        <f t="shared" si="14"/>
        <v>0</v>
      </c>
      <c r="O196" s="265">
        <f t="shared" si="16"/>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5">
        <f>'2-4'!A62</f>
        <v>0</v>
      </c>
      <c r="B197" s="326">
        <f>'2-4'!B62</f>
        <v>0</v>
      </c>
      <c r="C197" s="327">
        <f>'2-4'!C62</f>
        <v>0</v>
      </c>
      <c r="D197" s="211">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5"/>
        <v>0</v>
      </c>
      <c r="M197" s="275">
        <f t="shared" si="13"/>
        <v>0</v>
      </c>
      <c r="N197" s="275">
        <f t="shared" si="14"/>
        <v>0</v>
      </c>
      <c r="O197" s="265">
        <f t="shared" si="16"/>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21" hidden="1" customHeight="1" x14ac:dyDescent="0.2">
      <c r="A198" s="325">
        <f>'2-4'!A63</f>
        <v>0</v>
      </c>
      <c r="B198" s="326">
        <f>'2-4'!B63</f>
        <v>0</v>
      </c>
      <c r="C198" s="327">
        <f>'2-4'!C63</f>
        <v>0</v>
      </c>
      <c r="D198" s="211">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5"/>
        <v>0</v>
      </c>
      <c r="M198" s="275">
        <f t="shared" si="13"/>
        <v>0</v>
      </c>
      <c r="N198" s="275">
        <f t="shared" si="14"/>
        <v>0</v>
      </c>
      <c r="O198" s="265">
        <f t="shared" si="16"/>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21" hidden="1" customHeight="1" x14ac:dyDescent="0.2">
      <c r="A199" s="325">
        <f>'2-4'!A64</f>
        <v>0</v>
      </c>
      <c r="B199" s="326">
        <f>'2-4'!B64</f>
        <v>0</v>
      </c>
      <c r="C199" s="327">
        <f>'2-4'!C64</f>
        <v>0</v>
      </c>
      <c r="D199" s="211">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5"/>
        <v>0</v>
      </c>
      <c r="M199" s="275">
        <f t="shared" si="13"/>
        <v>0</v>
      </c>
      <c r="N199" s="275">
        <f t="shared" si="14"/>
        <v>0</v>
      </c>
      <c r="O199" s="265">
        <f t="shared" si="16"/>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21" hidden="1" customHeight="1" x14ac:dyDescent="0.2">
      <c r="A200" s="325">
        <f>'2-4'!A65</f>
        <v>0</v>
      </c>
      <c r="B200" s="326">
        <f>'2-4'!B65</f>
        <v>0</v>
      </c>
      <c r="C200" s="327">
        <f>'2-4'!C65</f>
        <v>0</v>
      </c>
      <c r="D200" s="211">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5"/>
        <v>0</v>
      </c>
      <c r="M200" s="275">
        <f t="shared" si="13"/>
        <v>0</v>
      </c>
      <c r="N200" s="275">
        <f t="shared" si="14"/>
        <v>0</v>
      </c>
      <c r="O200" s="265">
        <f t="shared" si="16"/>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21" hidden="1" customHeight="1" x14ac:dyDescent="0.2">
      <c r="A201" s="325">
        <f>'2-4'!A66</f>
        <v>0</v>
      </c>
      <c r="B201" s="326">
        <f>'2-4'!B66</f>
        <v>0</v>
      </c>
      <c r="C201" s="327">
        <f>'2-4'!C66</f>
        <v>0</v>
      </c>
      <c r="D201" s="211">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5"/>
        <v>0</v>
      </c>
      <c r="M201" s="275">
        <f t="shared" si="13"/>
        <v>0</v>
      </c>
      <c r="N201" s="275">
        <f t="shared" si="14"/>
        <v>0</v>
      </c>
      <c r="O201" s="265">
        <f t="shared" si="16"/>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21" hidden="1" customHeight="1" x14ac:dyDescent="0.2">
      <c r="A202" s="325">
        <f>'2-4'!A67</f>
        <v>0</v>
      </c>
      <c r="B202" s="326">
        <f>'2-4'!B67</f>
        <v>0</v>
      </c>
      <c r="C202" s="327">
        <f>'2-4'!C67</f>
        <v>0</v>
      </c>
      <c r="D202" s="211">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5"/>
        <v>0</v>
      </c>
      <c r="M202" s="275">
        <f t="shared" si="13"/>
        <v>0</v>
      </c>
      <c r="N202" s="275">
        <f t="shared" si="14"/>
        <v>0</v>
      </c>
      <c r="O202" s="265">
        <f t="shared" si="16"/>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21" hidden="1" customHeight="1" x14ac:dyDescent="0.2">
      <c r="A203" s="325">
        <f>'2-4'!A68</f>
        <v>0</v>
      </c>
      <c r="B203" s="326">
        <f>'2-4'!B68</f>
        <v>0</v>
      </c>
      <c r="C203" s="327">
        <f>'2-4'!C68</f>
        <v>0</v>
      </c>
      <c r="D203" s="211">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21" hidden="1" customHeight="1" x14ac:dyDescent="0.2">
      <c r="A204" s="325">
        <f>'2-4'!A69</f>
        <v>0</v>
      </c>
      <c r="B204" s="326">
        <f>'2-4'!B69</f>
        <v>0</v>
      </c>
      <c r="C204" s="327">
        <f>'2-4'!C69</f>
        <v>0</v>
      </c>
      <c r="D204" s="211">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21" hidden="1" customHeight="1" x14ac:dyDescent="0.2">
      <c r="A205" s="325">
        <f>'2-4'!A70</f>
        <v>0</v>
      </c>
      <c r="B205" s="326">
        <f>'2-4'!B70</f>
        <v>0</v>
      </c>
      <c r="C205" s="327">
        <f>'2-4'!C70</f>
        <v>0</v>
      </c>
      <c r="D205" s="211">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21" hidden="1" customHeight="1" x14ac:dyDescent="0.2">
      <c r="A206" s="325">
        <f>'2-4'!A71</f>
        <v>0</v>
      </c>
      <c r="B206" s="326">
        <f>'2-4'!B71</f>
        <v>0</v>
      </c>
      <c r="C206" s="327">
        <f>'2-4'!C71</f>
        <v>0</v>
      </c>
      <c r="D206" s="211">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21" hidden="1" customHeight="1" x14ac:dyDescent="0.2">
      <c r="A207" s="325">
        <f>'2-4'!A72</f>
        <v>0</v>
      </c>
      <c r="B207" s="326">
        <f>'2-4'!B72</f>
        <v>0</v>
      </c>
      <c r="C207" s="327">
        <f>'2-4'!C72</f>
        <v>0</v>
      </c>
      <c r="D207" s="211">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21" hidden="1" customHeight="1" x14ac:dyDescent="0.2">
      <c r="A208" s="325">
        <f>'2-4'!A73</f>
        <v>0</v>
      </c>
      <c r="B208" s="326">
        <f>'2-4'!B73</f>
        <v>0</v>
      </c>
      <c r="C208" s="327">
        <f>'2-4'!C73</f>
        <v>0</v>
      </c>
      <c r="D208" s="211">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21" hidden="1" customHeight="1" x14ac:dyDescent="0.2">
      <c r="A209" s="325">
        <f>'2-4'!A74</f>
        <v>0</v>
      </c>
      <c r="B209" s="326">
        <f>'2-4'!B74</f>
        <v>0</v>
      </c>
      <c r="C209" s="327">
        <f>'2-4'!C74</f>
        <v>0</v>
      </c>
      <c r="D209" s="211">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21" hidden="1" customHeight="1" x14ac:dyDescent="0.2">
      <c r="A210" s="325">
        <f>'2-4'!A75</f>
        <v>0</v>
      </c>
      <c r="B210" s="326">
        <f>'2-4'!B75</f>
        <v>0</v>
      </c>
      <c r="C210" s="327">
        <f>'2-4'!C75</f>
        <v>0</v>
      </c>
      <c r="D210" s="211">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21" hidden="1" customHeight="1" x14ac:dyDescent="0.2">
      <c r="A211" s="325">
        <f>'2-4'!A76</f>
        <v>0</v>
      </c>
      <c r="B211" s="326">
        <f>'2-4'!B76</f>
        <v>0</v>
      </c>
      <c r="C211" s="327">
        <f>'2-4'!C76</f>
        <v>0</v>
      </c>
      <c r="D211" s="211">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21" hidden="1" customHeight="1" x14ac:dyDescent="0.2">
      <c r="A212" s="325">
        <f>'2-4'!A77</f>
        <v>0</v>
      </c>
      <c r="B212" s="326">
        <f>'2-4'!B77</f>
        <v>0</v>
      </c>
      <c r="C212" s="327">
        <f>'2-4'!C77</f>
        <v>0</v>
      </c>
      <c r="D212" s="211">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21" hidden="1" customHeight="1" x14ac:dyDescent="0.2">
      <c r="A213" s="325">
        <f>'2-4'!A78</f>
        <v>0</v>
      </c>
      <c r="B213" s="326">
        <f>'2-4'!B78</f>
        <v>0</v>
      </c>
      <c r="C213" s="327">
        <f>'2-4'!C78</f>
        <v>0</v>
      </c>
      <c r="D213" s="211">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21" hidden="1" customHeight="1" x14ac:dyDescent="0.2">
      <c r="A214" s="325">
        <f>'2-4'!A79</f>
        <v>0</v>
      </c>
      <c r="B214" s="326">
        <f>'2-4'!B79</f>
        <v>0</v>
      </c>
      <c r="C214" s="327">
        <f>'2-4'!C79</f>
        <v>0</v>
      </c>
      <c r="D214" s="211">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21" hidden="1" customHeight="1" x14ac:dyDescent="0.2">
      <c r="A215" s="325">
        <f>'2-4'!A80</f>
        <v>0</v>
      </c>
      <c r="B215" s="326">
        <f>'2-4'!B80</f>
        <v>0</v>
      </c>
      <c r="C215" s="327">
        <f>'2-4'!C80</f>
        <v>0</v>
      </c>
      <c r="D215" s="211">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21" hidden="1" customHeight="1" x14ac:dyDescent="0.2">
      <c r="A216" s="325">
        <f>'2-4'!A81</f>
        <v>0</v>
      </c>
      <c r="B216" s="326">
        <f>'2-4'!B81</f>
        <v>0</v>
      </c>
      <c r="C216" s="327">
        <f>'2-4'!C81</f>
        <v>0</v>
      </c>
      <c r="D216" s="211">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21" hidden="1" customHeight="1" x14ac:dyDescent="0.2">
      <c r="A217" s="325">
        <f>'2-4'!A82</f>
        <v>0</v>
      </c>
      <c r="B217" s="326">
        <f>'2-4'!B82</f>
        <v>0</v>
      </c>
      <c r="C217" s="327">
        <f>'2-4'!C82</f>
        <v>0</v>
      </c>
      <c r="D217" s="211">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21" hidden="1" customHeight="1" x14ac:dyDescent="0.2">
      <c r="A218" s="325">
        <f>'2-4'!A83</f>
        <v>0</v>
      </c>
      <c r="B218" s="326">
        <f>'2-4'!B83</f>
        <v>0</v>
      </c>
      <c r="C218" s="327">
        <f>'2-4'!C83</f>
        <v>0</v>
      </c>
      <c r="D218" s="211">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21" hidden="1" customHeight="1" x14ac:dyDescent="0.2">
      <c r="A219" s="325">
        <f>'2-4'!A84</f>
        <v>0</v>
      </c>
      <c r="B219" s="326">
        <f>'2-4'!B84</f>
        <v>0</v>
      </c>
      <c r="C219" s="327">
        <f>'2-4'!C84</f>
        <v>0</v>
      </c>
      <c r="D219" s="211">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21" hidden="1" customHeight="1" x14ac:dyDescent="0.2">
      <c r="A220" s="325">
        <f>'2-4'!A85</f>
        <v>0</v>
      </c>
      <c r="B220" s="326">
        <f>'2-4'!B85</f>
        <v>0</v>
      </c>
      <c r="C220" s="327">
        <f>'2-4'!C85</f>
        <v>0</v>
      </c>
      <c r="D220" s="211">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21" hidden="1" customHeight="1" x14ac:dyDescent="0.2">
      <c r="A221" s="325">
        <f>'2-4'!A86</f>
        <v>0</v>
      </c>
      <c r="B221" s="326">
        <f>'2-4'!B86</f>
        <v>0</v>
      </c>
      <c r="C221" s="327">
        <f>'2-4'!C86</f>
        <v>0</v>
      </c>
      <c r="D221" s="211">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21" hidden="1" customHeight="1" x14ac:dyDescent="0.2">
      <c r="A222" s="325">
        <f>'2-4'!A87</f>
        <v>0</v>
      </c>
      <c r="B222" s="326">
        <f>'2-4'!B87</f>
        <v>0</v>
      </c>
      <c r="C222" s="327">
        <f>'2-4'!C87</f>
        <v>0</v>
      </c>
      <c r="D222" s="211">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21" hidden="1" customHeight="1" x14ac:dyDescent="0.2">
      <c r="A223" s="325">
        <f>'2-4'!A88</f>
        <v>0</v>
      </c>
      <c r="B223" s="326">
        <f>'2-4'!B88</f>
        <v>0</v>
      </c>
      <c r="C223" s="327">
        <f>'2-4'!C88</f>
        <v>0</v>
      </c>
      <c r="D223" s="211">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21" hidden="1" customHeight="1" x14ac:dyDescent="0.2">
      <c r="A224" s="325">
        <f>'2-4'!A89</f>
        <v>0</v>
      </c>
      <c r="B224" s="326">
        <f>'2-4'!B89</f>
        <v>0</v>
      </c>
      <c r="C224" s="327">
        <f>'2-4'!C89</f>
        <v>0</v>
      </c>
      <c r="D224" s="211">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21" hidden="1" customHeight="1" x14ac:dyDescent="0.2">
      <c r="A225" s="325">
        <f>'2-4'!A90</f>
        <v>0</v>
      </c>
      <c r="B225" s="326">
        <f>'2-4'!B90</f>
        <v>0</v>
      </c>
      <c r="C225" s="327">
        <f>'2-4'!C90</f>
        <v>0</v>
      </c>
      <c r="D225" s="211">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21" hidden="1" customHeight="1" x14ac:dyDescent="0.2">
      <c r="A226" s="325">
        <f>'2-4'!A91</f>
        <v>0</v>
      </c>
      <c r="B226" s="326">
        <f>'2-4'!B91</f>
        <v>0</v>
      </c>
      <c r="C226" s="327">
        <f>'2-4'!C91</f>
        <v>0</v>
      </c>
      <c r="D226" s="211">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21" hidden="1" customHeight="1" x14ac:dyDescent="0.2">
      <c r="A227" s="325">
        <f>'2-4'!A92</f>
        <v>0</v>
      </c>
      <c r="B227" s="326">
        <f>'2-4'!B92</f>
        <v>0</v>
      </c>
      <c r="C227" s="327">
        <f>'2-4'!C92</f>
        <v>0</v>
      </c>
      <c r="D227" s="211">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21" hidden="1" customHeight="1" x14ac:dyDescent="0.2">
      <c r="A228" s="325">
        <f>'2-4'!A93</f>
        <v>0</v>
      </c>
      <c r="B228" s="326">
        <f>'2-4'!B93</f>
        <v>0</v>
      </c>
      <c r="C228" s="327">
        <f>'2-4'!C93</f>
        <v>0</v>
      </c>
      <c r="D228" s="211">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21" hidden="1" customHeight="1" x14ac:dyDescent="0.2">
      <c r="A229" s="325">
        <f>'2-4'!A94</f>
        <v>0</v>
      </c>
      <c r="B229" s="326">
        <f>'2-4'!B94</f>
        <v>0</v>
      </c>
      <c r="C229" s="327">
        <f>'2-4'!C94</f>
        <v>0</v>
      </c>
      <c r="D229" s="211">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21" hidden="1" customHeight="1" x14ac:dyDescent="0.2">
      <c r="A230" s="325">
        <f>'2-4'!A95</f>
        <v>0</v>
      </c>
      <c r="B230" s="326">
        <f>'2-4'!B95</f>
        <v>0</v>
      </c>
      <c r="C230" s="327">
        <f>'2-4'!C95</f>
        <v>0</v>
      </c>
      <c r="D230" s="211">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21" hidden="1" customHeight="1" x14ac:dyDescent="0.2">
      <c r="A231" s="325">
        <f>'2-4'!A96</f>
        <v>0</v>
      </c>
      <c r="B231" s="326">
        <f>'2-4'!B96</f>
        <v>0</v>
      </c>
      <c r="C231" s="327">
        <f>'2-4'!C96</f>
        <v>0</v>
      </c>
      <c r="D231" s="211">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21" hidden="1" customHeight="1" x14ac:dyDescent="0.2">
      <c r="A232" s="325">
        <f>'2-4'!A97</f>
        <v>0</v>
      </c>
      <c r="B232" s="326">
        <f>'2-4'!B97</f>
        <v>0</v>
      </c>
      <c r="C232" s="327">
        <f>'2-4'!C97</f>
        <v>0</v>
      </c>
      <c r="D232" s="211">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21" hidden="1" customHeight="1" x14ac:dyDescent="0.2">
      <c r="A233" s="325">
        <f>'2-4'!A98</f>
        <v>0</v>
      </c>
      <c r="B233" s="326">
        <f>'2-4'!B98</f>
        <v>0</v>
      </c>
      <c r="C233" s="327">
        <f>'2-4'!C98</f>
        <v>0</v>
      </c>
      <c r="D233" s="211">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21" hidden="1" customHeight="1" x14ac:dyDescent="0.2">
      <c r="A234" s="325">
        <f>'2-4'!A99</f>
        <v>0</v>
      </c>
      <c r="B234" s="326">
        <f>'2-4'!B99</f>
        <v>0</v>
      </c>
      <c r="C234" s="327">
        <f>'2-4'!C99</f>
        <v>0</v>
      </c>
      <c r="D234" s="211">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21" hidden="1" customHeight="1" x14ac:dyDescent="0.2">
      <c r="A235" s="325">
        <f>'2-4'!A100</f>
        <v>0</v>
      </c>
      <c r="B235" s="326">
        <f>'2-4'!B100</f>
        <v>0</v>
      </c>
      <c r="C235" s="327">
        <f>'2-4'!C100</f>
        <v>0</v>
      </c>
      <c r="D235" s="211">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21" hidden="1" customHeight="1" x14ac:dyDescent="0.2">
      <c r="A236" s="325">
        <f>'2-4'!A101</f>
        <v>0</v>
      </c>
      <c r="B236" s="326">
        <f>'2-4'!B101</f>
        <v>0</v>
      </c>
      <c r="C236" s="327">
        <f>'2-4'!C101</f>
        <v>0</v>
      </c>
      <c r="D236" s="211">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21" hidden="1" customHeight="1" x14ac:dyDescent="0.2">
      <c r="A237" s="325">
        <f>'2-4'!A102</f>
        <v>0</v>
      </c>
      <c r="B237" s="326">
        <f>'2-4'!B102</f>
        <v>0</v>
      </c>
      <c r="C237" s="327">
        <f>'2-4'!C102</f>
        <v>0</v>
      </c>
      <c r="D237" s="211">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21" hidden="1" customHeight="1" x14ac:dyDescent="0.2">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hidden="1" customHeight="1" x14ac:dyDescent="0.2">
      <c r="A239" s="318">
        <f>'随時③-2'!A21</f>
        <v>0</v>
      </c>
      <c r="B239" s="319">
        <f>'随時③-2'!B21</f>
        <v>0</v>
      </c>
      <c r="C239" s="320">
        <f>'随時③-2'!C21</f>
        <v>0</v>
      </c>
      <c r="D239" s="219">
        <v>401</v>
      </c>
      <c r="E239" s="271">
        <f>'随時③-2'!E21</f>
        <v>0</v>
      </c>
      <c r="F239" s="271">
        <f>'随時③-2'!F21</f>
        <v>0</v>
      </c>
      <c r="G239" s="182">
        <f>'随時③-2'!G21</f>
        <v>0</v>
      </c>
      <c r="H239" s="272">
        <f>'随時③-2'!H21</f>
        <v>0</v>
      </c>
      <c r="I239" s="272">
        <f>'随時③-2'!I21</f>
        <v>0</v>
      </c>
      <c r="J239" s="343">
        <f t="shared" ref="J239:J252" si="24">G239*H239*I239</f>
        <v>0</v>
      </c>
      <c r="K239" s="287">
        <f t="shared" ref="K239:K253" si="25">F239</f>
        <v>0</v>
      </c>
      <c r="L239" s="288">
        <f t="shared" ref="L239:L253" si="26">G239</f>
        <v>0</v>
      </c>
      <c r="M239" s="289">
        <f>H239</f>
        <v>0</v>
      </c>
      <c r="N239" s="289">
        <f>I239</f>
        <v>0</v>
      </c>
      <c r="O239" s="290">
        <f t="shared" si="23"/>
        <v>0</v>
      </c>
      <c r="P239" s="291">
        <f>'随時③-2'!K21</f>
        <v>0</v>
      </c>
      <c r="Q239" s="292">
        <f>'随時③-2'!L21</f>
        <v>0</v>
      </c>
      <c r="R239" s="24">
        <f>IF(AND(ISNA(MATCH($D239,'随時②-2'!$D$4:$D$18,0)),ISNA(MATCH($D239,'随時③-2'!$D$4:$D$18,0))),0,1)</f>
        <v>0</v>
      </c>
      <c r="S239" s="61" t="str">
        <f t="shared" si="17"/>
        <v/>
      </c>
      <c r="T239" s="61" t="str">
        <f t="shared" si="18"/>
        <v/>
      </c>
    </row>
    <row r="240" spans="1:20" ht="21" hidden="1" customHeight="1" x14ac:dyDescent="0.2">
      <c r="A240" s="318">
        <f>'随時③-2'!A22</f>
        <v>0</v>
      </c>
      <c r="B240" s="319">
        <f>'随時③-2'!B22</f>
        <v>0</v>
      </c>
      <c r="C240" s="320">
        <f>'随時③-2'!C22</f>
        <v>0</v>
      </c>
      <c r="D240" s="211">
        <v>402</v>
      </c>
      <c r="E240" s="270">
        <f>'随時③-2'!E22</f>
        <v>0</v>
      </c>
      <c r="F240" s="271">
        <f>'随時③-2'!F22</f>
        <v>0</v>
      </c>
      <c r="G240" s="182">
        <f>'随時③-2'!G22</f>
        <v>0</v>
      </c>
      <c r="H240" s="272">
        <f>'随時③-2'!H22</f>
        <v>0</v>
      </c>
      <c r="I240" s="272">
        <f>'随時③-2'!I22</f>
        <v>0</v>
      </c>
      <c r="J240" s="344">
        <f t="shared" si="24"/>
        <v>0</v>
      </c>
      <c r="K240" s="273">
        <f t="shared" si="25"/>
        <v>0</v>
      </c>
      <c r="L240" s="274">
        <f t="shared" si="26"/>
        <v>0</v>
      </c>
      <c r="M240" s="275">
        <f t="shared" ref="M240:M253" si="27">H240</f>
        <v>0</v>
      </c>
      <c r="N240" s="275">
        <f t="shared" ref="N240:N253" si="28">I240</f>
        <v>0</v>
      </c>
      <c r="O240" s="265">
        <f t="shared" si="23"/>
        <v>0</v>
      </c>
      <c r="P240" s="291">
        <f>'随時③-2'!K22</f>
        <v>0</v>
      </c>
      <c r="Q240" s="292">
        <f>'随時③-2'!L22</f>
        <v>0</v>
      </c>
      <c r="R240" s="24">
        <f>IF(AND(ISNA(MATCH($D240,'随時②-2'!$D$4:$D$18,0)),ISNA(MATCH($D240,'随時③-2'!$D$4:$D$18,0))),0,1)</f>
        <v>0</v>
      </c>
      <c r="S240" s="61" t="str">
        <f t="shared" si="17"/>
        <v/>
      </c>
      <c r="T240" s="61" t="str">
        <f t="shared" si="18"/>
        <v/>
      </c>
    </row>
    <row r="241" spans="1:20" ht="21" hidden="1" customHeight="1" x14ac:dyDescent="0.2">
      <c r="A241" s="318">
        <f>'随時③-2'!A23</f>
        <v>0</v>
      </c>
      <c r="B241" s="319">
        <f>'随時③-2'!B23</f>
        <v>0</v>
      </c>
      <c r="C241" s="320">
        <f>'随時③-2'!C23</f>
        <v>0</v>
      </c>
      <c r="D241" s="211">
        <v>403</v>
      </c>
      <c r="E241" s="270">
        <f>'随時③-2'!E23</f>
        <v>0</v>
      </c>
      <c r="F241" s="271">
        <f>'随時③-2'!F23</f>
        <v>0</v>
      </c>
      <c r="G241" s="182">
        <f>'随時③-2'!G23</f>
        <v>0</v>
      </c>
      <c r="H241" s="272">
        <f>'随時③-2'!H23</f>
        <v>0</v>
      </c>
      <c r="I241" s="272">
        <f>'随時③-2'!I23</f>
        <v>0</v>
      </c>
      <c r="J241" s="344">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21" hidden="1" customHeight="1" x14ac:dyDescent="0.2">
      <c r="A242" s="325">
        <f>'随時③-2'!A24</f>
        <v>0</v>
      </c>
      <c r="B242" s="326">
        <f>'随時③-2'!B24</f>
        <v>0</v>
      </c>
      <c r="C242" s="327">
        <f>'随時③-2'!C24</f>
        <v>0</v>
      </c>
      <c r="D242" s="211">
        <v>404</v>
      </c>
      <c r="E242" s="270">
        <f>'随時③-2'!E24</f>
        <v>0</v>
      </c>
      <c r="F242" s="270">
        <f>'随時③-2'!F24</f>
        <v>0</v>
      </c>
      <c r="G242" s="276">
        <f>'随時③-2'!G24</f>
        <v>0</v>
      </c>
      <c r="H242" s="277">
        <f>'随時③-2'!H24</f>
        <v>0</v>
      </c>
      <c r="I242" s="277">
        <f>'随時③-2'!I24</f>
        <v>0</v>
      </c>
      <c r="J242" s="344">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 hidden="1" customHeight="1" x14ac:dyDescent="0.2">
      <c r="A243" s="325">
        <f>'随時③-2'!A25</f>
        <v>0</v>
      </c>
      <c r="B243" s="326">
        <f>'随時③-2'!B25</f>
        <v>0</v>
      </c>
      <c r="C243" s="327">
        <f>'随時③-2'!C25</f>
        <v>0</v>
      </c>
      <c r="D243" s="211">
        <v>405</v>
      </c>
      <c r="E243" s="270">
        <f>'随時③-2'!E25</f>
        <v>0</v>
      </c>
      <c r="F243" s="270">
        <f>'随時③-2'!F25</f>
        <v>0</v>
      </c>
      <c r="G243" s="276">
        <f>'随時③-2'!G25</f>
        <v>0</v>
      </c>
      <c r="H243" s="277">
        <f>'随時③-2'!H25</f>
        <v>0</v>
      </c>
      <c r="I243" s="277">
        <f>'随時③-2'!I25</f>
        <v>0</v>
      </c>
      <c r="J243" s="344">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 hidden="1" customHeight="1" x14ac:dyDescent="0.2">
      <c r="A244" s="318">
        <f>'随時③-2'!A26</f>
        <v>0</v>
      </c>
      <c r="B244" s="319">
        <f>'随時③-2'!B26</f>
        <v>0</v>
      </c>
      <c r="C244" s="320">
        <f>'随時③-2'!C26</f>
        <v>0</v>
      </c>
      <c r="D244" s="211">
        <v>406</v>
      </c>
      <c r="E244" s="270">
        <f>'随時③-2'!E26</f>
        <v>0</v>
      </c>
      <c r="F244" s="271">
        <f>'随時③-2'!F26</f>
        <v>0</v>
      </c>
      <c r="G244" s="182">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 hidden="1" customHeight="1" x14ac:dyDescent="0.2">
      <c r="A245" s="318">
        <f>'随時③-2'!A27</f>
        <v>0</v>
      </c>
      <c r="B245" s="319">
        <f>'随時③-2'!B27</f>
        <v>0</v>
      </c>
      <c r="C245" s="320">
        <f>'随時③-2'!C27</f>
        <v>0</v>
      </c>
      <c r="D245" s="211">
        <v>407</v>
      </c>
      <c r="E245" s="270">
        <f>'随時③-2'!E27</f>
        <v>0</v>
      </c>
      <c r="F245" s="271">
        <f>'随時③-2'!F27</f>
        <v>0</v>
      </c>
      <c r="G245" s="182">
        <f>'随時③-2'!G27</f>
        <v>0</v>
      </c>
      <c r="H245" s="272">
        <f>'随時③-2'!H27</f>
        <v>0</v>
      </c>
      <c r="I245" s="272">
        <f>'随時③-2'!I27</f>
        <v>0</v>
      </c>
      <c r="J245" s="344">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 hidden="1" customHeight="1" x14ac:dyDescent="0.2">
      <c r="A246" s="318">
        <f>'随時③-2'!A28</f>
        <v>0</v>
      </c>
      <c r="B246" s="319">
        <f>'随時③-2'!B28</f>
        <v>0</v>
      </c>
      <c r="C246" s="320">
        <f>'随時③-2'!C28</f>
        <v>0</v>
      </c>
      <c r="D246" s="211">
        <v>408</v>
      </c>
      <c r="E246" s="270">
        <f>'随時③-2'!E28</f>
        <v>0</v>
      </c>
      <c r="F246" s="271">
        <f>'随時③-2'!F28</f>
        <v>0</v>
      </c>
      <c r="G246" s="182">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 hidden="1" customHeight="1" x14ac:dyDescent="0.2">
      <c r="A247" s="318">
        <f>'随時③-2'!A29</f>
        <v>0</v>
      </c>
      <c r="B247" s="319">
        <f>'随時③-2'!B29</f>
        <v>0</v>
      </c>
      <c r="C247" s="320">
        <f>'随時③-2'!C29</f>
        <v>0</v>
      </c>
      <c r="D247" s="211">
        <v>409</v>
      </c>
      <c r="E247" s="270">
        <f>'随時③-2'!E29</f>
        <v>0</v>
      </c>
      <c r="F247" s="271">
        <f>'随時③-2'!F29</f>
        <v>0</v>
      </c>
      <c r="G247" s="182">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 hidden="1" customHeight="1" x14ac:dyDescent="0.2">
      <c r="A248" s="318">
        <f>'随時③-2'!A30</f>
        <v>0</v>
      </c>
      <c r="B248" s="319">
        <f>'随時③-2'!B30</f>
        <v>0</v>
      </c>
      <c r="C248" s="320">
        <f>'随時③-2'!C30</f>
        <v>0</v>
      </c>
      <c r="D248" s="211">
        <v>410</v>
      </c>
      <c r="E248" s="270">
        <f>'随時③-2'!E30</f>
        <v>0</v>
      </c>
      <c r="F248" s="271">
        <f>'随時③-2'!F30</f>
        <v>0</v>
      </c>
      <c r="G248" s="182">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 hidden="1" customHeight="1" x14ac:dyDescent="0.2">
      <c r="A249" s="318">
        <f>'随時③-2'!A31</f>
        <v>0</v>
      </c>
      <c r="B249" s="319">
        <f>'随時③-2'!B31</f>
        <v>0</v>
      </c>
      <c r="C249" s="320">
        <f>'随時③-2'!C31</f>
        <v>0</v>
      </c>
      <c r="D249" s="211">
        <v>411</v>
      </c>
      <c r="E249" s="270">
        <f>'随時③-2'!E31</f>
        <v>0</v>
      </c>
      <c r="F249" s="271">
        <f>'随時③-2'!F31</f>
        <v>0</v>
      </c>
      <c r="G249" s="182">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 hidden="1" customHeight="1" x14ac:dyDescent="0.2">
      <c r="A250" s="318">
        <f>'随時③-2'!A32</f>
        <v>0</v>
      </c>
      <c r="B250" s="319">
        <f>'随時③-2'!B32</f>
        <v>0</v>
      </c>
      <c r="C250" s="320">
        <f>'随時③-2'!C32</f>
        <v>0</v>
      </c>
      <c r="D250" s="211">
        <v>412</v>
      </c>
      <c r="E250" s="270">
        <f>'随時③-2'!E32</f>
        <v>0</v>
      </c>
      <c r="F250" s="271">
        <f>'随時③-2'!F32</f>
        <v>0</v>
      </c>
      <c r="G250" s="182">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 hidden="1" customHeight="1" x14ac:dyDescent="0.2">
      <c r="A251" s="318">
        <f>'随時③-2'!A33</f>
        <v>0</v>
      </c>
      <c r="B251" s="319">
        <f>'随時③-2'!B33</f>
        <v>0</v>
      </c>
      <c r="C251" s="320">
        <f>'随時③-2'!C33</f>
        <v>0</v>
      </c>
      <c r="D251" s="211">
        <v>413</v>
      </c>
      <c r="E251" s="270">
        <f>'随時③-2'!E33</f>
        <v>0</v>
      </c>
      <c r="F251" s="271">
        <f>'随時③-2'!F33</f>
        <v>0</v>
      </c>
      <c r="G251" s="182">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 hidden="1" customHeight="1" x14ac:dyDescent="0.2">
      <c r="A252" s="318">
        <f>'随時③-2'!A34</f>
        <v>0</v>
      </c>
      <c r="B252" s="319">
        <f>'随時③-2'!B34</f>
        <v>0</v>
      </c>
      <c r="C252" s="320">
        <f>'随時③-2'!C34</f>
        <v>0</v>
      </c>
      <c r="D252" s="211">
        <v>414</v>
      </c>
      <c r="E252" s="270">
        <f>'随時③-2'!E34</f>
        <v>0</v>
      </c>
      <c r="F252" s="271">
        <f>'随時③-2'!F34</f>
        <v>0</v>
      </c>
      <c r="G252" s="182">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 hidden="1" customHeight="1" thickBot="1" x14ac:dyDescent="0.25">
      <c r="A253" s="318">
        <f>'随時③-2'!A35</f>
        <v>0</v>
      </c>
      <c r="B253" s="319">
        <f>'随時③-2'!B35</f>
        <v>0</v>
      </c>
      <c r="C253" s="320">
        <f>'随時③-2'!C35</f>
        <v>0</v>
      </c>
      <c r="D253" s="211">
        <v>415</v>
      </c>
      <c r="E253" s="270">
        <f>'随時③-2'!E35</f>
        <v>0</v>
      </c>
      <c r="F253" s="271">
        <f>'随時③-2'!F35</f>
        <v>0</v>
      </c>
      <c r="G253" s="182">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ht="21" customHeight="1" x14ac:dyDescent="0.2">
      <c r="A254" s="49"/>
      <c r="B254" s="49"/>
      <c r="C254" s="49"/>
      <c r="D254" s="71"/>
      <c r="E254" s="62"/>
      <c r="F254" s="62"/>
      <c r="G254" s="47"/>
      <c r="H254" s="63"/>
      <c r="I254" s="63"/>
      <c r="J254" s="50">
        <f>G254*H254*I254</f>
        <v>0</v>
      </c>
      <c r="K254" s="62"/>
      <c r="L254" s="34"/>
      <c r="M254" s="66"/>
      <c r="N254" s="66"/>
      <c r="O254" s="34"/>
      <c r="P254" s="35"/>
      <c r="Q254" s="67"/>
    </row>
    <row r="255" spans="1:20" ht="21" customHeight="1" thickBot="1" x14ac:dyDescent="0.25">
      <c r="F255" s="27"/>
      <c r="G255" s="27"/>
      <c r="I255" s="656" t="s">
        <v>13</v>
      </c>
      <c r="J255" s="656"/>
    </row>
    <row r="256" spans="1:20" ht="21" customHeight="1" thickBot="1" x14ac:dyDescent="0.25">
      <c r="D256" s="5"/>
      <c r="F256" s="23"/>
      <c r="G256" s="23"/>
      <c r="I256" s="665" t="s">
        <v>91</v>
      </c>
      <c r="J256" s="666"/>
      <c r="K256" s="36" t="s">
        <v>148</v>
      </c>
      <c r="L256" s="590" t="s">
        <v>211</v>
      </c>
      <c r="M256" s="657"/>
      <c r="N256" s="658" t="s">
        <v>149</v>
      </c>
      <c r="O256" s="659"/>
    </row>
    <row r="257" spans="4:15" ht="21" customHeight="1" thickTop="1" x14ac:dyDescent="0.2">
      <c r="D257" s="5"/>
      <c r="I257" s="667" t="s">
        <v>81</v>
      </c>
      <c r="J257" s="668"/>
      <c r="K257" s="296">
        <f t="shared" ref="K257:K266" si="29">SUMIF($E$4:$E$253,$I257,$O$4:$O$253)</f>
        <v>54000</v>
      </c>
      <c r="L257" s="614">
        <f t="shared" ref="L257:L264" si="30">SUMIF($E$4:$E$253,$I257,$T$4:$T$253)</f>
        <v>0</v>
      </c>
      <c r="M257" s="662">
        <f t="shared" ref="M257:M266" si="31">SUMIF($E$4:$E$253,$I257,$O$4:$O$253)</f>
        <v>54000</v>
      </c>
      <c r="N257" s="663">
        <f>K257-L257</f>
        <v>54000</v>
      </c>
      <c r="O257" s="664"/>
    </row>
    <row r="258" spans="4:15" ht="21" customHeight="1" x14ac:dyDescent="0.2">
      <c r="D258" s="5"/>
      <c r="I258" s="670" t="s">
        <v>82</v>
      </c>
      <c r="J258" s="671"/>
      <c r="K258" s="299">
        <f t="shared" si="29"/>
        <v>80269</v>
      </c>
      <c r="L258" s="572">
        <f t="shared" si="30"/>
        <v>0</v>
      </c>
      <c r="M258" s="585">
        <f t="shared" si="31"/>
        <v>80269</v>
      </c>
      <c r="N258" s="669">
        <f t="shared" ref="N258:N265" si="32">K258-L258</f>
        <v>80269</v>
      </c>
      <c r="O258" s="573"/>
    </row>
    <row r="259" spans="4:15" ht="21" customHeight="1" x14ac:dyDescent="0.2">
      <c r="D259" s="5"/>
      <c r="I259" s="670" t="s">
        <v>105</v>
      </c>
      <c r="J259" s="671"/>
      <c r="K259" s="295">
        <f t="shared" si="29"/>
        <v>478231</v>
      </c>
      <c r="L259" s="572">
        <f t="shared" si="30"/>
        <v>0</v>
      </c>
      <c r="M259" s="585">
        <f t="shared" si="31"/>
        <v>478231</v>
      </c>
      <c r="N259" s="669">
        <f t="shared" si="32"/>
        <v>478231</v>
      </c>
      <c r="O259" s="573"/>
    </row>
    <row r="260" spans="4:15" ht="21" customHeight="1" x14ac:dyDescent="0.2">
      <c r="D260" s="5"/>
      <c r="I260" s="670" t="s">
        <v>106</v>
      </c>
      <c r="J260" s="671"/>
      <c r="K260" s="295">
        <f t="shared" si="29"/>
        <v>0</v>
      </c>
      <c r="L260" s="572">
        <f t="shared" si="30"/>
        <v>0</v>
      </c>
      <c r="M260" s="585">
        <f t="shared" si="31"/>
        <v>0</v>
      </c>
      <c r="N260" s="669">
        <f t="shared" si="32"/>
        <v>0</v>
      </c>
      <c r="O260" s="573"/>
    </row>
    <row r="261" spans="4:15" ht="21" customHeight="1" x14ac:dyDescent="0.2">
      <c r="D261" s="5"/>
      <c r="I261" s="670" t="s">
        <v>83</v>
      </c>
      <c r="J261" s="671"/>
      <c r="K261" s="295">
        <f t="shared" si="29"/>
        <v>5386</v>
      </c>
      <c r="L261" s="572">
        <f t="shared" si="30"/>
        <v>0</v>
      </c>
      <c r="M261" s="585">
        <f t="shared" si="31"/>
        <v>5386</v>
      </c>
      <c r="N261" s="669">
        <f t="shared" si="32"/>
        <v>5386</v>
      </c>
      <c r="O261" s="573"/>
    </row>
    <row r="262" spans="4:15" ht="21" customHeight="1" x14ac:dyDescent="0.2">
      <c r="D262" s="5"/>
      <c r="I262" s="670" t="s">
        <v>84</v>
      </c>
      <c r="J262" s="671"/>
      <c r="K262" s="295">
        <f t="shared" si="29"/>
        <v>36300</v>
      </c>
      <c r="L262" s="572">
        <f t="shared" si="30"/>
        <v>0</v>
      </c>
      <c r="M262" s="585">
        <f t="shared" si="31"/>
        <v>36300</v>
      </c>
      <c r="N262" s="669">
        <f t="shared" si="32"/>
        <v>36300</v>
      </c>
      <c r="O262" s="573"/>
    </row>
    <row r="263" spans="4:15" ht="21" customHeight="1" x14ac:dyDescent="0.2">
      <c r="D263" s="5"/>
      <c r="I263" s="670" t="s">
        <v>85</v>
      </c>
      <c r="J263" s="671"/>
      <c r="K263" s="295">
        <f t="shared" si="29"/>
        <v>0</v>
      </c>
      <c r="L263" s="572">
        <f t="shared" si="30"/>
        <v>0</v>
      </c>
      <c r="M263" s="585">
        <f t="shared" si="31"/>
        <v>0</v>
      </c>
      <c r="N263" s="669">
        <f t="shared" si="32"/>
        <v>0</v>
      </c>
      <c r="O263" s="573"/>
    </row>
    <row r="264" spans="4:15" ht="21" customHeight="1" x14ac:dyDescent="0.2">
      <c r="D264" s="5"/>
      <c r="I264" s="670" t="s">
        <v>86</v>
      </c>
      <c r="J264" s="671"/>
      <c r="K264" s="295">
        <f t="shared" si="29"/>
        <v>0</v>
      </c>
      <c r="L264" s="572">
        <f t="shared" si="30"/>
        <v>0</v>
      </c>
      <c r="M264" s="585">
        <f t="shared" si="31"/>
        <v>0</v>
      </c>
      <c r="N264" s="669">
        <f t="shared" si="32"/>
        <v>0</v>
      </c>
      <c r="O264" s="573"/>
    </row>
    <row r="265" spans="4:15" ht="21" customHeight="1" x14ac:dyDescent="0.2">
      <c r="D265" s="5"/>
      <c r="I265" s="670" t="s">
        <v>116</v>
      </c>
      <c r="J265" s="671"/>
      <c r="K265" s="299">
        <f t="shared" si="29"/>
        <v>48080</v>
      </c>
      <c r="L265" s="572">
        <f>SUMIF($E$4:$E$253,$I265,$T$4:$T$253)+'3-3'!F20</f>
        <v>11000</v>
      </c>
      <c r="M265" s="585">
        <f t="shared" si="31"/>
        <v>48080</v>
      </c>
      <c r="N265" s="587">
        <f t="shared" si="32"/>
        <v>37080</v>
      </c>
      <c r="O265" s="674"/>
    </row>
    <row r="266" spans="4:15" ht="21" customHeight="1" thickBot="1" x14ac:dyDescent="0.25">
      <c r="D266" s="5"/>
      <c r="I266" s="679" t="s">
        <v>247</v>
      </c>
      <c r="J266" s="680"/>
      <c r="K266" s="300">
        <f t="shared" si="29"/>
        <v>285360</v>
      </c>
      <c r="L266" s="599">
        <f>SUMIF($E$4:$E$253,$I266,$T$4:$T$253)</f>
        <v>0</v>
      </c>
      <c r="M266" s="675">
        <f t="shared" si="31"/>
        <v>285360</v>
      </c>
      <c r="N266" s="601">
        <f>K266-L266</f>
        <v>285360</v>
      </c>
      <c r="O266" s="676"/>
    </row>
    <row r="267" spans="4:15" ht="21" customHeight="1" thickTop="1" thickBot="1" x14ac:dyDescent="0.25">
      <c r="D267" s="5"/>
      <c r="I267" s="677" t="s">
        <v>13</v>
      </c>
      <c r="J267" s="678"/>
      <c r="K267" s="302">
        <f>SUM(K257:K265)</f>
        <v>702266</v>
      </c>
      <c r="L267" s="681">
        <f>SUM(L257:L265)</f>
        <v>11000</v>
      </c>
      <c r="M267" s="582"/>
      <c r="N267" s="672">
        <f>SUM(N257:N265)</f>
        <v>691266</v>
      </c>
      <c r="O267" s="673"/>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3" t="s">
        <v>261</v>
      </c>
      <c r="B1" s="563"/>
      <c r="C1" s="563"/>
      <c r="D1" s="563"/>
      <c r="E1" s="563"/>
      <c r="F1" s="563"/>
    </row>
    <row r="2" spans="1:6" ht="15" customHeight="1" thickBot="1" x14ac:dyDescent="0.25">
      <c r="A2" s="8"/>
      <c r="B2" s="7" t="s">
        <v>194</v>
      </c>
      <c r="C2" s="84"/>
      <c r="E2" s="70" t="s">
        <v>171</v>
      </c>
      <c r="F2" s="157">
        <f>SUM(E4:E17)</f>
        <v>48080</v>
      </c>
    </row>
    <row r="3" spans="1:6" ht="15" customHeight="1" thickBot="1" x14ac:dyDescent="0.25">
      <c r="A3" s="96" t="s">
        <v>15</v>
      </c>
      <c r="B3" s="97" t="s">
        <v>156</v>
      </c>
      <c r="C3" s="97" t="s">
        <v>157</v>
      </c>
      <c r="D3" s="95" t="s">
        <v>16</v>
      </c>
      <c r="E3" s="39" t="s">
        <v>172</v>
      </c>
      <c r="F3" s="98" t="s">
        <v>17</v>
      </c>
    </row>
    <row r="4" spans="1:6" ht="15" customHeight="1" x14ac:dyDescent="0.2">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2">
      <c r="A5" s="101">
        <v>21</v>
      </c>
      <c r="B5" s="122" t="str">
        <f>IF('1-3'!B24="","",'1-3'!B24)</f>
        <v>全国</v>
      </c>
      <c r="C5" s="122" t="str">
        <f>IF('1-3'!C24="","",'1-3'!C24)</f>
        <v>教頭</v>
      </c>
      <c r="D5" s="133" t="str">
        <f>IF('1-3'!D24="","",'1-3'!D24)</f>
        <v>全国高等学校教頭・副校長会</v>
      </c>
      <c r="E5" s="699">
        <f>IF('2-3'!H25="",'2-3'!E25,'2-3'!H25)</f>
        <v>4500</v>
      </c>
      <c r="F5" s="81" t="str">
        <f>IF('2-3'!I25="",'2-3'!G25,'2-3'!I25)</f>
        <v/>
      </c>
    </row>
    <row r="6" spans="1:6" ht="15" customHeight="1" x14ac:dyDescent="0.2">
      <c r="A6" s="101">
        <v>28</v>
      </c>
      <c r="B6" s="122" t="str">
        <f>IF('1-3'!B31="","",'1-3'!B31)</f>
        <v>全国</v>
      </c>
      <c r="C6" s="122" t="str">
        <f>IF('1-3'!C31="","",'1-3'!C31)</f>
        <v>事務長</v>
      </c>
      <c r="D6" s="133" t="str">
        <f>IF('1-3'!D31="","",'1-3'!D31)</f>
        <v>全国公立学校事務長会</v>
      </c>
      <c r="E6" s="699">
        <f>IF('2-3'!H32="",'2-3'!E32,'2-3'!H32)</f>
        <v>3000</v>
      </c>
      <c r="F6" s="81" t="str">
        <f>IF('2-3'!I32="",'2-3'!G32,'2-3'!I32)</f>
        <v>◎</v>
      </c>
    </row>
    <row r="7" spans="1:6" ht="15" customHeight="1" x14ac:dyDescent="0.2">
      <c r="A7" s="101">
        <v>60</v>
      </c>
      <c r="B7" s="122" t="str">
        <f>IF('1-3'!B63="","",'1-3'!B63)</f>
        <v>近畿・西日本</v>
      </c>
      <c r="C7" s="122" t="str">
        <f>IF('1-3'!C63="","",'1-3'!C63)</f>
        <v>事務長</v>
      </c>
      <c r="D7" s="133" t="str">
        <f>IF('1-3'!D63="","",'1-3'!D63)</f>
        <v>近畿公立学校事務長会</v>
      </c>
      <c r="E7" s="699">
        <f>IF('2-3'!H64="",'2-3'!E64,'2-3'!H64)</f>
        <v>1800</v>
      </c>
      <c r="F7" s="81" t="str">
        <f>IF('2-3'!I64="",'2-3'!G64,'2-3'!I64)</f>
        <v/>
      </c>
    </row>
    <row r="8" spans="1:6" ht="15" customHeight="1" x14ac:dyDescent="0.2">
      <c r="A8" s="101">
        <v>79</v>
      </c>
      <c r="B8" s="122" t="str">
        <f>IF('1-3'!B82="","",'1-3'!B82)</f>
        <v>大阪</v>
      </c>
      <c r="C8" s="122" t="str">
        <f>IF('1-3'!C82="","",'1-3'!C82)</f>
        <v>事務長</v>
      </c>
      <c r="D8" s="133" t="str">
        <f>IF('1-3'!D82="","",'1-3'!D82)</f>
        <v>大阪府立学校事務長会</v>
      </c>
      <c r="E8" s="699">
        <f>IF('2-3'!H83="",'2-3'!E83,'2-3'!H83)</f>
        <v>1000</v>
      </c>
      <c r="F8" s="81" t="str">
        <f>IF('2-3'!I83="",'2-3'!G83,'2-3'!I83)</f>
        <v/>
      </c>
    </row>
    <row r="9" spans="1:6" ht="15" customHeight="1" x14ac:dyDescent="0.2">
      <c r="A9" s="101">
        <v>85</v>
      </c>
      <c r="B9" s="122" t="str">
        <f>IF('1-3'!B88="","",'1-3'!B88)</f>
        <v>大阪</v>
      </c>
      <c r="C9" s="122" t="str">
        <f>IF('1-3'!C88="","",'1-3'!C88)</f>
        <v/>
      </c>
      <c r="D9" s="133" t="str">
        <f>IF('1-3'!D88="","",'1-3'!D88)</f>
        <v>大阪府高等学校進路指導研究会</v>
      </c>
      <c r="E9" s="699">
        <f>IF('2-3'!H89="",'2-3'!E89,'2-3'!H89)</f>
        <v>2150</v>
      </c>
      <c r="F9" s="81" t="str">
        <f>IF('2-3'!I89="",'2-3'!G89,'2-3'!I89)</f>
        <v/>
      </c>
    </row>
    <row r="10" spans="1:6" ht="15" customHeight="1" x14ac:dyDescent="0.2">
      <c r="A10" s="101">
        <v>90</v>
      </c>
      <c r="B10" s="122" t="str">
        <f>IF('1-3'!B93="","",'1-3'!B93)</f>
        <v>大阪</v>
      </c>
      <c r="C10" s="122" t="str">
        <f>IF('1-3'!C93="","",'1-3'!C93)</f>
        <v/>
      </c>
      <c r="D10" s="133" t="str">
        <f>IF('1-3'!D93="","",'1-3'!D93)</f>
        <v>大阪府立学校在日外国人教育研究会</v>
      </c>
      <c r="E10" s="699">
        <f>IF('2-3'!H94="",'2-3'!E94,'2-3'!H94)</f>
        <v>2580</v>
      </c>
      <c r="F10" s="81" t="str">
        <f>IF('2-3'!I94="",'2-3'!G94,'2-3'!I94)</f>
        <v/>
      </c>
    </row>
    <row r="11" spans="1:6" ht="15" customHeight="1" x14ac:dyDescent="0.2">
      <c r="A11" s="101">
        <v>91</v>
      </c>
      <c r="B11" s="122" t="str">
        <f>IF('1-3'!B94="","",'1-3'!B94)</f>
        <v>大阪</v>
      </c>
      <c r="C11" s="122" t="str">
        <f>IF('1-3'!C94="","",'1-3'!C94)</f>
        <v/>
      </c>
      <c r="D11" s="133" t="str">
        <f>IF('1-3'!D94="","",'1-3'!D94)</f>
        <v>大阪府立学校人権教育研究会</v>
      </c>
      <c r="E11" s="699">
        <f>IF('2-3'!H95="",'2-3'!E95,'2-3'!H95)</f>
        <v>3050</v>
      </c>
      <c r="F11" s="81" t="str">
        <f>IF('2-3'!I95="",'2-3'!G95,'2-3'!I95)</f>
        <v/>
      </c>
    </row>
    <row r="12" spans="1:6" ht="15" customHeight="1" x14ac:dyDescent="0.2">
      <c r="A12" s="101">
        <v>92</v>
      </c>
      <c r="B12" s="122" t="str">
        <f>IF('1-3'!B95="","",'1-3'!B95)</f>
        <v>大阪</v>
      </c>
      <c r="C12" s="122" t="str">
        <f>IF('1-3'!C95="","",'1-3'!C95)</f>
        <v/>
      </c>
      <c r="D12" s="133" t="str">
        <f>IF('1-3'!D95="","",'1-3'!D95)</f>
        <v>大阪府立高等学校教務研究会</v>
      </c>
      <c r="E12" s="699">
        <f>IF('2-3'!H96="",'2-3'!E96,'2-3'!H96)</f>
        <v>4000</v>
      </c>
      <c r="F12" s="81" t="str">
        <f>IF('2-3'!I96="",'2-3'!G96,'2-3'!I96)</f>
        <v/>
      </c>
    </row>
    <row r="13" spans="1:6" ht="15" customHeight="1" x14ac:dyDescent="0.2">
      <c r="A13" s="101">
        <v>93</v>
      </c>
      <c r="B13" s="122" t="str">
        <f>IF('1-3'!B96="","",'1-3'!B96)</f>
        <v>大阪</v>
      </c>
      <c r="C13" s="122" t="str">
        <f>IF('1-3'!C96="","",'1-3'!C96)</f>
        <v/>
      </c>
      <c r="D13" s="133" t="str">
        <f>IF('1-3'!D96="","",'1-3'!D96)</f>
        <v>大阪府立学校保健研究会</v>
      </c>
      <c r="E13" s="699">
        <f>IF('2-3'!H97="",'2-3'!E97,'2-3'!H97)</f>
        <v>2400</v>
      </c>
      <c r="F13" s="81" t="str">
        <f>IF('2-3'!I97="",'2-3'!G97,'2-3'!I97)</f>
        <v/>
      </c>
    </row>
    <row r="14" spans="1:6" ht="15" customHeight="1" x14ac:dyDescent="0.2">
      <c r="A14" s="101">
        <v>94</v>
      </c>
      <c r="B14" s="122" t="str">
        <f>IF('1-3'!B97="","",'1-3'!B97)</f>
        <v>大阪</v>
      </c>
      <c r="C14" s="122" t="str">
        <f>IF('1-3'!C97="","",'1-3'!C97)</f>
        <v/>
      </c>
      <c r="D14" s="133" t="str">
        <f>IF('1-3'!D97="","",'1-3'!D97)</f>
        <v>大阪府立学校養護教諭研究会(府養研)</v>
      </c>
      <c r="E14" s="699">
        <f>IF('2-3'!H98="",'2-3'!E98,'2-3'!H98)</f>
        <v>5000</v>
      </c>
      <c r="F14" s="81" t="str">
        <f>IF('2-3'!I98="",'2-3'!G98,'2-3'!I98)</f>
        <v/>
      </c>
    </row>
    <row r="15" spans="1:6" ht="15" customHeight="1" x14ac:dyDescent="0.2">
      <c r="A15" s="101">
        <v>96</v>
      </c>
      <c r="B15" s="122" t="str">
        <f>IF('1-3'!B99="","",'1-3'!B99)</f>
        <v>大阪</v>
      </c>
      <c r="C15" s="122" t="str">
        <f>IF('1-3'!C99="","",'1-3'!C99)</f>
        <v/>
      </c>
      <c r="D15" s="133" t="str">
        <f>IF('1-3'!D99="","",'1-3'!D99)</f>
        <v>大阪府高等学校図書館研究会</v>
      </c>
      <c r="E15" s="699">
        <f>IF('2-3'!H100="",'2-3'!E100,'2-3'!H100)</f>
        <v>3000</v>
      </c>
      <c r="F15" s="81" t="str">
        <f>IF('2-3'!I100="",'2-3'!G100,'2-3'!I100)</f>
        <v/>
      </c>
    </row>
    <row r="16" spans="1:6" ht="15" customHeight="1" x14ac:dyDescent="0.2">
      <c r="A16" s="101">
        <v>97</v>
      </c>
      <c r="B16" s="122" t="str">
        <f>IF('1-3'!B100="","",'1-3'!B100)</f>
        <v>大阪</v>
      </c>
      <c r="C16" s="122" t="str">
        <f>IF('1-3'!C100="","",'1-3'!C100)</f>
        <v/>
      </c>
      <c r="D16" s="133" t="str">
        <f>IF('1-3'!D100="","",'1-3'!D100)</f>
        <v>大阪府高等学校生活指導研究会</v>
      </c>
      <c r="E16" s="699">
        <f>IF('2-3'!H101="",'2-3'!E101,'2-3'!H101)</f>
        <v>4000</v>
      </c>
      <c r="F16" s="81" t="str">
        <f>IF('2-3'!I101="",'2-3'!G101,'2-3'!I101)</f>
        <v/>
      </c>
    </row>
    <row r="17" spans="1:6" ht="15" customHeight="1" thickBot="1" x14ac:dyDescent="0.25">
      <c r="A17" s="104">
        <v>101</v>
      </c>
      <c r="B17" s="145" t="str">
        <f>IF('2-3'!B105="","",'2-3'!B105)</f>
        <v/>
      </c>
      <c r="C17" s="145" t="str">
        <f>IF('2-3'!C105="","",'2-3'!C105)</f>
        <v/>
      </c>
      <c r="D17" s="129" t="str">
        <f>IF('2-3'!D105="","",'2-3'!D105)</f>
        <v>日本教育会</v>
      </c>
      <c r="E17" s="173">
        <f>IF('2-3'!H105="",'2-3'!E105,'2-3'!H105)</f>
        <v>3600</v>
      </c>
      <c r="F17" s="82" t="str">
        <f>IF('2-3'!I105="",'2-3'!G105,'2-3'!I105)</f>
        <v/>
      </c>
    </row>
    <row r="18" spans="1:6" ht="15" customHeight="1" thickBot="1" x14ac:dyDescent="0.25">
      <c r="D18" s="77"/>
      <c r="E18" s="77"/>
      <c r="F18" s="78"/>
    </row>
    <row r="19" spans="1:6" ht="15" customHeight="1" x14ac:dyDescent="0.2">
      <c r="D19" s="77"/>
      <c r="E19" s="10" t="s">
        <v>171</v>
      </c>
      <c r="F19" s="154">
        <f>SUM(E4:E17)</f>
        <v>48080</v>
      </c>
    </row>
    <row r="20" spans="1:6" ht="15" customHeight="1" x14ac:dyDescent="0.2">
      <c r="D20" s="77"/>
      <c r="E20" s="37" t="s">
        <v>211</v>
      </c>
      <c r="F20" s="155">
        <f>SUMIF($F$4:$F$17,"◎",$E$4:$E$17)</f>
        <v>11000</v>
      </c>
    </row>
    <row r="21" spans="1:6" ht="15" customHeight="1" thickBot="1" x14ac:dyDescent="0.25">
      <c r="D21" s="77"/>
      <c r="E21" s="79" t="s">
        <v>12</v>
      </c>
      <c r="F21" s="156">
        <f>F19-F20</f>
        <v>37080</v>
      </c>
    </row>
  </sheetData>
  <sheetProtection sheet="1" formatCells="0" selectLockedCells="1"/>
  <mergeCells count="1">
    <mergeCell ref="A1:F1"/>
  </mergeCells>
  <phoneticPr fontId="2"/>
  <conditionalFormatting sqref="E4:F17">
    <cfRule type="cellIs" dxfId="12"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D14" sqref="D14:F14"/>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200</v>
      </c>
      <c r="H1" s="539" t="s">
        <v>277</v>
      </c>
      <c r="I1" s="539"/>
      <c r="J1" s="539"/>
      <c r="K1" s="539"/>
      <c r="L1" s="539"/>
    </row>
    <row r="2" spans="1:12" s="1" customFormat="1" ht="18" customHeight="1" x14ac:dyDescent="0.2">
      <c r="H2" s="539" t="s">
        <v>278</v>
      </c>
      <c r="I2" s="539"/>
      <c r="J2" s="539"/>
      <c r="K2" s="539"/>
      <c r="L2" s="539"/>
    </row>
    <row r="3" spans="1:12" s="1" customFormat="1" ht="18" customHeight="1" x14ac:dyDescent="0.2">
      <c r="H3" s="540"/>
      <c r="I3" s="540"/>
      <c r="J3" s="540"/>
      <c r="K3" s="540"/>
      <c r="L3" s="540"/>
    </row>
    <row r="4" spans="1:12" s="1" customFormat="1" ht="18" customHeight="1" x14ac:dyDescent="0.2">
      <c r="H4" s="536" t="s">
        <v>314</v>
      </c>
      <c r="I4" s="536"/>
      <c r="J4" s="536"/>
      <c r="K4" s="536"/>
      <c r="L4" s="536"/>
    </row>
    <row r="5" spans="1:12" s="1" customFormat="1" ht="18" customHeight="1" x14ac:dyDescent="0.2">
      <c r="H5" s="537">
        <v>43980</v>
      </c>
      <c r="I5" s="537"/>
      <c r="J5" s="537"/>
      <c r="K5" s="537"/>
      <c r="L5" s="537"/>
    </row>
    <row r="6" spans="1:12" s="1" customFormat="1" ht="18" customHeight="1" x14ac:dyDescent="0.2">
      <c r="A6" s="3" t="s">
        <v>2</v>
      </c>
      <c r="H6" s="538"/>
      <c r="I6" s="538"/>
      <c r="J6" s="538"/>
      <c r="K6" s="538"/>
      <c r="L6" s="538"/>
    </row>
    <row r="7" spans="1:12" s="1" customFormat="1" ht="18" customHeight="1" x14ac:dyDescent="0.2">
      <c r="A7" s="4"/>
      <c r="H7" s="536" t="s">
        <v>279</v>
      </c>
      <c r="I7" s="536"/>
      <c r="J7" s="536"/>
      <c r="K7" s="536"/>
      <c r="L7" s="536"/>
    </row>
    <row r="8" spans="1:12" s="1" customFormat="1" ht="18" customHeight="1" x14ac:dyDescent="0.2">
      <c r="A8" s="4"/>
      <c r="H8" s="536" t="s">
        <v>280</v>
      </c>
      <c r="I8" s="536"/>
      <c r="J8" s="536"/>
      <c r="K8" s="536"/>
      <c r="L8" s="536"/>
    </row>
    <row r="9" spans="1:12" s="1" customFormat="1" ht="42" customHeight="1" x14ac:dyDescent="0.2">
      <c r="A9" s="4"/>
      <c r="H9" s="2"/>
      <c r="K9" s="44"/>
    </row>
    <row r="10" spans="1:12" ht="24" customHeight="1" x14ac:dyDescent="0.2">
      <c r="A10" s="541" t="s">
        <v>252</v>
      </c>
      <c r="B10" s="541"/>
      <c r="C10" s="541"/>
      <c r="D10" s="541"/>
      <c r="E10" s="541"/>
      <c r="F10" s="541"/>
      <c r="G10" s="541"/>
      <c r="H10" s="541"/>
      <c r="I10" s="541"/>
      <c r="J10" s="541"/>
      <c r="K10" s="541"/>
    </row>
    <row r="11" spans="1:12" ht="24" customHeight="1" x14ac:dyDescent="0.2">
      <c r="A11" s="542"/>
      <c r="B11" s="542"/>
      <c r="C11" s="542"/>
      <c r="D11" s="542"/>
      <c r="E11" s="542"/>
      <c r="F11" s="542"/>
      <c r="G11" s="542"/>
      <c r="H11" s="542"/>
      <c r="I11" s="542"/>
      <c r="J11" s="542"/>
      <c r="K11" s="542"/>
    </row>
    <row r="12" spans="1:12" ht="24" customHeight="1" x14ac:dyDescent="0.2">
      <c r="A12" s="14" t="s">
        <v>5</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543" t="s">
        <v>234</v>
      </c>
      <c r="B14" s="544"/>
      <c r="C14" s="545"/>
      <c r="D14" s="546">
        <v>1050000</v>
      </c>
      <c r="E14" s="547"/>
      <c r="F14" s="548"/>
      <c r="G14" s="549"/>
      <c r="H14" s="550"/>
      <c r="I14" s="550"/>
      <c r="J14" s="550"/>
      <c r="K14" s="6"/>
    </row>
    <row r="15" spans="1:12" ht="39" customHeight="1" thickBot="1" x14ac:dyDescent="0.25">
      <c r="A15" s="19"/>
      <c r="B15" s="18" t="s">
        <v>7</v>
      </c>
      <c r="C15" s="17" t="s">
        <v>8</v>
      </c>
      <c r="D15" s="16" t="s">
        <v>104</v>
      </c>
      <c r="E15" s="16" t="s">
        <v>103</v>
      </c>
      <c r="F15" s="17" t="s">
        <v>9</v>
      </c>
      <c r="G15" s="17" t="s">
        <v>10</v>
      </c>
      <c r="H15" s="400" t="s">
        <v>198</v>
      </c>
      <c r="I15" s="16" t="s">
        <v>11</v>
      </c>
      <c r="J15" s="452" t="s">
        <v>202</v>
      </c>
      <c r="K15" s="447" t="s">
        <v>248</v>
      </c>
      <c r="L15" s="22" t="s">
        <v>13</v>
      </c>
    </row>
    <row r="16" spans="1:12" ht="58.5" customHeight="1" thickTop="1" x14ac:dyDescent="0.2">
      <c r="A16" s="29" t="s">
        <v>215</v>
      </c>
      <c r="B16" s="513">
        <f>'随時①-2'!G27</f>
        <v>0</v>
      </c>
      <c r="C16" s="514">
        <f>'随時①-2'!G28</f>
        <v>0</v>
      </c>
      <c r="D16" s="514">
        <f>'随時①-2'!G29</f>
        <v>0</v>
      </c>
      <c r="E16" s="514">
        <f>'随時①-2'!G30</f>
        <v>0</v>
      </c>
      <c r="F16" s="514">
        <f>'随時①-2'!G31</f>
        <v>0</v>
      </c>
      <c r="G16" s="514">
        <f>'随時①-2'!G32</f>
        <v>0</v>
      </c>
      <c r="H16" s="514">
        <f>'随時①-2'!G33</f>
        <v>0</v>
      </c>
      <c r="I16" s="514">
        <f>'随時①-2'!G34</f>
        <v>0</v>
      </c>
      <c r="J16" s="514">
        <f>'随時①-2'!G35</f>
        <v>0</v>
      </c>
      <c r="K16" s="514">
        <f>'随時①-2'!G36</f>
        <v>0</v>
      </c>
      <c r="L16" s="515">
        <f>SUM(B16:K16)</f>
        <v>0</v>
      </c>
    </row>
    <row r="17" spans="1:12" ht="58.5" customHeight="1" thickBot="1" x14ac:dyDescent="0.25">
      <c r="A17" s="41" t="s">
        <v>213</v>
      </c>
      <c r="B17" s="516">
        <f>'随時①-2'!H27</f>
        <v>0</v>
      </c>
      <c r="C17" s="516">
        <f>'随時①-2'!H28</f>
        <v>0</v>
      </c>
      <c r="D17" s="516">
        <f>'随時①-2'!H29</f>
        <v>0</v>
      </c>
      <c r="E17" s="516">
        <f>'随時①-2'!H30</f>
        <v>0</v>
      </c>
      <c r="F17" s="516">
        <f>'随時①-2'!H31</f>
        <v>0</v>
      </c>
      <c r="G17" s="516">
        <f>'随時①-2'!H32</f>
        <v>0</v>
      </c>
      <c r="H17" s="516">
        <f>'随時①-2'!H33</f>
        <v>0</v>
      </c>
      <c r="I17" s="516">
        <f>'随時①-2'!H34</f>
        <v>0</v>
      </c>
      <c r="J17" s="516">
        <f>'随時①-2'!H35</f>
        <v>0</v>
      </c>
      <c r="K17" s="516">
        <f>'随時①-2'!H36</f>
        <v>0</v>
      </c>
      <c r="L17" s="517">
        <f>SUM(B17:K17)</f>
        <v>0</v>
      </c>
    </row>
    <row r="18" spans="1:12" ht="58.5" customHeight="1" x14ac:dyDescent="0.2">
      <c r="A18" s="435" t="s">
        <v>218</v>
      </c>
      <c r="B18" s="518">
        <f>'1-2'!G107</f>
        <v>97000</v>
      </c>
      <c r="C18" s="519">
        <f>'1-2'!G108</f>
        <v>120000</v>
      </c>
      <c r="D18" s="519">
        <f>'1-2'!G109</f>
        <v>446860</v>
      </c>
      <c r="E18" s="519">
        <f>'1-2'!G110</f>
        <v>0</v>
      </c>
      <c r="F18" s="519">
        <f>'1-2'!G111</f>
        <v>14400</v>
      </c>
      <c r="G18" s="519">
        <f>'1-2'!G112</f>
        <v>36300</v>
      </c>
      <c r="H18" s="519">
        <f>'1-2'!G113</f>
        <v>0</v>
      </c>
      <c r="I18" s="519">
        <f>'1-2'!G114</f>
        <v>0</v>
      </c>
      <c r="J18" s="519">
        <f>'1-2'!G115</f>
        <v>50080</v>
      </c>
      <c r="K18" s="519">
        <f>'1-2'!G116</f>
        <v>285360</v>
      </c>
      <c r="L18" s="520">
        <f>SUM(B18:K18)</f>
        <v>1050000</v>
      </c>
    </row>
    <row r="19" spans="1:12" ht="58.5" customHeight="1" thickBot="1" x14ac:dyDescent="0.25">
      <c r="A19" s="33" t="s">
        <v>213</v>
      </c>
      <c r="B19" s="521">
        <f>'1-2'!H107</f>
        <v>0</v>
      </c>
      <c r="C19" s="522">
        <f>'1-2'!H108</f>
        <v>0</v>
      </c>
      <c r="D19" s="522">
        <f>'1-2'!H109</f>
        <v>0</v>
      </c>
      <c r="E19" s="522">
        <f>'1-2'!H110</f>
        <v>0</v>
      </c>
      <c r="F19" s="522">
        <f>'1-2'!H111</f>
        <v>0</v>
      </c>
      <c r="G19" s="522">
        <f>'1-2'!H112</f>
        <v>0</v>
      </c>
      <c r="H19" s="522">
        <f>'1-2'!H113</f>
        <v>0</v>
      </c>
      <c r="I19" s="522">
        <f>'1-2'!H114</f>
        <v>0</v>
      </c>
      <c r="J19" s="522">
        <f>'1-2'!H115</f>
        <v>11000</v>
      </c>
      <c r="K19" s="522">
        <f>'1-2'!H116</f>
        <v>0</v>
      </c>
      <c r="L19" s="523">
        <f>SUM(B19:K19)</f>
        <v>11000</v>
      </c>
    </row>
    <row r="20" spans="1:12" ht="58.5" hidden="1" customHeight="1" thickBot="1" x14ac:dyDescent="0.25">
      <c r="A20" s="31" t="s">
        <v>205</v>
      </c>
      <c r="B20" s="524">
        <f>B18-B19</f>
        <v>97000</v>
      </c>
      <c r="C20" s="525">
        <f>C18-C19</f>
        <v>120000</v>
      </c>
      <c r="D20" s="525">
        <f t="shared" ref="D20:I20" si="0">D18-D19</f>
        <v>446860</v>
      </c>
      <c r="E20" s="525">
        <f t="shared" si="0"/>
        <v>0</v>
      </c>
      <c r="F20" s="525">
        <f t="shared" si="0"/>
        <v>14400</v>
      </c>
      <c r="G20" s="525">
        <f t="shared" si="0"/>
        <v>36300</v>
      </c>
      <c r="H20" s="525">
        <f t="shared" si="0"/>
        <v>0</v>
      </c>
      <c r="I20" s="525">
        <f t="shared" si="0"/>
        <v>0</v>
      </c>
      <c r="J20" s="525">
        <f>J18-J19</f>
        <v>39080</v>
      </c>
      <c r="K20" s="525">
        <f>K18-K19</f>
        <v>285360</v>
      </c>
      <c r="L20" s="526">
        <f>SUM(B20:J20)</f>
        <v>753640</v>
      </c>
    </row>
    <row r="21" spans="1:12" ht="58.5" customHeight="1" thickBot="1" x14ac:dyDescent="0.25">
      <c r="A21" s="432" t="s">
        <v>205</v>
      </c>
      <c r="B21" s="524">
        <f>B16+B18</f>
        <v>97000</v>
      </c>
      <c r="C21" s="524">
        <f t="shared" ref="C21:I21" si="1">C16+C18</f>
        <v>120000</v>
      </c>
      <c r="D21" s="524">
        <f t="shared" si="1"/>
        <v>446860</v>
      </c>
      <c r="E21" s="524">
        <f t="shared" si="1"/>
        <v>0</v>
      </c>
      <c r="F21" s="524">
        <f t="shared" si="1"/>
        <v>14400</v>
      </c>
      <c r="G21" s="524">
        <f t="shared" si="1"/>
        <v>36300</v>
      </c>
      <c r="H21" s="524">
        <f t="shared" si="1"/>
        <v>0</v>
      </c>
      <c r="I21" s="524">
        <f t="shared" si="1"/>
        <v>0</v>
      </c>
      <c r="J21" s="524">
        <f>J16+J18</f>
        <v>50080</v>
      </c>
      <c r="K21" s="524">
        <f>K16+K18</f>
        <v>285360</v>
      </c>
      <c r="L21" s="526">
        <f>SUM(B21:K21)</f>
        <v>1050000</v>
      </c>
    </row>
    <row r="22" spans="1:12" ht="58.5" hidden="1" customHeight="1" x14ac:dyDescent="0.2">
      <c r="A22" s="29" t="s">
        <v>139</v>
      </c>
      <c r="B22" s="398"/>
      <c r="C22" s="288"/>
      <c r="D22" s="288"/>
      <c r="E22" s="288"/>
      <c r="F22" s="288"/>
      <c r="G22" s="288"/>
      <c r="H22" s="288"/>
      <c r="I22" s="288"/>
      <c r="J22" s="399"/>
      <c r="K22" s="389">
        <f>SUM(B22:J22)</f>
        <v>0</v>
      </c>
    </row>
    <row r="23" spans="1:12" ht="58.5" hidden="1" customHeight="1" thickBot="1" x14ac:dyDescent="0.25">
      <c r="A23" s="21" t="s">
        <v>140</v>
      </c>
      <c r="B23" s="178">
        <f>B21+B22</f>
        <v>97000</v>
      </c>
      <c r="C23" s="179">
        <f>C21+C22</f>
        <v>120000</v>
      </c>
      <c r="D23" s="179">
        <f t="shared" ref="D23:I23" si="2">D21+D22</f>
        <v>446860</v>
      </c>
      <c r="E23" s="179">
        <f t="shared" si="2"/>
        <v>0</v>
      </c>
      <c r="F23" s="179">
        <f t="shared" si="2"/>
        <v>14400</v>
      </c>
      <c r="G23" s="179">
        <f t="shared" si="2"/>
        <v>36300</v>
      </c>
      <c r="H23" s="179">
        <f t="shared" si="2"/>
        <v>0</v>
      </c>
      <c r="I23" s="179">
        <f t="shared" si="2"/>
        <v>0</v>
      </c>
      <c r="J23" s="179">
        <f>J21+J22</f>
        <v>50080</v>
      </c>
      <c r="K23" s="180">
        <f>SUM(B23:J23)</f>
        <v>764640</v>
      </c>
    </row>
    <row r="24" spans="1:12" ht="39" customHeight="1" thickBot="1" x14ac:dyDescent="0.25">
      <c r="A24" s="31" t="s">
        <v>93</v>
      </c>
      <c r="B24" s="533" t="s">
        <v>312</v>
      </c>
      <c r="C24" s="534"/>
      <c r="D24" s="534"/>
      <c r="E24" s="534"/>
      <c r="F24" s="534"/>
      <c r="G24" s="534"/>
      <c r="H24" s="534"/>
      <c r="I24" s="534"/>
      <c r="J24" s="534"/>
      <c r="K24" s="534"/>
      <c r="L24" s="535"/>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F20" sqref="F20"/>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2" t="s">
        <v>119</v>
      </c>
      <c r="B3" s="250" t="s">
        <v>120</v>
      </c>
      <c r="C3" s="58" t="s">
        <v>122</v>
      </c>
      <c r="D3" s="93" t="s">
        <v>123</v>
      </c>
      <c r="E3" s="93" t="s">
        <v>0</v>
      </c>
      <c r="F3" s="93" t="s">
        <v>152</v>
      </c>
      <c r="G3" s="93" t="s">
        <v>87</v>
      </c>
      <c r="H3" s="422" t="s">
        <v>195</v>
      </c>
      <c r="I3" s="93" t="s">
        <v>88</v>
      </c>
      <c r="J3" s="93" t="s">
        <v>89</v>
      </c>
      <c r="K3" s="184" t="s">
        <v>97</v>
      </c>
      <c r="L3" s="251" t="s">
        <v>90</v>
      </c>
      <c r="M3" s="28" t="s">
        <v>92</v>
      </c>
    </row>
    <row r="4" spans="1:13" ht="13.5" customHeight="1" x14ac:dyDescent="0.2">
      <c r="A4" s="197"/>
      <c r="B4" s="198"/>
      <c r="C4" s="199"/>
      <c r="D4" s="200">
        <v>1</v>
      </c>
      <c r="E4" s="201" t="s">
        <v>116</v>
      </c>
      <c r="F4" s="202" t="s">
        <v>175</v>
      </c>
      <c r="G4" s="203">
        <v>50080</v>
      </c>
      <c r="H4" s="204">
        <v>1</v>
      </c>
      <c r="I4" s="204">
        <v>1</v>
      </c>
      <c r="J4" s="216">
        <f t="shared" ref="J4:J69" si="0">G4*H4*I4</f>
        <v>50080</v>
      </c>
      <c r="K4" s="206">
        <v>0</v>
      </c>
      <c r="L4" s="470" t="s">
        <v>176</v>
      </c>
      <c r="M4" s="28" t="str">
        <f t="shared" ref="M4:M67" si="1">IF(K4="◎",J4,"")</f>
        <v/>
      </c>
    </row>
    <row r="5" spans="1:13" ht="13.5" customHeight="1" x14ac:dyDescent="0.2">
      <c r="A5" s="208">
        <v>7</v>
      </c>
      <c r="B5" s="209" t="s">
        <v>301</v>
      </c>
      <c r="C5" s="210" t="s">
        <v>302</v>
      </c>
      <c r="D5" s="211">
        <v>2</v>
      </c>
      <c r="E5" s="212" t="s">
        <v>247</v>
      </c>
      <c r="F5" s="213" t="s">
        <v>274</v>
      </c>
      <c r="G5" s="214">
        <v>285360</v>
      </c>
      <c r="H5" s="215">
        <v>1</v>
      </c>
      <c r="I5" s="215">
        <v>1</v>
      </c>
      <c r="J5" s="216">
        <f t="shared" si="0"/>
        <v>285360</v>
      </c>
      <c r="K5" s="217"/>
      <c r="L5" s="218"/>
      <c r="M5" s="28" t="str">
        <f t="shared" si="1"/>
        <v/>
      </c>
    </row>
    <row r="6" spans="1:13" ht="13.5" customHeight="1" x14ac:dyDescent="0.2">
      <c r="A6" s="208">
        <v>1</v>
      </c>
      <c r="B6" s="209" t="s">
        <v>328</v>
      </c>
      <c r="C6" s="210" t="s">
        <v>282</v>
      </c>
      <c r="D6" s="211">
        <v>3</v>
      </c>
      <c r="E6" s="212" t="s">
        <v>84</v>
      </c>
      <c r="F6" s="213" t="s">
        <v>283</v>
      </c>
      <c r="G6" s="214">
        <v>36300</v>
      </c>
      <c r="H6" s="215">
        <v>1</v>
      </c>
      <c r="I6" s="215">
        <v>1</v>
      </c>
      <c r="J6" s="216">
        <f t="shared" si="0"/>
        <v>36300</v>
      </c>
      <c r="K6" s="217"/>
      <c r="L6" s="218"/>
      <c r="M6" s="28" t="str">
        <f t="shared" si="1"/>
        <v/>
      </c>
    </row>
    <row r="7" spans="1:13" ht="13.5" customHeight="1" x14ac:dyDescent="0.2">
      <c r="A7" s="208">
        <v>1</v>
      </c>
      <c r="B7" s="209" t="s">
        <v>281</v>
      </c>
      <c r="C7" s="210" t="s">
        <v>282</v>
      </c>
      <c r="D7" s="211">
        <v>4</v>
      </c>
      <c r="E7" s="212" t="s">
        <v>82</v>
      </c>
      <c r="F7" s="213" t="s">
        <v>284</v>
      </c>
      <c r="G7" s="214">
        <v>30000</v>
      </c>
      <c r="H7" s="215">
        <v>4</v>
      </c>
      <c r="I7" s="215">
        <v>1</v>
      </c>
      <c r="J7" s="216">
        <f t="shared" si="0"/>
        <v>120000</v>
      </c>
      <c r="K7" s="217"/>
      <c r="L7" s="218"/>
      <c r="M7" s="28" t="str">
        <f t="shared" si="1"/>
        <v/>
      </c>
    </row>
    <row r="8" spans="1:13" ht="13.5" customHeight="1" x14ac:dyDescent="0.2">
      <c r="A8" s="208">
        <v>1</v>
      </c>
      <c r="B8" s="209" t="s">
        <v>281</v>
      </c>
      <c r="C8" s="210" t="s">
        <v>282</v>
      </c>
      <c r="D8" s="219">
        <v>5</v>
      </c>
      <c r="E8" s="212" t="s">
        <v>105</v>
      </c>
      <c r="F8" s="213" t="s">
        <v>286</v>
      </c>
      <c r="G8" s="214">
        <v>46563</v>
      </c>
      <c r="H8" s="215">
        <v>2</v>
      </c>
      <c r="I8" s="215">
        <v>1</v>
      </c>
      <c r="J8" s="216">
        <f t="shared" si="0"/>
        <v>93126</v>
      </c>
      <c r="K8" s="217"/>
      <c r="L8" s="218"/>
      <c r="M8" s="28" t="str">
        <f t="shared" si="1"/>
        <v/>
      </c>
    </row>
    <row r="9" spans="1:13" ht="13.5" customHeight="1" x14ac:dyDescent="0.2">
      <c r="A9" s="208">
        <v>2</v>
      </c>
      <c r="B9" s="209" t="s">
        <v>288</v>
      </c>
      <c r="C9" s="210" t="s">
        <v>285</v>
      </c>
      <c r="D9" s="211">
        <v>6</v>
      </c>
      <c r="E9" s="212" t="s">
        <v>105</v>
      </c>
      <c r="F9" s="213" t="s">
        <v>287</v>
      </c>
      <c r="G9" s="214">
        <v>37840</v>
      </c>
      <c r="H9" s="215">
        <v>4</v>
      </c>
      <c r="I9" s="215">
        <v>1</v>
      </c>
      <c r="J9" s="216">
        <f t="shared" si="0"/>
        <v>151360</v>
      </c>
      <c r="K9" s="217"/>
      <c r="L9" s="218"/>
      <c r="M9" s="28" t="str">
        <f t="shared" si="1"/>
        <v/>
      </c>
    </row>
    <row r="10" spans="1:13" ht="13.5" customHeight="1" x14ac:dyDescent="0.2">
      <c r="A10" s="208">
        <v>3</v>
      </c>
      <c r="B10" s="209" t="s">
        <v>308</v>
      </c>
      <c r="C10" s="210" t="s">
        <v>291</v>
      </c>
      <c r="D10" s="211">
        <v>7</v>
      </c>
      <c r="E10" s="213" t="s">
        <v>81</v>
      </c>
      <c r="F10" s="213" t="s">
        <v>293</v>
      </c>
      <c r="G10" s="214">
        <v>40000</v>
      </c>
      <c r="H10" s="215">
        <v>1</v>
      </c>
      <c r="I10" s="215">
        <v>1</v>
      </c>
      <c r="J10" s="216">
        <f t="shared" si="0"/>
        <v>40000</v>
      </c>
      <c r="K10" s="217"/>
      <c r="L10" s="218"/>
      <c r="M10" s="28" t="str">
        <f t="shared" si="1"/>
        <v/>
      </c>
    </row>
    <row r="11" spans="1:13" ht="13.5" customHeight="1" x14ac:dyDescent="0.2">
      <c r="A11" s="208">
        <v>3</v>
      </c>
      <c r="B11" s="209" t="s">
        <v>308</v>
      </c>
      <c r="C11" s="210" t="s">
        <v>291</v>
      </c>
      <c r="D11" s="219">
        <v>8</v>
      </c>
      <c r="E11" s="220" t="s">
        <v>81</v>
      </c>
      <c r="F11" s="220" t="s">
        <v>294</v>
      </c>
      <c r="G11" s="214">
        <v>3000</v>
      </c>
      <c r="H11" s="222">
        <v>6</v>
      </c>
      <c r="I11" s="222">
        <v>1</v>
      </c>
      <c r="J11" s="216">
        <f t="shared" si="0"/>
        <v>18000</v>
      </c>
      <c r="K11" s="223"/>
      <c r="L11" s="224"/>
      <c r="M11" s="28" t="str">
        <f t="shared" si="1"/>
        <v/>
      </c>
    </row>
    <row r="12" spans="1:13" ht="13.5" customHeight="1" x14ac:dyDescent="0.2">
      <c r="A12" s="208">
        <v>3</v>
      </c>
      <c r="B12" s="236" t="s">
        <v>308</v>
      </c>
      <c r="C12" s="210" t="s">
        <v>291</v>
      </c>
      <c r="D12" s="219">
        <v>9</v>
      </c>
      <c r="E12" s="212" t="s">
        <v>81</v>
      </c>
      <c r="F12" s="212" t="s">
        <v>295</v>
      </c>
      <c r="G12" s="214">
        <v>3000</v>
      </c>
      <c r="H12" s="226">
        <v>3</v>
      </c>
      <c r="I12" s="226">
        <v>1</v>
      </c>
      <c r="J12" s="216">
        <f t="shared" si="0"/>
        <v>9000</v>
      </c>
      <c r="K12" s="227"/>
      <c r="L12" s="228"/>
      <c r="M12" s="28" t="str">
        <f t="shared" si="1"/>
        <v/>
      </c>
    </row>
    <row r="13" spans="1:13" ht="13.5" customHeight="1" x14ac:dyDescent="0.2">
      <c r="A13" s="208">
        <v>4</v>
      </c>
      <c r="B13" s="236" t="s">
        <v>303</v>
      </c>
      <c r="C13" s="210" t="s">
        <v>292</v>
      </c>
      <c r="D13" s="229">
        <v>10</v>
      </c>
      <c r="E13" s="212" t="s">
        <v>81</v>
      </c>
      <c r="F13" s="212" t="s">
        <v>296</v>
      </c>
      <c r="G13" s="214">
        <v>30000</v>
      </c>
      <c r="H13" s="226">
        <v>1</v>
      </c>
      <c r="I13" s="226">
        <v>1</v>
      </c>
      <c r="J13" s="216">
        <f t="shared" si="0"/>
        <v>30000</v>
      </c>
      <c r="K13" s="217"/>
      <c r="L13" s="218"/>
      <c r="M13" s="28" t="str">
        <f t="shared" si="1"/>
        <v/>
      </c>
    </row>
    <row r="14" spans="1:13" ht="13.5" customHeight="1" x14ac:dyDescent="0.2">
      <c r="A14" s="208">
        <v>5</v>
      </c>
      <c r="B14" s="209" t="s">
        <v>297</v>
      </c>
      <c r="C14" s="210" t="s">
        <v>298</v>
      </c>
      <c r="D14" s="211">
        <v>11</v>
      </c>
      <c r="E14" s="213" t="s">
        <v>105</v>
      </c>
      <c r="F14" s="213" t="s">
        <v>304</v>
      </c>
      <c r="G14" s="214">
        <v>13200</v>
      </c>
      <c r="H14" s="215">
        <v>1</v>
      </c>
      <c r="I14" s="215">
        <v>2</v>
      </c>
      <c r="J14" s="216">
        <f t="shared" si="0"/>
        <v>26400</v>
      </c>
      <c r="K14" s="230"/>
      <c r="L14" s="218"/>
      <c r="M14" s="28" t="str">
        <f t="shared" si="1"/>
        <v/>
      </c>
    </row>
    <row r="15" spans="1:13" ht="13.5" customHeight="1" x14ac:dyDescent="0.2">
      <c r="A15" s="208">
        <v>6</v>
      </c>
      <c r="B15" s="209" t="s">
        <v>342</v>
      </c>
      <c r="C15" s="210" t="s">
        <v>300</v>
      </c>
      <c r="D15" s="211">
        <v>12</v>
      </c>
      <c r="E15" s="231" t="s">
        <v>105</v>
      </c>
      <c r="F15" s="231" t="s">
        <v>344</v>
      </c>
      <c r="G15" s="214">
        <v>27500</v>
      </c>
      <c r="H15" s="233">
        <v>1</v>
      </c>
      <c r="I15" s="233">
        <v>1</v>
      </c>
      <c r="J15" s="216">
        <f t="shared" si="0"/>
        <v>27500</v>
      </c>
      <c r="K15" s="234"/>
      <c r="L15" s="235"/>
      <c r="M15" s="28" t="str">
        <f t="shared" si="1"/>
        <v/>
      </c>
    </row>
    <row r="16" spans="1:13" ht="13.5" customHeight="1" x14ac:dyDescent="0.2">
      <c r="A16" s="208">
        <v>6</v>
      </c>
      <c r="B16" s="209" t="s">
        <v>299</v>
      </c>
      <c r="C16" s="210" t="s">
        <v>300</v>
      </c>
      <c r="D16" s="211">
        <v>13</v>
      </c>
      <c r="E16" s="213" t="s">
        <v>105</v>
      </c>
      <c r="F16" s="213" t="s">
        <v>289</v>
      </c>
      <c r="G16" s="214">
        <v>13640</v>
      </c>
      <c r="H16" s="215">
        <v>1</v>
      </c>
      <c r="I16" s="215">
        <v>1</v>
      </c>
      <c r="J16" s="216">
        <f t="shared" si="0"/>
        <v>13640</v>
      </c>
      <c r="K16" s="217"/>
      <c r="L16" s="218"/>
      <c r="M16" s="28" t="str">
        <f t="shared" si="1"/>
        <v/>
      </c>
    </row>
    <row r="17" spans="1:13" ht="13.5" customHeight="1" x14ac:dyDescent="0.2">
      <c r="A17" s="208">
        <v>6</v>
      </c>
      <c r="B17" s="209" t="s">
        <v>299</v>
      </c>
      <c r="C17" s="210" t="s">
        <v>300</v>
      </c>
      <c r="D17" s="211">
        <v>14</v>
      </c>
      <c r="E17" s="213" t="s">
        <v>105</v>
      </c>
      <c r="F17" s="213" t="s">
        <v>290</v>
      </c>
      <c r="G17" s="214">
        <v>18000</v>
      </c>
      <c r="H17" s="215">
        <v>1</v>
      </c>
      <c r="I17" s="215">
        <v>1</v>
      </c>
      <c r="J17" s="216">
        <f t="shared" si="0"/>
        <v>18000</v>
      </c>
      <c r="K17" s="217"/>
      <c r="L17" s="218"/>
      <c r="M17" s="28" t="str">
        <f t="shared" si="1"/>
        <v/>
      </c>
    </row>
    <row r="18" spans="1:13" ht="13.5" customHeight="1" x14ac:dyDescent="0.2">
      <c r="A18" s="208">
        <v>6</v>
      </c>
      <c r="B18" s="209" t="s">
        <v>299</v>
      </c>
      <c r="C18" s="210" t="s">
        <v>300</v>
      </c>
      <c r="D18" s="211">
        <v>15</v>
      </c>
      <c r="E18" s="213" t="s">
        <v>105</v>
      </c>
      <c r="F18" s="213" t="s">
        <v>305</v>
      </c>
      <c r="G18" s="214">
        <v>56834</v>
      </c>
      <c r="H18" s="215">
        <v>1</v>
      </c>
      <c r="I18" s="215">
        <v>1</v>
      </c>
      <c r="J18" s="216">
        <f t="shared" si="0"/>
        <v>56834</v>
      </c>
      <c r="K18" s="217"/>
      <c r="L18" s="218"/>
      <c r="M18" s="28" t="str">
        <f t="shared" si="1"/>
        <v/>
      </c>
    </row>
    <row r="19" spans="1:13" ht="13.5" customHeight="1" x14ac:dyDescent="0.2">
      <c r="A19" s="208">
        <v>6</v>
      </c>
      <c r="B19" s="209" t="s">
        <v>299</v>
      </c>
      <c r="C19" s="210" t="s">
        <v>300</v>
      </c>
      <c r="D19" s="211">
        <v>16</v>
      </c>
      <c r="E19" s="213" t="s">
        <v>83</v>
      </c>
      <c r="F19" s="213" t="s">
        <v>306</v>
      </c>
      <c r="G19" s="214">
        <v>30</v>
      </c>
      <c r="H19" s="215">
        <v>160</v>
      </c>
      <c r="I19" s="215">
        <v>3</v>
      </c>
      <c r="J19" s="216">
        <f t="shared" si="0"/>
        <v>14400</v>
      </c>
      <c r="K19" s="217"/>
      <c r="L19" s="218"/>
      <c r="M19" s="28" t="str">
        <f t="shared" si="1"/>
        <v/>
      </c>
    </row>
    <row r="20" spans="1:13" ht="13.5" customHeight="1" x14ac:dyDescent="0.2">
      <c r="A20" s="208">
        <v>6</v>
      </c>
      <c r="B20" s="209" t="s">
        <v>299</v>
      </c>
      <c r="C20" s="210" t="s">
        <v>300</v>
      </c>
      <c r="D20" s="211">
        <v>17</v>
      </c>
      <c r="E20" s="213" t="s">
        <v>105</v>
      </c>
      <c r="F20" s="213" t="s">
        <v>307</v>
      </c>
      <c r="G20" s="214">
        <v>60000</v>
      </c>
      <c r="H20" s="215">
        <v>1</v>
      </c>
      <c r="I20" s="215">
        <v>1</v>
      </c>
      <c r="J20" s="216">
        <f t="shared" si="0"/>
        <v>60000</v>
      </c>
      <c r="K20" s="217"/>
      <c r="L20" s="218" t="s">
        <v>313</v>
      </c>
      <c r="M20" s="28" t="str">
        <f t="shared" si="1"/>
        <v/>
      </c>
    </row>
    <row r="21" spans="1:13" ht="13.5" customHeight="1" x14ac:dyDescent="0.2">
      <c r="A21" s="208"/>
      <c r="B21" s="209"/>
      <c r="C21" s="210"/>
      <c r="D21" s="211">
        <v>18</v>
      </c>
      <c r="E21" s="213"/>
      <c r="F21" s="213"/>
      <c r="G21" s="214"/>
      <c r="H21" s="215"/>
      <c r="I21" s="215"/>
      <c r="J21" s="216">
        <f t="shared" si="0"/>
        <v>0</v>
      </c>
      <c r="K21" s="217"/>
      <c r="L21" s="218"/>
      <c r="M21" s="28" t="str">
        <f t="shared" si="1"/>
        <v/>
      </c>
    </row>
    <row r="22" spans="1:13" ht="13.5" customHeight="1" x14ac:dyDescent="0.2">
      <c r="A22" s="208"/>
      <c r="B22" s="209"/>
      <c r="C22" s="210"/>
      <c r="D22" s="211">
        <v>19</v>
      </c>
      <c r="E22" s="213"/>
      <c r="F22" s="213"/>
      <c r="G22" s="214"/>
      <c r="H22" s="215"/>
      <c r="I22" s="215"/>
      <c r="J22" s="216">
        <f t="shared" si="0"/>
        <v>0</v>
      </c>
      <c r="K22" s="217"/>
      <c r="L22" s="218"/>
      <c r="M22" s="28" t="str">
        <f t="shared" si="1"/>
        <v/>
      </c>
    </row>
    <row r="23" spans="1:13" ht="13.5" customHeight="1" x14ac:dyDescent="0.2">
      <c r="A23" s="208"/>
      <c r="B23" s="209"/>
      <c r="C23" s="210"/>
      <c r="D23" s="211">
        <v>20</v>
      </c>
      <c r="E23" s="213"/>
      <c r="F23" s="213"/>
      <c r="G23" s="214"/>
      <c r="H23" s="215"/>
      <c r="I23" s="215"/>
      <c r="J23" s="216">
        <f t="shared" si="0"/>
        <v>0</v>
      </c>
      <c r="K23" s="217"/>
      <c r="L23" s="218"/>
      <c r="M23" s="28" t="str">
        <f t="shared" si="1"/>
        <v/>
      </c>
    </row>
    <row r="24" spans="1:13" ht="13.5" customHeight="1" x14ac:dyDescent="0.2">
      <c r="A24" s="208"/>
      <c r="B24" s="236"/>
      <c r="C24" s="210"/>
      <c r="D24" s="211">
        <v>21</v>
      </c>
      <c r="E24" s="212"/>
      <c r="F24" s="213"/>
      <c r="G24" s="214"/>
      <c r="H24" s="215"/>
      <c r="I24" s="215"/>
      <c r="J24" s="216">
        <f t="shared" si="0"/>
        <v>0</v>
      </c>
      <c r="K24" s="217"/>
      <c r="L24" s="218"/>
      <c r="M24" s="28" t="str">
        <f t="shared" si="1"/>
        <v/>
      </c>
    </row>
    <row r="25" spans="1:13" ht="13.5" customHeight="1" x14ac:dyDescent="0.2">
      <c r="A25" s="208"/>
      <c r="B25" s="236"/>
      <c r="C25" s="210"/>
      <c r="D25" s="211">
        <v>22</v>
      </c>
      <c r="E25" s="212"/>
      <c r="F25" s="213"/>
      <c r="G25" s="214"/>
      <c r="H25" s="215"/>
      <c r="I25" s="215"/>
      <c r="J25" s="216">
        <f t="shared" si="0"/>
        <v>0</v>
      </c>
      <c r="K25" s="217"/>
      <c r="L25" s="218"/>
      <c r="M25" s="28" t="str">
        <f t="shared" si="1"/>
        <v/>
      </c>
    </row>
    <row r="26" spans="1:13" ht="13.5" customHeight="1" x14ac:dyDescent="0.2">
      <c r="A26" s="208"/>
      <c r="B26" s="236"/>
      <c r="C26" s="210"/>
      <c r="D26" s="211">
        <v>23</v>
      </c>
      <c r="E26" s="212"/>
      <c r="F26" s="213"/>
      <c r="G26" s="214"/>
      <c r="H26" s="215"/>
      <c r="I26" s="215"/>
      <c r="J26" s="216">
        <f t="shared" si="0"/>
        <v>0</v>
      </c>
      <c r="K26" s="217"/>
      <c r="L26" s="218"/>
      <c r="M26" s="28" t="str">
        <f t="shared" si="1"/>
        <v/>
      </c>
    </row>
    <row r="27" spans="1:13" ht="13.5" customHeight="1" x14ac:dyDescent="0.2">
      <c r="A27" s="208"/>
      <c r="B27" s="236"/>
      <c r="C27" s="210"/>
      <c r="D27" s="211">
        <v>24</v>
      </c>
      <c r="E27" s="212"/>
      <c r="F27" s="213"/>
      <c r="G27" s="214"/>
      <c r="H27" s="215"/>
      <c r="I27" s="215"/>
      <c r="J27" s="216">
        <f t="shared" si="0"/>
        <v>0</v>
      </c>
      <c r="K27" s="217"/>
      <c r="L27" s="218"/>
      <c r="M27" s="28" t="str">
        <f t="shared" si="1"/>
        <v/>
      </c>
    </row>
    <row r="28" spans="1:13" ht="13.5" customHeight="1" x14ac:dyDescent="0.2">
      <c r="A28" s="208"/>
      <c r="B28" s="236"/>
      <c r="C28" s="210"/>
      <c r="D28" s="219">
        <v>25</v>
      </c>
      <c r="E28" s="212"/>
      <c r="F28" s="213"/>
      <c r="G28" s="214"/>
      <c r="H28" s="215"/>
      <c r="I28" s="215"/>
      <c r="J28" s="216">
        <f t="shared" si="0"/>
        <v>0</v>
      </c>
      <c r="K28" s="217"/>
      <c r="L28" s="218"/>
      <c r="M28" s="28" t="str">
        <f t="shared" si="1"/>
        <v/>
      </c>
    </row>
    <row r="29" spans="1:13" ht="13.5" customHeight="1" x14ac:dyDescent="0.2">
      <c r="A29" s="208"/>
      <c r="B29" s="236"/>
      <c r="C29" s="210"/>
      <c r="D29" s="211">
        <v>26</v>
      </c>
      <c r="E29" s="212"/>
      <c r="F29" s="213"/>
      <c r="G29" s="214"/>
      <c r="H29" s="215"/>
      <c r="I29" s="215"/>
      <c r="J29" s="216">
        <f t="shared" si="0"/>
        <v>0</v>
      </c>
      <c r="K29" s="217"/>
      <c r="L29" s="218"/>
      <c r="M29" s="28" t="str">
        <f t="shared" si="1"/>
        <v/>
      </c>
    </row>
    <row r="30" spans="1:13" ht="13.5" customHeight="1" x14ac:dyDescent="0.2">
      <c r="A30" s="208"/>
      <c r="B30" s="236"/>
      <c r="C30" s="210"/>
      <c r="D30" s="211">
        <v>27</v>
      </c>
      <c r="E30" s="212"/>
      <c r="F30" s="213"/>
      <c r="G30" s="214"/>
      <c r="H30" s="215"/>
      <c r="I30" s="215"/>
      <c r="J30" s="216">
        <f t="shared" si="0"/>
        <v>0</v>
      </c>
      <c r="K30" s="217"/>
      <c r="L30" s="218"/>
      <c r="M30" s="28" t="str">
        <f t="shared" si="1"/>
        <v/>
      </c>
    </row>
    <row r="31" spans="1:13" ht="13.5" customHeight="1" x14ac:dyDescent="0.2">
      <c r="A31" s="208"/>
      <c r="B31" s="236"/>
      <c r="C31" s="210"/>
      <c r="D31" s="211">
        <v>28</v>
      </c>
      <c r="E31" s="212"/>
      <c r="F31" s="213"/>
      <c r="G31" s="214"/>
      <c r="H31" s="215"/>
      <c r="I31" s="215"/>
      <c r="J31" s="216">
        <f t="shared" si="0"/>
        <v>0</v>
      </c>
      <c r="K31" s="217"/>
      <c r="L31" s="218"/>
      <c r="M31" s="28" t="str">
        <f t="shared" si="1"/>
        <v/>
      </c>
    </row>
    <row r="32" spans="1:13" ht="13.5" customHeight="1" x14ac:dyDescent="0.2">
      <c r="A32" s="208"/>
      <c r="B32" s="236"/>
      <c r="C32" s="210"/>
      <c r="D32" s="219">
        <v>29</v>
      </c>
      <c r="E32" s="212"/>
      <c r="F32" s="213"/>
      <c r="G32" s="214"/>
      <c r="H32" s="215"/>
      <c r="I32" s="215"/>
      <c r="J32" s="216">
        <f t="shared" si="0"/>
        <v>0</v>
      </c>
      <c r="K32" s="217"/>
      <c r="L32" s="218"/>
      <c r="M32" s="28" t="str">
        <f t="shared" si="1"/>
        <v/>
      </c>
    </row>
    <row r="33" spans="1:13" ht="13.5" customHeight="1" x14ac:dyDescent="0.2">
      <c r="A33" s="208"/>
      <c r="B33" s="236"/>
      <c r="C33" s="210"/>
      <c r="D33" s="211">
        <v>30</v>
      </c>
      <c r="E33" s="213"/>
      <c r="F33" s="213"/>
      <c r="G33" s="214"/>
      <c r="H33" s="215"/>
      <c r="I33" s="215"/>
      <c r="J33" s="216">
        <f t="shared" si="0"/>
        <v>0</v>
      </c>
      <c r="K33" s="217"/>
      <c r="L33" s="218"/>
      <c r="M33" s="28" t="str">
        <f t="shared" si="1"/>
        <v/>
      </c>
    </row>
    <row r="34" spans="1:13" ht="13.5" customHeight="1" x14ac:dyDescent="0.2">
      <c r="A34" s="208"/>
      <c r="B34" s="236"/>
      <c r="C34" s="210"/>
      <c r="D34" s="211">
        <v>31</v>
      </c>
      <c r="E34" s="213"/>
      <c r="F34" s="213"/>
      <c r="G34" s="214"/>
      <c r="H34" s="215"/>
      <c r="I34" s="215"/>
      <c r="J34" s="216">
        <f t="shared" si="0"/>
        <v>0</v>
      </c>
      <c r="K34" s="217"/>
      <c r="L34" s="218"/>
      <c r="M34" s="28" t="str">
        <f t="shared" si="1"/>
        <v/>
      </c>
    </row>
    <row r="35" spans="1:13" ht="13.5" customHeight="1" x14ac:dyDescent="0.2">
      <c r="A35" s="208"/>
      <c r="B35" s="236"/>
      <c r="C35" s="210"/>
      <c r="D35" s="211">
        <v>32</v>
      </c>
      <c r="E35" s="213"/>
      <c r="F35" s="213"/>
      <c r="G35" s="214"/>
      <c r="H35" s="215"/>
      <c r="I35" s="215"/>
      <c r="J35" s="216">
        <f t="shared" si="0"/>
        <v>0</v>
      </c>
      <c r="K35" s="217"/>
      <c r="L35" s="218"/>
      <c r="M35" s="28" t="str">
        <f t="shared" si="1"/>
        <v/>
      </c>
    </row>
    <row r="36" spans="1:13" ht="13.5" customHeight="1" x14ac:dyDescent="0.2">
      <c r="A36" s="208"/>
      <c r="B36" s="236"/>
      <c r="C36" s="210"/>
      <c r="D36" s="211">
        <v>33</v>
      </c>
      <c r="E36" s="213"/>
      <c r="F36" s="213"/>
      <c r="G36" s="214"/>
      <c r="H36" s="215"/>
      <c r="I36" s="215"/>
      <c r="J36" s="216">
        <f t="shared" si="0"/>
        <v>0</v>
      </c>
      <c r="K36" s="217"/>
      <c r="L36" s="218"/>
      <c r="M36" s="28" t="str">
        <f t="shared" si="1"/>
        <v/>
      </c>
    </row>
    <row r="37" spans="1:13" ht="13.5" customHeight="1" x14ac:dyDescent="0.2">
      <c r="A37" s="208"/>
      <c r="B37" s="236"/>
      <c r="C37" s="210"/>
      <c r="D37" s="211">
        <v>34</v>
      </c>
      <c r="E37" s="213"/>
      <c r="F37" s="213"/>
      <c r="G37" s="214"/>
      <c r="H37" s="215"/>
      <c r="I37" s="215"/>
      <c r="J37" s="216">
        <f t="shared" si="0"/>
        <v>0</v>
      </c>
      <c r="K37" s="217"/>
      <c r="L37" s="218"/>
      <c r="M37" s="28" t="str">
        <f t="shared" si="1"/>
        <v/>
      </c>
    </row>
    <row r="38" spans="1:13" ht="13.5" customHeight="1" x14ac:dyDescent="0.2">
      <c r="A38" s="208"/>
      <c r="B38" s="236"/>
      <c r="C38" s="210"/>
      <c r="D38" s="211">
        <v>35</v>
      </c>
      <c r="E38" s="213"/>
      <c r="F38" s="213"/>
      <c r="G38" s="214"/>
      <c r="H38" s="215"/>
      <c r="I38" s="215"/>
      <c r="J38" s="216">
        <f t="shared" si="0"/>
        <v>0</v>
      </c>
      <c r="K38" s="217"/>
      <c r="L38" s="218"/>
      <c r="M38" s="28" t="str">
        <f t="shared" si="1"/>
        <v/>
      </c>
    </row>
    <row r="39" spans="1:13" ht="13.5" customHeight="1" x14ac:dyDescent="0.2">
      <c r="A39" s="208"/>
      <c r="B39" s="236"/>
      <c r="C39" s="210"/>
      <c r="D39" s="211">
        <v>36</v>
      </c>
      <c r="E39" s="213"/>
      <c r="F39" s="213"/>
      <c r="G39" s="214"/>
      <c r="H39" s="215"/>
      <c r="I39" s="215"/>
      <c r="J39" s="216">
        <f t="shared" si="0"/>
        <v>0</v>
      </c>
      <c r="K39" s="217"/>
      <c r="L39" s="218"/>
      <c r="M39" s="28" t="str">
        <f t="shared" si="1"/>
        <v/>
      </c>
    </row>
    <row r="40" spans="1:13" ht="13.5" customHeight="1" x14ac:dyDescent="0.2">
      <c r="A40" s="208"/>
      <c r="B40" s="236"/>
      <c r="C40" s="210"/>
      <c r="D40" s="211">
        <v>37</v>
      </c>
      <c r="E40" s="213"/>
      <c r="F40" s="213"/>
      <c r="G40" s="214"/>
      <c r="H40" s="215"/>
      <c r="I40" s="215"/>
      <c r="J40" s="216">
        <f t="shared" si="0"/>
        <v>0</v>
      </c>
      <c r="K40" s="217"/>
      <c r="L40" s="218"/>
      <c r="M40" s="28" t="str">
        <f t="shared" si="1"/>
        <v/>
      </c>
    </row>
    <row r="41" spans="1:13" ht="13.5" customHeight="1" x14ac:dyDescent="0.2">
      <c r="A41" s="208"/>
      <c r="B41" s="236"/>
      <c r="C41" s="210"/>
      <c r="D41" s="211">
        <v>38</v>
      </c>
      <c r="E41" s="213"/>
      <c r="F41" s="213"/>
      <c r="G41" s="214"/>
      <c r="H41" s="215"/>
      <c r="I41" s="215"/>
      <c r="J41" s="216">
        <f t="shared" si="0"/>
        <v>0</v>
      </c>
      <c r="K41" s="217"/>
      <c r="L41" s="218"/>
      <c r="M41" s="28" t="str">
        <f t="shared" si="1"/>
        <v/>
      </c>
    </row>
    <row r="42" spans="1:13" ht="13.5" customHeight="1" x14ac:dyDescent="0.2">
      <c r="A42" s="208"/>
      <c r="B42" s="236"/>
      <c r="C42" s="210"/>
      <c r="D42" s="211">
        <v>39</v>
      </c>
      <c r="E42" s="213"/>
      <c r="F42" s="213"/>
      <c r="G42" s="214"/>
      <c r="H42" s="215"/>
      <c r="I42" s="215"/>
      <c r="J42" s="216">
        <f t="shared" si="0"/>
        <v>0</v>
      </c>
      <c r="K42" s="217"/>
      <c r="L42" s="218"/>
      <c r="M42" s="28" t="str">
        <f t="shared" si="1"/>
        <v/>
      </c>
    </row>
    <row r="43" spans="1:13" ht="13.5" customHeight="1" x14ac:dyDescent="0.2">
      <c r="A43" s="208"/>
      <c r="B43" s="236"/>
      <c r="C43" s="210"/>
      <c r="D43" s="211">
        <v>40</v>
      </c>
      <c r="E43" s="213"/>
      <c r="F43" s="213"/>
      <c r="G43" s="214"/>
      <c r="H43" s="215"/>
      <c r="I43" s="215"/>
      <c r="J43" s="216">
        <f t="shared" si="0"/>
        <v>0</v>
      </c>
      <c r="K43" s="217"/>
      <c r="L43" s="218"/>
      <c r="M43" s="28" t="str">
        <f t="shared" si="1"/>
        <v/>
      </c>
    </row>
    <row r="44" spans="1:13" ht="13.5" customHeight="1" x14ac:dyDescent="0.2">
      <c r="A44" s="208"/>
      <c r="B44" s="209"/>
      <c r="C44" s="210"/>
      <c r="D44" s="219">
        <v>41</v>
      </c>
      <c r="E44" s="220"/>
      <c r="F44" s="231"/>
      <c r="G44" s="232"/>
      <c r="H44" s="233"/>
      <c r="I44" s="233"/>
      <c r="J44" s="216">
        <f t="shared" si="0"/>
        <v>0</v>
      </c>
      <c r="K44" s="234"/>
      <c r="L44" s="235"/>
      <c r="M44" s="28" t="str">
        <f t="shared" si="1"/>
        <v/>
      </c>
    </row>
    <row r="45" spans="1:13" ht="13.5" customHeight="1" x14ac:dyDescent="0.2">
      <c r="A45" s="208"/>
      <c r="B45" s="209"/>
      <c r="C45" s="210"/>
      <c r="D45" s="211">
        <v>42</v>
      </c>
      <c r="E45" s="212"/>
      <c r="F45" s="213"/>
      <c r="G45" s="214"/>
      <c r="H45" s="215"/>
      <c r="I45" s="215"/>
      <c r="J45" s="216">
        <f t="shared" si="0"/>
        <v>0</v>
      </c>
      <c r="K45" s="217"/>
      <c r="L45" s="218"/>
      <c r="M45" s="28" t="str">
        <f t="shared" si="1"/>
        <v/>
      </c>
    </row>
    <row r="46" spans="1:13" ht="13.5" customHeight="1" x14ac:dyDescent="0.2">
      <c r="A46" s="208"/>
      <c r="B46" s="209"/>
      <c r="C46" s="210"/>
      <c r="D46" s="211">
        <v>43</v>
      </c>
      <c r="E46" s="212"/>
      <c r="F46" s="213"/>
      <c r="G46" s="214"/>
      <c r="H46" s="215"/>
      <c r="I46" s="215"/>
      <c r="J46" s="216">
        <f t="shared" si="0"/>
        <v>0</v>
      </c>
      <c r="K46" s="217"/>
      <c r="L46" s="218"/>
      <c r="M46" s="28" t="str">
        <f t="shared" si="1"/>
        <v/>
      </c>
    </row>
    <row r="47" spans="1:13" ht="13.5" customHeight="1" x14ac:dyDescent="0.2">
      <c r="A47" s="208"/>
      <c r="B47" s="209"/>
      <c r="C47" s="210"/>
      <c r="D47" s="211">
        <v>44</v>
      </c>
      <c r="E47" s="212"/>
      <c r="F47" s="213"/>
      <c r="G47" s="214"/>
      <c r="H47" s="215"/>
      <c r="I47" s="215"/>
      <c r="J47" s="216">
        <f t="shared" si="0"/>
        <v>0</v>
      </c>
      <c r="K47" s="217"/>
      <c r="L47" s="218"/>
      <c r="M47" s="28" t="str">
        <f t="shared" si="1"/>
        <v/>
      </c>
    </row>
    <row r="48" spans="1:13" ht="13.5" customHeight="1" x14ac:dyDescent="0.2">
      <c r="A48" s="208"/>
      <c r="B48" s="209"/>
      <c r="C48" s="210"/>
      <c r="D48" s="219">
        <v>45</v>
      </c>
      <c r="E48" s="212"/>
      <c r="F48" s="213"/>
      <c r="G48" s="214"/>
      <c r="H48" s="215"/>
      <c r="I48" s="215"/>
      <c r="J48" s="216">
        <f t="shared" si="0"/>
        <v>0</v>
      </c>
      <c r="K48" s="217"/>
      <c r="L48" s="218"/>
      <c r="M48" s="28" t="str">
        <f t="shared" si="1"/>
        <v/>
      </c>
    </row>
    <row r="49" spans="1:13" ht="13.5" customHeight="1" x14ac:dyDescent="0.2">
      <c r="A49" s="208"/>
      <c r="B49" s="209"/>
      <c r="C49" s="210"/>
      <c r="D49" s="211">
        <v>46</v>
      </c>
      <c r="E49" s="212"/>
      <c r="F49" s="213"/>
      <c r="G49" s="214"/>
      <c r="H49" s="215"/>
      <c r="I49" s="215"/>
      <c r="J49" s="216">
        <f t="shared" si="0"/>
        <v>0</v>
      </c>
      <c r="K49" s="217"/>
      <c r="L49" s="218"/>
      <c r="M49" s="28" t="str">
        <f t="shared" si="1"/>
        <v/>
      </c>
    </row>
    <row r="50" spans="1:13" ht="13.5" customHeight="1" x14ac:dyDescent="0.2">
      <c r="A50" s="208"/>
      <c r="B50" s="209"/>
      <c r="C50" s="210"/>
      <c r="D50" s="211">
        <v>47</v>
      </c>
      <c r="E50" s="212"/>
      <c r="F50" s="213"/>
      <c r="G50" s="214"/>
      <c r="H50" s="215"/>
      <c r="I50" s="215"/>
      <c r="J50" s="216">
        <f t="shared" si="0"/>
        <v>0</v>
      </c>
      <c r="K50" s="217"/>
      <c r="L50" s="218"/>
      <c r="M50" s="28" t="str">
        <f t="shared" si="1"/>
        <v/>
      </c>
    </row>
    <row r="51" spans="1:13" ht="13.5" customHeight="1" x14ac:dyDescent="0.2">
      <c r="A51" s="208"/>
      <c r="B51" s="209"/>
      <c r="C51" s="210"/>
      <c r="D51" s="211">
        <v>48</v>
      </c>
      <c r="E51" s="212"/>
      <c r="F51" s="213"/>
      <c r="G51" s="214"/>
      <c r="H51" s="215"/>
      <c r="I51" s="215"/>
      <c r="J51" s="216">
        <f t="shared" si="0"/>
        <v>0</v>
      </c>
      <c r="K51" s="217"/>
      <c r="L51" s="218"/>
      <c r="M51" s="28" t="str">
        <f t="shared" si="1"/>
        <v/>
      </c>
    </row>
    <row r="52" spans="1:13" ht="13.5" customHeight="1" x14ac:dyDescent="0.2">
      <c r="A52" s="208"/>
      <c r="B52" s="209"/>
      <c r="C52" s="210"/>
      <c r="D52" s="219">
        <v>49</v>
      </c>
      <c r="E52" s="212"/>
      <c r="F52" s="213"/>
      <c r="G52" s="214"/>
      <c r="H52" s="215"/>
      <c r="I52" s="215"/>
      <c r="J52" s="216">
        <f t="shared" si="0"/>
        <v>0</v>
      </c>
      <c r="K52" s="217"/>
      <c r="L52" s="218"/>
      <c r="M52" s="28" t="str">
        <f t="shared" si="1"/>
        <v/>
      </c>
    </row>
    <row r="53" spans="1:13" ht="13.5" customHeight="1" x14ac:dyDescent="0.2">
      <c r="A53" s="208"/>
      <c r="B53" s="209"/>
      <c r="C53" s="210"/>
      <c r="D53" s="229">
        <v>50</v>
      </c>
      <c r="E53" s="212"/>
      <c r="F53" s="212"/>
      <c r="G53" s="225"/>
      <c r="H53" s="226"/>
      <c r="I53" s="226"/>
      <c r="J53" s="216">
        <f t="shared" si="0"/>
        <v>0</v>
      </c>
      <c r="K53" s="227"/>
      <c r="L53" s="228"/>
      <c r="M53" s="28" t="str">
        <f t="shared" si="1"/>
        <v/>
      </c>
    </row>
    <row r="54" spans="1:13" ht="13.5" customHeight="1" x14ac:dyDescent="0.2">
      <c r="A54" s="237"/>
      <c r="B54" s="238"/>
      <c r="C54" s="210"/>
      <c r="D54" s="239">
        <v>51</v>
      </c>
      <c r="E54" s="213"/>
      <c r="F54" s="213"/>
      <c r="G54" s="214"/>
      <c r="H54" s="215"/>
      <c r="I54" s="215"/>
      <c r="J54" s="216">
        <f t="shared" si="0"/>
        <v>0</v>
      </c>
      <c r="K54" s="217"/>
      <c r="L54" s="218"/>
      <c r="M54" s="28" t="str">
        <f t="shared" si="1"/>
        <v/>
      </c>
    </row>
    <row r="55" spans="1:13" ht="13.5" customHeight="1" x14ac:dyDescent="0.2">
      <c r="A55" s="237"/>
      <c r="B55" s="238"/>
      <c r="C55" s="210"/>
      <c r="D55" s="239">
        <v>52</v>
      </c>
      <c r="E55" s="213"/>
      <c r="F55" s="213"/>
      <c r="G55" s="214"/>
      <c r="H55" s="215"/>
      <c r="I55" s="215"/>
      <c r="J55" s="216">
        <f t="shared" si="0"/>
        <v>0</v>
      </c>
      <c r="K55" s="217"/>
      <c r="L55" s="218"/>
      <c r="M55" s="28" t="str">
        <f t="shared" si="1"/>
        <v/>
      </c>
    </row>
    <row r="56" spans="1:13" ht="13.5" customHeight="1" x14ac:dyDescent="0.2">
      <c r="A56" s="237"/>
      <c r="B56" s="238"/>
      <c r="C56" s="210"/>
      <c r="D56" s="239">
        <v>53</v>
      </c>
      <c r="E56" s="213"/>
      <c r="F56" s="213"/>
      <c r="G56" s="214"/>
      <c r="H56" s="215"/>
      <c r="I56" s="215"/>
      <c r="J56" s="216">
        <f t="shared" si="0"/>
        <v>0</v>
      </c>
      <c r="K56" s="217"/>
      <c r="L56" s="218"/>
      <c r="M56" s="28" t="str">
        <f t="shared" si="1"/>
        <v/>
      </c>
    </row>
    <row r="57" spans="1:13" ht="13.5" customHeight="1" x14ac:dyDescent="0.2">
      <c r="A57" s="237"/>
      <c r="B57" s="238"/>
      <c r="C57" s="210"/>
      <c r="D57" s="239">
        <v>54</v>
      </c>
      <c r="E57" s="213"/>
      <c r="F57" s="213"/>
      <c r="G57" s="214"/>
      <c r="H57" s="215"/>
      <c r="I57" s="215"/>
      <c r="J57" s="216">
        <f t="shared" si="0"/>
        <v>0</v>
      </c>
      <c r="K57" s="217"/>
      <c r="L57" s="218"/>
      <c r="M57" s="28" t="str">
        <f t="shared" si="1"/>
        <v/>
      </c>
    </row>
    <row r="58" spans="1:13" ht="13.5" customHeight="1" x14ac:dyDescent="0.2">
      <c r="A58" s="237"/>
      <c r="B58" s="238"/>
      <c r="C58" s="210"/>
      <c r="D58" s="239">
        <v>55</v>
      </c>
      <c r="E58" s="213"/>
      <c r="F58" s="213"/>
      <c r="G58" s="214"/>
      <c r="H58" s="215"/>
      <c r="I58" s="215"/>
      <c r="J58" s="216">
        <f t="shared" si="0"/>
        <v>0</v>
      </c>
      <c r="K58" s="217"/>
      <c r="L58" s="218"/>
      <c r="M58" s="28" t="str">
        <f t="shared" si="1"/>
        <v/>
      </c>
    </row>
    <row r="59" spans="1:13" ht="13.5" customHeight="1" x14ac:dyDescent="0.2">
      <c r="A59" s="237"/>
      <c r="B59" s="238"/>
      <c r="C59" s="210"/>
      <c r="D59" s="239">
        <v>56</v>
      </c>
      <c r="E59" s="213"/>
      <c r="F59" s="213"/>
      <c r="G59" s="214"/>
      <c r="H59" s="215"/>
      <c r="I59" s="215"/>
      <c r="J59" s="216">
        <f t="shared" si="0"/>
        <v>0</v>
      </c>
      <c r="K59" s="217"/>
      <c r="L59" s="218"/>
      <c r="M59" s="28" t="str">
        <f t="shared" si="1"/>
        <v/>
      </c>
    </row>
    <row r="60" spans="1:13" ht="13.5" customHeight="1" x14ac:dyDescent="0.2">
      <c r="A60" s="237"/>
      <c r="B60" s="238"/>
      <c r="C60" s="210"/>
      <c r="D60" s="239">
        <v>57</v>
      </c>
      <c r="E60" s="213"/>
      <c r="F60" s="213"/>
      <c r="G60" s="214"/>
      <c r="H60" s="215"/>
      <c r="I60" s="215"/>
      <c r="J60" s="216">
        <f t="shared" si="0"/>
        <v>0</v>
      </c>
      <c r="K60" s="217"/>
      <c r="L60" s="218"/>
      <c r="M60" s="28" t="str">
        <f t="shared" si="1"/>
        <v/>
      </c>
    </row>
    <row r="61" spans="1:13" ht="13.5" customHeight="1" x14ac:dyDescent="0.2">
      <c r="A61" s="237"/>
      <c r="B61" s="238"/>
      <c r="C61" s="210"/>
      <c r="D61" s="239">
        <v>58</v>
      </c>
      <c r="E61" s="213"/>
      <c r="F61" s="213"/>
      <c r="G61" s="214"/>
      <c r="H61" s="215"/>
      <c r="I61" s="215"/>
      <c r="J61" s="216">
        <f t="shared" si="0"/>
        <v>0</v>
      </c>
      <c r="K61" s="217"/>
      <c r="L61" s="218"/>
      <c r="M61" s="28" t="str">
        <f t="shared" si="1"/>
        <v/>
      </c>
    </row>
    <row r="62" spans="1:13" ht="13.5" customHeight="1" x14ac:dyDescent="0.2">
      <c r="A62" s="237"/>
      <c r="B62" s="238"/>
      <c r="C62" s="210"/>
      <c r="D62" s="239">
        <v>59</v>
      </c>
      <c r="E62" s="213"/>
      <c r="F62" s="213"/>
      <c r="G62" s="214"/>
      <c r="H62" s="215"/>
      <c r="I62" s="215"/>
      <c r="J62" s="216">
        <f t="shared" si="0"/>
        <v>0</v>
      </c>
      <c r="K62" s="217"/>
      <c r="L62" s="218"/>
      <c r="M62" s="28" t="str">
        <f t="shared" si="1"/>
        <v/>
      </c>
    </row>
    <row r="63" spans="1:13" ht="13.5" customHeight="1" x14ac:dyDescent="0.2">
      <c r="A63" s="237"/>
      <c r="B63" s="238"/>
      <c r="C63" s="210"/>
      <c r="D63" s="239">
        <v>60</v>
      </c>
      <c r="E63" s="213"/>
      <c r="F63" s="213"/>
      <c r="G63" s="214"/>
      <c r="H63" s="215"/>
      <c r="I63" s="215"/>
      <c r="J63" s="216">
        <f t="shared" si="0"/>
        <v>0</v>
      </c>
      <c r="K63" s="217"/>
      <c r="L63" s="218"/>
      <c r="M63" s="28" t="str">
        <f t="shared" si="1"/>
        <v/>
      </c>
    </row>
    <row r="64" spans="1:13" ht="13.5" customHeight="1" x14ac:dyDescent="0.2">
      <c r="A64" s="208"/>
      <c r="B64" s="209"/>
      <c r="C64" s="210"/>
      <c r="D64" s="219">
        <v>61</v>
      </c>
      <c r="E64" s="220"/>
      <c r="F64" s="231"/>
      <c r="G64" s="232"/>
      <c r="H64" s="233"/>
      <c r="I64" s="233"/>
      <c r="J64" s="216">
        <f t="shared" si="0"/>
        <v>0</v>
      </c>
      <c r="K64" s="234"/>
      <c r="L64" s="235"/>
      <c r="M64" s="28" t="str">
        <f t="shared" si="1"/>
        <v/>
      </c>
    </row>
    <row r="65" spans="1:13" ht="13.5" customHeight="1" x14ac:dyDescent="0.2">
      <c r="A65" s="208"/>
      <c r="B65" s="209"/>
      <c r="C65" s="210"/>
      <c r="D65" s="211">
        <v>62</v>
      </c>
      <c r="E65" s="212"/>
      <c r="F65" s="213"/>
      <c r="G65" s="214"/>
      <c r="H65" s="215"/>
      <c r="I65" s="215"/>
      <c r="J65" s="216">
        <f t="shared" si="0"/>
        <v>0</v>
      </c>
      <c r="K65" s="217"/>
      <c r="L65" s="218"/>
      <c r="M65" s="28" t="str">
        <f t="shared" si="1"/>
        <v/>
      </c>
    </row>
    <row r="66" spans="1:13" ht="13.5" customHeight="1" x14ac:dyDescent="0.2">
      <c r="A66" s="208"/>
      <c r="B66" s="209"/>
      <c r="C66" s="210"/>
      <c r="D66" s="211">
        <v>63</v>
      </c>
      <c r="E66" s="212"/>
      <c r="F66" s="213"/>
      <c r="G66" s="214"/>
      <c r="H66" s="215"/>
      <c r="I66" s="215"/>
      <c r="J66" s="216">
        <f t="shared" si="0"/>
        <v>0</v>
      </c>
      <c r="K66" s="217"/>
      <c r="L66" s="218"/>
      <c r="M66" s="28" t="str">
        <f t="shared" si="1"/>
        <v/>
      </c>
    </row>
    <row r="67" spans="1:13" ht="13.5" customHeight="1" x14ac:dyDescent="0.2">
      <c r="A67" s="208"/>
      <c r="B67" s="209"/>
      <c r="C67" s="210"/>
      <c r="D67" s="211">
        <v>64</v>
      </c>
      <c r="E67" s="212"/>
      <c r="F67" s="213"/>
      <c r="G67" s="214"/>
      <c r="H67" s="215"/>
      <c r="I67" s="215"/>
      <c r="J67" s="216">
        <f t="shared" si="0"/>
        <v>0</v>
      </c>
      <c r="K67" s="217"/>
      <c r="L67" s="218"/>
      <c r="M67" s="28" t="str">
        <f t="shared" si="1"/>
        <v/>
      </c>
    </row>
    <row r="68" spans="1:13" ht="13.5" customHeight="1" x14ac:dyDescent="0.2">
      <c r="A68" s="208"/>
      <c r="B68" s="209"/>
      <c r="C68" s="210"/>
      <c r="D68" s="219">
        <v>65</v>
      </c>
      <c r="E68" s="212"/>
      <c r="F68" s="213"/>
      <c r="G68" s="214"/>
      <c r="H68" s="215"/>
      <c r="I68" s="215"/>
      <c r="J68" s="216">
        <f t="shared" si="0"/>
        <v>0</v>
      </c>
      <c r="K68" s="217"/>
      <c r="L68" s="218"/>
      <c r="M68" s="28" t="str">
        <f t="shared" ref="M68:M102" si="2">IF(K68="◎",J68,"")</f>
        <v/>
      </c>
    </row>
    <row r="69" spans="1:13" ht="13.5" customHeight="1" x14ac:dyDescent="0.2">
      <c r="A69" s="208"/>
      <c r="B69" s="209"/>
      <c r="C69" s="210"/>
      <c r="D69" s="211">
        <v>66</v>
      </c>
      <c r="E69" s="212"/>
      <c r="F69" s="213"/>
      <c r="G69" s="214"/>
      <c r="H69" s="215"/>
      <c r="I69" s="215"/>
      <c r="J69" s="216">
        <f t="shared" si="0"/>
        <v>0</v>
      </c>
      <c r="K69" s="217"/>
      <c r="L69" s="218"/>
      <c r="M69" s="28" t="str">
        <f t="shared" si="2"/>
        <v/>
      </c>
    </row>
    <row r="70" spans="1:13" ht="13.5" customHeight="1" x14ac:dyDescent="0.2">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2">
      <c r="A71" s="208"/>
      <c r="B71" s="209"/>
      <c r="C71" s="210"/>
      <c r="D71" s="211">
        <v>68</v>
      </c>
      <c r="E71" s="212"/>
      <c r="F71" s="213"/>
      <c r="G71" s="214"/>
      <c r="H71" s="215"/>
      <c r="I71" s="215"/>
      <c r="J71" s="216">
        <f t="shared" si="3"/>
        <v>0</v>
      </c>
      <c r="K71" s="217"/>
      <c r="L71" s="218"/>
      <c r="M71" s="28" t="str">
        <f t="shared" si="2"/>
        <v/>
      </c>
    </row>
    <row r="72" spans="1:13" ht="13.5" customHeight="1" x14ac:dyDescent="0.2">
      <c r="A72" s="208"/>
      <c r="B72" s="209"/>
      <c r="C72" s="210"/>
      <c r="D72" s="219">
        <v>69</v>
      </c>
      <c r="E72" s="212"/>
      <c r="F72" s="213"/>
      <c r="G72" s="214"/>
      <c r="H72" s="215"/>
      <c r="I72" s="215"/>
      <c r="J72" s="216">
        <f t="shared" si="3"/>
        <v>0</v>
      </c>
      <c r="K72" s="217"/>
      <c r="L72" s="218"/>
      <c r="M72" s="28" t="str">
        <f t="shared" si="2"/>
        <v/>
      </c>
    </row>
    <row r="73" spans="1:13" ht="13.5" customHeight="1" x14ac:dyDescent="0.2">
      <c r="A73" s="208"/>
      <c r="B73" s="209"/>
      <c r="C73" s="210"/>
      <c r="D73" s="229">
        <v>70</v>
      </c>
      <c r="E73" s="212"/>
      <c r="F73" s="212"/>
      <c r="G73" s="225"/>
      <c r="H73" s="226"/>
      <c r="I73" s="226"/>
      <c r="J73" s="216">
        <f t="shared" si="3"/>
        <v>0</v>
      </c>
      <c r="K73" s="227"/>
      <c r="L73" s="228"/>
      <c r="M73" s="28" t="str">
        <f t="shared" si="2"/>
        <v/>
      </c>
    </row>
    <row r="74" spans="1:13" ht="13.5" customHeight="1" x14ac:dyDescent="0.2">
      <c r="A74" s="208"/>
      <c r="B74" s="209"/>
      <c r="C74" s="210"/>
      <c r="D74" s="239">
        <v>71</v>
      </c>
      <c r="E74" s="212"/>
      <c r="F74" s="213"/>
      <c r="G74" s="214"/>
      <c r="H74" s="215"/>
      <c r="I74" s="215"/>
      <c r="J74" s="216">
        <f t="shared" si="3"/>
        <v>0</v>
      </c>
      <c r="K74" s="217"/>
      <c r="L74" s="218"/>
      <c r="M74" s="28" t="str">
        <f t="shared" si="2"/>
        <v/>
      </c>
    </row>
    <row r="75" spans="1:13" ht="13.5" customHeight="1" x14ac:dyDescent="0.2">
      <c r="A75" s="208"/>
      <c r="B75" s="209"/>
      <c r="C75" s="210"/>
      <c r="D75" s="239">
        <v>72</v>
      </c>
      <c r="E75" s="212"/>
      <c r="F75" s="213"/>
      <c r="G75" s="214"/>
      <c r="H75" s="215"/>
      <c r="I75" s="215"/>
      <c r="J75" s="216">
        <f t="shared" si="3"/>
        <v>0</v>
      </c>
      <c r="K75" s="217"/>
      <c r="L75" s="218"/>
      <c r="M75" s="28" t="str">
        <f t="shared" si="2"/>
        <v/>
      </c>
    </row>
    <row r="76" spans="1:13" ht="13.5" customHeight="1" x14ac:dyDescent="0.2">
      <c r="A76" s="208"/>
      <c r="B76" s="209"/>
      <c r="C76" s="210"/>
      <c r="D76" s="240">
        <v>73</v>
      </c>
      <c r="E76" s="212"/>
      <c r="F76" s="213"/>
      <c r="G76" s="214"/>
      <c r="H76" s="215"/>
      <c r="I76" s="215"/>
      <c r="J76" s="216">
        <f t="shared" si="3"/>
        <v>0</v>
      </c>
      <c r="K76" s="217"/>
      <c r="L76" s="218"/>
      <c r="M76" s="28" t="str">
        <f t="shared" si="2"/>
        <v/>
      </c>
    </row>
    <row r="77" spans="1:13" ht="13.5" customHeight="1" x14ac:dyDescent="0.2">
      <c r="A77" s="208"/>
      <c r="B77" s="209"/>
      <c r="C77" s="210"/>
      <c r="D77" s="239">
        <v>74</v>
      </c>
      <c r="E77" s="212"/>
      <c r="F77" s="213"/>
      <c r="G77" s="214"/>
      <c r="H77" s="215"/>
      <c r="I77" s="215"/>
      <c r="J77" s="216">
        <f t="shared" si="3"/>
        <v>0</v>
      </c>
      <c r="K77" s="217"/>
      <c r="L77" s="218"/>
      <c r="M77" s="28" t="str">
        <f t="shared" si="2"/>
        <v/>
      </c>
    </row>
    <row r="78" spans="1:13" ht="13.5" customHeight="1" x14ac:dyDescent="0.2">
      <c r="A78" s="208"/>
      <c r="B78" s="209"/>
      <c r="C78" s="210"/>
      <c r="D78" s="239">
        <v>75</v>
      </c>
      <c r="E78" s="212"/>
      <c r="F78" s="213"/>
      <c r="G78" s="214"/>
      <c r="H78" s="215"/>
      <c r="I78" s="215"/>
      <c r="J78" s="216">
        <f t="shared" si="3"/>
        <v>0</v>
      </c>
      <c r="K78" s="217"/>
      <c r="L78" s="218"/>
      <c r="M78" s="28" t="str">
        <f t="shared" si="2"/>
        <v/>
      </c>
    </row>
    <row r="79" spans="1:13" ht="13.5" customHeight="1" x14ac:dyDescent="0.2">
      <c r="A79" s="208"/>
      <c r="B79" s="209"/>
      <c r="C79" s="210"/>
      <c r="D79" s="239">
        <v>76</v>
      </c>
      <c r="E79" s="212"/>
      <c r="F79" s="213"/>
      <c r="G79" s="214"/>
      <c r="H79" s="215"/>
      <c r="I79" s="215"/>
      <c r="J79" s="216">
        <f t="shared" si="3"/>
        <v>0</v>
      </c>
      <c r="K79" s="217"/>
      <c r="L79" s="218"/>
      <c r="M79" s="28" t="str">
        <f t="shared" si="2"/>
        <v/>
      </c>
    </row>
    <row r="80" spans="1:13" ht="13.5" customHeight="1" x14ac:dyDescent="0.2">
      <c r="A80" s="208"/>
      <c r="B80" s="209"/>
      <c r="C80" s="210"/>
      <c r="D80" s="240">
        <v>77</v>
      </c>
      <c r="E80" s="212"/>
      <c r="F80" s="213"/>
      <c r="G80" s="214"/>
      <c r="H80" s="215"/>
      <c r="I80" s="215"/>
      <c r="J80" s="216">
        <f t="shared" si="3"/>
        <v>0</v>
      </c>
      <c r="K80" s="217"/>
      <c r="L80" s="218"/>
      <c r="M80" s="28" t="str">
        <f t="shared" si="2"/>
        <v/>
      </c>
    </row>
    <row r="81" spans="1:13" ht="13.5" customHeight="1" x14ac:dyDescent="0.2">
      <c r="A81" s="208"/>
      <c r="B81" s="209"/>
      <c r="C81" s="210"/>
      <c r="D81" s="239">
        <v>78</v>
      </c>
      <c r="E81" s="212"/>
      <c r="F81" s="213"/>
      <c r="G81" s="214"/>
      <c r="H81" s="215"/>
      <c r="I81" s="215"/>
      <c r="J81" s="216">
        <f t="shared" si="3"/>
        <v>0</v>
      </c>
      <c r="K81" s="217"/>
      <c r="L81" s="218"/>
      <c r="M81" s="28" t="str">
        <f t="shared" si="2"/>
        <v/>
      </c>
    </row>
    <row r="82" spans="1:13" ht="13.5" customHeight="1" x14ac:dyDescent="0.2">
      <c r="A82" s="208"/>
      <c r="B82" s="209"/>
      <c r="C82" s="210"/>
      <c r="D82" s="239">
        <v>79</v>
      </c>
      <c r="E82" s="212"/>
      <c r="F82" s="213"/>
      <c r="G82" s="214"/>
      <c r="H82" s="215"/>
      <c r="I82" s="215"/>
      <c r="J82" s="216">
        <f t="shared" si="3"/>
        <v>0</v>
      </c>
      <c r="K82" s="217"/>
      <c r="L82" s="218"/>
      <c r="M82" s="28" t="str">
        <f t="shared" si="2"/>
        <v/>
      </c>
    </row>
    <row r="83" spans="1:13" ht="13.5" customHeight="1" x14ac:dyDescent="0.2">
      <c r="A83" s="208"/>
      <c r="B83" s="209"/>
      <c r="C83" s="210"/>
      <c r="D83" s="239">
        <v>80</v>
      </c>
      <c r="E83" s="213"/>
      <c r="F83" s="213"/>
      <c r="G83" s="214"/>
      <c r="H83" s="215"/>
      <c r="I83" s="215"/>
      <c r="J83" s="216">
        <f t="shared" si="3"/>
        <v>0</v>
      </c>
      <c r="K83" s="217"/>
      <c r="L83" s="218"/>
      <c r="M83" s="28" t="str">
        <f t="shared" si="2"/>
        <v/>
      </c>
    </row>
    <row r="84" spans="1:13" ht="13.5" customHeight="1" x14ac:dyDescent="0.2">
      <c r="A84" s="208"/>
      <c r="B84" s="209"/>
      <c r="C84" s="210"/>
      <c r="D84" s="219">
        <v>81</v>
      </c>
      <c r="E84" s="220"/>
      <c r="F84" s="231"/>
      <c r="G84" s="232"/>
      <c r="H84" s="233"/>
      <c r="I84" s="233"/>
      <c r="J84" s="216">
        <f t="shared" si="3"/>
        <v>0</v>
      </c>
      <c r="K84" s="234"/>
      <c r="L84" s="235"/>
      <c r="M84" s="28" t="str">
        <f t="shared" si="2"/>
        <v/>
      </c>
    </row>
    <row r="85" spans="1:13" ht="13.5" customHeight="1" x14ac:dyDescent="0.2">
      <c r="A85" s="208"/>
      <c r="B85" s="209"/>
      <c r="C85" s="210"/>
      <c r="D85" s="211">
        <v>82</v>
      </c>
      <c r="E85" s="212"/>
      <c r="F85" s="213"/>
      <c r="G85" s="214"/>
      <c r="H85" s="215"/>
      <c r="I85" s="215"/>
      <c r="J85" s="216">
        <f t="shared" si="3"/>
        <v>0</v>
      </c>
      <c r="K85" s="217"/>
      <c r="L85" s="218"/>
      <c r="M85" s="28" t="str">
        <f t="shared" si="2"/>
        <v/>
      </c>
    </row>
    <row r="86" spans="1:13" ht="13.5" customHeight="1" x14ac:dyDescent="0.2">
      <c r="A86" s="208"/>
      <c r="B86" s="209"/>
      <c r="C86" s="210"/>
      <c r="D86" s="211">
        <v>83</v>
      </c>
      <c r="E86" s="212"/>
      <c r="F86" s="213"/>
      <c r="G86" s="214"/>
      <c r="H86" s="215"/>
      <c r="I86" s="215"/>
      <c r="J86" s="216">
        <f t="shared" si="3"/>
        <v>0</v>
      </c>
      <c r="K86" s="217"/>
      <c r="L86" s="218"/>
      <c r="M86" s="28" t="str">
        <f t="shared" si="2"/>
        <v/>
      </c>
    </row>
    <row r="87" spans="1:13" ht="13.5" customHeight="1" x14ac:dyDescent="0.2">
      <c r="A87" s="208"/>
      <c r="B87" s="209"/>
      <c r="C87" s="210"/>
      <c r="D87" s="211">
        <v>84</v>
      </c>
      <c r="E87" s="212"/>
      <c r="F87" s="213"/>
      <c r="G87" s="214"/>
      <c r="H87" s="215"/>
      <c r="I87" s="215"/>
      <c r="J87" s="216">
        <f t="shared" si="3"/>
        <v>0</v>
      </c>
      <c r="K87" s="217"/>
      <c r="L87" s="218"/>
      <c r="M87" s="28" t="str">
        <f t="shared" si="2"/>
        <v/>
      </c>
    </row>
    <row r="88" spans="1:13" ht="13.5" customHeight="1" x14ac:dyDescent="0.2">
      <c r="A88" s="208"/>
      <c r="B88" s="209"/>
      <c r="C88" s="210"/>
      <c r="D88" s="219">
        <v>85</v>
      </c>
      <c r="E88" s="212"/>
      <c r="F88" s="213"/>
      <c r="G88" s="214"/>
      <c r="H88" s="215"/>
      <c r="I88" s="215"/>
      <c r="J88" s="216">
        <f t="shared" si="3"/>
        <v>0</v>
      </c>
      <c r="K88" s="217"/>
      <c r="L88" s="218"/>
      <c r="M88" s="28" t="str">
        <f t="shared" si="2"/>
        <v/>
      </c>
    </row>
    <row r="89" spans="1:13" ht="13.5" customHeight="1" x14ac:dyDescent="0.2">
      <c r="A89" s="208"/>
      <c r="B89" s="209"/>
      <c r="C89" s="210"/>
      <c r="D89" s="211">
        <v>86</v>
      </c>
      <c r="E89" s="212"/>
      <c r="F89" s="213"/>
      <c r="G89" s="214"/>
      <c r="H89" s="215"/>
      <c r="I89" s="215"/>
      <c r="J89" s="216">
        <f t="shared" si="3"/>
        <v>0</v>
      </c>
      <c r="K89" s="217"/>
      <c r="L89" s="218"/>
      <c r="M89" s="28" t="str">
        <f t="shared" si="2"/>
        <v/>
      </c>
    </row>
    <row r="90" spans="1:13" ht="13.5" customHeight="1" x14ac:dyDescent="0.2">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2">
      <c r="A91" s="208"/>
      <c r="B91" s="209"/>
      <c r="C91" s="210"/>
      <c r="D91" s="211">
        <v>88</v>
      </c>
      <c r="E91" s="212"/>
      <c r="F91" s="213"/>
      <c r="G91" s="214"/>
      <c r="H91" s="215"/>
      <c r="I91" s="215"/>
      <c r="J91" s="216">
        <f t="shared" si="4"/>
        <v>0</v>
      </c>
      <c r="K91" s="217"/>
      <c r="L91" s="218"/>
      <c r="M91" s="28" t="str">
        <f t="shared" si="2"/>
        <v/>
      </c>
    </row>
    <row r="92" spans="1:13" ht="13.5" customHeight="1" x14ac:dyDescent="0.2">
      <c r="A92" s="208"/>
      <c r="B92" s="209"/>
      <c r="C92" s="210"/>
      <c r="D92" s="219">
        <v>89</v>
      </c>
      <c r="E92" s="212"/>
      <c r="F92" s="213"/>
      <c r="G92" s="214"/>
      <c r="H92" s="215"/>
      <c r="I92" s="215"/>
      <c r="J92" s="216">
        <f t="shared" si="4"/>
        <v>0</v>
      </c>
      <c r="K92" s="217"/>
      <c r="L92" s="218"/>
      <c r="M92" s="28" t="str">
        <f t="shared" si="2"/>
        <v/>
      </c>
    </row>
    <row r="93" spans="1:13" ht="13.5" customHeight="1" x14ac:dyDescent="0.2">
      <c r="A93" s="208"/>
      <c r="B93" s="209"/>
      <c r="C93" s="210"/>
      <c r="D93" s="229">
        <v>90</v>
      </c>
      <c r="E93" s="212"/>
      <c r="F93" s="212"/>
      <c r="G93" s="225"/>
      <c r="H93" s="226"/>
      <c r="I93" s="226"/>
      <c r="J93" s="216">
        <f t="shared" si="4"/>
        <v>0</v>
      </c>
      <c r="K93" s="227"/>
      <c r="L93" s="228"/>
      <c r="M93" s="28" t="str">
        <f t="shared" si="2"/>
        <v/>
      </c>
    </row>
    <row r="94" spans="1:13" ht="13.5" customHeight="1" x14ac:dyDescent="0.2">
      <c r="A94" s="208"/>
      <c r="B94" s="209"/>
      <c r="C94" s="210"/>
      <c r="D94" s="211">
        <v>91</v>
      </c>
      <c r="E94" s="213"/>
      <c r="F94" s="213"/>
      <c r="G94" s="214"/>
      <c r="H94" s="215"/>
      <c r="I94" s="215"/>
      <c r="J94" s="216">
        <f t="shared" si="4"/>
        <v>0</v>
      </c>
      <c r="K94" s="217"/>
      <c r="L94" s="218"/>
      <c r="M94" s="28" t="str">
        <f t="shared" si="2"/>
        <v/>
      </c>
    </row>
    <row r="95" spans="1:13" ht="13.5" customHeight="1" x14ac:dyDescent="0.2">
      <c r="A95" s="208"/>
      <c r="B95" s="209"/>
      <c r="C95" s="210"/>
      <c r="D95" s="211">
        <v>92</v>
      </c>
      <c r="E95" s="213"/>
      <c r="F95" s="213"/>
      <c r="G95" s="214"/>
      <c r="H95" s="215"/>
      <c r="I95" s="215"/>
      <c r="J95" s="216">
        <f t="shared" si="4"/>
        <v>0</v>
      </c>
      <c r="K95" s="217"/>
      <c r="L95" s="218"/>
      <c r="M95" s="28" t="str">
        <f t="shared" si="2"/>
        <v/>
      </c>
    </row>
    <row r="96" spans="1:13" ht="13.5" customHeight="1" x14ac:dyDescent="0.2">
      <c r="A96" s="208"/>
      <c r="B96" s="209"/>
      <c r="C96" s="210"/>
      <c r="D96" s="211">
        <v>93</v>
      </c>
      <c r="E96" s="213"/>
      <c r="F96" s="213"/>
      <c r="G96" s="214"/>
      <c r="H96" s="215"/>
      <c r="I96" s="215"/>
      <c r="J96" s="216">
        <f t="shared" si="4"/>
        <v>0</v>
      </c>
      <c r="K96" s="217"/>
      <c r="L96" s="218"/>
      <c r="M96" s="28" t="str">
        <f t="shared" si="2"/>
        <v/>
      </c>
    </row>
    <row r="97" spans="1:13" ht="13.5" customHeight="1" x14ac:dyDescent="0.2">
      <c r="A97" s="208"/>
      <c r="B97" s="209"/>
      <c r="C97" s="210"/>
      <c r="D97" s="211">
        <v>94</v>
      </c>
      <c r="E97" s="213"/>
      <c r="F97" s="213"/>
      <c r="G97" s="214"/>
      <c r="H97" s="215"/>
      <c r="I97" s="215"/>
      <c r="J97" s="216">
        <f t="shared" si="4"/>
        <v>0</v>
      </c>
      <c r="K97" s="217"/>
      <c r="L97" s="218"/>
      <c r="M97" s="28" t="str">
        <f t="shared" si="2"/>
        <v/>
      </c>
    </row>
    <row r="98" spans="1:13" ht="13.5" customHeight="1" x14ac:dyDescent="0.2">
      <c r="A98" s="208"/>
      <c r="B98" s="209"/>
      <c r="C98" s="210"/>
      <c r="D98" s="211">
        <v>95</v>
      </c>
      <c r="E98" s="213"/>
      <c r="F98" s="213"/>
      <c r="G98" s="214"/>
      <c r="H98" s="215"/>
      <c r="I98" s="215"/>
      <c r="J98" s="216">
        <f t="shared" si="4"/>
        <v>0</v>
      </c>
      <c r="K98" s="217"/>
      <c r="L98" s="218"/>
      <c r="M98" s="28" t="str">
        <f t="shared" si="2"/>
        <v/>
      </c>
    </row>
    <row r="99" spans="1:13" ht="13.5" customHeight="1" x14ac:dyDescent="0.2">
      <c r="A99" s="208"/>
      <c r="B99" s="209"/>
      <c r="C99" s="210"/>
      <c r="D99" s="211">
        <v>96</v>
      </c>
      <c r="E99" s="213"/>
      <c r="F99" s="213"/>
      <c r="G99" s="214"/>
      <c r="H99" s="215"/>
      <c r="I99" s="215"/>
      <c r="J99" s="216">
        <f t="shared" si="4"/>
        <v>0</v>
      </c>
      <c r="K99" s="217"/>
      <c r="L99" s="218"/>
      <c r="M99" s="28" t="str">
        <f t="shared" si="2"/>
        <v/>
      </c>
    </row>
    <row r="100" spans="1:13" ht="13.5" customHeight="1" x14ac:dyDescent="0.2">
      <c r="A100" s="208"/>
      <c r="B100" s="209"/>
      <c r="C100" s="210"/>
      <c r="D100" s="211">
        <v>97</v>
      </c>
      <c r="E100" s="213"/>
      <c r="F100" s="213"/>
      <c r="G100" s="214"/>
      <c r="H100" s="215"/>
      <c r="I100" s="215"/>
      <c r="J100" s="216">
        <f t="shared" si="4"/>
        <v>0</v>
      </c>
      <c r="K100" s="217"/>
      <c r="L100" s="218"/>
      <c r="M100" s="28" t="str">
        <f t="shared" si="2"/>
        <v/>
      </c>
    </row>
    <row r="101" spans="1:13" ht="13.5" customHeight="1" x14ac:dyDescent="0.2">
      <c r="A101" s="208"/>
      <c r="B101" s="209"/>
      <c r="C101" s="210"/>
      <c r="D101" s="211">
        <v>98</v>
      </c>
      <c r="E101" s="213"/>
      <c r="F101" s="213"/>
      <c r="G101" s="214"/>
      <c r="H101" s="215"/>
      <c r="I101" s="215"/>
      <c r="J101" s="216">
        <f t="shared" si="4"/>
        <v>0</v>
      </c>
      <c r="K101" s="217"/>
      <c r="L101" s="218"/>
      <c r="M101" s="28" t="str">
        <f t="shared" si="2"/>
        <v/>
      </c>
    </row>
    <row r="102" spans="1:13" ht="13.5" customHeight="1" x14ac:dyDescent="0.2">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5">
      <c r="A103" s="241"/>
      <c r="B103" s="242"/>
      <c r="C103" s="424"/>
      <c r="D103" s="243">
        <v>100</v>
      </c>
      <c r="E103" s="244"/>
      <c r="F103" s="244"/>
      <c r="G103" s="245"/>
      <c r="H103" s="246"/>
      <c r="I103" s="246"/>
      <c r="J103" s="247">
        <f t="shared" si="4"/>
        <v>0</v>
      </c>
      <c r="K103" s="248"/>
      <c r="L103" s="249"/>
      <c r="M103" s="28" t="str">
        <f>IF(K103="◎",J103,"")</f>
        <v/>
      </c>
    </row>
    <row r="104" spans="1:13" s="195" customFormat="1" ht="13.5" customHeight="1" x14ac:dyDescent="0.2">
      <c r="A104" s="188"/>
      <c r="B104" s="189"/>
      <c r="C104" s="190"/>
      <c r="D104" s="187"/>
      <c r="E104" s="189"/>
      <c r="F104" s="189"/>
      <c r="G104" s="191"/>
      <c r="H104" s="192"/>
      <c r="I104" s="192"/>
      <c r="J104" s="193"/>
      <c r="K104" s="188"/>
      <c r="L104" s="189"/>
      <c r="M104" s="194"/>
    </row>
    <row r="105" spans="1:13" ht="24" customHeight="1" thickBot="1" x14ac:dyDescent="0.25">
      <c r="D105" s="27"/>
      <c r="F105" s="27" t="s">
        <v>13</v>
      </c>
      <c r="G105" s="27"/>
    </row>
    <row r="106" spans="1:13" ht="24" customHeight="1" thickBot="1" x14ac:dyDescent="0.25">
      <c r="D106" s="45"/>
      <c r="F106" s="388" t="s">
        <v>91</v>
      </c>
      <c r="G106" s="186" t="s">
        <v>221</v>
      </c>
      <c r="H106" s="551" t="s">
        <v>211</v>
      </c>
      <c r="I106" s="551"/>
      <c r="J106" s="551" t="s">
        <v>217</v>
      </c>
      <c r="K106" s="552"/>
    </row>
    <row r="107" spans="1:13" ht="13.5" thickTop="1" x14ac:dyDescent="0.2">
      <c r="D107" s="65"/>
      <c r="F107" s="252" t="s">
        <v>81</v>
      </c>
      <c r="G107" s="183">
        <f>SUMIF($E$4:$E$103,F107,$J$4:$J$103)</f>
        <v>97000</v>
      </c>
      <c r="H107" s="553">
        <f>SUMIF($E$4:$E$103,F107,$M$4:$M$103)</f>
        <v>0</v>
      </c>
      <c r="I107" s="553"/>
      <c r="J107" s="553">
        <f t="shared" ref="J107:J115" si="5">G107-H107</f>
        <v>97000</v>
      </c>
      <c r="K107" s="554"/>
    </row>
    <row r="108" spans="1:13" x14ac:dyDescent="0.2">
      <c r="D108" s="65"/>
      <c r="F108" s="253" t="s">
        <v>82</v>
      </c>
      <c r="G108" s="183">
        <f t="shared" ref="G108:G115" si="6">SUMIF($E$4:$E$103,F108,$J$4:$J$103)</f>
        <v>120000</v>
      </c>
      <c r="H108" s="555">
        <f t="shared" ref="H108:H114" si="7">SUMIF($E$4:$E$103,F108,$M$4:$M$103)</f>
        <v>0</v>
      </c>
      <c r="I108" s="555"/>
      <c r="J108" s="555">
        <f t="shared" si="5"/>
        <v>120000</v>
      </c>
      <c r="K108" s="556"/>
    </row>
    <row r="109" spans="1:13" x14ac:dyDescent="0.2">
      <c r="D109" s="65"/>
      <c r="F109" s="253" t="s">
        <v>105</v>
      </c>
      <c r="G109" s="183">
        <f t="shared" si="6"/>
        <v>446860</v>
      </c>
      <c r="H109" s="555">
        <f t="shared" si="7"/>
        <v>0</v>
      </c>
      <c r="I109" s="555"/>
      <c r="J109" s="555">
        <f t="shared" si="5"/>
        <v>446860</v>
      </c>
      <c r="K109" s="556"/>
    </row>
    <row r="110" spans="1:13" x14ac:dyDescent="0.2">
      <c r="D110" s="65"/>
      <c r="F110" s="253" t="s">
        <v>106</v>
      </c>
      <c r="G110" s="183">
        <f t="shared" si="6"/>
        <v>0</v>
      </c>
      <c r="H110" s="555">
        <f t="shared" si="7"/>
        <v>0</v>
      </c>
      <c r="I110" s="555"/>
      <c r="J110" s="555">
        <f t="shared" si="5"/>
        <v>0</v>
      </c>
      <c r="K110" s="556"/>
    </row>
    <row r="111" spans="1:13" x14ac:dyDescent="0.2">
      <c r="D111" s="65"/>
      <c r="F111" s="253" t="s">
        <v>83</v>
      </c>
      <c r="G111" s="183">
        <f t="shared" si="6"/>
        <v>14400</v>
      </c>
      <c r="H111" s="555">
        <f t="shared" si="7"/>
        <v>0</v>
      </c>
      <c r="I111" s="555"/>
      <c r="J111" s="555">
        <f t="shared" si="5"/>
        <v>14400</v>
      </c>
      <c r="K111" s="556"/>
    </row>
    <row r="112" spans="1:13" x14ac:dyDescent="0.2">
      <c r="D112" s="65"/>
      <c r="F112" s="253" t="s">
        <v>84</v>
      </c>
      <c r="G112" s="183">
        <f t="shared" si="6"/>
        <v>36300</v>
      </c>
      <c r="H112" s="555">
        <f t="shared" si="7"/>
        <v>0</v>
      </c>
      <c r="I112" s="555"/>
      <c r="J112" s="555">
        <f t="shared" si="5"/>
        <v>36300</v>
      </c>
      <c r="K112" s="556"/>
    </row>
    <row r="113" spans="4:11" x14ac:dyDescent="0.2">
      <c r="D113" s="65"/>
      <c r="F113" s="253" t="s">
        <v>85</v>
      </c>
      <c r="G113" s="183">
        <f t="shared" si="6"/>
        <v>0</v>
      </c>
      <c r="H113" s="555">
        <f t="shared" si="7"/>
        <v>0</v>
      </c>
      <c r="I113" s="555"/>
      <c r="J113" s="555">
        <f t="shared" si="5"/>
        <v>0</v>
      </c>
      <c r="K113" s="556"/>
    </row>
    <row r="114" spans="4:11" x14ac:dyDescent="0.2">
      <c r="D114" s="65"/>
      <c r="F114" s="253" t="s">
        <v>86</v>
      </c>
      <c r="G114" s="183">
        <f t="shared" si="6"/>
        <v>0</v>
      </c>
      <c r="H114" s="555">
        <f t="shared" si="7"/>
        <v>0</v>
      </c>
      <c r="I114" s="555"/>
      <c r="J114" s="555">
        <f t="shared" si="5"/>
        <v>0</v>
      </c>
      <c r="K114" s="556"/>
    </row>
    <row r="115" spans="4:11" x14ac:dyDescent="0.2">
      <c r="D115" s="65"/>
      <c r="F115" s="453" t="s">
        <v>116</v>
      </c>
      <c r="G115" s="454">
        <f t="shared" si="6"/>
        <v>50080</v>
      </c>
      <c r="H115" s="559">
        <f>SUMIF($E$4:$E$103,F115,$M$4:$M$103)+'1-3'!F121</f>
        <v>11000</v>
      </c>
      <c r="I115" s="559"/>
      <c r="J115" s="559">
        <f t="shared" si="5"/>
        <v>39080</v>
      </c>
      <c r="K115" s="562"/>
    </row>
    <row r="116" spans="4:11" ht="13.5" thickBot="1" x14ac:dyDescent="0.25">
      <c r="D116" s="65"/>
      <c r="F116" s="455" t="s">
        <v>247</v>
      </c>
      <c r="G116" s="456">
        <f>SUMIF($E$4:$E$103,F116,$J$4:$J$103)</f>
        <v>285360</v>
      </c>
      <c r="H116" s="560">
        <f>SUMIF($E$4:$E$103,F116,$M$4:$M$103)</f>
        <v>0</v>
      </c>
      <c r="I116" s="560"/>
      <c r="J116" s="560">
        <f>G116-H116</f>
        <v>285360</v>
      </c>
      <c r="K116" s="561"/>
    </row>
    <row r="117" spans="4:11" ht="14" thickTop="1" thickBot="1" x14ac:dyDescent="0.25">
      <c r="D117" s="45"/>
      <c r="F117" s="385" t="s">
        <v>13</v>
      </c>
      <c r="G117" s="386">
        <f>SUM(G107:G116)</f>
        <v>1050000</v>
      </c>
      <c r="H117" s="557">
        <f>SUM(H107:I116)</f>
        <v>11000</v>
      </c>
      <c r="I117" s="557"/>
      <c r="J117" s="557">
        <f>SUM(J107:K116)</f>
        <v>1039000</v>
      </c>
      <c r="K117" s="558"/>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6" activePane="bottomLeft" state="frozen"/>
      <selection activeCell="L19" sqref="L19"/>
      <selection pane="bottomLeft" activeCell="F27" sqref="F27"/>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3" t="s">
        <v>254</v>
      </c>
      <c r="B1" s="563"/>
      <c r="C1" s="563"/>
      <c r="D1" s="563"/>
      <c r="E1" s="563"/>
      <c r="F1" s="563"/>
    </row>
    <row r="2" spans="1:6" ht="15" customHeight="1" thickBot="1" x14ac:dyDescent="0.25">
      <c r="A2" s="8"/>
      <c r="B2" s="7" t="s">
        <v>194</v>
      </c>
      <c r="C2" s="84"/>
      <c r="E2" s="70" t="s">
        <v>219</v>
      </c>
      <c r="F2" s="412">
        <f>SUM(E4:E118)</f>
        <v>48080</v>
      </c>
    </row>
    <row r="3" spans="1:6" ht="15" customHeight="1" thickBot="1" x14ac:dyDescent="0.25">
      <c r="A3" s="96" t="s">
        <v>15</v>
      </c>
      <c r="B3" s="97" t="s">
        <v>156</v>
      </c>
      <c r="C3" s="97" t="s">
        <v>157</v>
      </c>
      <c r="D3" s="95" t="s">
        <v>16</v>
      </c>
      <c r="E3" s="39" t="s">
        <v>220</v>
      </c>
      <c r="F3" s="98" t="s">
        <v>17</v>
      </c>
    </row>
    <row r="4" spans="1:6" ht="15" customHeight="1" x14ac:dyDescent="0.2">
      <c r="A4" s="105">
        <v>1</v>
      </c>
      <c r="B4" s="463" t="s">
        <v>158</v>
      </c>
      <c r="C4" s="463" t="s">
        <v>159</v>
      </c>
      <c r="D4" s="464" t="s">
        <v>18</v>
      </c>
      <c r="E4" s="161">
        <v>8000</v>
      </c>
      <c r="F4" s="106" t="s">
        <v>309</v>
      </c>
    </row>
    <row r="5" spans="1:6" ht="15" customHeight="1" x14ac:dyDescent="0.2">
      <c r="A5" s="101">
        <v>2</v>
      </c>
      <c r="B5" s="148" t="s">
        <v>158</v>
      </c>
      <c r="C5" s="148" t="s">
        <v>159</v>
      </c>
      <c r="D5" s="149" t="s">
        <v>19</v>
      </c>
      <c r="E5" s="159"/>
      <c r="F5" s="75"/>
    </row>
    <row r="6" spans="1:6" ht="15" customHeight="1" x14ac:dyDescent="0.2">
      <c r="A6" s="101">
        <v>3</v>
      </c>
      <c r="B6" s="148" t="s">
        <v>158</v>
      </c>
      <c r="C6" s="148" t="s">
        <v>159</v>
      </c>
      <c r="D6" s="149" t="s">
        <v>20</v>
      </c>
      <c r="E6" s="159"/>
      <c r="F6" s="75"/>
    </row>
    <row r="7" spans="1:6" ht="15" customHeight="1" x14ac:dyDescent="0.2">
      <c r="A7" s="101">
        <v>4</v>
      </c>
      <c r="B7" s="148" t="s">
        <v>158</v>
      </c>
      <c r="C7" s="148" t="s">
        <v>159</v>
      </c>
      <c r="D7" s="149" t="s">
        <v>21</v>
      </c>
      <c r="E7" s="159"/>
      <c r="F7" s="75"/>
    </row>
    <row r="8" spans="1:6" ht="15" customHeight="1" x14ac:dyDescent="0.2">
      <c r="A8" s="101">
        <v>5</v>
      </c>
      <c r="B8" s="148" t="s">
        <v>158</v>
      </c>
      <c r="C8" s="148" t="s">
        <v>159</v>
      </c>
      <c r="D8" s="149" t="s">
        <v>22</v>
      </c>
      <c r="E8" s="159"/>
      <c r="F8" s="75"/>
    </row>
    <row r="9" spans="1:6" ht="15" customHeight="1" x14ac:dyDescent="0.2">
      <c r="A9" s="101">
        <v>6</v>
      </c>
      <c r="B9" s="148" t="s">
        <v>158</v>
      </c>
      <c r="C9" s="148" t="s">
        <v>159</v>
      </c>
      <c r="D9" s="149" t="s">
        <v>23</v>
      </c>
      <c r="E9" s="159"/>
      <c r="F9" s="75"/>
    </row>
    <row r="10" spans="1:6" ht="15" customHeight="1" x14ac:dyDescent="0.2">
      <c r="A10" s="101">
        <v>7</v>
      </c>
      <c r="B10" s="148" t="s">
        <v>158</v>
      </c>
      <c r="C10" s="148" t="s">
        <v>159</v>
      </c>
      <c r="D10" s="149" t="s">
        <v>24</v>
      </c>
      <c r="E10" s="159"/>
      <c r="F10" s="75"/>
    </row>
    <row r="11" spans="1:6" ht="15" customHeight="1" x14ac:dyDescent="0.2">
      <c r="A11" s="101">
        <v>8</v>
      </c>
      <c r="B11" s="148" t="s">
        <v>158</v>
      </c>
      <c r="C11" s="148" t="s">
        <v>159</v>
      </c>
      <c r="D11" s="149" t="s">
        <v>25</v>
      </c>
      <c r="E11" s="159"/>
      <c r="F11" s="75"/>
    </row>
    <row r="12" spans="1:6" ht="15" customHeight="1" x14ac:dyDescent="0.2">
      <c r="A12" s="101">
        <v>9</v>
      </c>
      <c r="B12" s="148" t="s">
        <v>158</v>
      </c>
      <c r="C12" s="148" t="s">
        <v>159</v>
      </c>
      <c r="D12" s="149" t="s">
        <v>26</v>
      </c>
      <c r="E12" s="159"/>
      <c r="F12" s="75"/>
    </row>
    <row r="13" spans="1:6" ht="15" customHeight="1" x14ac:dyDescent="0.2">
      <c r="A13" s="101">
        <v>10</v>
      </c>
      <c r="B13" s="148" t="s">
        <v>158</v>
      </c>
      <c r="C13" s="148" t="s">
        <v>159</v>
      </c>
      <c r="D13" s="149" t="s">
        <v>27</v>
      </c>
      <c r="E13" s="159"/>
      <c r="F13" s="75"/>
    </row>
    <row r="14" spans="1:6" ht="15" customHeight="1" x14ac:dyDescent="0.2">
      <c r="A14" s="101">
        <v>11</v>
      </c>
      <c r="B14" s="148" t="s">
        <v>158</v>
      </c>
      <c r="C14" s="148" t="s">
        <v>159</v>
      </c>
      <c r="D14" s="149" t="s">
        <v>28</v>
      </c>
      <c r="E14" s="159"/>
      <c r="F14" s="75"/>
    </row>
    <row r="15" spans="1:6" ht="15" customHeight="1" x14ac:dyDescent="0.2">
      <c r="A15" s="101">
        <v>12</v>
      </c>
      <c r="B15" s="148" t="s">
        <v>158</v>
      </c>
      <c r="C15" s="148" t="s">
        <v>159</v>
      </c>
      <c r="D15" s="149" t="s">
        <v>29</v>
      </c>
      <c r="E15" s="159"/>
      <c r="F15" s="75"/>
    </row>
    <row r="16" spans="1:6" ht="15" customHeight="1" x14ac:dyDescent="0.2">
      <c r="A16" s="101">
        <v>13</v>
      </c>
      <c r="B16" s="148" t="s">
        <v>158</v>
      </c>
      <c r="C16" s="148" t="s">
        <v>159</v>
      </c>
      <c r="D16" s="149" t="s">
        <v>30</v>
      </c>
      <c r="E16" s="159"/>
      <c r="F16" s="75"/>
    </row>
    <row r="17" spans="1:6" ht="15" customHeight="1" x14ac:dyDescent="0.2">
      <c r="A17" s="101">
        <v>14</v>
      </c>
      <c r="B17" s="148" t="s">
        <v>158</v>
      </c>
      <c r="C17" s="148" t="s">
        <v>159</v>
      </c>
      <c r="D17" s="149" t="s">
        <v>31</v>
      </c>
      <c r="E17" s="159"/>
      <c r="F17" s="75"/>
    </row>
    <row r="18" spans="1:6" ht="15" customHeight="1" x14ac:dyDescent="0.2">
      <c r="A18" s="101">
        <v>15</v>
      </c>
      <c r="B18" s="148" t="s">
        <v>158</v>
      </c>
      <c r="C18" s="148" t="s">
        <v>159</v>
      </c>
      <c r="D18" s="149" t="s">
        <v>73</v>
      </c>
      <c r="E18" s="159"/>
      <c r="F18" s="75"/>
    </row>
    <row r="19" spans="1:6" ht="15" customHeight="1" x14ac:dyDescent="0.2">
      <c r="A19" s="101">
        <v>16</v>
      </c>
      <c r="B19" s="148" t="s">
        <v>158</v>
      </c>
      <c r="C19" s="148" t="s">
        <v>159</v>
      </c>
      <c r="D19" s="149" t="s">
        <v>74</v>
      </c>
      <c r="E19" s="159"/>
      <c r="F19" s="75"/>
    </row>
    <row r="20" spans="1:6" ht="15" customHeight="1" x14ac:dyDescent="0.2">
      <c r="A20" s="101">
        <v>17</v>
      </c>
      <c r="B20" s="148" t="s">
        <v>158</v>
      </c>
      <c r="C20" s="148" t="s">
        <v>159</v>
      </c>
      <c r="D20" s="149" t="s">
        <v>75</v>
      </c>
      <c r="E20" s="159"/>
      <c r="F20" s="75"/>
    </row>
    <row r="21" spans="1:6" ht="15" customHeight="1" x14ac:dyDescent="0.2">
      <c r="A21" s="101">
        <v>18</v>
      </c>
      <c r="B21" s="148" t="s">
        <v>158</v>
      </c>
      <c r="C21" s="148" t="s">
        <v>159</v>
      </c>
      <c r="D21" s="149" t="s">
        <v>76</v>
      </c>
      <c r="E21" s="159"/>
      <c r="F21" s="75"/>
    </row>
    <row r="22" spans="1:6" ht="15" customHeight="1" x14ac:dyDescent="0.2">
      <c r="A22" s="101">
        <v>19</v>
      </c>
      <c r="B22" s="148" t="s">
        <v>158</v>
      </c>
      <c r="C22" s="148" t="s">
        <v>159</v>
      </c>
      <c r="D22" s="149" t="s">
        <v>77</v>
      </c>
      <c r="E22" s="159"/>
      <c r="F22" s="75"/>
    </row>
    <row r="23" spans="1:6" ht="15" customHeight="1" x14ac:dyDescent="0.2">
      <c r="A23" s="101">
        <v>20</v>
      </c>
      <c r="B23" s="148" t="s">
        <v>158</v>
      </c>
      <c r="C23" s="148" t="s">
        <v>159</v>
      </c>
      <c r="D23" s="149" t="s">
        <v>188</v>
      </c>
      <c r="E23" s="159"/>
      <c r="F23" s="75"/>
    </row>
    <row r="24" spans="1:6" ht="15" customHeight="1" x14ac:dyDescent="0.2">
      <c r="A24" s="101">
        <v>21</v>
      </c>
      <c r="B24" s="148" t="s">
        <v>158</v>
      </c>
      <c r="C24" s="148" t="s">
        <v>160</v>
      </c>
      <c r="D24" s="149" t="s">
        <v>115</v>
      </c>
      <c r="E24" s="159">
        <v>4500</v>
      </c>
      <c r="F24" s="75"/>
    </row>
    <row r="25" spans="1:6" ht="15" customHeight="1" x14ac:dyDescent="0.2">
      <c r="A25" s="101">
        <v>22</v>
      </c>
      <c r="B25" s="148" t="s">
        <v>158</v>
      </c>
      <c r="C25" s="148" t="s">
        <v>160</v>
      </c>
      <c r="D25" s="149" t="s">
        <v>178</v>
      </c>
      <c r="E25" s="159"/>
      <c r="F25" s="75"/>
    </row>
    <row r="26" spans="1:6" ht="15" customHeight="1" x14ac:dyDescent="0.2">
      <c r="A26" s="101">
        <v>23</v>
      </c>
      <c r="B26" s="148" t="s">
        <v>158</v>
      </c>
      <c r="C26" s="148" t="s">
        <v>160</v>
      </c>
      <c r="D26" s="149" t="s">
        <v>179</v>
      </c>
      <c r="E26" s="159"/>
      <c r="F26" s="75"/>
    </row>
    <row r="27" spans="1:6" ht="15" customHeight="1" x14ac:dyDescent="0.2">
      <c r="A27" s="101">
        <v>24</v>
      </c>
      <c r="B27" s="148" t="s">
        <v>158</v>
      </c>
      <c r="C27" s="148" t="s">
        <v>160</v>
      </c>
      <c r="D27" s="149" t="s">
        <v>161</v>
      </c>
      <c r="E27" s="159"/>
      <c r="F27" s="75"/>
    </row>
    <row r="28" spans="1:6" ht="15" customHeight="1" x14ac:dyDescent="0.2">
      <c r="A28" s="101">
        <v>25</v>
      </c>
      <c r="B28" s="148" t="s">
        <v>158</v>
      </c>
      <c r="C28" s="148" t="s">
        <v>160</v>
      </c>
      <c r="D28" s="149" t="s">
        <v>78</v>
      </c>
      <c r="E28" s="159"/>
      <c r="F28" s="75"/>
    </row>
    <row r="29" spans="1:6" ht="15" customHeight="1" x14ac:dyDescent="0.2">
      <c r="A29" s="101">
        <v>26</v>
      </c>
      <c r="B29" s="148" t="s">
        <v>158</v>
      </c>
      <c r="C29" s="148" t="s">
        <v>160</v>
      </c>
      <c r="D29" s="149" t="s">
        <v>79</v>
      </c>
      <c r="E29" s="159"/>
      <c r="F29" s="75"/>
    </row>
    <row r="30" spans="1:6" ht="15" customHeight="1" x14ac:dyDescent="0.2">
      <c r="A30" s="101">
        <v>27</v>
      </c>
      <c r="B30" s="148" t="s">
        <v>158</v>
      </c>
      <c r="C30" s="148" t="s">
        <v>160</v>
      </c>
      <c r="D30" s="149" t="s">
        <v>180</v>
      </c>
      <c r="E30" s="159"/>
      <c r="F30" s="75"/>
    </row>
    <row r="31" spans="1:6" ht="15" customHeight="1" x14ac:dyDescent="0.2">
      <c r="A31" s="101">
        <v>28</v>
      </c>
      <c r="B31" s="148" t="s">
        <v>158</v>
      </c>
      <c r="C31" s="148" t="s">
        <v>162</v>
      </c>
      <c r="D31" s="149" t="s">
        <v>36</v>
      </c>
      <c r="E31" s="159">
        <v>3000</v>
      </c>
      <c r="F31" s="75" t="s">
        <v>309</v>
      </c>
    </row>
    <row r="32" spans="1:6" ht="15" customHeight="1" x14ac:dyDescent="0.2">
      <c r="A32" s="101">
        <v>29</v>
      </c>
      <c r="B32" s="148" t="s">
        <v>158</v>
      </c>
      <c r="C32" s="148"/>
      <c r="D32" s="149" t="s">
        <v>48</v>
      </c>
      <c r="E32" s="159"/>
      <c r="F32" s="75"/>
    </row>
    <row r="33" spans="1:6" ht="15" customHeight="1" x14ac:dyDescent="0.2">
      <c r="A33" s="101">
        <v>30</v>
      </c>
      <c r="B33" s="148" t="s">
        <v>158</v>
      </c>
      <c r="C33" s="148"/>
      <c r="D33" s="149" t="s">
        <v>47</v>
      </c>
      <c r="E33" s="159"/>
      <c r="F33" s="75"/>
    </row>
    <row r="34" spans="1:6" ht="15" customHeight="1" x14ac:dyDescent="0.2">
      <c r="A34" s="101">
        <v>31</v>
      </c>
      <c r="B34" s="148" t="s">
        <v>158</v>
      </c>
      <c r="C34" s="148"/>
      <c r="D34" s="149" t="s">
        <v>39</v>
      </c>
      <c r="E34" s="159"/>
      <c r="F34" s="75"/>
    </row>
    <row r="35" spans="1:6" ht="15" customHeight="1" x14ac:dyDescent="0.2">
      <c r="A35" s="101">
        <v>32</v>
      </c>
      <c r="B35" s="148" t="s">
        <v>158</v>
      </c>
      <c r="C35" s="148"/>
      <c r="D35" s="149" t="s">
        <v>38</v>
      </c>
      <c r="E35" s="159"/>
      <c r="F35" s="75"/>
    </row>
    <row r="36" spans="1:6" ht="15" customHeight="1" x14ac:dyDescent="0.2">
      <c r="A36" s="101">
        <v>33</v>
      </c>
      <c r="B36" s="148" t="s">
        <v>158</v>
      </c>
      <c r="C36" s="148"/>
      <c r="D36" s="149" t="s">
        <v>41</v>
      </c>
      <c r="E36" s="159"/>
      <c r="F36" s="75"/>
    </row>
    <row r="37" spans="1:6" ht="15" customHeight="1" x14ac:dyDescent="0.2">
      <c r="A37" s="101">
        <v>34</v>
      </c>
      <c r="B37" s="148" t="s">
        <v>158</v>
      </c>
      <c r="C37" s="148"/>
      <c r="D37" s="149" t="s">
        <v>45</v>
      </c>
      <c r="E37" s="159"/>
      <c r="F37" s="75"/>
    </row>
    <row r="38" spans="1:6" ht="15" customHeight="1" x14ac:dyDescent="0.2">
      <c r="A38" s="101">
        <v>35</v>
      </c>
      <c r="B38" s="148" t="s">
        <v>158</v>
      </c>
      <c r="C38" s="148"/>
      <c r="D38" s="149" t="s">
        <v>181</v>
      </c>
      <c r="E38" s="159"/>
      <c r="F38" s="75"/>
    </row>
    <row r="39" spans="1:6" ht="15" customHeight="1" x14ac:dyDescent="0.2">
      <c r="A39" s="101">
        <v>36</v>
      </c>
      <c r="B39" s="148" t="s">
        <v>158</v>
      </c>
      <c r="C39" s="148"/>
      <c r="D39" s="149" t="s">
        <v>46</v>
      </c>
      <c r="E39" s="159"/>
      <c r="F39" s="75"/>
    </row>
    <row r="40" spans="1:6" ht="15" customHeight="1" x14ac:dyDescent="0.2">
      <c r="A40" s="101">
        <v>37</v>
      </c>
      <c r="B40" s="148" t="s">
        <v>158</v>
      </c>
      <c r="C40" s="148"/>
      <c r="D40" s="149" t="s">
        <v>42</v>
      </c>
      <c r="E40" s="159"/>
      <c r="F40" s="75"/>
    </row>
    <row r="41" spans="1:6" ht="15" customHeight="1" x14ac:dyDescent="0.2">
      <c r="A41" s="101">
        <v>38</v>
      </c>
      <c r="B41" s="148" t="s">
        <v>158</v>
      </c>
      <c r="C41" s="148"/>
      <c r="D41" s="149" t="s">
        <v>163</v>
      </c>
      <c r="E41" s="159"/>
      <c r="F41" s="75"/>
    </row>
    <row r="42" spans="1:6" ht="15" customHeight="1" x14ac:dyDescent="0.2">
      <c r="A42" s="101">
        <v>39</v>
      </c>
      <c r="B42" s="148" t="s">
        <v>158</v>
      </c>
      <c r="C42" s="148"/>
      <c r="D42" s="149" t="s">
        <v>49</v>
      </c>
      <c r="E42" s="159"/>
      <c r="F42" s="75"/>
    </row>
    <row r="43" spans="1:6" ht="15" customHeight="1" x14ac:dyDescent="0.2">
      <c r="A43" s="101">
        <v>40</v>
      </c>
      <c r="B43" s="148" t="s">
        <v>158</v>
      </c>
      <c r="C43" s="148"/>
      <c r="D43" s="149" t="s">
        <v>51</v>
      </c>
      <c r="E43" s="159"/>
      <c r="F43" s="75"/>
    </row>
    <row r="44" spans="1:6" ht="15" customHeight="1" x14ac:dyDescent="0.2">
      <c r="A44" s="101">
        <v>41</v>
      </c>
      <c r="B44" s="148" t="s">
        <v>158</v>
      </c>
      <c r="C44" s="148"/>
      <c r="D44" s="149" t="s">
        <v>50</v>
      </c>
      <c r="E44" s="159"/>
      <c r="F44" s="75"/>
    </row>
    <row r="45" spans="1:6" ht="15" customHeight="1" x14ac:dyDescent="0.2">
      <c r="A45" s="101">
        <v>42</v>
      </c>
      <c r="B45" s="148" t="s">
        <v>158</v>
      </c>
      <c r="C45" s="148"/>
      <c r="D45" s="149" t="s">
        <v>40</v>
      </c>
      <c r="E45" s="159"/>
      <c r="F45" s="75"/>
    </row>
    <row r="46" spans="1:6" ht="15" customHeight="1" x14ac:dyDescent="0.2">
      <c r="A46" s="101">
        <v>43</v>
      </c>
      <c r="B46" s="148" t="s">
        <v>158</v>
      </c>
      <c r="C46" s="148"/>
      <c r="D46" s="149" t="s">
        <v>43</v>
      </c>
      <c r="E46" s="159"/>
      <c r="F46" s="75"/>
    </row>
    <row r="47" spans="1:6" ht="15" customHeight="1" x14ac:dyDescent="0.2">
      <c r="A47" s="101">
        <v>44</v>
      </c>
      <c r="B47" s="148" t="s">
        <v>158</v>
      </c>
      <c r="C47" s="148"/>
      <c r="D47" s="149" t="s">
        <v>44</v>
      </c>
      <c r="E47" s="159"/>
      <c r="F47" s="75"/>
    </row>
    <row r="48" spans="1:6" ht="15" customHeight="1" thickBot="1" x14ac:dyDescent="0.25">
      <c r="A48" s="104">
        <v>45</v>
      </c>
      <c r="B48" s="150" t="s">
        <v>158</v>
      </c>
      <c r="C48" s="150"/>
      <c r="D48" s="151" t="s">
        <v>182</v>
      </c>
      <c r="E48" s="160"/>
      <c r="F48" s="76"/>
    </row>
    <row r="49" spans="1:6" ht="15" customHeight="1" x14ac:dyDescent="0.2">
      <c r="A49" s="105">
        <v>46</v>
      </c>
      <c r="B49" s="463" t="s">
        <v>164</v>
      </c>
      <c r="C49" s="463" t="s">
        <v>159</v>
      </c>
      <c r="D49" s="464" t="s">
        <v>192</v>
      </c>
      <c r="E49" s="161"/>
      <c r="F49" s="106"/>
    </row>
    <row r="50" spans="1:6" ht="15" customHeight="1" x14ac:dyDescent="0.2">
      <c r="A50" s="101">
        <v>47</v>
      </c>
      <c r="B50" s="148" t="s">
        <v>164</v>
      </c>
      <c r="C50" s="148" t="s">
        <v>159</v>
      </c>
      <c r="D50" s="149" t="s">
        <v>193</v>
      </c>
      <c r="E50" s="159"/>
      <c r="F50" s="75"/>
    </row>
    <row r="51" spans="1:6" ht="15" customHeight="1" x14ac:dyDescent="0.2">
      <c r="A51" s="101">
        <v>48</v>
      </c>
      <c r="B51" s="148" t="s">
        <v>164</v>
      </c>
      <c r="C51" s="148" t="s">
        <v>159</v>
      </c>
      <c r="D51" s="149" t="s">
        <v>32</v>
      </c>
      <c r="E51" s="159"/>
      <c r="F51" s="75"/>
    </row>
    <row r="52" spans="1:6" ht="15" customHeight="1" x14ac:dyDescent="0.2">
      <c r="A52" s="101">
        <v>49</v>
      </c>
      <c r="B52" s="148" t="s">
        <v>164</v>
      </c>
      <c r="C52" s="148" t="s">
        <v>159</v>
      </c>
      <c r="D52" s="149" t="s">
        <v>183</v>
      </c>
      <c r="E52" s="159"/>
      <c r="F52" s="75"/>
    </row>
    <row r="53" spans="1:6" ht="15" customHeight="1" x14ac:dyDescent="0.2">
      <c r="A53" s="101">
        <v>50</v>
      </c>
      <c r="B53" s="148" t="s">
        <v>164</v>
      </c>
      <c r="C53" s="148" t="s">
        <v>159</v>
      </c>
      <c r="D53" s="149" t="s">
        <v>189</v>
      </c>
      <c r="E53" s="159"/>
      <c r="F53" s="75"/>
    </row>
    <row r="54" spans="1:6" ht="15" customHeight="1" x14ac:dyDescent="0.2">
      <c r="A54" s="101">
        <v>51</v>
      </c>
      <c r="B54" s="148" t="s">
        <v>164</v>
      </c>
      <c r="C54" s="148" t="s">
        <v>159</v>
      </c>
      <c r="D54" s="149" t="s">
        <v>108</v>
      </c>
      <c r="E54" s="159"/>
      <c r="F54" s="75"/>
    </row>
    <row r="55" spans="1:6" ht="15" customHeight="1" x14ac:dyDescent="0.2">
      <c r="A55" s="101">
        <v>52</v>
      </c>
      <c r="B55" s="148" t="s">
        <v>164</v>
      </c>
      <c r="C55" s="148" t="s">
        <v>159</v>
      </c>
      <c r="D55" s="149" t="s">
        <v>111</v>
      </c>
      <c r="E55" s="159"/>
      <c r="F55" s="75"/>
    </row>
    <row r="56" spans="1:6" ht="15" customHeight="1" x14ac:dyDescent="0.2">
      <c r="A56" s="101">
        <v>53</v>
      </c>
      <c r="B56" s="148" t="s">
        <v>164</v>
      </c>
      <c r="C56" s="148" t="s">
        <v>159</v>
      </c>
      <c r="D56" s="149" t="s">
        <v>112</v>
      </c>
      <c r="E56" s="159"/>
      <c r="F56" s="75"/>
    </row>
    <row r="57" spans="1:6" ht="15" customHeight="1" x14ac:dyDescent="0.2">
      <c r="A57" s="101">
        <v>54</v>
      </c>
      <c r="B57" s="148" t="s">
        <v>164</v>
      </c>
      <c r="C57" s="148" t="s">
        <v>159</v>
      </c>
      <c r="D57" s="149" t="s">
        <v>113</v>
      </c>
      <c r="E57" s="159"/>
      <c r="F57" s="75"/>
    </row>
    <row r="58" spans="1:6" ht="15" customHeight="1" x14ac:dyDescent="0.2">
      <c r="A58" s="101">
        <v>55</v>
      </c>
      <c r="B58" s="148" t="s">
        <v>164</v>
      </c>
      <c r="C58" s="148" t="s">
        <v>160</v>
      </c>
      <c r="D58" s="149" t="s">
        <v>184</v>
      </c>
      <c r="E58" s="159"/>
      <c r="F58" s="75"/>
    </row>
    <row r="59" spans="1:6" ht="15" customHeight="1" x14ac:dyDescent="0.2">
      <c r="A59" s="101">
        <v>56</v>
      </c>
      <c r="B59" s="148" t="s">
        <v>164</v>
      </c>
      <c r="C59" s="148" t="s">
        <v>160</v>
      </c>
      <c r="D59" s="149" t="s">
        <v>165</v>
      </c>
      <c r="E59" s="159"/>
      <c r="F59" s="75"/>
    </row>
    <row r="60" spans="1:6" ht="15" customHeight="1" x14ac:dyDescent="0.2">
      <c r="A60" s="101">
        <v>57</v>
      </c>
      <c r="B60" s="148" t="s">
        <v>164</v>
      </c>
      <c r="C60" s="148" t="s">
        <v>160</v>
      </c>
      <c r="D60" s="149" t="s">
        <v>80</v>
      </c>
      <c r="E60" s="159"/>
      <c r="F60" s="75"/>
    </row>
    <row r="61" spans="1:6" ht="15" customHeight="1" x14ac:dyDescent="0.2">
      <c r="A61" s="101">
        <v>58</v>
      </c>
      <c r="B61" s="148" t="s">
        <v>164</v>
      </c>
      <c r="C61" s="148" t="s">
        <v>160</v>
      </c>
      <c r="D61" s="149" t="s">
        <v>185</v>
      </c>
      <c r="E61" s="159"/>
      <c r="F61" s="75"/>
    </row>
    <row r="62" spans="1:6" ht="15" customHeight="1" x14ac:dyDescent="0.2">
      <c r="A62" s="101">
        <v>59</v>
      </c>
      <c r="B62" s="148" t="s">
        <v>164</v>
      </c>
      <c r="C62" s="148" t="s">
        <v>160</v>
      </c>
      <c r="D62" s="149" t="s">
        <v>114</v>
      </c>
      <c r="E62" s="159"/>
      <c r="F62" s="75"/>
    </row>
    <row r="63" spans="1:6" ht="15" customHeight="1" x14ac:dyDescent="0.2">
      <c r="A63" s="101">
        <v>60</v>
      </c>
      <c r="B63" s="148" t="s">
        <v>164</v>
      </c>
      <c r="C63" s="148" t="s">
        <v>162</v>
      </c>
      <c r="D63" s="149" t="s">
        <v>107</v>
      </c>
      <c r="E63" s="159">
        <v>1800</v>
      </c>
      <c r="F63" s="75"/>
    </row>
    <row r="64" spans="1:6" ht="15" customHeight="1" x14ac:dyDescent="0.2">
      <c r="A64" s="101">
        <v>61</v>
      </c>
      <c r="B64" s="148" t="s">
        <v>164</v>
      </c>
      <c r="C64" s="148" t="s">
        <v>162</v>
      </c>
      <c r="D64" s="149" t="s">
        <v>109</v>
      </c>
      <c r="E64" s="159"/>
      <c r="F64" s="75"/>
    </row>
    <row r="65" spans="1:6" ht="15" customHeight="1" x14ac:dyDescent="0.2">
      <c r="A65" s="101">
        <v>62</v>
      </c>
      <c r="B65" s="148" t="s">
        <v>164</v>
      </c>
      <c r="C65" s="148"/>
      <c r="D65" s="149" t="s">
        <v>54</v>
      </c>
      <c r="E65" s="159"/>
      <c r="F65" s="75"/>
    </row>
    <row r="66" spans="1:6" ht="15" customHeight="1" x14ac:dyDescent="0.2">
      <c r="A66" s="101">
        <v>63</v>
      </c>
      <c r="B66" s="148" t="s">
        <v>164</v>
      </c>
      <c r="C66" s="148"/>
      <c r="D66" s="149" t="s">
        <v>53</v>
      </c>
      <c r="E66" s="159"/>
      <c r="F66" s="75"/>
    </row>
    <row r="67" spans="1:6" ht="15" customHeight="1" x14ac:dyDescent="0.2">
      <c r="A67" s="101">
        <v>64</v>
      </c>
      <c r="B67" s="148" t="s">
        <v>164</v>
      </c>
      <c r="C67" s="148"/>
      <c r="D67" s="149" t="s">
        <v>57</v>
      </c>
      <c r="E67" s="159"/>
      <c r="F67" s="75"/>
    </row>
    <row r="68" spans="1:6" ht="15" customHeight="1" x14ac:dyDescent="0.2">
      <c r="A68" s="101">
        <v>65</v>
      </c>
      <c r="B68" s="148" t="s">
        <v>164</v>
      </c>
      <c r="C68" s="148"/>
      <c r="D68" s="149" t="s">
        <v>55</v>
      </c>
      <c r="E68" s="159"/>
      <c r="F68" s="75"/>
    </row>
    <row r="69" spans="1:6" ht="15" customHeight="1" x14ac:dyDescent="0.2">
      <c r="A69" s="101">
        <v>66</v>
      </c>
      <c r="B69" s="148" t="s">
        <v>164</v>
      </c>
      <c r="C69" s="148"/>
      <c r="D69" s="149" t="s">
        <v>190</v>
      </c>
      <c r="E69" s="159"/>
      <c r="F69" s="75"/>
    </row>
    <row r="70" spans="1:6" ht="15" customHeight="1" x14ac:dyDescent="0.2">
      <c r="A70" s="101">
        <v>67</v>
      </c>
      <c r="B70" s="148" t="s">
        <v>164</v>
      </c>
      <c r="C70" s="148"/>
      <c r="D70" s="149" t="s">
        <v>56</v>
      </c>
      <c r="E70" s="159"/>
      <c r="F70" s="75"/>
    </row>
    <row r="71" spans="1:6" ht="15" customHeight="1" x14ac:dyDescent="0.2">
      <c r="A71" s="101">
        <v>68</v>
      </c>
      <c r="B71" s="148" t="s">
        <v>164</v>
      </c>
      <c r="C71" s="148"/>
      <c r="D71" s="149" t="s">
        <v>58</v>
      </c>
      <c r="E71" s="159"/>
      <c r="F71" s="75"/>
    </row>
    <row r="72" spans="1:6" ht="15" customHeight="1" x14ac:dyDescent="0.2">
      <c r="A72" s="101">
        <v>69</v>
      </c>
      <c r="B72" s="148" t="s">
        <v>164</v>
      </c>
      <c r="C72" s="148"/>
      <c r="D72" s="149" t="s">
        <v>59</v>
      </c>
      <c r="E72" s="159"/>
      <c r="F72" s="75"/>
    </row>
    <row r="73" spans="1:6" ht="15" customHeight="1" x14ac:dyDescent="0.2">
      <c r="A73" s="101">
        <v>70</v>
      </c>
      <c r="B73" s="148" t="s">
        <v>164</v>
      </c>
      <c r="C73" s="148"/>
      <c r="D73" s="149" t="s">
        <v>52</v>
      </c>
      <c r="E73" s="159"/>
      <c r="F73" s="75"/>
    </row>
    <row r="74" spans="1:6" ht="15" customHeight="1" x14ac:dyDescent="0.2">
      <c r="A74" s="101">
        <v>71</v>
      </c>
      <c r="B74" s="148" t="s">
        <v>164</v>
      </c>
      <c r="C74" s="148"/>
      <c r="D74" s="149" t="s">
        <v>101</v>
      </c>
      <c r="E74" s="159"/>
      <c r="F74" s="75"/>
    </row>
    <row r="75" spans="1:6" ht="15" customHeight="1" x14ac:dyDescent="0.2">
      <c r="A75" s="101">
        <v>72</v>
      </c>
      <c r="B75" s="148" t="s">
        <v>164</v>
      </c>
      <c r="C75" s="148"/>
      <c r="D75" s="149" t="s">
        <v>166</v>
      </c>
      <c r="E75" s="159"/>
      <c r="F75" s="75"/>
    </row>
    <row r="76" spans="1:6" ht="15" customHeight="1" x14ac:dyDescent="0.2">
      <c r="A76" s="101">
        <v>73</v>
      </c>
      <c r="B76" s="148" t="s">
        <v>164</v>
      </c>
      <c r="C76" s="148"/>
      <c r="D76" s="149" t="s">
        <v>167</v>
      </c>
      <c r="E76" s="159"/>
      <c r="F76" s="75"/>
    </row>
    <row r="77" spans="1:6" ht="15" customHeight="1" x14ac:dyDescent="0.2">
      <c r="A77" s="101">
        <v>74</v>
      </c>
      <c r="B77" s="148" t="s">
        <v>164</v>
      </c>
      <c r="C77" s="148"/>
      <c r="D77" s="149" t="s">
        <v>191</v>
      </c>
      <c r="E77" s="159"/>
      <c r="F77" s="75"/>
    </row>
    <row r="78" spans="1:6" ht="15" customHeight="1" thickBot="1" x14ac:dyDescent="0.25">
      <c r="A78" s="104">
        <v>75</v>
      </c>
      <c r="B78" s="150" t="s">
        <v>186</v>
      </c>
      <c r="C78" s="150"/>
      <c r="D78" s="151" t="s">
        <v>60</v>
      </c>
      <c r="E78" s="160"/>
      <c r="F78" s="76"/>
    </row>
    <row r="79" spans="1:6" ht="15" customHeight="1" x14ac:dyDescent="0.2">
      <c r="A79" s="105">
        <v>76</v>
      </c>
      <c r="B79" s="463" t="s">
        <v>168</v>
      </c>
      <c r="C79" s="463" t="s">
        <v>159</v>
      </c>
      <c r="D79" s="464" t="s">
        <v>33</v>
      </c>
      <c r="E79" s="161"/>
      <c r="F79" s="106"/>
    </row>
    <row r="80" spans="1:6" ht="15" customHeight="1" x14ac:dyDescent="0.2">
      <c r="A80" s="101">
        <v>77</v>
      </c>
      <c r="B80" s="148" t="s">
        <v>168</v>
      </c>
      <c r="C80" s="148" t="s">
        <v>159</v>
      </c>
      <c r="D80" s="149" t="s">
        <v>34</v>
      </c>
      <c r="E80" s="159"/>
      <c r="F80" s="75"/>
    </row>
    <row r="81" spans="1:6" ht="15" customHeight="1" x14ac:dyDescent="0.2">
      <c r="A81" s="101">
        <v>78</v>
      </c>
      <c r="B81" s="148" t="s">
        <v>168</v>
      </c>
      <c r="C81" s="148" t="s">
        <v>160</v>
      </c>
      <c r="D81" s="149" t="s">
        <v>35</v>
      </c>
      <c r="E81" s="159"/>
      <c r="F81" s="75"/>
    </row>
    <row r="82" spans="1:6" ht="15" customHeight="1" x14ac:dyDescent="0.2">
      <c r="A82" s="101">
        <v>79</v>
      </c>
      <c r="B82" s="148" t="s">
        <v>168</v>
      </c>
      <c r="C82" s="148" t="s">
        <v>162</v>
      </c>
      <c r="D82" s="149" t="s">
        <v>37</v>
      </c>
      <c r="E82" s="159">
        <v>1000</v>
      </c>
      <c r="F82" s="75"/>
    </row>
    <row r="83" spans="1:6" ht="15" customHeight="1" x14ac:dyDescent="0.2">
      <c r="A83" s="101">
        <v>80</v>
      </c>
      <c r="B83" s="148" t="s">
        <v>168</v>
      </c>
      <c r="C83" s="148"/>
      <c r="D83" s="149" t="s">
        <v>72</v>
      </c>
      <c r="E83" s="159"/>
      <c r="F83" s="75"/>
    </row>
    <row r="84" spans="1:6" ht="15" customHeight="1" x14ac:dyDescent="0.2">
      <c r="A84" s="101">
        <v>81</v>
      </c>
      <c r="B84" s="148" t="s">
        <v>168</v>
      </c>
      <c r="C84" s="148"/>
      <c r="D84" s="149" t="s">
        <v>61</v>
      </c>
      <c r="E84" s="159"/>
      <c r="F84" s="75"/>
    </row>
    <row r="85" spans="1:6" ht="15" customHeight="1" x14ac:dyDescent="0.2">
      <c r="A85" s="101">
        <v>82</v>
      </c>
      <c r="B85" s="148" t="s">
        <v>168</v>
      </c>
      <c r="C85" s="148"/>
      <c r="D85" s="149" t="s">
        <v>69</v>
      </c>
      <c r="E85" s="159"/>
      <c r="F85" s="75"/>
    </row>
    <row r="86" spans="1:6" ht="15" customHeight="1" x14ac:dyDescent="0.2">
      <c r="A86" s="101">
        <v>83</v>
      </c>
      <c r="B86" s="148" t="s">
        <v>168</v>
      </c>
      <c r="C86" s="148"/>
      <c r="D86" s="149" t="s">
        <v>65</v>
      </c>
      <c r="E86" s="159"/>
      <c r="F86" s="75"/>
    </row>
    <row r="87" spans="1:6" ht="15" customHeight="1" x14ac:dyDescent="0.2">
      <c r="A87" s="101">
        <v>84</v>
      </c>
      <c r="B87" s="148" t="s">
        <v>168</v>
      </c>
      <c r="C87" s="148"/>
      <c r="D87" s="149" t="s">
        <v>68</v>
      </c>
      <c r="E87" s="159"/>
      <c r="F87" s="75"/>
    </row>
    <row r="88" spans="1:6" ht="15" customHeight="1" x14ac:dyDescent="0.2">
      <c r="A88" s="101">
        <v>85</v>
      </c>
      <c r="B88" s="148" t="s">
        <v>168</v>
      </c>
      <c r="C88" s="148"/>
      <c r="D88" s="149" t="s">
        <v>63</v>
      </c>
      <c r="E88" s="159">
        <v>2150</v>
      </c>
      <c r="F88" s="75"/>
    </row>
    <row r="89" spans="1:6" ht="15" customHeight="1" x14ac:dyDescent="0.2">
      <c r="A89" s="101">
        <v>86</v>
      </c>
      <c r="B89" s="148" t="s">
        <v>168</v>
      </c>
      <c r="C89" s="148"/>
      <c r="D89" s="149" t="s">
        <v>70</v>
      </c>
      <c r="E89" s="159"/>
      <c r="F89" s="75"/>
    </row>
    <row r="90" spans="1:6" ht="15" customHeight="1" x14ac:dyDescent="0.2">
      <c r="A90" s="101">
        <v>87</v>
      </c>
      <c r="B90" s="148" t="s">
        <v>168</v>
      </c>
      <c r="C90" s="148"/>
      <c r="D90" s="149" t="s">
        <v>110</v>
      </c>
      <c r="E90" s="159"/>
      <c r="F90" s="75"/>
    </row>
    <row r="91" spans="1:6" ht="15" customHeight="1" x14ac:dyDescent="0.2">
      <c r="A91" s="101">
        <v>88</v>
      </c>
      <c r="B91" s="148" t="s">
        <v>168</v>
      </c>
      <c r="C91" s="148"/>
      <c r="D91" s="149" t="s">
        <v>169</v>
      </c>
      <c r="E91" s="159"/>
      <c r="F91" s="75"/>
    </row>
    <row r="92" spans="1:6" ht="15" customHeight="1" x14ac:dyDescent="0.2">
      <c r="A92" s="101">
        <v>89</v>
      </c>
      <c r="B92" s="148" t="s">
        <v>168</v>
      </c>
      <c r="C92" s="148"/>
      <c r="D92" s="149" t="s">
        <v>71</v>
      </c>
      <c r="E92" s="159"/>
      <c r="F92" s="75"/>
    </row>
    <row r="93" spans="1:6" ht="15" customHeight="1" x14ac:dyDescent="0.2">
      <c r="A93" s="101">
        <v>90</v>
      </c>
      <c r="B93" s="148" t="s">
        <v>168</v>
      </c>
      <c r="C93" s="148"/>
      <c r="D93" s="149" t="s">
        <v>67</v>
      </c>
      <c r="E93" s="159">
        <v>2580</v>
      </c>
      <c r="F93" s="75"/>
    </row>
    <row r="94" spans="1:6" ht="15" customHeight="1" x14ac:dyDescent="0.2">
      <c r="A94" s="101">
        <v>91</v>
      </c>
      <c r="B94" s="148" t="s">
        <v>168</v>
      </c>
      <c r="C94" s="148"/>
      <c r="D94" s="149" t="s">
        <v>64</v>
      </c>
      <c r="E94" s="159">
        <v>3050</v>
      </c>
      <c r="F94" s="75"/>
    </row>
    <row r="95" spans="1:6" ht="15" customHeight="1" x14ac:dyDescent="0.2">
      <c r="A95" s="101">
        <v>92</v>
      </c>
      <c r="B95" s="148" t="s">
        <v>168</v>
      </c>
      <c r="C95" s="148"/>
      <c r="D95" s="149" t="s">
        <v>62</v>
      </c>
      <c r="E95" s="159">
        <v>4000</v>
      </c>
      <c r="F95" s="75"/>
    </row>
    <row r="96" spans="1:6" ht="15" customHeight="1" x14ac:dyDescent="0.2">
      <c r="A96" s="101">
        <v>93</v>
      </c>
      <c r="B96" s="148" t="s">
        <v>168</v>
      </c>
      <c r="C96" s="148"/>
      <c r="D96" s="149" t="s">
        <v>275</v>
      </c>
      <c r="E96" s="159">
        <v>2400</v>
      </c>
      <c r="F96" s="75"/>
    </row>
    <row r="97" spans="1:6" ht="15" customHeight="1" x14ac:dyDescent="0.2">
      <c r="A97" s="101">
        <v>94</v>
      </c>
      <c r="B97" s="148" t="s">
        <v>168</v>
      </c>
      <c r="C97" s="148"/>
      <c r="D97" s="149" t="s">
        <v>276</v>
      </c>
      <c r="E97" s="159">
        <v>5000</v>
      </c>
      <c r="F97" s="75"/>
    </row>
    <row r="98" spans="1:6" ht="15" customHeight="1" x14ac:dyDescent="0.2">
      <c r="A98" s="101">
        <v>95</v>
      </c>
      <c r="B98" s="148" t="s">
        <v>168</v>
      </c>
      <c r="C98" s="148"/>
      <c r="D98" s="149" t="s">
        <v>187</v>
      </c>
      <c r="E98" s="159"/>
      <c r="F98" s="75"/>
    </row>
    <row r="99" spans="1:6" ht="15" customHeight="1" x14ac:dyDescent="0.2">
      <c r="A99" s="101">
        <v>96</v>
      </c>
      <c r="B99" s="148" t="s">
        <v>168</v>
      </c>
      <c r="C99" s="148"/>
      <c r="D99" s="149" t="s">
        <v>66</v>
      </c>
      <c r="E99" s="159">
        <v>3000</v>
      </c>
      <c r="F99" s="75"/>
    </row>
    <row r="100" spans="1:6" ht="15" customHeight="1" x14ac:dyDescent="0.2">
      <c r="A100" s="101">
        <v>97</v>
      </c>
      <c r="B100" s="148" t="s">
        <v>168</v>
      </c>
      <c r="C100" s="148"/>
      <c r="D100" s="149" t="s">
        <v>117</v>
      </c>
      <c r="E100" s="159">
        <v>4000</v>
      </c>
      <c r="F100" s="75"/>
    </row>
    <row r="101" spans="1:6" ht="15" customHeight="1" x14ac:dyDescent="0.2">
      <c r="A101" s="101">
        <v>98</v>
      </c>
      <c r="B101" s="148" t="s">
        <v>168</v>
      </c>
      <c r="C101" s="148"/>
      <c r="D101" s="149" t="s">
        <v>150</v>
      </c>
      <c r="E101" s="159"/>
      <c r="F101" s="75"/>
    </row>
    <row r="102" spans="1:6" ht="15" customHeight="1" x14ac:dyDescent="0.2">
      <c r="A102" s="101">
        <v>99</v>
      </c>
      <c r="B102" s="102"/>
      <c r="C102" s="102"/>
      <c r="D102" s="103"/>
      <c r="E102" s="159"/>
      <c r="F102" s="75"/>
    </row>
    <row r="103" spans="1:6" ht="15" customHeight="1" thickBot="1" x14ac:dyDescent="0.25">
      <c r="A103" s="104">
        <v>100</v>
      </c>
      <c r="B103" s="465"/>
      <c r="C103" s="465"/>
      <c r="D103" s="466"/>
      <c r="E103" s="160"/>
      <c r="F103" s="76"/>
    </row>
    <row r="104" spans="1:6" ht="15" customHeight="1" x14ac:dyDescent="0.2">
      <c r="A104" s="105">
        <v>101</v>
      </c>
      <c r="B104" s="142"/>
      <c r="C104" s="142"/>
      <c r="D104" s="107" t="s">
        <v>182</v>
      </c>
      <c r="E104" s="161">
        <v>3600</v>
      </c>
      <c r="F104" s="106"/>
    </row>
    <row r="105" spans="1:6" ht="15" customHeight="1" x14ac:dyDescent="0.2">
      <c r="A105" s="99">
        <v>102</v>
      </c>
      <c r="B105" s="143"/>
      <c r="C105" s="143"/>
      <c r="D105" s="108"/>
      <c r="E105" s="158"/>
      <c r="F105" s="100"/>
    </row>
    <row r="106" spans="1:6" ht="15" customHeight="1" x14ac:dyDescent="0.2">
      <c r="A106" s="101">
        <v>103</v>
      </c>
      <c r="B106" s="144"/>
      <c r="C106" s="144"/>
      <c r="D106" s="109"/>
      <c r="E106" s="159"/>
      <c r="F106" s="75"/>
    </row>
    <row r="107" spans="1:6" ht="15" customHeight="1" x14ac:dyDescent="0.2">
      <c r="A107" s="99">
        <v>104</v>
      </c>
      <c r="B107" s="144"/>
      <c r="C107" s="144"/>
      <c r="D107" s="109"/>
      <c r="E107" s="159"/>
      <c r="F107" s="75"/>
    </row>
    <row r="108" spans="1:6" ht="15" customHeight="1" x14ac:dyDescent="0.2">
      <c r="A108" s="101">
        <v>105</v>
      </c>
      <c r="B108" s="144"/>
      <c r="C108" s="144"/>
      <c r="D108" s="109"/>
      <c r="E108" s="159"/>
      <c r="F108" s="75"/>
    </row>
    <row r="109" spans="1:6" ht="15" customHeight="1" x14ac:dyDescent="0.2">
      <c r="A109" s="99">
        <v>106</v>
      </c>
      <c r="B109" s="144"/>
      <c r="C109" s="144"/>
      <c r="D109" s="109"/>
      <c r="E109" s="159"/>
      <c r="F109" s="75"/>
    </row>
    <row r="110" spans="1:6" ht="15" customHeight="1" x14ac:dyDescent="0.2">
      <c r="A110" s="101">
        <v>107</v>
      </c>
      <c r="B110" s="144"/>
      <c r="C110" s="144"/>
      <c r="D110" s="109"/>
      <c r="E110" s="159"/>
      <c r="F110" s="75"/>
    </row>
    <row r="111" spans="1:6" ht="15" customHeight="1" x14ac:dyDescent="0.2">
      <c r="A111" s="99">
        <v>108</v>
      </c>
      <c r="B111" s="144"/>
      <c r="C111" s="144"/>
      <c r="D111" s="109"/>
      <c r="E111" s="159"/>
      <c r="F111" s="75"/>
    </row>
    <row r="112" spans="1:6" ht="15" customHeight="1" x14ac:dyDescent="0.2">
      <c r="A112" s="101">
        <v>109</v>
      </c>
      <c r="B112" s="144"/>
      <c r="C112" s="144"/>
      <c r="D112" s="109"/>
      <c r="E112" s="159"/>
      <c r="F112" s="75"/>
    </row>
    <row r="113" spans="1:6" ht="15" customHeight="1" x14ac:dyDescent="0.2">
      <c r="A113" s="99">
        <v>110</v>
      </c>
      <c r="B113" s="144"/>
      <c r="C113" s="144"/>
      <c r="D113" s="109"/>
      <c r="E113" s="159"/>
      <c r="F113" s="75"/>
    </row>
    <row r="114" spans="1:6" ht="15" customHeight="1" x14ac:dyDescent="0.2">
      <c r="A114" s="101">
        <v>111</v>
      </c>
      <c r="B114" s="144"/>
      <c r="C114" s="144"/>
      <c r="D114" s="109"/>
      <c r="E114" s="159"/>
      <c r="F114" s="75"/>
    </row>
    <row r="115" spans="1:6" ht="15" customHeight="1" x14ac:dyDescent="0.2">
      <c r="A115" s="99">
        <v>112</v>
      </c>
      <c r="B115" s="144"/>
      <c r="C115" s="144"/>
      <c r="D115" s="109"/>
      <c r="E115" s="159"/>
      <c r="F115" s="75"/>
    </row>
    <row r="116" spans="1:6" ht="15" customHeight="1" x14ac:dyDescent="0.2">
      <c r="A116" s="101">
        <v>113</v>
      </c>
      <c r="B116" s="144"/>
      <c r="C116" s="144"/>
      <c r="D116" s="109"/>
      <c r="E116" s="159"/>
      <c r="F116" s="75"/>
    </row>
    <row r="117" spans="1:6" ht="15" customHeight="1" x14ac:dyDescent="0.2">
      <c r="A117" s="99">
        <v>114</v>
      </c>
      <c r="B117" s="144"/>
      <c r="C117" s="144"/>
      <c r="D117" s="109"/>
      <c r="E117" s="159"/>
      <c r="F117" s="75"/>
    </row>
    <row r="118" spans="1:6" ht="15" customHeight="1" thickBot="1" x14ac:dyDescent="0.25">
      <c r="A118" s="104">
        <v>115</v>
      </c>
      <c r="B118" s="145"/>
      <c r="C118" s="145"/>
      <c r="D118" s="110"/>
      <c r="E118" s="160"/>
      <c r="F118" s="76"/>
    </row>
    <row r="119" spans="1:6" ht="15" customHeight="1" thickBot="1" x14ac:dyDescent="0.25">
      <c r="D119" s="77"/>
      <c r="E119" s="77"/>
      <c r="F119" s="78"/>
    </row>
    <row r="120" spans="1:6" ht="15" customHeight="1" x14ac:dyDescent="0.2">
      <c r="D120" s="77"/>
      <c r="E120" s="10" t="s">
        <v>219</v>
      </c>
      <c r="F120" s="154">
        <f>SUM(E4:E118)</f>
        <v>48080</v>
      </c>
    </row>
    <row r="121" spans="1:6" ht="15" customHeight="1" x14ac:dyDescent="0.2">
      <c r="D121" s="77"/>
      <c r="E121" s="37" t="s">
        <v>211</v>
      </c>
      <c r="F121" s="155">
        <f>SUMIF(F4:F118,"◎",E4:E118)</f>
        <v>11000</v>
      </c>
    </row>
    <row r="122" spans="1:6" ht="15" customHeight="1" thickBot="1" x14ac:dyDescent="0.25">
      <c r="D122" s="77"/>
      <c r="E122" s="79" t="s">
        <v>12</v>
      </c>
      <c r="F122" s="156">
        <f>F120-F121</f>
        <v>37080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E8" sqref="E8"/>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563" t="s">
        <v>273</v>
      </c>
      <c r="B1" s="563"/>
      <c r="C1" s="563"/>
      <c r="D1" s="563"/>
      <c r="E1" s="563"/>
      <c r="F1" s="563"/>
      <c r="G1" s="563"/>
    </row>
    <row r="2" spans="1:12" ht="19" x14ac:dyDescent="0.2">
      <c r="A2" s="502"/>
      <c r="B2" s="502"/>
      <c r="C2" s="502"/>
      <c r="D2" s="502"/>
      <c r="E2" s="502"/>
      <c r="F2" s="502" t="s">
        <v>272</v>
      </c>
      <c r="G2" s="503"/>
      <c r="H2" s="503"/>
      <c r="I2" s="503"/>
      <c r="J2" s="503"/>
      <c r="K2" s="503"/>
      <c r="L2" s="503"/>
    </row>
    <row r="3" spans="1:12" ht="19.5" thickBot="1" x14ac:dyDescent="0.25">
      <c r="A3" s="462"/>
      <c r="B3" s="462"/>
      <c r="C3" s="462"/>
      <c r="D3" s="462"/>
      <c r="E3" s="462"/>
      <c r="F3" s="462"/>
    </row>
    <row r="4" spans="1:12" ht="13.5" thickBot="1" x14ac:dyDescent="0.25">
      <c r="D4" s="564" t="s">
        <v>219</v>
      </c>
      <c r="E4" s="565"/>
      <c r="F4" s="475">
        <f>SUM(F6:F30)</f>
        <v>285360</v>
      </c>
    </row>
    <row r="5" spans="1:12" ht="13.5" thickBot="1" x14ac:dyDescent="0.25">
      <c r="A5" s="467"/>
      <c r="B5" s="468" t="s">
        <v>250</v>
      </c>
      <c r="C5" s="468" t="s">
        <v>87</v>
      </c>
      <c r="D5" s="468" t="s">
        <v>251</v>
      </c>
      <c r="E5" s="468" t="s">
        <v>88</v>
      </c>
      <c r="F5" s="469" t="s">
        <v>13</v>
      </c>
    </row>
    <row r="6" spans="1:12" x14ac:dyDescent="0.2">
      <c r="A6" s="458">
        <v>1</v>
      </c>
      <c r="B6" s="459" t="s">
        <v>310</v>
      </c>
      <c r="C6" s="504">
        <v>3700</v>
      </c>
      <c r="D6" s="507">
        <v>6</v>
      </c>
      <c r="E6" s="507">
        <v>12</v>
      </c>
      <c r="F6" s="510">
        <f>C6*D6*E6</f>
        <v>266400</v>
      </c>
    </row>
    <row r="7" spans="1:12" x14ac:dyDescent="0.2">
      <c r="A7" s="460">
        <v>2</v>
      </c>
      <c r="B7" s="213" t="s">
        <v>311</v>
      </c>
      <c r="C7" s="505">
        <v>1580</v>
      </c>
      <c r="D7" s="508">
        <v>1</v>
      </c>
      <c r="E7" s="508">
        <v>12</v>
      </c>
      <c r="F7" s="511">
        <f t="shared" ref="F7:F30" si="0">C7*D7*E7</f>
        <v>18960</v>
      </c>
    </row>
    <row r="8" spans="1:12" x14ac:dyDescent="0.2">
      <c r="A8" s="460">
        <v>3</v>
      </c>
      <c r="B8" s="213"/>
      <c r="C8" s="505"/>
      <c r="D8" s="508"/>
      <c r="E8" s="508"/>
      <c r="F8" s="511">
        <f t="shared" si="0"/>
        <v>0</v>
      </c>
    </row>
    <row r="9" spans="1:12" x14ac:dyDescent="0.2">
      <c r="A9" s="460">
        <v>4</v>
      </c>
      <c r="B9" s="213"/>
      <c r="C9" s="505"/>
      <c r="D9" s="508"/>
      <c r="E9" s="508"/>
      <c r="F9" s="511">
        <f t="shared" si="0"/>
        <v>0</v>
      </c>
    </row>
    <row r="10" spans="1:12" x14ac:dyDescent="0.2">
      <c r="A10" s="460">
        <v>5</v>
      </c>
      <c r="B10" s="213"/>
      <c r="C10" s="505"/>
      <c r="D10" s="508"/>
      <c r="E10" s="508"/>
      <c r="F10" s="511">
        <f t="shared" si="0"/>
        <v>0</v>
      </c>
    </row>
    <row r="11" spans="1:12" x14ac:dyDescent="0.2">
      <c r="A11" s="460">
        <v>6</v>
      </c>
      <c r="B11" s="213"/>
      <c r="C11" s="505"/>
      <c r="D11" s="508"/>
      <c r="E11" s="508"/>
      <c r="F11" s="511">
        <f t="shared" si="0"/>
        <v>0</v>
      </c>
    </row>
    <row r="12" spans="1:12" x14ac:dyDescent="0.2">
      <c r="A12" s="460">
        <v>7</v>
      </c>
      <c r="B12" s="213"/>
      <c r="C12" s="505"/>
      <c r="D12" s="508"/>
      <c r="E12" s="508"/>
      <c r="F12" s="511">
        <f t="shared" si="0"/>
        <v>0</v>
      </c>
    </row>
    <row r="13" spans="1:12" x14ac:dyDescent="0.2">
      <c r="A13" s="460">
        <v>8</v>
      </c>
      <c r="B13" s="213"/>
      <c r="C13" s="505"/>
      <c r="D13" s="508"/>
      <c r="E13" s="508"/>
      <c r="F13" s="511">
        <f t="shared" si="0"/>
        <v>0</v>
      </c>
    </row>
    <row r="14" spans="1:12" x14ac:dyDescent="0.2">
      <c r="A14" s="460">
        <v>9</v>
      </c>
      <c r="B14" s="213"/>
      <c r="C14" s="505"/>
      <c r="D14" s="508"/>
      <c r="E14" s="508"/>
      <c r="F14" s="511">
        <f t="shared" si="0"/>
        <v>0</v>
      </c>
    </row>
    <row r="15" spans="1:12" x14ac:dyDescent="0.2">
      <c r="A15" s="460">
        <v>10</v>
      </c>
      <c r="B15" s="213"/>
      <c r="C15" s="505"/>
      <c r="D15" s="508"/>
      <c r="E15" s="508"/>
      <c r="F15" s="511">
        <f t="shared" si="0"/>
        <v>0</v>
      </c>
    </row>
    <row r="16" spans="1:12" x14ac:dyDescent="0.2">
      <c r="A16" s="460">
        <v>11</v>
      </c>
      <c r="B16" s="213"/>
      <c r="C16" s="505"/>
      <c r="D16" s="508"/>
      <c r="E16" s="508"/>
      <c r="F16" s="511">
        <f t="shared" si="0"/>
        <v>0</v>
      </c>
    </row>
    <row r="17" spans="1:6" x14ac:dyDescent="0.2">
      <c r="A17" s="460">
        <v>12</v>
      </c>
      <c r="B17" s="213"/>
      <c r="C17" s="505"/>
      <c r="D17" s="508"/>
      <c r="E17" s="508"/>
      <c r="F17" s="511">
        <f t="shared" si="0"/>
        <v>0</v>
      </c>
    </row>
    <row r="18" spans="1:6" x14ac:dyDescent="0.2">
      <c r="A18" s="460">
        <v>13</v>
      </c>
      <c r="B18" s="213"/>
      <c r="C18" s="505"/>
      <c r="D18" s="508"/>
      <c r="E18" s="508"/>
      <c r="F18" s="511">
        <f t="shared" si="0"/>
        <v>0</v>
      </c>
    </row>
    <row r="19" spans="1:6" x14ac:dyDescent="0.2">
      <c r="A19" s="460">
        <v>14</v>
      </c>
      <c r="B19" s="213"/>
      <c r="C19" s="505"/>
      <c r="D19" s="508"/>
      <c r="E19" s="508"/>
      <c r="F19" s="511">
        <f t="shared" si="0"/>
        <v>0</v>
      </c>
    </row>
    <row r="20" spans="1:6" x14ac:dyDescent="0.2">
      <c r="A20" s="460">
        <v>15</v>
      </c>
      <c r="B20" s="213"/>
      <c r="C20" s="505"/>
      <c r="D20" s="508"/>
      <c r="E20" s="508"/>
      <c r="F20" s="511">
        <f t="shared" si="0"/>
        <v>0</v>
      </c>
    </row>
    <row r="21" spans="1:6" x14ac:dyDescent="0.2">
      <c r="A21" s="460">
        <v>16</v>
      </c>
      <c r="B21" s="213"/>
      <c r="C21" s="505"/>
      <c r="D21" s="508"/>
      <c r="E21" s="508"/>
      <c r="F21" s="511">
        <f t="shared" si="0"/>
        <v>0</v>
      </c>
    </row>
    <row r="22" spans="1:6" x14ac:dyDescent="0.2">
      <c r="A22" s="460">
        <v>17</v>
      </c>
      <c r="B22" s="213"/>
      <c r="C22" s="505"/>
      <c r="D22" s="508"/>
      <c r="E22" s="508"/>
      <c r="F22" s="511">
        <f t="shared" si="0"/>
        <v>0</v>
      </c>
    </row>
    <row r="23" spans="1:6" x14ac:dyDescent="0.2">
      <c r="A23" s="460">
        <v>18</v>
      </c>
      <c r="B23" s="213"/>
      <c r="C23" s="505"/>
      <c r="D23" s="508"/>
      <c r="E23" s="508"/>
      <c r="F23" s="511">
        <f t="shared" si="0"/>
        <v>0</v>
      </c>
    </row>
    <row r="24" spans="1:6" x14ac:dyDescent="0.2">
      <c r="A24" s="460">
        <v>19</v>
      </c>
      <c r="B24" s="213"/>
      <c r="C24" s="505"/>
      <c r="D24" s="508"/>
      <c r="E24" s="508"/>
      <c r="F24" s="511">
        <f t="shared" si="0"/>
        <v>0</v>
      </c>
    </row>
    <row r="25" spans="1:6" x14ac:dyDescent="0.2">
      <c r="A25" s="460">
        <v>20</v>
      </c>
      <c r="B25" s="213"/>
      <c r="C25" s="505"/>
      <c r="D25" s="508"/>
      <c r="E25" s="508"/>
      <c r="F25" s="511">
        <f t="shared" si="0"/>
        <v>0</v>
      </c>
    </row>
    <row r="26" spans="1:6" x14ac:dyDescent="0.2">
      <c r="A26" s="460">
        <v>21</v>
      </c>
      <c r="B26" s="213"/>
      <c r="C26" s="505"/>
      <c r="D26" s="508"/>
      <c r="E26" s="508"/>
      <c r="F26" s="511">
        <f t="shared" si="0"/>
        <v>0</v>
      </c>
    </row>
    <row r="27" spans="1:6" x14ac:dyDescent="0.2">
      <c r="A27" s="460">
        <v>22</v>
      </c>
      <c r="B27" s="213"/>
      <c r="C27" s="505"/>
      <c r="D27" s="508"/>
      <c r="E27" s="508"/>
      <c r="F27" s="511">
        <f t="shared" si="0"/>
        <v>0</v>
      </c>
    </row>
    <row r="28" spans="1:6" x14ac:dyDescent="0.2">
      <c r="A28" s="460">
        <v>23</v>
      </c>
      <c r="B28" s="213"/>
      <c r="C28" s="505"/>
      <c r="D28" s="508"/>
      <c r="E28" s="508"/>
      <c r="F28" s="511">
        <f t="shared" si="0"/>
        <v>0</v>
      </c>
    </row>
    <row r="29" spans="1:6" x14ac:dyDescent="0.2">
      <c r="A29" s="460">
        <v>24</v>
      </c>
      <c r="B29" s="213"/>
      <c r="C29" s="505"/>
      <c r="D29" s="508"/>
      <c r="E29" s="508"/>
      <c r="F29" s="511">
        <f t="shared" si="0"/>
        <v>0</v>
      </c>
    </row>
    <row r="30" spans="1:6" ht="13.5" thickBot="1" x14ac:dyDescent="0.25">
      <c r="A30" s="461">
        <v>25</v>
      </c>
      <c r="B30" s="244"/>
      <c r="C30" s="506"/>
      <c r="D30" s="509"/>
      <c r="E30" s="509"/>
      <c r="F30" s="512">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5" sqref="H5:L5"/>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39" t="str">
        <f>'1-1'!H1:K1</f>
        <v>（学校番号：３１０）</v>
      </c>
      <c r="I1" s="539"/>
      <c r="J1" s="539"/>
      <c r="K1" s="539"/>
      <c r="L1" s="539"/>
    </row>
    <row r="2" spans="1:12" s="1" customFormat="1" ht="18" customHeight="1" x14ac:dyDescent="0.2">
      <c r="H2" s="539" t="str">
        <f>'1-1'!H2:K2</f>
        <v>（財務会計コード番号：１１１８５）</v>
      </c>
      <c r="I2" s="539"/>
      <c r="J2" s="539"/>
      <c r="K2" s="539"/>
      <c r="L2" s="539"/>
    </row>
    <row r="3" spans="1:12" s="1" customFormat="1" ht="18" customHeight="1" x14ac:dyDescent="0.2">
      <c r="L3" s="2"/>
    </row>
    <row r="4" spans="1:12" s="1" customFormat="1" ht="18" customHeight="1" x14ac:dyDescent="0.2">
      <c r="H4" s="536" t="s">
        <v>316</v>
      </c>
      <c r="I4" s="536"/>
      <c r="J4" s="536"/>
      <c r="K4" s="536"/>
      <c r="L4" s="536"/>
    </row>
    <row r="5" spans="1:12" s="1" customFormat="1" ht="18" customHeight="1" x14ac:dyDescent="0.2">
      <c r="H5" s="570">
        <v>44113</v>
      </c>
      <c r="I5" s="571"/>
      <c r="J5" s="571"/>
      <c r="K5" s="571"/>
      <c r="L5" s="571"/>
    </row>
    <row r="6" spans="1:12" s="1" customFormat="1" ht="18" customHeight="1" x14ac:dyDescent="0.2">
      <c r="A6" s="3" t="s">
        <v>2</v>
      </c>
      <c r="H6" s="4"/>
      <c r="L6" s="11"/>
    </row>
    <row r="7" spans="1:12" s="1" customFormat="1" ht="18" customHeight="1" x14ac:dyDescent="0.2">
      <c r="A7" s="4"/>
      <c r="H7" s="536" t="str">
        <f>'1-1'!H7:K7</f>
        <v>府立みどり清朋高等学校　</v>
      </c>
      <c r="I7" s="536"/>
      <c r="J7" s="536"/>
      <c r="K7" s="536"/>
      <c r="L7" s="536"/>
    </row>
    <row r="8" spans="1:12" s="1" customFormat="1" ht="18" customHeight="1" x14ac:dyDescent="0.2">
      <c r="A8" s="4"/>
      <c r="H8" s="536" t="str">
        <f>'1-1'!H8:K8</f>
        <v>　　　校長　寳田　康彦　</v>
      </c>
      <c r="I8" s="536"/>
      <c r="J8" s="536"/>
      <c r="K8" s="536"/>
      <c r="L8" s="536"/>
    </row>
    <row r="9" spans="1:12" s="1" customFormat="1" ht="42" customHeight="1" x14ac:dyDescent="0.2">
      <c r="A9" s="4"/>
      <c r="H9" s="2"/>
      <c r="L9" s="44"/>
    </row>
    <row r="10" spans="1:12" ht="24" customHeight="1" x14ac:dyDescent="0.2">
      <c r="A10" s="541" t="s">
        <v>255</v>
      </c>
      <c r="B10" s="541"/>
      <c r="C10" s="541"/>
      <c r="D10" s="541"/>
      <c r="E10" s="541"/>
      <c r="F10" s="541"/>
      <c r="G10" s="541"/>
      <c r="H10" s="541"/>
      <c r="I10" s="541"/>
      <c r="J10" s="541"/>
      <c r="K10" s="541"/>
      <c r="L10" s="541"/>
    </row>
    <row r="11" spans="1:12" ht="24" customHeight="1" x14ac:dyDescent="0.2">
      <c r="A11" s="542"/>
      <c r="B11" s="542"/>
      <c r="C11" s="542"/>
      <c r="D11" s="542"/>
      <c r="E11" s="542"/>
      <c r="F11" s="542"/>
      <c r="G11" s="542"/>
      <c r="H11" s="542"/>
      <c r="I11" s="542"/>
      <c r="J11" s="542"/>
      <c r="K11" s="542"/>
      <c r="L11" s="542"/>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43" t="s">
        <v>233</v>
      </c>
      <c r="B14" s="544"/>
      <c r="C14" s="545"/>
      <c r="D14" s="546">
        <f>L19+L25</f>
        <v>943266</v>
      </c>
      <c r="E14" s="547"/>
      <c r="F14" s="548"/>
      <c r="G14" s="568"/>
      <c r="H14" s="569"/>
      <c r="I14" s="569"/>
      <c r="J14" s="569"/>
      <c r="K14" s="446"/>
      <c r="L14" s="94">
        <f>'1-1'!K14</f>
        <v>0</v>
      </c>
    </row>
    <row r="15" spans="1:12" ht="39" customHeight="1" thickBot="1" x14ac:dyDescent="0.25">
      <c r="A15" s="19"/>
      <c r="B15" s="18" t="s">
        <v>7</v>
      </c>
      <c r="C15" s="17" t="s">
        <v>8</v>
      </c>
      <c r="D15" s="16" t="s">
        <v>104</v>
      </c>
      <c r="E15" s="16" t="s">
        <v>103</v>
      </c>
      <c r="F15" s="17" t="s">
        <v>9</v>
      </c>
      <c r="G15" s="17" t="s">
        <v>10</v>
      </c>
      <c r="H15" s="400" t="s">
        <v>198</v>
      </c>
      <c r="I15" s="16" t="s">
        <v>11</v>
      </c>
      <c r="J15" s="452" t="s">
        <v>202</v>
      </c>
      <c r="K15" s="447" t="s">
        <v>249</v>
      </c>
      <c r="L15" s="22" t="s">
        <v>13</v>
      </c>
    </row>
    <row r="16" spans="1:12" ht="39" customHeight="1" thickTop="1" x14ac:dyDescent="0.2">
      <c r="A16" s="29" t="s">
        <v>238</v>
      </c>
      <c r="B16" s="181">
        <f>'随時②-1'!B20</f>
        <v>54000</v>
      </c>
      <c r="C16" s="182">
        <f>'随時②-1'!C20</f>
        <v>120000</v>
      </c>
      <c r="D16" s="182">
        <f>'随時②-1'!D20</f>
        <v>478860</v>
      </c>
      <c r="E16" s="182">
        <f>'随時②-1'!E20</f>
        <v>0</v>
      </c>
      <c r="F16" s="182">
        <f>'随時②-1'!F20</f>
        <v>5386</v>
      </c>
      <c r="G16" s="182">
        <f>'随時②-1'!G20</f>
        <v>36300</v>
      </c>
      <c r="H16" s="182">
        <f>'随時②-1'!H20</f>
        <v>0</v>
      </c>
      <c r="I16" s="182">
        <f>'随時②-1'!I20</f>
        <v>0</v>
      </c>
      <c r="J16" s="182">
        <f>'随時②-1'!J20</f>
        <v>50080</v>
      </c>
      <c r="K16" s="448">
        <f>'随時②-1'!K20</f>
        <v>285360</v>
      </c>
      <c r="L16" s="389">
        <f t="shared" ref="L16:L26" si="0">SUM(B16:K16)</f>
        <v>1029986</v>
      </c>
    </row>
    <row r="17" spans="1:12" ht="39" customHeight="1" x14ac:dyDescent="0.2">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48">
        <f>'随時①-1'!K16+'1-1'!K19+'随時②-1'!K18</f>
        <v>0</v>
      </c>
      <c r="L17" s="389">
        <f t="shared" si="0"/>
        <v>11000</v>
      </c>
    </row>
    <row r="18" spans="1:12" ht="52" customHeight="1" thickBot="1" x14ac:dyDescent="0.25">
      <c r="A18" s="29" t="s">
        <v>239</v>
      </c>
      <c r="B18" s="181">
        <f>B16-B17</f>
        <v>54000</v>
      </c>
      <c r="C18" s="182">
        <f>C16-C17</f>
        <v>120000</v>
      </c>
      <c r="D18" s="182">
        <f t="shared" ref="D18:K18" si="1">D16-D17</f>
        <v>478860</v>
      </c>
      <c r="E18" s="182">
        <f t="shared" si="1"/>
        <v>0</v>
      </c>
      <c r="F18" s="182">
        <f t="shared" si="1"/>
        <v>5386</v>
      </c>
      <c r="G18" s="182">
        <f t="shared" si="1"/>
        <v>36300</v>
      </c>
      <c r="H18" s="182">
        <f t="shared" si="1"/>
        <v>0</v>
      </c>
      <c r="I18" s="182">
        <f t="shared" si="1"/>
        <v>0</v>
      </c>
      <c r="J18" s="182">
        <f t="shared" si="1"/>
        <v>39080</v>
      </c>
      <c r="K18" s="448">
        <f t="shared" si="1"/>
        <v>285360</v>
      </c>
      <c r="L18" s="389">
        <f t="shared" si="0"/>
        <v>1018986</v>
      </c>
    </row>
    <row r="19" spans="1:12" ht="39" customHeight="1" thickBot="1" x14ac:dyDescent="0.25">
      <c r="A19" s="31" t="s">
        <v>207</v>
      </c>
      <c r="B19" s="395">
        <f>'2-2'!K142</f>
        <v>54000</v>
      </c>
      <c r="C19" s="396">
        <f>'2-2'!K143</f>
        <v>80269</v>
      </c>
      <c r="D19" s="396">
        <f>'2-2'!K144</f>
        <v>476231</v>
      </c>
      <c r="E19" s="396">
        <f>'2-2'!K145</f>
        <v>0</v>
      </c>
      <c r="F19" s="396">
        <f>'2-2'!K146</f>
        <v>5386</v>
      </c>
      <c r="G19" s="396">
        <f>'2-2'!K147</f>
        <v>36300</v>
      </c>
      <c r="H19" s="396">
        <f>'2-2'!K148</f>
        <v>0</v>
      </c>
      <c r="I19" s="396">
        <f>'2-2'!K149</f>
        <v>0</v>
      </c>
      <c r="J19" s="396">
        <f>'2-2'!K150</f>
        <v>48080</v>
      </c>
      <c r="K19" s="451">
        <f>'2-2'!K151</f>
        <v>285360</v>
      </c>
      <c r="L19" s="397">
        <f>SUM(B19:K19)</f>
        <v>985626</v>
      </c>
    </row>
    <row r="20" spans="1:12" ht="39" customHeight="1" x14ac:dyDescent="0.2">
      <c r="A20" s="38" t="s">
        <v>208</v>
      </c>
      <c r="B20" s="392">
        <f>'2-2'!L142</f>
        <v>0</v>
      </c>
      <c r="C20" s="393">
        <f>'2-2'!L143</f>
        <v>0</v>
      </c>
      <c r="D20" s="393">
        <f>'2-2'!L144</f>
        <v>0</v>
      </c>
      <c r="E20" s="393">
        <f>'2-2'!L145</f>
        <v>0</v>
      </c>
      <c r="F20" s="393">
        <f>'2-2'!L146</f>
        <v>0</v>
      </c>
      <c r="G20" s="393">
        <f>'2-2'!L147</f>
        <v>0</v>
      </c>
      <c r="H20" s="393">
        <f>'2-2'!L148</f>
        <v>0</v>
      </c>
      <c r="I20" s="393">
        <f>'2-2'!L149</f>
        <v>0</v>
      </c>
      <c r="J20" s="393">
        <f>'2-2'!L150</f>
        <v>11000</v>
      </c>
      <c r="K20" s="450">
        <f>'2-2'!L151</f>
        <v>0</v>
      </c>
      <c r="L20" s="394">
        <f t="shared" si="0"/>
        <v>11000</v>
      </c>
    </row>
    <row r="21" spans="1:12" ht="39" customHeight="1" thickBot="1" x14ac:dyDescent="0.25">
      <c r="A21" s="434" t="s">
        <v>209</v>
      </c>
      <c r="B21" s="390">
        <f>B19-B20</f>
        <v>54000</v>
      </c>
      <c r="C21" s="276">
        <f>C19-C20</f>
        <v>80269</v>
      </c>
      <c r="D21" s="276">
        <f t="shared" ref="D21:K21" si="2">D19-D20</f>
        <v>476231</v>
      </c>
      <c r="E21" s="276">
        <f t="shared" si="2"/>
        <v>0</v>
      </c>
      <c r="F21" s="276">
        <f t="shared" si="2"/>
        <v>5386</v>
      </c>
      <c r="G21" s="276">
        <f t="shared" si="2"/>
        <v>36300</v>
      </c>
      <c r="H21" s="276">
        <f t="shared" si="2"/>
        <v>0</v>
      </c>
      <c r="I21" s="276">
        <f t="shared" si="2"/>
        <v>0</v>
      </c>
      <c r="J21" s="276">
        <f t="shared" si="2"/>
        <v>37080</v>
      </c>
      <c r="K21" s="471">
        <f t="shared" si="2"/>
        <v>285360</v>
      </c>
      <c r="L21" s="391">
        <f t="shared" si="0"/>
        <v>974626</v>
      </c>
    </row>
    <row r="22" spans="1:12" ht="39" customHeight="1" thickBot="1" x14ac:dyDescent="0.25">
      <c r="A22" s="432" t="s">
        <v>240</v>
      </c>
      <c r="B22" s="395">
        <f t="shared" ref="B22:K22" si="3">B18-B21</f>
        <v>0</v>
      </c>
      <c r="C22" s="395">
        <f t="shared" si="3"/>
        <v>39731</v>
      </c>
      <c r="D22" s="395">
        <f t="shared" si="3"/>
        <v>2629</v>
      </c>
      <c r="E22" s="395">
        <f t="shared" si="3"/>
        <v>0</v>
      </c>
      <c r="F22" s="395">
        <f t="shared" si="3"/>
        <v>0</v>
      </c>
      <c r="G22" s="395">
        <f t="shared" si="3"/>
        <v>0</v>
      </c>
      <c r="H22" s="395">
        <f t="shared" si="3"/>
        <v>0</v>
      </c>
      <c r="I22" s="395">
        <f t="shared" si="3"/>
        <v>0</v>
      </c>
      <c r="J22" s="396">
        <f t="shared" si="3"/>
        <v>2000</v>
      </c>
      <c r="K22" s="451">
        <f t="shared" si="3"/>
        <v>0</v>
      </c>
      <c r="L22" s="397">
        <f t="shared" si="0"/>
        <v>44360</v>
      </c>
    </row>
    <row r="23" spans="1:12" ht="39" customHeight="1" x14ac:dyDescent="0.2">
      <c r="A23" s="29" t="s">
        <v>223</v>
      </c>
      <c r="B23" s="182">
        <f>'2-4'!G107</f>
        <v>0</v>
      </c>
      <c r="C23" s="182">
        <f>'2-4'!G108</f>
        <v>0</v>
      </c>
      <c r="D23" s="182">
        <f>'2-4'!G109</f>
        <v>2000</v>
      </c>
      <c r="E23" s="182">
        <f>'2-4'!G110</f>
        <v>0</v>
      </c>
      <c r="F23" s="182">
        <f>'2-4'!G111</f>
        <v>0</v>
      </c>
      <c r="G23" s="182">
        <f>'2-4'!G112</f>
        <v>0</v>
      </c>
      <c r="H23" s="182">
        <f>'2-4'!G113</f>
        <v>0</v>
      </c>
      <c r="I23" s="182">
        <f>'2-4'!G114</f>
        <v>0</v>
      </c>
      <c r="J23" s="182">
        <f>'2-4'!G115</f>
        <v>0</v>
      </c>
      <c r="K23" s="448">
        <f>'2-4'!G116</f>
        <v>0</v>
      </c>
      <c r="L23" s="389">
        <f t="shared" si="0"/>
        <v>2000</v>
      </c>
    </row>
    <row r="24" spans="1:12" ht="39" customHeight="1" thickBot="1" x14ac:dyDescent="0.25">
      <c r="A24" s="33" t="s">
        <v>212</v>
      </c>
      <c r="B24" s="428">
        <f>'2-4'!H107</f>
        <v>0</v>
      </c>
      <c r="C24" s="428">
        <f>'2-4'!H108</f>
        <v>0</v>
      </c>
      <c r="D24" s="428">
        <f>'2-4'!H109</f>
        <v>0</v>
      </c>
      <c r="E24" s="428">
        <f>'2-4'!H110</f>
        <v>0</v>
      </c>
      <c r="F24" s="428">
        <f>'2-4'!H111</f>
        <v>0</v>
      </c>
      <c r="G24" s="428">
        <f>'2-4'!H112</f>
        <v>0</v>
      </c>
      <c r="H24" s="428">
        <f>'2-4'!H113</f>
        <v>0</v>
      </c>
      <c r="I24" s="428">
        <f>'2-4'!H114</f>
        <v>0</v>
      </c>
      <c r="J24" s="428">
        <f>'2-4'!H115</f>
        <v>0</v>
      </c>
      <c r="K24" s="449">
        <f>'2-4'!H116</f>
        <v>0</v>
      </c>
      <c r="L24" s="394">
        <f t="shared" si="0"/>
        <v>0</v>
      </c>
    </row>
    <row r="25" spans="1:12" ht="39" customHeight="1" thickBot="1" x14ac:dyDescent="0.25">
      <c r="A25" s="432" t="s">
        <v>241</v>
      </c>
      <c r="B25" s="395">
        <f>B23-B24-B22</f>
        <v>0</v>
      </c>
      <c r="C25" s="395">
        <f t="shared" ref="C25:J25" si="4">C23-C24-C22</f>
        <v>-39731</v>
      </c>
      <c r="D25" s="395">
        <f t="shared" si="4"/>
        <v>-629</v>
      </c>
      <c r="E25" s="395">
        <f t="shared" si="4"/>
        <v>0</v>
      </c>
      <c r="F25" s="395">
        <f t="shared" si="4"/>
        <v>0</v>
      </c>
      <c r="G25" s="395">
        <f t="shared" si="4"/>
        <v>0</v>
      </c>
      <c r="H25" s="395">
        <f t="shared" si="4"/>
        <v>0</v>
      </c>
      <c r="I25" s="395">
        <f t="shared" si="4"/>
        <v>0</v>
      </c>
      <c r="J25" s="396">
        <f t="shared" si="4"/>
        <v>-2000</v>
      </c>
      <c r="K25" s="451">
        <f>K23-K24-K22</f>
        <v>0</v>
      </c>
      <c r="L25" s="397">
        <f t="shared" si="0"/>
        <v>-42360</v>
      </c>
    </row>
    <row r="26" spans="1:12" ht="39" customHeight="1" thickBot="1" x14ac:dyDescent="0.25">
      <c r="A26" s="429" t="s">
        <v>242</v>
      </c>
      <c r="B26" s="430">
        <f>B19+B23</f>
        <v>54000</v>
      </c>
      <c r="C26" s="430">
        <f t="shared" ref="C26:K26" si="5">C19+C23</f>
        <v>80269</v>
      </c>
      <c r="D26" s="430">
        <f t="shared" si="5"/>
        <v>478231</v>
      </c>
      <c r="E26" s="430">
        <f t="shared" si="5"/>
        <v>0</v>
      </c>
      <c r="F26" s="430">
        <f t="shared" si="5"/>
        <v>5386</v>
      </c>
      <c r="G26" s="430">
        <f t="shared" si="5"/>
        <v>36300</v>
      </c>
      <c r="H26" s="430">
        <f t="shared" si="5"/>
        <v>0</v>
      </c>
      <c r="I26" s="430">
        <f t="shared" si="5"/>
        <v>0</v>
      </c>
      <c r="J26" s="373">
        <f t="shared" si="5"/>
        <v>48080</v>
      </c>
      <c r="K26" s="472">
        <f t="shared" si="5"/>
        <v>285360</v>
      </c>
      <c r="L26" s="431">
        <f t="shared" si="0"/>
        <v>987626</v>
      </c>
    </row>
    <row r="27" spans="1:12" ht="39" customHeight="1" thickBot="1" x14ac:dyDescent="0.25">
      <c r="A27" s="31" t="s">
        <v>93</v>
      </c>
      <c r="B27" s="566" t="s">
        <v>315</v>
      </c>
      <c r="C27" s="566"/>
      <c r="D27" s="566"/>
      <c r="E27" s="566"/>
      <c r="F27" s="566"/>
      <c r="G27" s="566"/>
      <c r="H27" s="566"/>
      <c r="I27" s="566"/>
      <c r="J27" s="566"/>
      <c r="K27" s="566"/>
      <c r="L27" s="567"/>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E13" activePane="bottomRight" state="frozen"/>
      <selection activeCell="D14" sqref="D14:F14"/>
      <selection pane="topRight" activeCell="D14" sqref="D14:F14"/>
      <selection pane="bottomLeft" activeCell="D14" sqref="D14:F14"/>
      <selection pane="bottomRight" activeCell="L128" sqref="L128"/>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256</v>
      </c>
      <c r="C1" s="43"/>
      <c r="D1" s="69"/>
      <c r="E1" s="13"/>
      <c r="F1" s="13"/>
      <c r="G1" s="13"/>
      <c r="H1" s="13"/>
      <c r="I1" s="13"/>
      <c r="J1" s="13"/>
      <c r="K1" s="13"/>
      <c r="L1" s="13"/>
      <c r="M1" s="13"/>
      <c r="N1" s="13"/>
      <c r="O1" s="13"/>
      <c r="P1" s="13"/>
    </row>
    <row r="2" spans="1:23" ht="15" customHeight="1" thickBot="1" x14ac:dyDescent="0.25">
      <c r="A2" s="54"/>
      <c r="B2" s="52"/>
      <c r="C2" s="52"/>
      <c r="D2" s="52"/>
      <c r="E2" s="52"/>
      <c r="F2" s="580" t="s">
        <v>121</v>
      </c>
      <c r="G2" s="581"/>
      <c r="H2" s="581"/>
      <c r="I2" s="581"/>
      <c r="J2" s="581"/>
      <c r="K2" s="603" t="s">
        <v>100</v>
      </c>
      <c r="L2" s="604"/>
      <c r="M2" s="604"/>
      <c r="N2" s="604"/>
      <c r="O2" s="605"/>
      <c r="P2" s="13"/>
    </row>
    <row r="3" spans="1:23" ht="24" customHeight="1" x14ac:dyDescent="0.2">
      <c r="A3" s="381" t="s">
        <v>119</v>
      </c>
      <c r="B3" s="255" t="s">
        <v>120</v>
      </c>
      <c r="C3" s="57" t="s">
        <v>122</v>
      </c>
      <c r="D3" s="93" t="s">
        <v>123</v>
      </c>
      <c r="E3" s="93" t="s">
        <v>0</v>
      </c>
      <c r="F3" s="93" t="s">
        <v>151</v>
      </c>
      <c r="G3" s="93" t="s">
        <v>87</v>
      </c>
      <c r="H3" s="422" t="s">
        <v>195</v>
      </c>
      <c r="I3" s="93" t="s">
        <v>88</v>
      </c>
      <c r="J3" s="93" t="s">
        <v>89</v>
      </c>
      <c r="K3" s="346" t="s">
        <v>153</v>
      </c>
      <c r="L3" s="347" t="s">
        <v>87</v>
      </c>
      <c r="M3" s="423" t="s">
        <v>195</v>
      </c>
      <c r="N3" s="347" t="s">
        <v>88</v>
      </c>
      <c r="O3" s="348" t="s">
        <v>89</v>
      </c>
      <c r="P3" s="184" t="s">
        <v>97</v>
      </c>
      <c r="Q3" s="251" t="s">
        <v>94</v>
      </c>
      <c r="R3" s="60" t="s">
        <v>125</v>
      </c>
      <c r="S3" s="59" t="s">
        <v>126</v>
      </c>
      <c r="T3" s="59" t="s">
        <v>127</v>
      </c>
      <c r="U3" s="59" t="s">
        <v>128</v>
      </c>
    </row>
    <row r="4" spans="1:23" ht="13.5" customHeight="1" x14ac:dyDescent="0.2">
      <c r="A4" s="256">
        <f>'1-2'!A4</f>
        <v>0</v>
      </c>
      <c r="B4" s="257">
        <f>'1-2'!B4</f>
        <v>0</v>
      </c>
      <c r="C4" s="425">
        <f>'1-2'!C4</f>
        <v>0</v>
      </c>
      <c r="D4" s="200">
        <v>1</v>
      </c>
      <c r="E4" s="258" t="str">
        <f>IF($R4=1,"",VLOOKUP($D4,'1-2'!$D$4:$L$103,2))</f>
        <v>負担金、補助及び交付金</v>
      </c>
      <c r="F4" s="258" t="str">
        <f>IF($R4=1,"取消し",VLOOKUP($D4,'1-2'!$D$4:$L$103,3))</f>
        <v>各種団体負担金（会費）</v>
      </c>
      <c r="G4" s="259">
        <f>IF($R4=1,,VLOOKUP($D4,'1-2'!$D$4:$L$103,4))</f>
        <v>50080</v>
      </c>
      <c r="H4" s="260">
        <f>IF($R4=1,,VLOOKUP($D4,'1-2'!$D$4:$L$103,5))</f>
        <v>1</v>
      </c>
      <c r="I4" s="260">
        <f>IF($R4=1,,VLOOKUP($D4,'1-2'!$D$4:$L$103,6))</f>
        <v>1</v>
      </c>
      <c r="J4" s="261">
        <f>IF($R4=1,,VLOOKUP($D4,'1-2'!$D$4:$L$103,7))</f>
        <v>50080</v>
      </c>
      <c r="K4" s="262" t="str">
        <f t="shared" ref="K4:N5" si="0">F4</f>
        <v>各種団体負担金（会費）</v>
      </c>
      <c r="L4" s="274">
        <v>48080</v>
      </c>
      <c r="M4" s="264">
        <f t="shared" si="0"/>
        <v>1</v>
      </c>
      <c r="N4" s="264">
        <f t="shared" si="0"/>
        <v>1</v>
      </c>
      <c r="O4" s="315">
        <f>L4*M4*N4</f>
        <v>48080</v>
      </c>
      <c r="P4" s="479">
        <f>IF($R4=1,"",VLOOKUP($D4,'1-2'!$D$4:$L$103,8))</f>
        <v>0</v>
      </c>
      <c r="Q4" s="480" t="s">
        <v>177</v>
      </c>
      <c r="R4" s="24">
        <f>IF(ISNA(MATCH($D4,'随時②-2'!$D$4:$D$18,0)),0,1)</f>
        <v>0</v>
      </c>
      <c r="S4" s="61" t="str">
        <f t="shared" ref="S4:S67" si="1">IF(P4="◎",J4,"")</f>
        <v/>
      </c>
      <c r="T4" s="61" t="str">
        <f>IF(P4="◎",O4,"")</f>
        <v/>
      </c>
      <c r="U4" s="5">
        <f>IF($E4=0,"",VLOOKUP($E4,$V$5:$X$13,2))</f>
        <v>9</v>
      </c>
    </row>
    <row r="5" spans="1:23" ht="13.5" customHeight="1" x14ac:dyDescent="0.2">
      <c r="A5" s="268">
        <f>'1-2'!A5</f>
        <v>7</v>
      </c>
      <c r="B5" s="269" t="str">
        <f>'1-2'!B5</f>
        <v>５－(1)</v>
      </c>
      <c r="C5" s="426" t="str">
        <f>'1-2'!C5</f>
        <v>生徒支援体制の充実</v>
      </c>
      <c r="D5" s="211">
        <v>2</v>
      </c>
      <c r="E5" s="270" t="str">
        <f>IF($R5=1,"",VLOOKUP($D5,'1-2'!$D$4:$L$103,2))</f>
        <v>その他</v>
      </c>
      <c r="F5" s="270" t="str">
        <f>IF($R5=1,"取消し",VLOOKUP($D5,'1-2'!$D$4:$L$103,3))</f>
        <v>会計年度任用職員の活用（任用）</v>
      </c>
      <c r="G5" s="276">
        <f>IF($R5=1,,VLOOKUP($D5,'1-2'!$D$4:$L$103,4))</f>
        <v>285360</v>
      </c>
      <c r="H5" s="277">
        <f>IF($R5=1,,VLOOKUP($D5,'1-2'!$D$4:$L$103,5))</f>
        <v>1</v>
      </c>
      <c r="I5" s="277">
        <f>IF($R5=1,,VLOOKUP($D5,'1-2'!$D$4:$L$103,6))</f>
        <v>1</v>
      </c>
      <c r="J5" s="278">
        <f>IF($R5=1,,VLOOKUP($D5,'1-2'!$D$4:$L$103,7))</f>
        <v>285360</v>
      </c>
      <c r="K5" s="273" t="str">
        <f>F5</f>
        <v>会計年度任用職員の活用（任用）</v>
      </c>
      <c r="L5" s="274">
        <f>G5</f>
        <v>285360</v>
      </c>
      <c r="M5" s="275">
        <f t="shared" si="0"/>
        <v>1</v>
      </c>
      <c r="N5" s="275">
        <f t="shared" si="0"/>
        <v>1</v>
      </c>
      <c r="O5" s="265">
        <f t="shared" ref="O5:O68" si="2">L5*M5*N5</f>
        <v>285360</v>
      </c>
      <c r="P5" s="266">
        <f>IF($R5=1,"",VLOOKUP($D5,'1-2'!$D$4:$L$103,8))</f>
        <v>0</v>
      </c>
      <c r="Q5" s="267">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2">
      <c r="A6" s="268">
        <f>'1-2'!A6</f>
        <v>1</v>
      </c>
      <c r="B6" s="269" t="str">
        <f>'1-2'!B6</f>
        <v>１－(1)－ア</v>
      </c>
      <c r="C6" s="426" t="str">
        <f>'1-2'!C6</f>
        <v>授業力向上</v>
      </c>
      <c r="D6" s="211">
        <v>3</v>
      </c>
      <c r="E6" s="270" t="str">
        <f>IF($R6=1,"",VLOOKUP($D6,'1-2'!$D$4:$L$103,2))</f>
        <v>委託料</v>
      </c>
      <c r="F6" s="270" t="str">
        <f>IF($R6=1,"取消し",VLOOKUP($D6,'1-2'!$D$4:$L$103,3))</f>
        <v>授業アンケートシステム運用業務委託</v>
      </c>
      <c r="G6" s="276">
        <f>IF($R6=1,,VLOOKUP($D6,'1-2'!$D$4:$L$103,4))</f>
        <v>36300</v>
      </c>
      <c r="H6" s="277">
        <f>IF($R6=1,,VLOOKUP($D6,'1-2'!$D$4:$L$103,5))</f>
        <v>1</v>
      </c>
      <c r="I6" s="277">
        <f>IF($R6=1,,VLOOKUP($D6,'1-2'!$D$4:$L$103,6))</f>
        <v>1</v>
      </c>
      <c r="J6" s="278">
        <f>IF($R6=1,,VLOOKUP($D6,'1-2'!$D$4:$L$103,7))</f>
        <v>36300</v>
      </c>
      <c r="K6" s="273" t="str">
        <f t="shared" ref="K6:K69" si="5">F6</f>
        <v>授業アンケートシステム運用業務委託</v>
      </c>
      <c r="L6" s="274">
        <f>G6</f>
        <v>36300</v>
      </c>
      <c r="M6" s="275">
        <f t="shared" ref="L6:N10" si="6">H6</f>
        <v>1</v>
      </c>
      <c r="N6" s="275">
        <f t="shared" si="6"/>
        <v>1</v>
      </c>
      <c r="O6" s="265">
        <f t="shared" si="2"/>
        <v>36300</v>
      </c>
      <c r="P6" s="266">
        <f>IF($R6=1,"",VLOOKUP($D6,'1-2'!$D$4:$L$103,8))</f>
        <v>0</v>
      </c>
      <c r="Q6" s="267">
        <f>IF($R6=1,"",VLOOKUP($D6,'1-2'!$D$4:$L$103,9))</f>
        <v>0</v>
      </c>
      <c r="R6" s="24">
        <f>IF(ISNA(MATCH($D6,'随時②-2'!$D$4:$D$18,0)),0,1)</f>
        <v>0</v>
      </c>
      <c r="S6" s="61" t="str">
        <f t="shared" si="1"/>
        <v/>
      </c>
      <c r="T6" s="61" t="str">
        <f t="shared" si="3"/>
        <v/>
      </c>
      <c r="U6" s="5">
        <f t="shared" si="4"/>
        <v>6</v>
      </c>
      <c r="V6" s="5" t="s">
        <v>130</v>
      </c>
      <c r="W6" s="5">
        <v>4</v>
      </c>
    </row>
    <row r="7" spans="1:23" ht="13.5" customHeight="1" x14ac:dyDescent="0.2">
      <c r="A7" s="268">
        <f>'1-2'!A7</f>
        <v>1</v>
      </c>
      <c r="B7" s="269" t="str">
        <f>'1-2'!B7</f>
        <v>１－(1)－ア</v>
      </c>
      <c r="C7" s="426" t="str">
        <f>'1-2'!C7</f>
        <v>授業力向上</v>
      </c>
      <c r="D7" s="211">
        <v>4</v>
      </c>
      <c r="E7" s="270" t="str">
        <f>IF($R7=1,"",VLOOKUP($D7,'1-2'!$D$4:$L$103,2))</f>
        <v/>
      </c>
      <c r="F7" s="270" t="str">
        <f>IF($R7=1,"取消し",VLOOKUP($D7,'1-2'!$D$4:$L$103,3))</f>
        <v>取消し</v>
      </c>
      <c r="G7" s="276">
        <f>IF($R7=1,,VLOOKUP($D7,'1-2'!$D$4:$L$103,4))</f>
        <v>0</v>
      </c>
      <c r="H7" s="277">
        <f>IF($R7=1,,VLOOKUP($D7,'1-2'!$D$4:$L$103,5))</f>
        <v>0</v>
      </c>
      <c r="I7" s="277">
        <f>IF($R7=1,,VLOOKUP($D7,'1-2'!$D$4:$L$103,6))</f>
        <v>0</v>
      </c>
      <c r="J7" s="278">
        <f>IF($R7=1,,VLOOKUP($D7,'1-2'!$D$4:$L$103,7))</f>
        <v>0</v>
      </c>
      <c r="K7" s="273" t="str">
        <f t="shared" si="5"/>
        <v>取消し</v>
      </c>
      <c r="L7" s="274">
        <f>G7</f>
        <v>0</v>
      </c>
      <c r="M7" s="275"/>
      <c r="N7" s="275">
        <f t="shared" si="6"/>
        <v>0</v>
      </c>
      <c r="O7" s="265">
        <f t="shared" si="2"/>
        <v>0</v>
      </c>
      <c r="P7" s="266" t="str">
        <f>IF($R7=1,"",VLOOKUP($D7,'1-2'!$D$4:$L$103,8))</f>
        <v/>
      </c>
      <c r="Q7" s="267" t="str">
        <f>IF($R7=1,"",VLOOKUP($D7,'1-2'!$D$4:$L$103,9))</f>
        <v/>
      </c>
      <c r="R7" s="24">
        <f>IF(ISNA(MATCH($D7,'随時②-2'!$D$4:$D$18,0)),0,1)</f>
        <v>1</v>
      </c>
      <c r="S7" s="61" t="str">
        <f t="shared" si="1"/>
        <v/>
      </c>
      <c r="T7" s="61" t="str">
        <f t="shared" si="3"/>
        <v/>
      </c>
      <c r="U7" s="5" t="e">
        <f t="shared" si="4"/>
        <v>#N/A</v>
      </c>
      <c r="V7" s="5" t="s">
        <v>131</v>
      </c>
      <c r="W7" s="5">
        <v>7</v>
      </c>
    </row>
    <row r="8" spans="1:23" ht="13.5" customHeight="1" x14ac:dyDescent="0.2">
      <c r="A8" s="268">
        <f>'1-2'!A8</f>
        <v>1</v>
      </c>
      <c r="B8" s="269" t="str">
        <f>'1-2'!B8</f>
        <v>１－(1)－ア</v>
      </c>
      <c r="C8" s="426" t="str">
        <f>'1-2'!C8</f>
        <v>授業力向上</v>
      </c>
      <c r="D8" s="211">
        <v>5</v>
      </c>
      <c r="E8" s="270" t="str">
        <f>IF($R8=1,"",VLOOKUP($D8,'1-2'!$D$4:$L$103,2))</f>
        <v>消耗需用費</v>
      </c>
      <c r="F8" s="270" t="str">
        <f>IF($R8=1,"取消し",VLOOKUP($D8,'1-2'!$D$4:$L$103,3))</f>
        <v>パーソナル天秤（実験・実習の充実を図る）</v>
      </c>
      <c r="G8" s="276">
        <f>IF($R8=1,,VLOOKUP($D8,'1-2'!$D$4:$L$103,4))</f>
        <v>46563</v>
      </c>
      <c r="H8" s="277">
        <f>IF($R8=1,,VLOOKUP($D8,'1-2'!$D$4:$L$103,5))</f>
        <v>2</v>
      </c>
      <c r="I8" s="277">
        <f>IF($R8=1,,VLOOKUP($D8,'1-2'!$D$4:$L$103,6))</f>
        <v>1</v>
      </c>
      <c r="J8" s="278">
        <f>IF($R8=1,,VLOOKUP($D8,'1-2'!$D$4:$L$103,7))</f>
        <v>93126</v>
      </c>
      <c r="K8" s="273" t="str">
        <f t="shared" si="5"/>
        <v>パーソナル天秤（実験・実習の充実を図る）</v>
      </c>
      <c r="L8" s="274">
        <f>G8</f>
        <v>46563</v>
      </c>
      <c r="M8" s="275">
        <f t="shared" si="6"/>
        <v>2</v>
      </c>
      <c r="N8" s="275">
        <f t="shared" si="6"/>
        <v>1</v>
      </c>
      <c r="O8" s="265">
        <f t="shared" si="2"/>
        <v>93126</v>
      </c>
      <c r="P8" s="266">
        <f>IF($R8=1,"",VLOOKUP($D8,'1-2'!$D$4:$L$103,8))</f>
        <v>0</v>
      </c>
      <c r="Q8" s="267">
        <f>IF($R8=1,"",VLOOKUP($D8,'1-2'!$D$4:$L$103,9))</f>
        <v>0</v>
      </c>
      <c r="R8" s="24">
        <f>IF(ISNA(MATCH($D8,'随時②-2'!$D$4:$D$18,0)),0,1)</f>
        <v>0</v>
      </c>
      <c r="S8" s="61" t="str">
        <f t="shared" si="1"/>
        <v/>
      </c>
      <c r="T8" s="61" t="str">
        <f t="shared" si="3"/>
        <v/>
      </c>
      <c r="U8" s="5">
        <f t="shared" si="4"/>
        <v>7</v>
      </c>
      <c r="V8" s="5" t="s">
        <v>132</v>
      </c>
      <c r="W8" s="5">
        <v>3</v>
      </c>
    </row>
    <row r="9" spans="1:23" ht="13.5" customHeight="1" x14ac:dyDescent="0.2">
      <c r="A9" s="268">
        <f>'1-2'!A9</f>
        <v>2</v>
      </c>
      <c r="B9" s="269" t="str">
        <f>'1-2'!B9</f>
        <v>１－(1)－イ</v>
      </c>
      <c r="C9" s="426" t="str">
        <f>'1-2'!C9</f>
        <v>授業満足度の向上</v>
      </c>
      <c r="D9" s="211">
        <v>6</v>
      </c>
      <c r="E9" s="270" t="str">
        <f>IF($R9=1,"",VLOOKUP($D9,'1-2'!$D$4:$L$103,2))</f>
        <v/>
      </c>
      <c r="F9" s="270" t="str">
        <f>IF($R9=1,"取消し",VLOOKUP($D9,'1-2'!$D$4:$L$103,3))</f>
        <v>取消し</v>
      </c>
      <c r="G9" s="276">
        <f>IF($R9=1,,VLOOKUP($D9,'1-2'!$D$4:$L$103,4))</f>
        <v>0</v>
      </c>
      <c r="H9" s="277">
        <f>IF($R9=1,,VLOOKUP($D9,'1-2'!$D$4:$L$103,5))</f>
        <v>0</v>
      </c>
      <c r="I9" s="277">
        <f>IF($R9=1,,VLOOKUP($D9,'1-2'!$D$4:$L$103,6))</f>
        <v>0</v>
      </c>
      <c r="J9" s="278">
        <f>IF($R9=1,,VLOOKUP($D9,'1-2'!$D$4:$L$103,7))</f>
        <v>0</v>
      </c>
      <c r="K9" s="273" t="str">
        <f t="shared" si="5"/>
        <v>取消し</v>
      </c>
      <c r="L9" s="274"/>
      <c r="M9" s="275">
        <f t="shared" si="6"/>
        <v>0</v>
      </c>
      <c r="N9" s="275">
        <f t="shared" si="6"/>
        <v>0</v>
      </c>
      <c r="O9" s="265">
        <f t="shared" si="2"/>
        <v>0</v>
      </c>
      <c r="P9" s="266" t="str">
        <f>IF($R9=1,"",VLOOKUP($D9,'1-2'!$D$4:$L$103,8))</f>
        <v/>
      </c>
      <c r="Q9" s="267" t="str">
        <f>IF($R9=1,"",VLOOKUP($D9,'1-2'!$D$4:$L$103,9))</f>
        <v/>
      </c>
      <c r="R9" s="24">
        <f>IF(ISNA(MATCH($D9,'随時②-2'!$D$4:$D$18,0)),0,1)</f>
        <v>1</v>
      </c>
      <c r="S9" s="61" t="str">
        <f t="shared" si="1"/>
        <v/>
      </c>
      <c r="T9" s="61" t="str">
        <f t="shared" si="3"/>
        <v/>
      </c>
      <c r="U9" s="5" t="e">
        <f t="shared" si="4"/>
        <v>#N/A</v>
      </c>
      <c r="V9" s="5" t="s">
        <v>133</v>
      </c>
      <c r="W9" s="5">
        <v>8</v>
      </c>
    </row>
    <row r="10" spans="1:23" ht="13.5" customHeight="1" x14ac:dyDescent="0.2">
      <c r="A10" s="268">
        <f>'1-2'!A10</f>
        <v>3</v>
      </c>
      <c r="B10" s="269" t="str">
        <f>'1-2'!B10</f>
        <v>１－(2)－ウ</v>
      </c>
      <c r="C10" s="426" t="str">
        <f>'1-2'!C10</f>
        <v>進路実現の支援</v>
      </c>
      <c r="D10" s="211">
        <v>7</v>
      </c>
      <c r="E10" s="270" t="str">
        <f>IF($R10=1,"",VLOOKUP($D10,'1-2'!$D$4:$L$103,2))</f>
        <v>報償費</v>
      </c>
      <c r="F10" s="270" t="str">
        <f>IF($R10=1,"取消し",VLOOKUP($D10,'1-2'!$D$4:$L$103,3))</f>
        <v>教育産業による生徒向け研修講師料</v>
      </c>
      <c r="G10" s="276">
        <f>IF($R10=1,,VLOOKUP($D10,'1-2'!$D$4:$L$103,4))</f>
        <v>40000</v>
      </c>
      <c r="H10" s="277">
        <f>IF($R10=1,,VLOOKUP($D10,'1-2'!$D$4:$L$103,5))</f>
        <v>1</v>
      </c>
      <c r="I10" s="277">
        <f>IF($R10=1,,VLOOKUP($D10,'1-2'!$D$4:$L$103,6))</f>
        <v>1</v>
      </c>
      <c r="J10" s="278">
        <f>IF($R10=1,,VLOOKUP($D10,'1-2'!$D$4:$L$103,7))</f>
        <v>40000</v>
      </c>
      <c r="K10" s="273" t="str">
        <f t="shared" si="5"/>
        <v>教育産業による生徒向け研修講師料</v>
      </c>
      <c r="L10" s="274">
        <f t="shared" si="6"/>
        <v>40000</v>
      </c>
      <c r="M10" s="275">
        <f t="shared" si="6"/>
        <v>1</v>
      </c>
      <c r="N10" s="275">
        <f t="shared" si="6"/>
        <v>1</v>
      </c>
      <c r="O10" s="265">
        <f t="shared" si="2"/>
        <v>40000</v>
      </c>
      <c r="P10" s="266">
        <f>IF($R10=1,"",VLOOKUP($D10,'1-2'!$D$4:$L$103,8))</f>
        <v>0</v>
      </c>
      <c r="Q10" s="267">
        <f>IF($R10=1,"",VLOOKUP($D10,'1-2'!$D$4:$L$103,9))</f>
        <v>0</v>
      </c>
      <c r="R10" s="24">
        <f>IF(ISNA(MATCH($D10,'随時②-2'!$D$4:$D$18,0)),0,1)</f>
        <v>0</v>
      </c>
      <c r="S10" s="61" t="str">
        <f t="shared" si="1"/>
        <v/>
      </c>
      <c r="T10" s="61" t="str">
        <f t="shared" si="3"/>
        <v/>
      </c>
      <c r="U10" s="5">
        <f t="shared" si="4"/>
        <v>1</v>
      </c>
      <c r="V10" s="5" t="s">
        <v>137</v>
      </c>
      <c r="W10" s="5">
        <v>9</v>
      </c>
    </row>
    <row r="11" spans="1:23" ht="13.5" customHeight="1" x14ac:dyDescent="0.2">
      <c r="A11" s="268">
        <f>'1-2'!A11</f>
        <v>3</v>
      </c>
      <c r="B11" s="269" t="str">
        <f>'1-2'!B11</f>
        <v>１－(2)－ウ</v>
      </c>
      <c r="C11" s="426" t="str">
        <f>'1-2'!C11</f>
        <v>進路実現の支援</v>
      </c>
      <c r="D11" s="211">
        <v>8</v>
      </c>
      <c r="E11" s="270" t="str">
        <f>IF($R11=1,"",VLOOKUP($D11,'1-2'!$D$4:$L$103,2))</f>
        <v/>
      </c>
      <c r="F11" s="270" t="str">
        <f>IF($R11=1,"取消し",VLOOKUP($D11,'1-2'!$D$4:$L$103,3))</f>
        <v>取消し</v>
      </c>
      <c r="G11" s="276">
        <f>IF($R11=1,,VLOOKUP($D11,'1-2'!$D$4:$L$103,4))</f>
        <v>0</v>
      </c>
      <c r="H11" s="277">
        <f>IF($R11=1,,VLOOKUP($D11,'1-2'!$D$4:$L$103,5))</f>
        <v>0</v>
      </c>
      <c r="I11" s="277">
        <f>IF($R11=1,,VLOOKUP($D11,'1-2'!$D$4:$L$103,6))</f>
        <v>0</v>
      </c>
      <c r="J11" s="278">
        <f>IF($R11=1,,VLOOKUP($D11,'1-2'!$D$4:$L$103,7))</f>
        <v>0</v>
      </c>
      <c r="K11" s="273" t="str">
        <f t="shared" si="5"/>
        <v>取消し</v>
      </c>
      <c r="L11" s="274"/>
      <c r="M11" s="275"/>
      <c r="N11" s="275">
        <f t="shared" ref="N11:N74" si="7">I11</f>
        <v>0</v>
      </c>
      <c r="O11" s="265">
        <f t="shared" si="2"/>
        <v>0</v>
      </c>
      <c r="P11" s="266" t="str">
        <f>IF($R11=1,"",VLOOKUP($D11,'1-2'!$D$4:$L$103,8))</f>
        <v/>
      </c>
      <c r="Q11" s="267"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2">
      <c r="A12" s="268">
        <f>'1-2'!A12</f>
        <v>3</v>
      </c>
      <c r="B12" s="269" t="str">
        <f>'1-2'!B12</f>
        <v>１－(2)－ウ</v>
      </c>
      <c r="C12" s="426" t="str">
        <f>'1-2'!C12</f>
        <v>進路実現の支援</v>
      </c>
      <c r="D12" s="211">
        <v>9</v>
      </c>
      <c r="E12" s="270" t="str">
        <f>IF($R12=1,"",VLOOKUP($D12,'1-2'!$D$4:$L$103,2))</f>
        <v/>
      </c>
      <c r="F12" s="270" t="str">
        <f>IF($R12=1,"取消し",VLOOKUP($D12,'1-2'!$D$4:$L$103,3))</f>
        <v>取消し</v>
      </c>
      <c r="G12" s="276">
        <f>IF($R12=1,,VLOOKUP($D12,'1-2'!$D$4:$L$103,4))</f>
        <v>0</v>
      </c>
      <c r="H12" s="277">
        <f>IF($R12=1,,VLOOKUP($D12,'1-2'!$D$4:$L$103,5))</f>
        <v>0</v>
      </c>
      <c r="I12" s="277">
        <f>IF($R12=1,,VLOOKUP($D12,'1-2'!$D$4:$L$103,6))</f>
        <v>0</v>
      </c>
      <c r="J12" s="278">
        <f>IF($R12=1,,VLOOKUP($D12,'1-2'!$D$4:$L$103,7))</f>
        <v>0</v>
      </c>
      <c r="K12" s="273" t="str">
        <f t="shared" si="5"/>
        <v>取消し</v>
      </c>
      <c r="L12" s="274">
        <f t="shared" ref="L12:L74" si="8">G12</f>
        <v>0</v>
      </c>
      <c r="M12" s="275">
        <f t="shared" ref="M12:M74" si="9">H12</f>
        <v>0</v>
      </c>
      <c r="N12" s="275">
        <f t="shared" si="7"/>
        <v>0</v>
      </c>
      <c r="O12" s="265">
        <f t="shared" si="2"/>
        <v>0</v>
      </c>
      <c r="P12" s="266" t="str">
        <f>IF($R12=1,"",VLOOKUP($D12,'1-2'!$D$4:$L$103,8))</f>
        <v/>
      </c>
      <c r="Q12" s="267" t="str">
        <f>IF($R12=1,"",VLOOKUP($D12,'1-2'!$D$4:$L$103,9))</f>
        <v/>
      </c>
      <c r="R12" s="24">
        <f>IF(ISNA(MATCH($D12,'随時②-2'!$D$4:$D$18,0)),0,1)</f>
        <v>1</v>
      </c>
      <c r="S12" s="61" t="str">
        <f t="shared" si="1"/>
        <v/>
      </c>
      <c r="T12" s="61" t="str">
        <f t="shared" si="3"/>
        <v/>
      </c>
      <c r="U12" s="5" t="e">
        <f t="shared" si="4"/>
        <v>#N/A</v>
      </c>
      <c r="V12" s="5" t="s">
        <v>135</v>
      </c>
      <c r="W12" s="5">
        <v>5</v>
      </c>
    </row>
    <row r="13" spans="1:23" ht="13.5" customHeight="1" x14ac:dyDescent="0.2">
      <c r="A13" s="268">
        <f>'1-2'!A13</f>
        <v>4</v>
      </c>
      <c r="B13" s="269" t="str">
        <f>'1-2'!B13</f>
        <v>２－(3)</v>
      </c>
      <c r="C13" s="426" t="str">
        <f>'1-2'!C13</f>
        <v>人権尊重教育の充実</v>
      </c>
      <c r="D13" s="211">
        <v>10</v>
      </c>
      <c r="E13" s="270" t="str">
        <f>IF($R13=1,"",VLOOKUP($D13,'1-2'!$D$4:$L$103,2))</f>
        <v/>
      </c>
      <c r="F13" s="270" t="str">
        <f>IF($R13=1,"取消し",VLOOKUP($D13,'1-2'!$D$4:$L$103,3))</f>
        <v>取消し</v>
      </c>
      <c r="G13" s="276">
        <f>IF($R13=1,,VLOOKUP($D13,'1-2'!$D$4:$L$103,4))</f>
        <v>0</v>
      </c>
      <c r="H13" s="277">
        <f>IF($R13=1,,VLOOKUP($D13,'1-2'!$D$4:$L$103,5))</f>
        <v>0</v>
      </c>
      <c r="I13" s="277">
        <f>IF($R13=1,,VLOOKUP($D13,'1-2'!$D$4:$L$103,6))</f>
        <v>0</v>
      </c>
      <c r="J13" s="278">
        <f>IF($R13=1,,VLOOKUP($D13,'1-2'!$D$4:$L$103,7))</f>
        <v>0</v>
      </c>
      <c r="K13" s="273" t="str">
        <f t="shared" si="5"/>
        <v>取消し</v>
      </c>
      <c r="L13" s="274">
        <f t="shared" si="8"/>
        <v>0</v>
      </c>
      <c r="M13" s="275">
        <f t="shared" si="9"/>
        <v>0</v>
      </c>
      <c r="N13" s="275">
        <f t="shared" si="7"/>
        <v>0</v>
      </c>
      <c r="O13" s="265">
        <f t="shared" si="2"/>
        <v>0</v>
      </c>
      <c r="P13" s="266" t="str">
        <f>IF($R13=1,"",VLOOKUP($D13,'1-2'!$D$4:$L$103,8))</f>
        <v/>
      </c>
      <c r="Q13" s="267" t="str">
        <f>IF($R13=1,"",VLOOKUP($D13,'1-2'!$D$4:$L$103,9))</f>
        <v/>
      </c>
      <c r="R13" s="24">
        <f>IF(ISNA(MATCH($D13,'随時②-2'!$D$4:$D$18,0)),0,1)</f>
        <v>1</v>
      </c>
      <c r="S13" s="61" t="str">
        <f t="shared" si="1"/>
        <v/>
      </c>
      <c r="T13" s="61" t="str">
        <f t="shared" si="3"/>
        <v/>
      </c>
      <c r="U13" s="5" t="e">
        <f t="shared" si="4"/>
        <v>#N/A</v>
      </c>
      <c r="V13" s="5" t="s">
        <v>136</v>
      </c>
      <c r="W13" s="5">
        <v>2</v>
      </c>
    </row>
    <row r="14" spans="1:23" ht="13.5" customHeight="1" x14ac:dyDescent="0.2">
      <c r="A14" s="268">
        <f>'1-2'!A14</f>
        <v>5</v>
      </c>
      <c r="B14" s="269" t="str">
        <f>'1-2'!B14</f>
        <v>４－(1)－ア</v>
      </c>
      <c r="C14" s="426" t="str">
        <f>'1-2'!C14</f>
        <v>地域貢献力の育成</v>
      </c>
      <c r="D14" s="211">
        <v>11</v>
      </c>
      <c r="E14" s="270" t="str">
        <f>IF($R14=1,"",VLOOKUP($D14,'1-2'!$D$4:$L$103,2))</f>
        <v/>
      </c>
      <c r="F14" s="270" t="str">
        <f>IF($R14=1,"取消し",VLOOKUP($D14,'1-2'!$D$4:$L$103,3))</f>
        <v>取消し</v>
      </c>
      <c r="G14" s="276">
        <f>IF($R14=1,,VLOOKUP($D14,'1-2'!$D$4:$L$103,4))</f>
        <v>0</v>
      </c>
      <c r="H14" s="277">
        <f>IF($R14=1,,VLOOKUP($D14,'1-2'!$D$4:$L$103,5))</f>
        <v>0</v>
      </c>
      <c r="I14" s="277">
        <f>IF($R14=1,,VLOOKUP($D14,'1-2'!$D$4:$L$103,6))</f>
        <v>0</v>
      </c>
      <c r="J14" s="278">
        <f>IF($R14=1,,VLOOKUP($D14,'1-2'!$D$4:$L$103,7))</f>
        <v>0</v>
      </c>
      <c r="K14" s="273" t="str">
        <f t="shared" si="5"/>
        <v>取消し</v>
      </c>
      <c r="L14" s="274"/>
      <c r="M14" s="275">
        <f t="shared" si="9"/>
        <v>0</v>
      </c>
      <c r="N14" s="275">
        <f t="shared" si="7"/>
        <v>0</v>
      </c>
      <c r="O14" s="265">
        <f t="shared" si="2"/>
        <v>0</v>
      </c>
      <c r="P14" s="266" t="str">
        <f>IF($R14=1,"",VLOOKUP($D14,'1-2'!$D$4:$L$103,8))</f>
        <v/>
      </c>
      <c r="Q14" s="267" t="str">
        <f>IF($R14=1,"",VLOOKUP($D14,'1-2'!$D$4:$L$103,9))</f>
        <v/>
      </c>
      <c r="R14" s="24">
        <f>IF(ISNA(MATCH($D14,'随時②-2'!$D$4:$D$18,0)),0,1)</f>
        <v>1</v>
      </c>
      <c r="S14" s="61" t="str">
        <f t="shared" si="1"/>
        <v/>
      </c>
      <c r="T14" s="61" t="str">
        <f t="shared" si="3"/>
        <v/>
      </c>
      <c r="U14" s="5" t="e">
        <f t="shared" si="4"/>
        <v>#N/A</v>
      </c>
    </row>
    <row r="15" spans="1:23" ht="13.5" customHeight="1" x14ac:dyDescent="0.2">
      <c r="A15" s="268">
        <f>'1-2'!A15</f>
        <v>6</v>
      </c>
      <c r="B15" s="269" t="str">
        <f>'1-2'!B15</f>
        <v>４－(3)－イ</v>
      </c>
      <c r="C15" s="426" t="str">
        <f>'1-2'!C15</f>
        <v>開かれた学校づくり</v>
      </c>
      <c r="D15" s="211">
        <v>12</v>
      </c>
      <c r="E15" s="270" t="str">
        <f>IF($R15=1,"",VLOOKUP($D15,'1-2'!$D$4:$L$103,2))</f>
        <v>消耗需用費</v>
      </c>
      <c r="F15" s="270" t="str">
        <f>IF($R15=1,"取消し",VLOOKUP($D15,'1-2'!$D$4:$L$103,3))</f>
        <v>ハイビジョンメモリームービー（JVC GZ-F270）</v>
      </c>
      <c r="G15" s="276">
        <f>IF($R15=1,,VLOOKUP($D15,'1-2'!$D$4:$L$103,4))</f>
        <v>27500</v>
      </c>
      <c r="H15" s="277">
        <f>IF($R15=1,,VLOOKUP($D15,'1-2'!$D$4:$L$103,5))</f>
        <v>1</v>
      </c>
      <c r="I15" s="277">
        <f>IF($R15=1,,VLOOKUP($D15,'1-2'!$D$4:$L$103,6))</f>
        <v>1</v>
      </c>
      <c r="J15" s="278">
        <f>IF($R15=1,,VLOOKUP($D15,'1-2'!$D$4:$L$103,7))</f>
        <v>27500</v>
      </c>
      <c r="K15" s="273" t="str">
        <f t="shared" si="5"/>
        <v>ハイビジョンメモリームービー（JVC GZ-F270）</v>
      </c>
      <c r="L15" s="274">
        <f t="shared" si="8"/>
        <v>27500</v>
      </c>
      <c r="M15" s="275">
        <f t="shared" si="9"/>
        <v>1</v>
      </c>
      <c r="N15" s="275">
        <f t="shared" si="7"/>
        <v>1</v>
      </c>
      <c r="O15" s="265">
        <f t="shared" si="2"/>
        <v>27500</v>
      </c>
      <c r="P15" s="266">
        <f>IF($R15=1,"",VLOOKUP($D15,'1-2'!$D$4:$L$103,8))</f>
        <v>0</v>
      </c>
      <c r="Q15" s="267">
        <f>IF($R15=1,"",VLOOKUP($D15,'1-2'!$D$4:$L$103,9))</f>
        <v>0</v>
      </c>
      <c r="R15" s="24">
        <f>IF(ISNA(MATCH($D15,'随時②-2'!$D$4:$D$18,0)),0,1)</f>
        <v>0</v>
      </c>
      <c r="S15" s="61" t="str">
        <f t="shared" si="1"/>
        <v/>
      </c>
      <c r="T15" s="61" t="str">
        <f t="shared" si="3"/>
        <v/>
      </c>
      <c r="U15" s="5">
        <f t="shared" si="4"/>
        <v>7</v>
      </c>
    </row>
    <row r="16" spans="1:23" ht="13.5" customHeight="1" x14ac:dyDescent="0.2">
      <c r="A16" s="268">
        <f>'1-2'!A16</f>
        <v>6</v>
      </c>
      <c r="B16" s="269" t="str">
        <f>'1-2'!B16</f>
        <v>４－(3)－イ</v>
      </c>
      <c r="C16" s="426" t="str">
        <f>'1-2'!C16</f>
        <v>開かれた学校づくり</v>
      </c>
      <c r="D16" s="211">
        <v>13</v>
      </c>
      <c r="E16" s="270" t="str">
        <f>IF($R16=1,"",VLOOKUP($D16,'1-2'!$D$4:$L$103,2))</f>
        <v>消耗需用費</v>
      </c>
      <c r="F16" s="270" t="str">
        <f>IF($R16=1,"取消し",VLOOKUP($D16,'1-2'!$D$4:$L$103,3))</f>
        <v>IOデータUSB3.1Gen1(USB3.0)/2.0対応　外付HDD 4TB</v>
      </c>
      <c r="G16" s="276">
        <f>IF($R16=1,,VLOOKUP($D16,'1-2'!$D$4:$L$103,4))</f>
        <v>13640</v>
      </c>
      <c r="H16" s="277">
        <f>IF($R16=1,,VLOOKUP($D16,'1-2'!$D$4:$L$103,5))</f>
        <v>1</v>
      </c>
      <c r="I16" s="277">
        <f>IF($R16=1,,VLOOKUP($D16,'1-2'!$D$4:$L$103,6))</f>
        <v>1</v>
      </c>
      <c r="J16" s="278">
        <f>IF($R16=1,,VLOOKUP($D16,'1-2'!$D$4:$L$103,7))</f>
        <v>13640</v>
      </c>
      <c r="K16" s="273" t="str">
        <f t="shared" si="5"/>
        <v>IOデータUSB3.1Gen1(USB3.0)/2.0対応　外付HDD 4TB</v>
      </c>
      <c r="L16" s="274">
        <f t="shared" si="8"/>
        <v>13640</v>
      </c>
      <c r="M16" s="275">
        <f t="shared" si="9"/>
        <v>1</v>
      </c>
      <c r="N16" s="275">
        <f t="shared" si="7"/>
        <v>1</v>
      </c>
      <c r="O16" s="265">
        <f t="shared" si="2"/>
        <v>13640</v>
      </c>
      <c r="P16" s="266">
        <f>IF($R16=1,"",VLOOKUP($D16,'1-2'!$D$4:$L$103,8))</f>
        <v>0</v>
      </c>
      <c r="Q16" s="267">
        <f>IF($R16=1,"",VLOOKUP($D16,'1-2'!$D$4:$L$103,9))</f>
        <v>0</v>
      </c>
      <c r="R16" s="24">
        <f>IF(ISNA(MATCH($D16,'随時②-2'!$D$4:$D$18,0)),0,1)</f>
        <v>0</v>
      </c>
      <c r="S16" s="61" t="str">
        <f t="shared" si="1"/>
        <v/>
      </c>
      <c r="T16" s="61" t="str">
        <f t="shared" si="3"/>
        <v/>
      </c>
      <c r="U16" s="5">
        <f t="shared" si="4"/>
        <v>7</v>
      </c>
    </row>
    <row r="17" spans="1:21" ht="13.5" customHeight="1" x14ac:dyDescent="0.2">
      <c r="A17" s="268">
        <f>'1-2'!A17</f>
        <v>6</v>
      </c>
      <c r="B17" s="269" t="str">
        <f>'1-2'!B17</f>
        <v>４－(3)－イ</v>
      </c>
      <c r="C17" s="426" t="str">
        <f>'1-2'!C17</f>
        <v>開かれた学校づくり</v>
      </c>
      <c r="D17" s="211">
        <v>14</v>
      </c>
      <c r="E17" s="270" t="str">
        <f>IF($R17=1,"",VLOOKUP($D17,'1-2'!$D$4:$L$103,2))</f>
        <v/>
      </c>
      <c r="F17" s="270" t="str">
        <f>IF($R17=1,"取消し",VLOOKUP($D17,'1-2'!$D$4:$L$103,3))</f>
        <v>取消し</v>
      </c>
      <c r="G17" s="276">
        <f>IF($R17=1,,VLOOKUP($D17,'1-2'!$D$4:$L$103,4))</f>
        <v>0</v>
      </c>
      <c r="H17" s="277">
        <f>IF($R17=1,,VLOOKUP($D17,'1-2'!$D$4:$L$103,5))</f>
        <v>0</v>
      </c>
      <c r="I17" s="277">
        <f>IF($R17=1,,VLOOKUP($D17,'1-2'!$D$4:$L$103,6))</f>
        <v>0</v>
      </c>
      <c r="J17" s="278">
        <f>IF($R17=1,,VLOOKUP($D17,'1-2'!$D$4:$L$103,7))</f>
        <v>0</v>
      </c>
      <c r="K17" s="273" t="str">
        <f t="shared" si="5"/>
        <v>取消し</v>
      </c>
      <c r="L17" s="274"/>
      <c r="M17" s="275">
        <f t="shared" si="9"/>
        <v>0</v>
      </c>
      <c r="N17" s="275">
        <f t="shared" si="7"/>
        <v>0</v>
      </c>
      <c r="O17" s="265">
        <f t="shared" si="2"/>
        <v>0</v>
      </c>
      <c r="P17" s="266" t="str">
        <f>IF($R17=1,"",VLOOKUP($D17,'1-2'!$D$4:$L$103,8))</f>
        <v/>
      </c>
      <c r="Q17" s="267" t="str">
        <f>IF($R17=1,"",VLOOKUP($D17,'1-2'!$D$4:$L$103,9))</f>
        <v/>
      </c>
      <c r="R17" s="24">
        <f>IF(ISNA(MATCH($D17,'随時②-2'!$D$4:$D$18,0)),0,1)</f>
        <v>1</v>
      </c>
      <c r="S17" s="61" t="str">
        <f t="shared" si="1"/>
        <v/>
      </c>
      <c r="T17" s="61" t="str">
        <f t="shared" si="3"/>
        <v/>
      </c>
      <c r="U17" s="5" t="e">
        <f t="shared" si="4"/>
        <v>#N/A</v>
      </c>
    </row>
    <row r="18" spans="1:21" ht="13.5" customHeight="1" x14ac:dyDescent="0.2">
      <c r="A18" s="268">
        <f>'1-2'!A18</f>
        <v>6</v>
      </c>
      <c r="B18" s="269" t="str">
        <f>'1-2'!B18</f>
        <v>４－(3)－イ</v>
      </c>
      <c r="C18" s="426" t="str">
        <f>'1-2'!C18</f>
        <v>開かれた学校づくり</v>
      </c>
      <c r="D18" s="211">
        <v>15</v>
      </c>
      <c r="E18" s="270" t="str">
        <f>IF($R18=1,"",VLOOKUP($D18,'1-2'!$D$4:$L$103,2))</f>
        <v/>
      </c>
      <c r="F18" s="270" t="str">
        <f>IF($R18=1,"取消し",VLOOKUP($D18,'1-2'!$D$4:$L$103,3))</f>
        <v>取消し</v>
      </c>
      <c r="G18" s="276">
        <f>IF($R18=1,,VLOOKUP($D18,'1-2'!$D$4:$L$103,4))</f>
        <v>0</v>
      </c>
      <c r="H18" s="277">
        <f>IF($R18=1,,VLOOKUP($D18,'1-2'!$D$4:$L$103,5))</f>
        <v>0</v>
      </c>
      <c r="I18" s="277">
        <f>IF($R18=1,,VLOOKUP($D18,'1-2'!$D$4:$L$103,6))</f>
        <v>0</v>
      </c>
      <c r="J18" s="278">
        <f>IF($R18=1,,VLOOKUP($D18,'1-2'!$D$4:$L$103,7))</f>
        <v>0</v>
      </c>
      <c r="K18" s="273" t="str">
        <f t="shared" si="5"/>
        <v>取消し</v>
      </c>
      <c r="L18" s="274"/>
      <c r="M18" s="275">
        <f t="shared" si="9"/>
        <v>0</v>
      </c>
      <c r="N18" s="275">
        <f t="shared" si="7"/>
        <v>0</v>
      </c>
      <c r="O18" s="265">
        <f t="shared" si="2"/>
        <v>0</v>
      </c>
      <c r="P18" s="266" t="str">
        <f>IF($R18=1,"",VLOOKUP($D18,'1-2'!$D$4:$L$103,8))</f>
        <v/>
      </c>
      <c r="Q18" s="267" t="str">
        <f>IF($R18=1,"",VLOOKUP($D18,'1-2'!$D$4:$L$103,9))</f>
        <v/>
      </c>
      <c r="R18" s="24">
        <f>IF(ISNA(MATCH($D18,'随時②-2'!$D$4:$D$18,0)),0,1)</f>
        <v>1</v>
      </c>
      <c r="S18" s="61" t="str">
        <f t="shared" si="1"/>
        <v/>
      </c>
      <c r="T18" s="61" t="str">
        <f t="shared" si="3"/>
        <v/>
      </c>
      <c r="U18" s="5" t="e">
        <f t="shared" si="4"/>
        <v>#N/A</v>
      </c>
    </row>
    <row r="19" spans="1:21" ht="13.5" customHeight="1" x14ac:dyDescent="0.2">
      <c r="A19" s="268">
        <f>'1-2'!A19</f>
        <v>6</v>
      </c>
      <c r="B19" s="269" t="str">
        <f>'1-2'!B19</f>
        <v>４－(3)－イ</v>
      </c>
      <c r="C19" s="426" t="str">
        <f>'1-2'!C19</f>
        <v>開かれた学校づくり</v>
      </c>
      <c r="D19" s="211">
        <v>16</v>
      </c>
      <c r="E19" s="270" t="str">
        <f>IF($R19=1,"",VLOOKUP($D19,'1-2'!$D$4:$L$103,2))</f>
        <v/>
      </c>
      <c r="F19" s="270" t="str">
        <f>IF($R19=1,"取消し",VLOOKUP($D19,'1-2'!$D$4:$L$103,3))</f>
        <v>取消し</v>
      </c>
      <c r="G19" s="276">
        <f>IF($R19=1,,VLOOKUP($D19,'1-2'!$D$4:$L$103,4))</f>
        <v>0</v>
      </c>
      <c r="H19" s="277">
        <f>IF($R19=1,,VLOOKUP($D19,'1-2'!$D$4:$L$103,5))</f>
        <v>0</v>
      </c>
      <c r="I19" s="277">
        <f>IF($R19=1,,VLOOKUP($D19,'1-2'!$D$4:$L$103,6))</f>
        <v>0</v>
      </c>
      <c r="J19" s="278">
        <f>IF($R19=1,,VLOOKUP($D19,'1-2'!$D$4:$L$103,7))</f>
        <v>0</v>
      </c>
      <c r="K19" s="273" t="str">
        <f t="shared" si="5"/>
        <v>取消し</v>
      </c>
      <c r="L19" s="274">
        <f t="shared" si="8"/>
        <v>0</v>
      </c>
      <c r="M19" s="275">
        <f t="shared" si="9"/>
        <v>0</v>
      </c>
      <c r="N19" s="275">
        <f t="shared" si="7"/>
        <v>0</v>
      </c>
      <c r="O19" s="265">
        <f t="shared" si="2"/>
        <v>0</v>
      </c>
      <c r="P19" s="266" t="str">
        <f>IF($R19=1,"",VLOOKUP($D19,'1-2'!$D$4:$L$103,8))</f>
        <v/>
      </c>
      <c r="Q19" s="267" t="str">
        <f>IF($R19=1,"",VLOOKUP($D19,'1-2'!$D$4:$L$103,9))</f>
        <v/>
      </c>
      <c r="R19" s="24">
        <f>IF(ISNA(MATCH($D19,'随時②-2'!$D$4:$D$18,0)),0,1)</f>
        <v>1</v>
      </c>
      <c r="S19" s="61" t="str">
        <f t="shared" si="1"/>
        <v/>
      </c>
      <c r="T19" s="61" t="str">
        <f t="shared" si="3"/>
        <v/>
      </c>
      <c r="U19" s="5" t="e">
        <f t="shared" si="4"/>
        <v>#N/A</v>
      </c>
    </row>
    <row r="20" spans="1:21" ht="13.5" customHeight="1" x14ac:dyDescent="0.2">
      <c r="A20" s="268">
        <f>'1-2'!A20</f>
        <v>6</v>
      </c>
      <c r="B20" s="269" t="str">
        <f>'1-2'!B20</f>
        <v>４－(3)－イ</v>
      </c>
      <c r="C20" s="426" t="str">
        <f>'1-2'!C20</f>
        <v>開かれた学校づくり</v>
      </c>
      <c r="D20" s="211">
        <v>17</v>
      </c>
      <c r="E20" s="270" t="str">
        <f>IF($R20=1,"",VLOOKUP($D20,'1-2'!$D$4:$L$103,2))</f>
        <v>消耗需用費</v>
      </c>
      <c r="F20" s="270" t="str">
        <f>IF($R20=1,"取消し",VLOOKUP($D20,'1-2'!$D$4:$L$103,3))</f>
        <v>学校案内リーフレット印刷</v>
      </c>
      <c r="G20" s="276">
        <f>IF($R20=1,,VLOOKUP($D20,'1-2'!$D$4:$L$103,4))</f>
        <v>60000</v>
      </c>
      <c r="H20" s="277">
        <f>IF($R20=1,,VLOOKUP($D20,'1-2'!$D$4:$L$103,5))</f>
        <v>1</v>
      </c>
      <c r="I20" s="277">
        <f>IF($R20=1,,VLOOKUP($D20,'1-2'!$D$4:$L$103,6))</f>
        <v>1</v>
      </c>
      <c r="J20" s="278">
        <f>IF($R20=1,,VLOOKUP($D20,'1-2'!$D$4:$L$103,7))</f>
        <v>60000</v>
      </c>
      <c r="K20" s="273" t="str">
        <f t="shared" si="5"/>
        <v>学校案内リーフレット印刷</v>
      </c>
      <c r="L20" s="274">
        <v>0</v>
      </c>
      <c r="M20" s="275">
        <f t="shared" si="9"/>
        <v>1</v>
      </c>
      <c r="N20" s="275">
        <f t="shared" si="7"/>
        <v>1</v>
      </c>
      <c r="O20" s="265">
        <f t="shared" si="2"/>
        <v>0</v>
      </c>
      <c r="P20" s="266">
        <f>IF($R20=1,"",VLOOKUP($D20,'1-2'!$D$4:$L$103,8))</f>
        <v>0</v>
      </c>
      <c r="Q20" s="267" t="str">
        <f>IF($R20=1,"",VLOOKUP($D20,'1-2'!$D$4:$L$103,9))</f>
        <v>3000部作成予定</v>
      </c>
      <c r="R20" s="24">
        <f>IF(ISNA(MATCH($D20,'随時②-2'!$D$4:$D$18,0)),0,1)</f>
        <v>0</v>
      </c>
      <c r="S20" s="61" t="str">
        <f t="shared" si="1"/>
        <v/>
      </c>
      <c r="T20" s="61" t="str">
        <f t="shared" si="3"/>
        <v/>
      </c>
      <c r="U20" s="5">
        <f t="shared" si="4"/>
        <v>7</v>
      </c>
    </row>
    <row r="21" spans="1:21" ht="13.5" customHeight="1" x14ac:dyDescent="0.2">
      <c r="A21" s="268">
        <f>'1-2'!A21</f>
        <v>0</v>
      </c>
      <c r="B21" s="269">
        <f>'1-2'!B21</f>
        <v>0</v>
      </c>
      <c r="C21" s="426">
        <f>'1-2'!C21</f>
        <v>0</v>
      </c>
      <c r="D21" s="211">
        <v>18</v>
      </c>
      <c r="E21" s="270">
        <f>IF($R21=1,"",VLOOKUP($D21,'1-2'!$D$4:$L$103,2))</f>
        <v>0</v>
      </c>
      <c r="F21" s="270">
        <f>IF($R21=1,"取消し",VLOOKUP($D21,'1-2'!$D$4:$L$103,3))</f>
        <v>0</v>
      </c>
      <c r="G21" s="276">
        <f>IF($R21=1,,VLOOKUP($D21,'1-2'!$D$4:$L$103,4))</f>
        <v>0</v>
      </c>
      <c r="H21" s="277">
        <f>IF($R21=1,,VLOOKUP($D21,'1-2'!$D$4:$L$103,5))</f>
        <v>0</v>
      </c>
      <c r="I21" s="277">
        <f>IF($R21=1,,VLOOKUP($D21,'1-2'!$D$4:$L$103,6))</f>
        <v>0</v>
      </c>
      <c r="J21" s="278">
        <f>IF($R21=1,,VLOOKUP($D21,'1-2'!$D$4:$L$103,7))</f>
        <v>0</v>
      </c>
      <c r="K21" s="273">
        <f t="shared" si="5"/>
        <v>0</v>
      </c>
      <c r="L21" s="274">
        <f t="shared" si="8"/>
        <v>0</v>
      </c>
      <c r="M21" s="275">
        <f t="shared" si="9"/>
        <v>0</v>
      </c>
      <c r="N21" s="275">
        <f t="shared" si="7"/>
        <v>0</v>
      </c>
      <c r="O21" s="265">
        <f t="shared" si="2"/>
        <v>0</v>
      </c>
      <c r="P21" s="266">
        <f>IF($R21=1,"",VLOOKUP($D21,'1-2'!$D$4:$L$103,8))</f>
        <v>0</v>
      </c>
      <c r="Q21" s="267">
        <f>IF($R21=1,"",VLOOKUP($D21,'1-2'!$D$4:$L$103,9))</f>
        <v>0</v>
      </c>
      <c r="R21" s="24">
        <f>IF(ISNA(MATCH($D21,'随時②-2'!$D$4:$D$18,0)),0,1)</f>
        <v>0</v>
      </c>
      <c r="S21" s="61" t="str">
        <f t="shared" si="1"/>
        <v/>
      </c>
      <c r="T21" s="61" t="str">
        <f t="shared" si="3"/>
        <v/>
      </c>
      <c r="U21" s="5" t="str">
        <f t="shared" si="4"/>
        <v/>
      </c>
    </row>
    <row r="22" spans="1:21" ht="13.5" customHeight="1" x14ac:dyDescent="0.2">
      <c r="A22" s="268">
        <f>'1-2'!A22</f>
        <v>0</v>
      </c>
      <c r="B22" s="269">
        <f>'1-2'!B22</f>
        <v>0</v>
      </c>
      <c r="C22" s="426">
        <f>'1-2'!C22</f>
        <v>0</v>
      </c>
      <c r="D22" s="211">
        <v>19</v>
      </c>
      <c r="E22" s="270">
        <f>IF($R22=1,"",VLOOKUP($D22,'1-2'!$D$4:$L$103,2))</f>
        <v>0</v>
      </c>
      <c r="F22" s="270">
        <f>IF($R22=1,"取消し",VLOOKUP($D22,'1-2'!$D$4:$L$103,3))</f>
        <v>0</v>
      </c>
      <c r="G22" s="276">
        <f>IF($R22=1,,VLOOKUP($D22,'1-2'!$D$4:$L$103,4))</f>
        <v>0</v>
      </c>
      <c r="H22" s="277">
        <f>IF($R22=1,,VLOOKUP($D22,'1-2'!$D$4:$L$103,5))</f>
        <v>0</v>
      </c>
      <c r="I22" s="277">
        <f>IF($R22=1,,VLOOKUP($D22,'1-2'!$D$4:$L$103,6))</f>
        <v>0</v>
      </c>
      <c r="J22" s="278">
        <f>IF($R22=1,,VLOOKUP($D22,'1-2'!$D$4:$L$103,7))</f>
        <v>0</v>
      </c>
      <c r="K22" s="273">
        <f t="shared" si="5"/>
        <v>0</v>
      </c>
      <c r="L22" s="274">
        <f t="shared" si="8"/>
        <v>0</v>
      </c>
      <c r="M22" s="275">
        <f t="shared" si="9"/>
        <v>0</v>
      </c>
      <c r="N22" s="275">
        <f t="shared" si="7"/>
        <v>0</v>
      </c>
      <c r="O22" s="265">
        <f t="shared" si="2"/>
        <v>0</v>
      </c>
      <c r="P22" s="266">
        <f>IF($R22=1,"",VLOOKUP($D22,'1-2'!$D$4:$L$103,8))</f>
        <v>0</v>
      </c>
      <c r="Q22" s="267">
        <f>IF($R22=1,"",VLOOKUP($D22,'1-2'!$D$4:$L$103,9))</f>
        <v>0</v>
      </c>
      <c r="R22" s="24">
        <f>IF(ISNA(MATCH($D22,'随時②-2'!$D$4:$D$18,0)),0,1)</f>
        <v>0</v>
      </c>
      <c r="S22" s="61" t="str">
        <f t="shared" si="1"/>
        <v/>
      </c>
      <c r="T22" s="61" t="str">
        <f t="shared" si="3"/>
        <v/>
      </c>
      <c r="U22" s="5" t="str">
        <f t="shared" si="4"/>
        <v/>
      </c>
    </row>
    <row r="23" spans="1:21" ht="13.5" customHeight="1" x14ac:dyDescent="0.2">
      <c r="A23" s="268">
        <f>'1-2'!A23</f>
        <v>0</v>
      </c>
      <c r="B23" s="269">
        <f>'1-2'!B23</f>
        <v>0</v>
      </c>
      <c r="C23" s="426">
        <f>'1-2'!C23</f>
        <v>0</v>
      </c>
      <c r="D23" s="211">
        <v>20</v>
      </c>
      <c r="E23" s="270">
        <f>IF($R23=1,"",VLOOKUP($D23,'1-2'!$D$4:$L$103,2))</f>
        <v>0</v>
      </c>
      <c r="F23" s="270">
        <f>IF($R23=1,"取消し",VLOOKUP($D23,'1-2'!$D$4:$L$103,3))</f>
        <v>0</v>
      </c>
      <c r="G23" s="276">
        <f>IF($R23=1,,VLOOKUP($D23,'1-2'!$D$4:$L$103,4))</f>
        <v>0</v>
      </c>
      <c r="H23" s="277">
        <f>IF($R23=1,,VLOOKUP($D23,'1-2'!$D$4:$L$103,5))</f>
        <v>0</v>
      </c>
      <c r="I23" s="277">
        <f>IF($R23=1,,VLOOKUP($D23,'1-2'!$D$4:$L$103,6))</f>
        <v>0</v>
      </c>
      <c r="J23" s="278">
        <f>IF($R23=1,,VLOOKUP($D23,'1-2'!$D$4:$L$103,7))</f>
        <v>0</v>
      </c>
      <c r="K23" s="273">
        <f t="shared" si="5"/>
        <v>0</v>
      </c>
      <c r="L23" s="274">
        <f t="shared" si="8"/>
        <v>0</v>
      </c>
      <c r="M23" s="275">
        <f t="shared" si="9"/>
        <v>0</v>
      </c>
      <c r="N23" s="275">
        <f t="shared" si="7"/>
        <v>0</v>
      </c>
      <c r="O23" s="265">
        <f t="shared" si="2"/>
        <v>0</v>
      </c>
      <c r="P23" s="266">
        <f>IF($R23=1,"",VLOOKUP($D23,'1-2'!$D$4:$L$103,8))</f>
        <v>0</v>
      </c>
      <c r="Q23" s="267">
        <f>IF($R23=1,"",VLOOKUP($D23,'1-2'!$D$4:$L$103,9))</f>
        <v>0</v>
      </c>
      <c r="R23" s="24">
        <f>IF(ISNA(MATCH($D23,'随時②-2'!$D$4:$D$18,0)),0,1)</f>
        <v>0</v>
      </c>
      <c r="S23" s="61" t="str">
        <f t="shared" si="1"/>
        <v/>
      </c>
      <c r="T23" s="61" t="str">
        <f t="shared" si="3"/>
        <v/>
      </c>
      <c r="U23" s="5" t="str">
        <f t="shared" si="4"/>
        <v/>
      </c>
    </row>
    <row r="24" spans="1:21" ht="13.5" customHeight="1" x14ac:dyDescent="0.2">
      <c r="A24" s="268">
        <f>'1-2'!A24</f>
        <v>0</v>
      </c>
      <c r="B24" s="269">
        <f>'1-2'!B24</f>
        <v>0</v>
      </c>
      <c r="C24" s="426">
        <f>'1-2'!C24</f>
        <v>0</v>
      </c>
      <c r="D24" s="211">
        <v>21</v>
      </c>
      <c r="E24" s="270">
        <f>IF($R24=1,"",VLOOKUP($D24,'1-2'!$D$4:$L$103,2))</f>
        <v>0</v>
      </c>
      <c r="F24" s="270">
        <f>IF($R24=1,"取消し",VLOOKUP($D24,'1-2'!$D$4:$L$103,3))</f>
        <v>0</v>
      </c>
      <c r="G24" s="276">
        <f>IF($R24=1,,VLOOKUP($D24,'1-2'!$D$4:$L$103,4))</f>
        <v>0</v>
      </c>
      <c r="H24" s="277">
        <f>IF($R24=1,,VLOOKUP($D24,'1-2'!$D$4:$L$103,5))</f>
        <v>0</v>
      </c>
      <c r="I24" s="277">
        <f>IF($R24=1,,VLOOKUP($D24,'1-2'!$D$4:$L$103,6))</f>
        <v>0</v>
      </c>
      <c r="J24" s="278">
        <f>IF($R24=1,,VLOOKUP($D24,'1-2'!$D$4:$L$103,7))</f>
        <v>0</v>
      </c>
      <c r="K24" s="273">
        <f t="shared" si="5"/>
        <v>0</v>
      </c>
      <c r="L24" s="274">
        <f t="shared" si="8"/>
        <v>0</v>
      </c>
      <c r="M24" s="275">
        <f t="shared" si="9"/>
        <v>0</v>
      </c>
      <c r="N24" s="275">
        <f t="shared" si="7"/>
        <v>0</v>
      </c>
      <c r="O24" s="265">
        <f t="shared" si="2"/>
        <v>0</v>
      </c>
      <c r="P24" s="266">
        <f>IF($R24=1,"",VLOOKUP($D24,'1-2'!$D$4:$L$103,8))</f>
        <v>0</v>
      </c>
      <c r="Q24" s="267">
        <f>IF($R24=1,"",VLOOKUP($D24,'1-2'!$D$4:$L$103,9))</f>
        <v>0</v>
      </c>
      <c r="R24" s="24">
        <f>IF(ISNA(MATCH($D24,'随時②-2'!$D$4:$D$18,0)),0,1)</f>
        <v>0</v>
      </c>
      <c r="S24" s="61" t="str">
        <f t="shared" si="1"/>
        <v/>
      </c>
      <c r="T24" s="61" t="str">
        <f t="shared" si="3"/>
        <v/>
      </c>
      <c r="U24" s="5" t="str">
        <f t="shared" si="4"/>
        <v/>
      </c>
    </row>
    <row r="25" spans="1:21" ht="13.5" customHeight="1" x14ac:dyDescent="0.2">
      <c r="A25" s="268">
        <f>'1-2'!A25</f>
        <v>0</v>
      </c>
      <c r="B25" s="269">
        <f>'1-2'!B25</f>
        <v>0</v>
      </c>
      <c r="C25" s="426">
        <f>'1-2'!C25</f>
        <v>0</v>
      </c>
      <c r="D25" s="211">
        <v>22</v>
      </c>
      <c r="E25" s="270">
        <f>IF($R25=1,"",VLOOKUP($D25,'1-2'!$D$4:$L$103,2))</f>
        <v>0</v>
      </c>
      <c r="F25" s="270">
        <f>IF($R25=1,"取消し",VLOOKUP($D25,'1-2'!$D$4:$L$103,3))</f>
        <v>0</v>
      </c>
      <c r="G25" s="276">
        <f>IF($R25=1,,VLOOKUP($D25,'1-2'!$D$4:$L$103,4))</f>
        <v>0</v>
      </c>
      <c r="H25" s="277">
        <f>IF($R25=1,,VLOOKUP($D25,'1-2'!$D$4:$L$103,5))</f>
        <v>0</v>
      </c>
      <c r="I25" s="277">
        <f>IF($R25=1,,VLOOKUP($D25,'1-2'!$D$4:$L$103,6))</f>
        <v>0</v>
      </c>
      <c r="J25" s="278">
        <f>IF($R25=1,,VLOOKUP($D25,'1-2'!$D$4:$L$103,7))</f>
        <v>0</v>
      </c>
      <c r="K25" s="273">
        <f t="shared" si="5"/>
        <v>0</v>
      </c>
      <c r="L25" s="274">
        <f t="shared" si="8"/>
        <v>0</v>
      </c>
      <c r="M25" s="275">
        <f t="shared" si="9"/>
        <v>0</v>
      </c>
      <c r="N25" s="275">
        <f t="shared" si="7"/>
        <v>0</v>
      </c>
      <c r="O25" s="265">
        <f t="shared" si="2"/>
        <v>0</v>
      </c>
      <c r="P25" s="266">
        <f>IF($R25=1,"",VLOOKUP($D25,'1-2'!$D$4:$L$103,8))</f>
        <v>0</v>
      </c>
      <c r="Q25" s="267">
        <f>IF($R25=1,"",VLOOKUP($D25,'1-2'!$D$4:$L$103,9))</f>
        <v>0</v>
      </c>
      <c r="R25" s="24">
        <f>IF(ISNA(MATCH($D25,'随時②-2'!$D$4:$D$18,0)),0,1)</f>
        <v>0</v>
      </c>
      <c r="S25" s="61" t="str">
        <f t="shared" si="1"/>
        <v/>
      </c>
      <c r="T25" s="61" t="str">
        <f t="shared" si="3"/>
        <v/>
      </c>
      <c r="U25" s="5" t="str">
        <f t="shared" si="4"/>
        <v/>
      </c>
    </row>
    <row r="26" spans="1:21" ht="13.5" customHeight="1" x14ac:dyDescent="0.2">
      <c r="A26" s="268">
        <f>'1-2'!A26</f>
        <v>0</v>
      </c>
      <c r="B26" s="269">
        <f>'1-2'!B26</f>
        <v>0</v>
      </c>
      <c r="C26" s="426">
        <f>'1-2'!C26</f>
        <v>0</v>
      </c>
      <c r="D26" s="211">
        <v>23</v>
      </c>
      <c r="E26" s="270">
        <f>IF($R26=1,"",VLOOKUP($D26,'1-2'!$D$4:$L$103,2))</f>
        <v>0</v>
      </c>
      <c r="F26" s="270">
        <f>IF($R26=1,"取消し",VLOOKUP($D26,'1-2'!$D$4:$L$103,3))</f>
        <v>0</v>
      </c>
      <c r="G26" s="276">
        <f>IF($R26=1,,VLOOKUP($D26,'1-2'!$D$4:$L$103,4))</f>
        <v>0</v>
      </c>
      <c r="H26" s="277">
        <f>IF($R26=1,,VLOOKUP($D26,'1-2'!$D$4:$L$103,5))</f>
        <v>0</v>
      </c>
      <c r="I26" s="277">
        <f>IF($R26=1,,VLOOKUP($D26,'1-2'!$D$4:$L$103,6))</f>
        <v>0</v>
      </c>
      <c r="J26" s="278">
        <f>IF($R26=1,,VLOOKUP($D26,'1-2'!$D$4:$L$103,7))</f>
        <v>0</v>
      </c>
      <c r="K26" s="273">
        <f t="shared" si="5"/>
        <v>0</v>
      </c>
      <c r="L26" s="274">
        <f t="shared" si="8"/>
        <v>0</v>
      </c>
      <c r="M26" s="275">
        <f t="shared" si="9"/>
        <v>0</v>
      </c>
      <c r="N26" s="275">
        <f t="shared" si="7"/>
        <v>0</v>
      </c>
      <c r="O26" s="265">
        <f t="shared" si="2"/>
        <v>0</v>
      </c>
      <c r="P26" s="266">
        <f>IF($R26=1,"",VLOOKUP($D26,'1-2'!$D$4:$L$103,8))</f>
        <v>0</v>
      </c>
      <c r="Q26" s="267">
        <f>IF($R26=1,"",VLOOKUP($D26,'1-2'!$D$4:$L$103,9))</f>
        <v>0</v>
      </c>
      <c r="R26" s="24">
        <f>IF(ISNA(MATCH($D26,'随時②-2'!$D$4:$D$18,0)),0,1)</f>
        <v>0</v>
      </c>
      <c r="S26" s="61" t="str">
        <f t="shared" si="1"/>
        <v/>
      </c>
      <c r="T26" s="61" t="str">
        <f t="shared" si="3"/>
        <v/>
      </c>
      <c r="U26" s="5" t="str">
        <f t="shared" si="4"/>
        <v/>
      </c>
    </row>
    <row r="27" spans="1:21" ht="13.5" customHeight="1" x14ac:dyDescent="0.2">
      <c r="A27" s="268">
        <f>'1-2'!A27</f>
        <v>0</v>
      </c>
      <c r="B27" s="269">
        <f>'1-2'!B27</f>
        <v>0</v>
      </c>
      <c r="C27" s="426">
        <f>'1-2'!C27</f>
        <v>0</v>
      </c>
      <c r="D27" s="211">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8"/>
        <v>0</v>
      </c>
      <c r="M27" s="275">
        <f t="shared" si="9"/>
        <v>0</v>
      </c>
      <c r="N27" s="275">
        <f t="shared" si="7"/>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2">
      <c r="A28" s="268">
        <f>'1-2'!A28</f>
        <v>0</v>
      </c>
      <c r="B28" s="269">
        <f>'1-2'!B28</f>
        <v>0</v>
      </c>
      <c r="C28" s="426">
        <f>'1-2'!C28</f>
        <v>0</v>
      </c>
      <c r="D28" s="211">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8"/>
        <v>0</v>
      </c>
      <c r="M28" s="275">
        <f t="shared" si="9"/>
        <v>0</v>
      </c>
      <c r="N28" s="275">
        <f t="shared" si="7"/>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2">
      <c r="A29" s="268">
        <f>'1-2'!A29</f>
        <v>0</v>
      </c>
      <c r="B29" s="269">
        <f>'1-2'!B29</f>
        <v>0</v>
      </c>
      <c r="C29" s="426">
        <f>'1-2'!C29</f>
        <v>0</v>
      </c>
      <c r="D29" s="211">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8"/>
        <v>0</v>
      </c>
      <c r="M29" s="275">
        <f t="shared" si="9"/>
        <v>0</v>
      </c>
      <c r="N29" s="275">
        <f t="shared" si="7"/>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2">
      <c r="A30" s="268">
        <f>'1-2'!A30</f>
        <v>0</v>
      </c>
      <c r="B30" s="269">
        <f>'1-2'!B30</f>
        <v>0</v>
      </c>
      <c r="C30" s="426">
        <f>'1-2'!C30</f>
        <v>0</v>
      </c>
      <c r="D30" s="211">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8"/>
        <v>0</v>
      </c>
      <c r="M30" s="275">
        <f t="shared" si="9"/>
        <v>0</v>
      </c>
      <c r="N30" s="275">
        <f t="shared" si="7"/>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2">
      <c r="A31" s="268">
        <f>'1-2'!A31</f>
        <v>0</v>
      </c>
      <c r="B31" s="269">
        <f>'1-2'!B31</f>
        <v>0</v>
      </c>
      <c r="C31" s="426">
        <f>'1-2'!C31</f>
        <v>0</v>
      </c>
      <c r="D31" s="211">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8"/>
        <v>0</v>
      </c>
      <c r="M31" s="275">
        <f t="shared" si="9"/>
        <v>0</v>
      </c>
      <c r="N31" s="275">
        <f t="shared" si="7"/>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2">
      <c r="A32" s="268">
        <f>'1-2'!A32</f>
        <v>0</v>
      </c>
      <c r="B32" s="269">
        <f>'1-2'!B32</f>
        <v>0</v>
      </c>
      <c r="C32" s="426">
        <f>'1-2'!C32</f>
        <v>0</v>
      </c>
      <c r="D32" s="211">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8"/>
        <v>0</v>
      </c>
      <c r="M32" s="275">
        <f t="shared" si="9"/>
        <v>0</v>
      </c>
      <c r="N32" s="275">
        <f t="shared" si="7"/>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2">
      <c r="A33" s="268">
        <f>'1-2'!A33</f>
        <v>0</v>
      </c>
      <c r="B33" s="269">
        <f>'1-2'!B33</f>
        <v>0</v>
      </c>
      <c r="C33" s="426">
        <f>'1-2'!C33</f>
        <v>0</v>
      </c>
      <c r="D33" s="211">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8"/>
        <v>0</v>
      </c>
      <c r="M33" s="275">
        <f t="shared" si="9"/>
        <v>0</v>
      </c>
      <c r="N33" s="275">
        <f t="shared" si="7"/>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2">
      <c r="A34" s="268">
        <f>'1-2'!A34</f>
        <v>0</v>
      </c>
      <c r="B34" s="269">
        <f>'1-2'!B34</f>
        <v>0</v>
      </c>
      <c r="C34" s="426">
        <f>'1-2'!C34</f>
        <v>0</v>
      </c>
      <c r="D34" s="211">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8"/>
        <v>0</v>
      </c>
      <c r="M34" s="275">
        <f t="shared" si="9"/>
        <v>0</v>
      </c>
      <c r="N34" s="275">
        <f t="shared" si="7"/>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2">
      <c r="A35" s="268">
        <f>'1-2'!A35</f>
        <v>0</v>
      </c>
      <c r="B35" s="269">
        <f>'1-2'!B35</f>
        <v>0</v>
      </c>
      <c r="C35" s="426">
        <f>'1-2'!C35</f>
        <v>0</v>
      </c>
      <c r="D35" s="211">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8"/>
        <v>0</v>
      </c>
      <c r="M35" s="275">
        <f t="shared" si="9"/>
        <v>0</v>
      </c>
      <c r="N35" s="275">
        <f t="shared" si="7"/>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2">
      <c r="A36" s="268">
        <f>'1-2'!A36</f>
        <v>0</v>
      </c>
      <c r="B36" s="269">
        <f>'1-2'!B36</f>
        <v>0</v>
      </c>
      <c r="C36" s="426">
        <f>'1-2'!C36</f>
        <v>0</v>
      </c>
      <c r="D36" s="211">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8"/>
        <v>0</v>
      </c>
      <c r="M36" s="275">
        <f t="shared" si="9"/>
        <v>0</v>
      </c>
      <c r="N36" s="275">
        <f t="shared" si="7"/>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2">
      <c r="A37" s="268">
        <f>'1-2'!A37</f>
        <v>0</v>
      </c>
      <c r="B37" s="269">
        <f>'1-2'!B37</f>
        <v>0</v>
      </c>
      <c r="C37" s="426">
        <f>'1-2'!C37</f>
        <v>0</v>
      </c>
      <c r="D37" s="211">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8"/>
        <v>0</v>
      </c>
      <c r="M37" s="275">
        <f t="shared" si="9"/>
        <v>0</v>
      </c>
      <c r="N37" s="275">
        <f t="shared" si="7"/>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2">
      <c r="A38" s="268">
        <f>'1-2'!A38</f>
        <v>0</v>
      </c>
      <c r="B38" s="269">
        <f>'1-2'!B38</f>
        <v>0</v>
      </c>
      <c r="C38" s="426">
        <f>'1-2'!C38</f>
        <v>0</v>
      </c>
      <c r="D38" s="211">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8"/>
        <v>0</v>
      </c>
      <c r="M38" s="275">
        <f t="shared" si="9"/>
        <v>0</v>
      </c>
      <c r="N38" s="275">
        <f t="shared" si="7"/>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2">
      <c r="A39" s="268">
        <f>'1-2'!A39</f>
        <v>0</v>
      </c>
      <c r="B39" s="269">
        <f>'1-2'!B39</f>
        <v>0</v>
      </c>
      <c r="C39" s="426">
        <f>'1-2'!C39</f>
        <v>0</v>
      </c>
      <c r="D39" s="211">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8"/>
        <v>0</v>
      </c>
      <c r="M39" s="275">
        <f t="shared" si="9"/>
        <v>0</v>
      </c>
      <c r="N39" s="275">
        <f t="shared" si="7"/>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2">
      <c r="A40" s="268">
        <f>'1-2'!A40</f>
        <v>0</v>
      </c>
      <c r="B40" s="269">
        <f>'1-2'!B40</f>
        <v>0</v>
      </c>
      <c r="C40" s="426">
        <f>'1-2'!C40</f>
        <v>0</v>
      </c>
      <c r="D40" s="211">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8"/>
        <v>0</v>
      </c>
      <c r="M40" s="275">
        <f t="shared" si="9"/>
        <v>0</v>
      </c>
      <c r="N40" s="275">
        <f t="shared" si="7"/>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2">
      <c r="A41" s="268">
        <f>'1-2'!A41</f>
        <v>0</v>
      </c>
      <c r="B41" s="269">
        <f>'1-2'!B41</f>
        <v>0</v>
      </c>
      <c r="C41" s="426">
        <f>'1-2'!C41</f>
        <v>0</v>
      </c>
      <c r="D41" s="211">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8"/>
        <v>0</v>
      </c>
      <c r="M41" s="275">
        <f t="shared" si="9"/>
        <v>0</v>
      </c>
      <c r="N41" s="275">
        <f t="shared" si="7"/>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2">
      <c r="A42" s="268">
        <f>'1-2'!A42</f>
        <v>0</v>
      </c>
      <c r="B42" s="269">
        <f>'1-2'!B42</f>
        <v>0</v>
      </c>
      <c r="C42" s="426">
        <f>'1-2'!C42</f>
        <v>0</v>
      </c>
      <c r="D42" s="211">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8"/>
        <v>0</v>
      </c>
      <c r="M42" s="275">
        <f t="shared" si="9"/>
        <v>0</v>
      </c>
      <c r="N42" s="275">
        <f t="shared" si="7"/>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2">
      <c r="A43" s="268">
        <f>'1-2'!A43</f>
        <v>0</v>
      </c>
      <c r="B43" s="269">
        <f>'1-2'!B43</f>
        <v>0</v>
      </c>
      <c r="C43" s="426">
        <f>'1-2'!C43</f>
        <v>0</v>
      </c>
      <c r="D43" s="211">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8"/>
        <v>0</v>
      </c>
      <c r="M43" s="275">
        <f t="shared" si="9"/>
        <v>0</v>
      </c>
      <c r="N43" s="275">
        <f t="shared" si="7"/>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2">
      <c r="A44" s="268">
        <f>'1-2'!A44</f>
        <v>0</v>
      </c>
      <c r="B44" s="269">
        <f>'1-2'!B44</f>
        <v>0</v>
      </c>
      <c r="C44" s="426">
        <f>'1-2'!C44</f>
        <v>0</v>
      </c>
      <c r="D44" s="211">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8"/>
        <v>0</v>
      </c>
      <c r="M44" s="275">
        <f t="shared" si="9"/>
        <v>0</v>
      </c>
      <c r="N44" s="275">
        <f t="shared" si="7"/>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2">
      <c r="A45" s="268">
        <f>'1-2'!A45</f>
        <v>0</v>
      </c>
      <c r="B45" s="269">
        <f>'1-2'!B45</f>
        <v>0</v>
      </c>
      <c r="C45" s="426">
        <f>'1-2'!C45</f>
        <v>0</v>
      </c>
      <c r="D45" s="211">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8"/>
        <v>0</v>
      </c>
      <c r="M45" s="275">
        <f t="shared" si="9"/>
        <v>0</v>
      </c>
      <c r="N45" s="275">
        <f t="shared" si="7"/>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2">
      <c r="A46" s="268">
        <f>'1-2'!A46</f>
        <v>0</v>
      </c>
      <c r="B46" s="269">
        <f>'1-2'!B46</f>
        <v>0</v>
      </c>
      <c r="C46" s="426">
        <f>'1-2'!C46</f>
        <v>0</v>
      </c>
      <c r="D46" s="211">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8"/>
        <v>0</v>
      </c>
      <c r="M46" s="275">
        <f t="shared" si="9"/>
        <v>0</v>
      </c>
      <c r="N46" s="275">
        <f t="shared" si="7"/>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2">
      <c r="A47" s="268">
        <f>'1-2'!A47</f>
        <v>0</v>
      </c>
      <c r="B47" s="269">
        <f>'1-2'!B47</f>
        <v>0</v>
      </c>
      <c r="C47" s="426">
        <f>'1-2'!C47</f>
        <v>0</v>
      </c>
      <c r="D47" s="211">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8"/>
        <v>0</v>
      </c>
      <c r="M47" s="275">
        <f t="shared" si="9"/>
        <v>0</v>
      </c>
      <c r="N47" s="275">
        <f t="shared" si="7"/>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2">
      <c r="A48" s="268">
        <f>'1-2'!A48</f>
        <v>0</v>
      </c>
      <c r="B48" s="269">
        <f>'1-2'!B48</f>
        <v>0</v>
      </c>
      <c r="C48" s="426">
        <f>'1-2'!C48</f>
        <v>0</v>
      </c>
      <c r="D48" s="211">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8"/>
        <v>0</v>
      </c>
      <c r="M48" s="275">
        <f t="shared" si="9"/>
        <v>0</v>
      </c>
      <c r="N48" s="275">
        <f t="shared" si="7"/>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2">
      <c r="A49" s="268">
        <f>'1-2'!A49</f>
        <v>0</v>
      </c>
      <c r="B49" s="269">
        <f>'1-2'!B49</f>
        <v>0</v>
      </c>
      <c r="C49" s="426">
        <f>'1-2'!C49</f>
        <v>0</v>
      </c>
      <c r="D49" s="211">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8"/>
        <v>0</v>
      </c>
      <c r="M49" s="275">
        <f t="shared" si="9"/>
        <v>0</v>
      </c>
      <c r="N49" s="275">
        <f t="shared" si="7"/>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2">
      <c r="A50" s="268">
        <f>'1-2'!A50</f>
        <v>0</v>
      </c>
      <c r="B50" s="269">
        <f>'1-2'!B50</f>
        <v>0</v>
      </c>
      <c r="C50" s="426">
        <f>'1-2'!C50</f>
        <v>0</v>
      </c>
      <c r="D50" s="211">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8"/>
        <v>0</v>
      </c>
      <c r="M50" s="275">
        <f t="shared" si="9"/>
        <v>0</v>
      </c>
      <c r="N50" s="275">
        <f t="shared" si="7"/>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2">
      <c r="A51" s="268">
        <f>'1-2'!A51</f>
        <v>0</v>
      </c>
      <c r="B51" s="269">
        <f>'1-2'!B51</f>
        <v>0</v>
      </c>
      <c r="C51" s="426">
        <f>'1-2'!C51</f>
        <v>0</v>
      </c>
      <c r="D51" s="211">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8"/>
        <v>0</v>
      </c>
      <c r="M51" s="275">
        <f t="shared" si="9"/>
        <v>0</v>
      </c>
      <c r="N51" s="275">
        <f t="shared" si="7"/>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2">
      <c r="A52" s="268">
        <f>'1-2'!A52</f>
        <v>0</v>
      </c>
      <c r="B52" s="269">
        <f>'1-2'!B52</f>
        <v>0</v>
      </c>
      <c r="C52" s="426">
        <f>'1-2'!C52</f>
        <v>0</v>
      </c>
      <c r="D52" s="211">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8"/>
        <v>0</v>
      </c>
      <c r="M52" s="275">
        <f t="shared" si="9"/>
        <v>0</v>
      </c>
      <c r="N52" s="275">
        <f t="shared" si="7"/>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2">
      <c r="A53" s="268">
        <f>'1-2'!A53</f>
        <v>0</v>
      </c>
      <c r="B53" s="269">
        <f>'1-2'!B53</f>
        <v>0</v>
      </c>
      <c r="C53" s="426">
        <f>'1-2'!C53</f>
        <v>0</v>
      </c>
      <c r="D53" s="211">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8"/>
        <v>0</v>
      </c>
      <c r="M53" s="275">
        <f t="shared" si="9"/>
        <v>0</v>
      </c>
      <c r="N53" s="275">
        <f t="shared" si="7"/>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2">
      <c r="A54" s="268">
        <f>'1-2'!A54</f>
        <v>0</v>
      </c>
      <c r="B54" s="269">
        <f>'1-2'!B54</f>
        <v>0</v>
      </c>
      <c r="C54" s="426">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8"/>
        <v>0</v>
      </c>
      <c r="M54" s="275">
        <f t="shared" si="9"/>
        <v>0</v>
      </c>
      <c r="N54" s="275">
        <f t="shared" si="7"/>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2">
      <c r="A55" s="268">
        <f>'1-2'!A55</f>
        <v>0</v>
      </c>
      <c r="B55" s="269">
        <f>'1-2'!B55</f>
        <v>0</v>
      </c>
      <c r="C55" s="426">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8"/>
        <v>0</v>
      </c>
      <c r="M55" s="275">
        <f t="shared" si="9"/>
        <v>0</v>
      </c>
      <c r="N55" s="275">
        <f t="shared" si="7"/>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2">
      <c r="A56" s="268">
        <f>'1-2'!A56</f>
        <v>0</v>
      </c>
      <c r="B56" s="269">
        <f>'1-2'!B56</f>
        <v>0</v>
      </c>
      <c r="C56" s="426">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8"/>
        <v>0</v>
      </c>
      <c r="M56" s="275">
        <f t="shared" si="9"/>
        <v>0</v>
      </c>
      <c r="N56" s="275">
        <f t="shared" si="7"/>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2">
      <c r="A57" s="268">
        <f>'1-2'!A57</f>
        <v>0</v>
      </c>
      <c r="B57" s="269">
        <f>'1-2'!B57</f>
        <v>0</v>
      </c>
      <c r="C57" s="426">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8"/>
        <v>0</v>
      </c>
      <c r="M57" s="275">
        <f t="shared" si="9"/>
        <v>0</v>
      </c>
      <c r="N57" s="275">
        <f t="shared" si="7"/>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2">
      <c r="A58" s="268">
        <f>'1-2'!A58</f>
        <v>0</v>
      </c>
      <c r="B58" s="269">
        <f>'1-2'!B58</f>
        <v>0</v>
      </c>
      <c r="C58" s="426">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8"/>
        <v>0</v>
      </c>
      <c r="M58" s="275">
        <f t="shared" si="9"/>
        <v>0</v>
      </c>
      <c r="N58" s="275">
        <f t="shared" si="7"/>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2">
      <c r="A59" s="268">
        <f>'1-2'!A59</f>
        <v>0</v>
      </c>
      <c r="B59" s="269">
        <f>'1-2'!B59</f>
        <v>0</v>
      </c>
      <c r="C59" s="426">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8"/>
        <v>0</v>
      </c>
      <c r="M59" s="275">
        <f t="shared" si="9"/>
        <v>0</v>
      </c>
      <c r="N59" s="275">
        <f t="shared" si="7"/>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2">
      <c r="A60" s="268">
        <f>'1-2'!A60</f>
        <v>0</v>
      </c>
      <c r="B60" s="269">
        <f>'1-2'!B60</f>
        <v>0</v>
      </c>
      <c r="C60" s="426">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8"/>
        <v>0</v>
      </c>
      <c r="M60" s="275">
        <f t="shared" si="9"/>
        <v>0</v>
      </c>
      <c r="N60" s="275">
        <f t="shared" si="7"/>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2">
      <c r="A61" s="268">
        <f>'1-2'!A61</f>
        <v>0</v>
      </c>
      <c r="B61" s="269">
        <f>'1-2'!B61</f>
        <v>0</v>
      </c>
      <c r="C61" s="426">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8"/>
        <v>0</v>
      </c>
      <c r="M61" s="275">
        <f t="shared" si="9"/>
        <v>0</v>
      </c>
      <c r="N61" s="275">
        <f t="shared" si="7"/>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2">
      <c r="A62" s="268">
        <f>'1-2'!A62</f>
        <v>0</v>
      </c>
      <c r="B62" s="269">
        <f>'1-2'!B62</f>
        <v>0</v>
      </c>
      <c r="C62" s="426">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8"/>
        <v>0</v>
      </c>
      <c r="M62" s="275">
        <f t="shared" si="9"/>
        <v>0</v>
      </c>
      <c r="N62" s="275">
        <f t="shared" si="7"/>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2">
      <c r="A63" s="268">
        <f>'1-2'!A63</f>
        <v>0</v>
      </c>
      <c r="B63" s="269">
        <f>'1-2'!B63</f>
        <v>0</v>
      </c>
      <c r="C63" s="426">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8"/>
        <v>0</v>
      </c>
      <c r="M63" s="275">
        <f t="shared" si="9"/>
        <v>0</v>
      </c>
      <c r="N63" s="275">
        <f t="shared" si="7"/>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2">
      <c r="A64" s="268">
        <f>'1-2'!A64</f>
        <v>0</v>
      </c>
      <c r="B64" s="269">
        <f>'1-2'!B64</f>
        <v>0</v>
      </c>
      <c r="C64" s="426">
        <f>'1-2'!C64</f>
        <v>0</v>
      </c>
      <c r="D64" s="211">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8"/>
        <v>0</v>
      </c>
      <c r="M64" s="275">
        <f t="shared" si="9"/>
        <v>0</v>
      </c>
      <c r="N64" s="275">
        <f t="shared" si="7"/>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2">
      <c r="A65" s="268">
        <f>'1-2'!A65</f>
        <v>0</v>
      </c>
      <c r="B65" s="269">
        <f>'1-2'!B65</f>
        <v>0</v>
      </c>
      <c r="C65" s="426">
        <f>'1-2'!C65</f>
        <v>0</v>
      </c>
      <c r="D65" s="211">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8"/>
        <v>0</v>
      </c>
      <c r="M65" s="275">
        <f t="shared" si="9"/>
        <v>0</v>
      </c>
      <c r="N65" s="275">
        <f t="shared" si="7"/>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2">
      <c r="A66" s="268">
        <f>'1-2'!A66</f>
        <v>0</v>
      </c>
      <c r="B66" s="269">
        <f>'1-2'!B66</f>
        <v>0</v>
      </c>
      <c r="C66" s="426">
        <f>'1-2'!C66</f>
        <v>0</v>
      </c>
      <c r="D66" s="211">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8"/>
        <v>0</v>
      </c>
      <c r="M66" s="275">
        <f t="shared" si="9"/>
        <v>0</v>
      </c>
      <c r="N66" s="275">
        <f t="shared" si="7"/>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2">
      <c r="A67" s="268">
        <f>'1-2'!A67</f>
        <v>0</v>
      </c>
      <c r="B67" s="269">
        <f>'1-2'!B67</f>
        <v>0</v>
      </c>
      <c r="C67" s="426">
        <f>'1-2'!C67</f>
        <v>0</v>
      </c>
      <c r="D67" s="211">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8"/>
        <v>0</v>
      </c>
      <c r="M67" s="275">
        <f t="shared" si="9"/>
        <v>0</v>
      </c>
      <c r="N67" s="275">
        <f t="shared" si="7"/>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2">
      <c r="A68" s="268">
        <f>'1-2'!A68</f>
        <v>0</v>
      </c>
      <c r="B68" s="269">
        <f>'1-2'!B68</f>
        <v>0</v>
      </c>
      <c r="C68" s="426">
        <f>'1-2'!C68</f>
        <v>0</v>
      </c>
      <c r="D68" s="211">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8"/>
        <v>0</v>
      </c>
      <c r="M68" s="275">
        <f t="shared" si="9"/>
        <v>0</v>
      </c>
      <c r="N68" s="275">
        <f t="shared" si="7"/>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2">
      <c r="A69" s="268">
        <f>'1-2'!A69</f>
        <v>0</v>
      </c>
      <c r="B69" s="269">
        <f>'1-2'!B69</f>
        <v>0</v>
      </c>
      <c r="C69" s="426">
        <f>'1-2'!C69</f>
        <v>0</v>
      </c>
      <c r="D69" s="211">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8"/>
        <v>0</v>
      </c>
      <c r="M69" s="275">
        <f t="shared" si="9"/>
        <v>0</v>
      </c>
      <c r="N69" s="275">
        <f t="shared" si="7"/>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8">
        <f>'1-2'!A70</f>
        <v>0</v>
      </c>
      <c r="B70" s="269">
        <f>'1-2'!B70</f>
        <v>0</v>
      </c>
      <c r="C70" s="426">
        <f>'1-2'!C70</f>
        <v>0</v>
      </c>
      <c r="D70" s="211">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8"/>
        <v>0</v>
      </c>
      <c r="M70" s="275">
        <f t="shared" si="9"/>
        <v>0</v>
      </c>
      <c r="N70" s="275">
        <f t="shared" si="7"/>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2">
      <c r="A71" s="268">
        <f>'1-2'!A71</f>
        <v>0</v>
      </c>
      <c r="B71" s="269">
        <f>'1-2'!B71</f>
        <v>0</v>
      </c>
      <c r="C71" s="426">
        <f>'1-2'!C71</f>
        <v>0</v>
      </c>
      <c r="D71" s="211">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8"/>
        <v>0</v>
      </c>
      <c r="M71" s="275">
        <f t="shared" si="9"/>
        <v>0</v>
      </c>
      <c r="N71" s="275">
        <f t="shared" si="7"/>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2">
      <c r="A72" s="268">
        <f>'1-2'!A72</f>
        <v>0</v>
      </c>
      <c r="B72" s="269">
        <f>'1-2'!B72</f>
        <v>0</v>
      </c>
      <c r="C72" s="426">
        <f>'1-2'!C72</f>
        <v>0</v>
      </c>
      <c r="D72" s="211">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8"/>
        <v>0</v>
      </c>
      <c r="M72" s="275">
        <f t="shared" si="9"/>
        <v>0</v>
      </c>
      <c r="N72" s="275">
        <f t="shared" si="7"/>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2">
      <c r="A73" s="268">
        <f>'1-2'!A73</f>
        <v>0</v>
      </c>
      <c r="B73" s="269">
        <f>'1-2'!B73</f>
        <v>0</v>
      </c>
      <c r="C73" s="426">
        <f>'1-2'!C73</f>
        <v>0</v>
      </c>
      <c r="D73" s="211">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8"/>
        <v>0</v>
      </c>
      <c r="M73" s="275">
        <f t="shared" si="9"/>
        <v>0</v>
      </c>
      <c r="N73" s="275">
        <f t="shared" si="7"/>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2">
      <c r="A74" s="268">
        <f>'1-2'!A74</f>
        <v>0</v>
      </c>
      <c r="B74" s="269">
        <f>'1-2'!B74</f>
        <v>0</v>
      </c>
      <c r="C74" s="426">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8"/>
        <v>0</v>
      </c>
      <c r="M74" s="275">
        <f t="shared" si="9"/>
        <v>0</v>
      </c>
      <c r="N74" s="275">
        <f t="shared" si="7"/>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2">
      <c r="A75" s="268">
        <f>'1-2'!A75</f>
        <v>0</v>
      </c>
      <c r="B75" s="269">
        <f>'1-2'!B75</f>
        <v>0</v>
      </c>
      <c r="C75" s="426">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2">
      <c r="A76" s="268">
        <f>'1-2'!A76</f>
        <v>0</v>
      </c>
      <c r="B76" s="269">
        <f>'1-2'!B76</f>
        <v>0</v>
      </c>
      <c r="C76" s="426">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2">
      <c r="A77" s="268">
        <f>'1-2'!A77</f>
        <v>0</v>
      </c>
      <c r="B77" s="269">
        <f>'1-2'!B77</f>
        <v>0</v>
      </c>
      <c r="C77" s="426">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2">
      <c r="A78" s="268">
        <f>'1-2'!A78</f>
        <v>0</v>
      </c>
      <c r="B78" s="269">
        <f>'1-2'!B78</f>
        <v>0</v>
      </c>
      <c r="C78" s="426">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2">
      <c r="A79" s="268">
        <f>'1-2'!A79</f>
        <v>0</v>
      </c>
      <c r="B79" s="269">
        <f>'1-2'!B79</f>
        <v>0</v>
      </c>
      <c r="C79" s="426">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2">
      <c r="A80" s="268">
        <f>'1-2'!A80</f>
        <v>0</v>
      </c>
      <c r="B80" s="269">
        <f>'1-2'!B80</f>
        <v>0</v>
      </c>
      <c r="C80" s="426">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2">
      <c r="A81" s="268">
        <f>'1-2'!A81</f>
        <v>0</v>
      </c>
      <c r="B81" s="269">
        <f>'1-2'!B81</f>
        <v>0</v>
      </c>
      <c r="C81" s="426">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2">
      <c r="A82" s="268">
        <f>'1-2'!A82</f>
        <v>0</v>
      </c>
      <c r="B82" s="269">
        <f>'1-2'!B82</f>
        <v>0</v>
      </c>
      <c r="C82" s="426">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2">
      <c r="A83" s="268">
        <f>'1-2'!A83</f>
        <v>0</v>
      </c>
      <c r="B83" s="269">
        <f>'1-2'!B83</f>
        <v>0</v>
      </c>
      <c r="C83" s="426">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2">
      <c r="A84" s="268">
        <f>'1-2'!A84</f>
        <v>0</v>
      </c>
      <c r="B84" s="269">
        <f>'1-2'!B84</f>
        <v>0</v>
      </c>
      <c r="C84" s="426">
        <f>'1-2'!C84</f>
        <v>0</v>
      </c>
      <c r="D84" s="211">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2">
      <c r="A85" s="268">
        <f>'1-2'!A85</f>
        <v>0</v>
      </c>
      <c r="B85" s="269">
        <f>'1-2'!B85</f>
        <v>0</v>
      </c>
      <c r="C85" s="426">
        <f>'1-2'!C85</f>
        <v>0</v>
      </c>
      <c r="D85" s="211">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2">
      <c r="A86" s="268">
        <f>'1-2'!A86</f>
        <v>0</v>
      </c>
      <c r="B86" s="269">
        <f>'1-2'!B86</f>
        <v>0</v>
      </c>
      <c r="C86" s="426">
        <f>'1-2'!C86</f>
        <v>0</v>
      </c>
      <c r="D86" s="211">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2">
      <c r="A87" s="268">
        <f>'1-2'!A87</f>
        <v>0</v>
      </c>
      <c r="B87" s="269">
        <f>'1-2'!B87</f>
        <v>0</v>
      </c>
      <c r="C87" s="426">
        <f>'1-2'!C87</f>
        <v>0</v>
      </c>
      <c r="D87" s="211">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2">
      <c r="A88" s="268">
        <f>'1-2'!A88</f>
        <v>0</v>
      </c>
      <c r="B88" s="269">
        <f>'1-2'!B88</f>
        <v>0</v>
      </c>
      <c r="C88" s="426">
        <f>'1-2'!C88</f>
        <v>0</v>
      </c>
      <c r="D88" s="211">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2">
      <c r="A89" s="268">
        <f>'1-2'!A89</f>
        <v>0</v>
      </c>
      <c r="B89" s="269">
        <f>'1-2'!B89</f>
        <v>0</v>
      </c>
      <c r="C89" s="426">
        <f>'1-2'!C89</f>
        <v>0</v>
      </c>
      <c r="D89" s="211">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2">
      <c r="A90" s="268">
        <f>'1-2'!A90</f>
        <v>0</v>
      </c>
      <c r="B90" s="269">
        <f>'1-2'!B90</f>
        <v>0</v>
      </c>
      <c r="C90" s="426">
        <f>'1-2'!C90</f>
        <v>0</v>
      </c>
      <c r="D90" s="211">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2">
      <c r="A91" s="268">
        <f>'1-2'!A91</f>
        <v>0</v>
      </c>
      <c r="B91" s="269">
        <f>'1-2'!B91</f>
        <v>0</v>
      </c>
      <c r="C91" s="426">
        <f>'1-2'!C91</f>
        <v>0</v>
      </c>
      <c r="D91" s="211">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2">
      <c r="A92" s="268">
        <f>'1-2'!A92</f>
        <v>0</v>
      </c>
      <c r="B92" s="269">
        <f>'1-2'!B92</f>
        <v>0</v>
      </c>
      <c r="C92" s="426">
        <f>'1-2'!C92</f>
        <v>0</v>
      </c>
      <c r="D92" s="211">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2">
      <c r="A93" s="268">
        <f>'1-2'!A93</f>
        <v>0</v>
      </c>
      <c r="B93" s="269">
        <f>'1-2'!B93</f>
        <v>0</v>
      </c>
      <c r="C93" s="426">
        <f>'1-2'!C93</f>
        <v>0</v>
      </c>
      <c r="D93" s="211">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2">
      <c r="A94" s="268">
        <f>'1-2'!A94</f>
        <v>0</v>
      </c>
      <c r="B94" s="269">
        <f>'1-2'!B94</f>
        <v>0</v>
      </c>
      <c r="C94" s="426">
        <f>'1-2'!C94</f>
        <v>0</v>
      </c>
      <c r="D94" s="211">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2">
      <c r="A95" s="268">
        <f>'1-2'!A95</f>
        <v>0</v>
      </c>
      <c r="B95" s="269">
        <f>'1-2'!B95</f>
        <v>0</v>
      </c>
      <c r="C95" s="426">
        <f>'1-2'!C95</f>
        <v>0</v>
      </c>
      <c r="D95" s="211">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2">
      <c r="A96" s="268">
        <f>'1-2'!A96</f>
        <v>0</v>
      </c>
      <c r="B96" s="269">
        <f>'1-2'!B96</f>
        <v>0</v>
      </c>
      <c r="C96" s="426">
        <f>'1-2'!C96</f>
        <v>0</v>
      </c>
      <c r="D96" s="211">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2">
      <c r="A97" s="268">
        <f>'1-2'!A97</f>
        <v>0</v>
      </c>
      <c r="B97" s="269">
        <f>'1-2'!B97</f>
        <v>0</v>
      </c>
      <c r="C97" s="426">
        <f>'1-2'!C97</f>
        <v>0</v>
      </c>
      <c r="D97" s="211">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2">
      <c r="A98" s="268">
        <f>'1-2'!A98</f>
        <v>0</v>
      </c>
      <c r="B98" s="269">
        <f>'1-2'!B98</f>
        <v>0</v>
      </c>
      <c r="C98" s="426">
        <f>'1-2'!C98</f>
        <v>0</v>
      </c>
      <c r="D98" s="211">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2">
      <c r="A99" s="268">
        <f>'1-2'!A99</f>
        <v>0</v>
      </c>
      <c r="B99" s="269">
        <f>'1-2'!B99</f>
        <v>0</v>
      </c>
      <c r="C99" s="426">
        <f>'1-2'!C99</f>
        <v>0</v>
      </c>
      <c r="D99" s="211">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2">
      <c r="A100" s="268">
        <f>'1-2'!A100</f>
        <v>0</v>
      </c>
      <c r="B100" s="269">
        <f>'1-2'!B100</f>
        <v>0</v>
      </c>
      <c r="C100" s="426">
        <f>'1-2'!C100</f>
        <v>0</v>
      </c>
      <c r="D100" s="211">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2">
      <c r="A101" s="268">
        <f>'1-2'!A101</f>
        <v>0</v>
      </c>
      <c r="B101" s="269">
        <f>'1-2'!B101</f>
        <v>0</v>
      </c>
      <c r="C101" s="426">
        <f>'1-2'!C101</f>
        <v>0</v>
      </c>
      <c r="D101" s="211">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2">
      <c r="A102" s="268">
        <f>'1-2'!A102</f>
        <v>0</v>
      </c>
      <c r="B102" s="269">
        <f>'1-2'!B102</f>
        <v>0</v>
      </c>
      <c r="C102" s="426">
        <f>'1-2'!C102</f>
        <v>0</v>
      </c>
      <c r="D102" s="211">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2">
      <c r="A103" s="490">
        <f>'1-2'!A103</f>
        <v>0</v>
      </c>
      <c r="B103" s="491">
        <f>'1-2'!B103</f>
        <v>0</v>
      </c>
      <c r="C103" s="492">
        <f>'1-2'!C103</f>
        <v>0</v>
      </c>
      <c r="D103" s="229">
        <v>100</v>
      </c>
      <c r="E103" s="493">
        <f>IF($R103=1,"",VLOOKUP($D103,'1-2'!$D$4:$L$103,2))</f>
        <v>0</v>
      </c>
      <c r="F103" s="493">
        <f>IF($R103=1,"取消し",VLOOKUP($D103,'1-2'!$D$4:$L$103,3))</f>
        <v>0</v>
      </c>
      <c r="G103" s="393">
        <f>IF($R103=1,,VLOOKUP($D103,'1-2'!$D$4:$L$103,4))</f>
        <v>0</v>
      </c>
      <c r="H103" s="494">
        <f>IF($R103=1,,VLOOKUP($D103,'1-2'!$D$4:$L$103,5))</f>
        <v>0</v>
      </c>
      <c r="I103" s="494">
        <f>IF($R103=1,,VLOOKUP($D103,'1-2'!$D$4:$L$103,6))</f>
        <v>0</v>
      </c>
      <c r="J103" s="501">
        <f>IF($R103=1,,VLOOKUP($D103,'1-2'!$D$4:$L$103,7))</f>
        <v>0</v>
      </c>
      <c r="K103" s="495">
        <f t="shared" si="14"/>
        <v>0</v>
      </c>
      <c r="L103" s="496">
        <f t="shared" si="15"/>
        <v>0</v>
      </c>
      <c r="M103" s="497">
        <f t="shared" si="16"/>
        <v>0</v>
      </c>
      <c r="N103" s="497">
        <f t="shared" si="17"/>
        <v>0</v>
      </c>
      <c r="O103" s="498">
        <f t="shared" si="11"/>
        <v>0</v>
      </c>
      <c r="P103" s="499">
        <f>IF($R103=1,"",VLOOKUP($D103,'1-2'!$D$4:$L$103,8))</f>
        <v>0</v>
      </c>
      <c r="Q103" s="500">
        <f>IF($R103=1,"",VLOOKUP($D103,'1-2'!$D$4:$L$103,9))</f>
        <v>0</v>
      </c>
      <c r="R103" s="24">
        <f>IF(ISNA(MATCH($D103,'随時②-2'!$D$4:$D$18,0)),0,1)</f>
        <v>0</v>
      </c>
      <c r="S103" s="61" t="str">
        <f t="shared" si="10"/>
        <v/>
      </c>
      <c r="T103" s="61" t="str">
        <f t="shared" si="12"/>
        <v/>
      </c>
      <c r="U103" s="5" t="str">
        <f t="shared" si="13"/>
        <v/>
      </c>
    </row>
    <row r="104" spans="1:21" ht="13.5" customHeight="1" x14ac:dyDescent="0.2">
      <c r="A104" s="256">
        <f>'随時①-2'!A4</f>
        <v>0</v>
      </c>
      <c r="B104" s="257">
        <f>'随時①-2'!B4</f>
        <v>0</v>
      </c>
      <c r="C104" s="425">
        <f>'随時①-2'!C4</f>
        <v>0</v>
      </c>
      <c r="D104" s="200">
        <v>101</v>
      </c>
      <c r="E104" s="258">
        <f>IF($R104=1,"",VLOOKUP($D104,'随時①-2'!$D$4:$L$23,2))</f>
        <v>0</v>
      </c>
      <c r="F104" s="258">
        <f>IF($R104=1,"取消し",VLOOKUP($D104,'随時①-2'!$D$4:$L$23,3))</f>
        <v>0</v>
      </c>
      <c r="G104" s="259">
        <f>IF($R104=1,,VLOOKUP($D104,'随時①-2'!$D$4:$L$23,4))</f>
        <v>0</v>
      </c>
      <c r="H104" s="260">
        <f>IF($R104=1,,VLOOKUP($D104,'随時①-2'!$D$4:$L$23,5))</f>
        <v>0</v>
      </c>
      <c r="I104" s="260">
        <f>IF($R104=1,,VLOOKUP($D104,'随時①-2'!$D$4:$L$23,6))</f>
        <v>0</v>
      </c>
      <c r="J104" s="259">
        <f>IF($R104=1,,VLOOKUP($D104,'随時①-2'!$D$4:$L$23,7))</f>
        <v>0</v>
      </c>
      <c r="K104" s="262">
        <f t="shared" si="14"/>
        <v>0</v>
      </c>
      <c r="L104" s="263">
        <f t="shared" si="15"/>
        <v>0</v>
      </c>
      <c r="M104" s="264">
        <f t="shared" si="16"/>
        <v>0</v>
      </c>
      <c r="N104" s="264">
        <f t="shared" si="17"/>
        <v>0</v>
      </c>
      <c r="O104" s="315">
        <f t="shared" si="11"/>
        <v>0</v>
      </c>
      <c r="P104" s="479">
        <f>IF($R104=1,"",VLOOKUP($D104,'随時①-2'!$D$4:$L$23,8))</f>
        <v>0</v>
      </c>
      <c r="Q104" s="480">
        <f>IF($R104=1,"",VLOOKUP($D104,'随時①-2'!$D$4:$L$23,9))</f>
        <v>0</v>
      </c>
      <c r="R104" s="24">
        <f>IF(ISNA(MATCH($D104,'随時②-2'!$D$4:$D$18,0)),0,1)</f>
        <v>0</v>
      </c>
      <c r="S104" s="61" t="str">
        <f t="shared" si="10"/>
        <v/>
      </c>
      <c r="T104" s="61" t="str">
        <f t="shared" si="12"/>
        <v/>
      </c>
      <c r="U104" s="5" t="str">
        <f t="shared" si="13"/>
        <v/>
      </c>
    </row>
    <row r="105" spans="1:21" ht="13.5" customHeight="1" x14ac:dyDescent="0.2">
      <c r="A105" s="268">
        <f>'随時①-2'!A5</f>
        <v>0</v>
      </c>
      <c r="B105" s="269">
        <f>'随時①-2'!B5</f>
        <v>0</v>
      </c>
      <c r="C105" s="426">
        <f>'随時①-2'!C5</f>
        <v>0</v>
      </c>
      <c r="D105" s="211">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2">
      <c r="A106" s="268">
        <f>'随時①-2'!A6</f>
        <v>0</v>
      </c>
      <c r="B106" s="269">
        <f>'随時①-2'!B6</f>
        <v>0</v>
      </c>
      <c r="C106" s="426">
        <f>'随時①-2'!C6</f>
        <v>0</v>
      </c>
      <c r="D106" s="211">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2">
      <c r="A107" s="268">
        <f>'随時①-2'!A7</f>
        <v>0</v>
      </c>
      <c r="B107" s="269">
        <f>'随時①-2'!B7</f>
        <v>0</v>
      </c>
      <c r="C107" s="426">
        <f>'随時①-2'!C7</f>
        <v>0</v>
      </c>
      <c r="D107" s="211">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2">
      <c r="A108" s="268">
        <f>'随時①-2'!A8</f>
        <v>0</v>
      </c>
      <c r="B108" s="269">
        <f>'随時①-2'!B8</f>
        <v>0</v>
      </c>
      <c r="C108" s="426">
        <f>'随時①-2'!C8</f>
        <v>0</v>
      </c>
      <c r="D108" s="211">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2">
      <c r="A109" s="268">
        <f>'随時①-2'!A9</f>
        <v>0</v>
      </c>
      <c r="B109" s="269">
        <f>'随時①-2'!B9</f>
        <v>0</v>
      </c>
      <c r="C109" s="426">
        <f>'随時①-2'!C9</f>
        <v>0</v>
      </c>
      <c r="D109" s="211">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2">
      <c r="A110" s="268">
        <f>'随時①-2'!A10</f>
        <v>0</v>
      </c>
      <c r="B110" s="269">
        <f>'随時①-2'!B10</f>
        <v>0</v>
      </c>
      <c r="C110" s="426">
        <f>'随時①-2'!C10</f>
        <v>0</v>
      </c>
      <c r="D110" s="211">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2">
      <c r="A111" s="268">
        <f>'随時①-2'!A11</f>
        <v>0</v>
      </c>
      <c r="B111" s="269">
        <f>'随時①-2'!B11</f>
        <v>0</v>
      </c>
      <c r="C111" s="426">
        <f>'随時①-2'!C11</f>
        <v>0</v>
      </c>
      <c r="D111" s="211">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2">
      <c r="A112" s="268">
        <f>'随時①-2'!A12</f>
        <v>0</v>
      </c>
      <c r="B112" s="269">
        <f>'随時①-2'!B12</f>
        <v>0</v>
      </c>
      <c r="C112" s="426">
        <f>'随時①-2'!C12</f>
        <v>0</v>
      </c>
      <c r="D112" s="211">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2">
      <c r="A113" s="268">
        <f>'随時①-2'!A13</f>
        <v>0</v>
      </c>
      <c r="B113" s="269">
        <f>'随時①-2'!B13</f>
        <v>0</v>
      </c>
      <c r="C113" s="426">
        <f>'随時①-2'!C13</f>
        <v>0</v>
      </c>
      <c r="D113" s="211">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2">
      <c r="A114" s="268">
        <f>'随時①-2'!A14</f>
        <v>0</v>
      </c>
      <c r="B114" s="269">
        <f>'随時①-2'!B14</f>
        <v>0</v>
      </c>
      <c r="C114" s="426">
        <f>'随時①-2'!C14</f>
        <v>0</v>
      </c>
      <c r="D114" s="211">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2">
      <c r="A115" s="268">
        <f>'随時①-2'!A15</f>
        <v>0</v>
      </c>
      <c r="B115" s="269">
        <f>'随時①-2'!B15</f>
        <v>0</v>
      </c>
      <c r="C115" s="426">
        <f>'随時①-2'!C15</f>
        <v>0</v>
      </c>
      <c r="D115" s="211">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2">
      <c r="A116" s="268">
        <f>'随時①-2'!A16</f>
        <v>0</v>
      </c>
      <c r="B116" s="269">
        <f>'随時①-2'!B16</f>
        <v>0</v>
      </c>
      <c r="C116" s="426">
        <f>'随時①-2'!C16</f>
        <v>0</v>
      </c>
      <c r="D116" s="211">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2">
      <c r="A117" s="268">
        <f>'随時①-2'!A17</f>
        <v>0</v>
      </c>
      <c r="B117" s="269">
        <f>'随時①-2'!B17</f>
        <v>0</v>
      </c>
      <c r="C117" s="426">
        <f>'随時①-2'!C17</f>
        <v>0</v>
      </c>
      <c r="D117" s="211">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2">
      <c r="A118" s="268">
        <f>'随時①-2'!A18</f>
        <v>0</v>
      </c>
      <c r="B118" s="269">
        <f>'随時①-2'!B18</f>
        <v>0</v>
      </c>
      <c r="C118" s="426">
        <f>'随時①-2'!C18</f>
        <v>0</v>
      </c>
      <c r="D118" s="211">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2">
      <c r="A119" s="268">
        <f>'随時①-2'!A19</f>
        <v>0</v>
      </c>
      <c r="B119" s="269">
        <f>'随時①-2'!B19</f>
        <v>0</v>
      </c>
      <c r="C119" s="426">
        <f>'随時①-2'!C19</f>
        <v>0</v>
      </c>
      <c r="D119" s="211">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2">
      <c r="A120" s="268">
        <f>'随時①-2'!A20</f>
        <v>0</v>
      </c>
      <c r="B120" s="269">
        <f>'随時①-2'!B20</f>
        <v>0</v>
      </c>
      <c r="C120" s="426">
        <f>'随時①-2'!C20</f>
        <v>0</v>
      </c>
      <c r="D120" s="211">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2">
      <c r="A121" s="268">
        <f>'随時①-2'!A21</f>
        <v>0</v>
      </c>
      <c r="B121" s="269">
        <f>'随時①-2'!B21</f>
        <v>0</v>
      </c>
      <c r="C121" s="426">
        <f>'随時①-2'!C21</f>
        <v>0</v>
      </c>
      <c r="D121" s="211">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2">
      <c r="A122" s="268">
        <f>'随時①-2'!A22</f>
        <v>0</v>
      </c>
      <c r="B122" s="269">
        <f>'随時①-2'!B22</f>
        <v>0</v>
      </c>
      <c r="C122" s="426">
        <f>'随時①-2'!C22</f>
        <v>0</v>
      </c>
      <c r="D122" s="211">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2">
      <c r="A123" s="490">
        <f>'随時①-2'!A23</f>
        <v>0</v>
      </c>
      <c r="B123" s="491">
        <f>'随時①-2'!B23</f>
        <v>0</v>
      </c>
      <c r="C123" s="492">
        <f>'随時①-2'!C23</f>
        <v>0</v>
      </c>
      <c r="D123" s="229">
        <v>120</v>
      </c>
      <c r="E123" s="493">
        <f>IF($R123=1,"",VLOOKUP($D123,'随時①-2'!$D$4:$L$23,2))</f>
        <v>0</v>
      </c>
      <c r="F123" s="493">
        <f>IF($R123=1,"取消し",VLOOKUP($D123,'随時①-2'!$D$4:$L$23,3))</f>
        <v>0</v>
      </c>
      <c r="G123" s="393">
        <f>IF($R123=1,,VLOOKUP($D123,'随時①-2'!$D$4:$L$23,4))</f>
        <v>0</v>
      </c>
      <c r="H123" s="494">
        <f>IF($R123=1,,VLOOKUP($D123,'随時①-2'!$D$4:$L$23,5))</f>
        <v>0</v>
      </c>
      <c r="I123" s="494">
        <f>IF($R123=1,,VLOOKUP($D123,'随時①-2'!$D$4:$L$23,6))</f>
        <v>0</v>
      </c>
      <c r="J123" s="393">
        <f>IF($R123=1,,VLOOKUP($D123,'随時①-2'!$D$4:$L$23,7))</f>
        <v>0</v>
      </c>
      <c r="K123" s="495">
        <f t="shared" si="14"/>
        <v>0</v>
      </c>
      <c r="L123" s="496">
        <f t="shared" si="15"/>
        <v>0</v>
      </c>
      <c r="M123" s="497">
        <f t="shared" si="16"/>
        <v>0</v>
      </c>
      <c r="N123" s="497">
        <f t="shared" si="17"/>
        <v>0</v>
      </c>
      <c r="O123" s="498">
        <f t="shared" si="11"/>
        <v>0</v>
      </c>
      <c r="P123" s="499">
        <f>IF($R123=1,"",VLOOKUP($D123,'随時①-2'!$D$4:$L$23,8))</f>
        <v>0</v>
      </c>
      <c r="Q123" s="500">
        <f>IF($R123=1,"",VLOOKUP($D123,'随時①-2'!$D$4:$L$23,9))</f>
        <v>0</v>
      </c>
      <c r="R123" s="24">
        <f>IF(ISNA(MATCH($D123,'随時②-2'!$D$4:$D$18,0)),0,1)</f>
        <v>0</v>
      </c>
      <c r="S123" s="61" t="str">
        <f t="shared" si="10"/>
        <v/>
      </c>
      <c r="T123" s="61" t="str">
        <f t="shared" si="12"/>
        <v/>
      </c>
      <c r="U123" s="5" t="str">
        <f t="shared" si="13"/>
        <v/>
      </c>
    </row>
    <row r="124" spans="1:21" ht="13.5" customHeight="1" x14ac:dyDescent="0.2">
      <c r="A124" s="256">
        <f>'随時②-2'!A21</f>
        <v>2</v>
      </c>
      <c r="B124" s="257" t="str">
        <f>'随時②-2'!B21</f>
        <v>１－(1)－イ</v>
      </c>
      <c r="C124" s="425" t="str">
        <f>'随時②-2'!C21</f>
        <v>授業満足度の向上</v>
      </c>
      <c r="D124" s="200">
        <v>201</v>
      </c>
      <c r="E124" s="258" t="str">
        <f>IF($R124=1,"",VLOOKUP($D124,'随時②-2'!$D$21:$L$35,2))</f>
        <v>消耗需用費</v>
      </c>
      <c r="F124" s="258" t="str">
        <f>IF($R124=1,"取消し",VLOOKUP($D124,'随時②-2'!$D$21:$L$35,3))</f>
        <v>マグネットスクリーン</v>
      </c>
      <c r="G124" s="259">
        <f>IF($R124=1,,VLOOKUP($D124,'随時②-2'!$D$21:$L$35,4))</f>
        <v>32120</v>
      </c>
      <c r="H124" s="260">
        <f>IF($R124=1,,VLOOKUP($D124,'随時②-2'!$D$21:$L$35,5))</f>
        <v>5</v>
      </c>
      <c r="I124" s="260">
        <f>IF($R124=1,,VLOOKUP($D124,'随時②-2'!$D$21:$L$35,6))</f>
        <v>1</v>
      </c>
      <c r="J124" s="261">
        <f>IF($R124=1,,VLOOKUP($D124,'随時②-2'!$D$21:$L$35,7))</f>
        <v>160600</v>
      </c>
      <c r="K124" s="262" t="str">
        <f t="shared" si="14"/>
        <v>マグネットスクリーン</v>
      </c>
      <c r="L124" s="263">
        <f t="shared" si="15"/>
        <v>32120</v>
      </c>
      <c r="M124" s="264">
        <f t="shared" si="16"/>
        <v>5</v>
      </c>
      <c r="N124" s="264">
        <f t="shared" si="17"/>
        <v>1</v>
      </c>
      <c r="O124" s="315">
        <f t="shared" si="11"/>
        <v>160600</v>
      </c>
      <c r="P124" s="479">
        <f>IF($R124=1,"",VLOOKUP($D124,'随時②-2'!$D$21:$L$35,8))</f>
        <v>0</v>
      </c>
      <c r="Q124" s="480">
        <f>IF($R124=1,"",VLOOKUP($D124,'随時②-2'!$D$21:$L$35,9))</f>
        <v>0</v>
      </c>
      <c r="R124" s="24">
        <f>IF(ISNA(MATCH($D124,'随時②-2'!$D$4:$D$18,0)),0,1)</f>
        <v>0</v>
      </c>
      <c r="S124" s="61" t="str">
        <f t="shared" si="10"/>
        <v/>
      </c>
      <c r="T124" s="61" t="str">
        <f t="shared" si="12"/>
        <v/>
      </c>
      <c r="U124" s="5">
        <f t="shared" si="13"/>
        <v>7</v>
      </c>
    </row>
    <row r="125" spans="1:21" ht="13.5" customHeight="1" x14ac:dyDescent="0.2">
      <c r="A125" s="268">
        <f>'随時②-2'!A22</f>
        <v>5</v>
      </c>
      <c r="B125" s="269" t="str">
        <f>'随時②-2'!B22</f>
        <v>４－(1)－ア</v>
      </c>
      <c r="C125" s="426" t="str">
        <f>'随時②-2'!C22</f>
        <v>地域貢献力の育成</v>
      </c>
      <c r="D125" s="211">
        <v>202</v>
      </c>
      <c r="E125" s="270" t="str">
        <f>IF($R125=1,"",VLOOKUP($D125,'随時②-2'!$D$21:$L$35,2))</f>
        <v>消耗需用費</v>
      </c>
      <c r="F125" s="270" t="str">
        <f>IF($R125=1,"取消し",VLOOKUP($D125,'随時②-2'!$D$21:$L$35,3))</f>
        <v>出前授業用教材</v>
      </c>
      <c r="G125" s="276">
        <f>IF($R125=1,,VLOOKUP($D125,'随時②-2'!$D$21:$L$35,4))</f>
        <v>7200</v>
      </c>
      <c r="H125" s="277">
        <f>IF($R125=1,,VLOOKUP($D125,'随時②-2'!$D$21:$L$35,5))</f>
        <v>1</v>
      </c>
      <c r="I125" s="277">
        <f>IF($R125=1,,VLOOKUP($D125,'随時②-2'!$D$21:$L$35,6))</f>
        <v>2</v>
      </c>
      <c r="J125" s="278">
        <f>IF($R125=1,,VLOOKUP($D125,'随時②-2'!$D$21:$L$35,7))</f>
        <v>14400</v>
      </c>
      <c r="K125" s="273" t="str">
        <f t="shared" si="14"/>
        <v>出前授業用教材</v>
      </c>
      <c r="L125" s="274">
        <v>2178</v>
      </c>
      <c r="M125" s="275">
        <f t="shared" si="16"/>
        <v>1</v>
      </c>
      <c r="N125" s="275">
        <v>1</v>
      </c>
      <c r="O125" s="265">
        <f t="shared" si="11"/>
        <v>2178</v>
      </c>
      <c r="P125" s="266">
        <f>IF($R125=1,"",VLOOKUP($D125,'随時②-2'!$D$21:$L$35,8))</f>
        <v>0</v>
      </c>
      <c r="Q125" s="267">
        <f>IF($R125=1,"",VLOOKUP($D125,'随時②-2'!$D$21:$L$35,9))</f>
        <v>0</v>
      </c>
      <c r="R125" s="24">
        <f>IF(ISNA(MATCH($D125,'随時②-2'!$D$4:$D$18,0)),0,1)</f>
        <v>0</v>
      </c>
      <c r="S125" s="61" t="str">
        <f t="shared" si="10"/>
        <v/>
      </c>
      <c r="T125" s="61" t="str">
        <f t="shared" si="12"/>
        <v/>
      </c>
      <c r="U125" s="5">
        <f t="shared" si="13"/>
        <v>7</v>
      </c>
    </row>
    <row r="126" spans="1:21" ht="13.5" customHeight="1" x14ac:dyDescent="0.2">
      <c r="A126" s="268">
        <f>'随時②-2'!A23</f>
        <v>6</v>
      </c>
      <c r="B126" s="269" t="str">
        <f>'随時②-2'!B23</f>
        <v>４－(3)－イ</v>
      </c>
      <c r="C126" s="426" t="str">
        <f>'随時②-2'!C23</f>
        <v>開かれた学校づくり</v>
      </c>
      <c r="D126" s="211">
        <v>203</v>
      </c>
      <c r="E126" s="270" t="str">
        <f>IF($R126=1,"",VLOOKUP($D126,'随時②-2'!$D$21:$L$35,2))</f>
        <v>消耗需用費</v>
      </c>
      <c r="F126" s="270" t="str">
        <f>IF($R126=1,"取消し",VLOOKUP($D126,'随時②-2'!$D$21:$L$35,3))</f>
        <v>三脚　W-312</v>
      </c>
      <c r="G126" s="276">
        <f>IF($R126=1,,VLOOKUP($D126,'随時②-2'!$D$21:$L$35,4))</f>
        <v>4620</v>
      </c>
      <c r="H126" s="277">
        <f>IF($R126=1,,VLOOKUP($D126,'随時②-2'!$D$21:$L$35,5))</f>
        <v>1</v>
      </c>
      <c r="I126" s="277">
        <f>IF($R126=1,,VLOOKUP($D126,'随時②-2'!$D$21:$L$35,6))</f>
        <v>1</v>
      </c>
      <c r="J126" s="278">
        <f>IF($R126=1,,VLOOKUP($D126,'随時②-2'!$D$21:$L$35,7))</f>
        <v>4620</v>
      </c>
      <c r="K126" s="273" t="str">
        <f t="shared" si="14"/>
        <v>三脚　W-312</v>
      </c>
      <c r="L126" s="274">
        <f t="shared" si="15"/>
        <v>4620</v>
      </c>
      <c r="M126" s="275">
        <f t="shared" si="16"/>
        <v>1</v>
      </c>
      <c r="N126" s="275">
        <f t="shared" si="17"/>
        <v>1</v>
      </c>
      <c r="O126" s="265">
        <f t="shared" si="11"/>
        <v>4620</v>
      </c>
      <c r="P126" s="266">
        <f>IF($R126=1,"",VLOOKUP($D126,'随時②-2'!$D$21:$L$35,8))</f>
        <v>0</v>
      </c>
      <c r="Q126" s="267">
        <f>IF($R126=1,"",VLOOKUP($D126,'随時②-2'!$D$21:$L$35,9))</f>
        <v>0</v>
      </c>
      <c r="R126" s="24">
        <f>IF(ISNA(MATCH($D126,'随時②-2'!$D$4:$D$18,0)),0,1)</f>
        <v>0</v>
      </c>
      <c r="S126" s="61" t="str">
        <f t="shared" si="10"/>
        <v/>
      </c>
      <c r="T126" s="61" t="str">
        <f t="shared" si="12"/>
        <v/>
      </c>
      <c r="U126" s="5">
        <f t="shared" si="13"/>
        <v>7</v>
      </c>
    </row>
    <row r="127" spans="1:21" ht="13.5" customHeight="1" x14ac:dyDescent="0.2">
      <c r="A127" s="268">
        <f>'随時②-2'!A24</f>
        <v>6</v>
      </c>
      <c r="B127" s="269" t="str">
        <f>'随時②-2'!B24</f>
        <v>４－(3)－イ</v>
      </c>
      <c r="C127" s="426" t="str">
        <f>'随時②-2'!C24</f>
        <v>開かれた学校づくり</v>
      </c>
      <c r="D127" s="211">
        <v>204</v>
      </c>
      <c r="E127" s="270" t="str">
        <f>IF($R127=1,"",VLOOKUP($D127,'随時②-2'!$D$21:$L$35,2))</f>
        <v>消耗需用費</v>
      </c>
      <c r="F127" s="270" t="str">
        <f>IF($R127=1,"取消し",VLOOKUP($D127,'随時②-2'!$D$21:$L$35,3))</f>
        <v>体験授業用教材</v>
      </c>
      <c r="G127" s="276">
        <f>IF($R127=1,,VLOOKUP($D127,'随時②-2'!$D$21:$L$35,4))</f>
        <v>74974</v>
      </c>
      <c r="H127" s="277">
        <f>IF($R127=1,,VLOOKUP($D127,'随時②-2'!$D$21:$L$35,5))</f>
        <v>1</v>
      </c>
      <c r="I127" s="277">
        <f>IF($R127=1,,VLOOKUP($D127,'随時②-2'!$D$21:$L$35,6))</f>
        <v>1</v>
      </c>
      <c r="J127" s="278">
        <f>IF($R127=1,,VLOOKUP($D127,'随時②-2'!$D$21:$L$35,7))</f>
        <v>74974</v>
      </c>
      <c r="K127" s="273" t="str">
        <f t="shared" si="14"/>
        <v>体験授業用教材</v>
      </c>
      <c r="L127" s="274">
        <v>72465</v>
      </c>
      <c r="M127" s="275">
        <f t="shared" si="16"/>
        <v>1</v>
      </c>
      <c r="N127" s="275">
        <f t="shared" si="17"/>
        <v>1</v>
      </c>
      <c r="O127" s="265">
        <f t="shared" si="11"/>
        <v>72465</v>
      </c>
      <c r="P127" s="266">
        <f>IF($R127=1,"",VLOOKUP($D127,'随時②-2'!$D$21:$L$35,8))</f>
        <v>0</v>
      </c>
      <c r="Q127" s="267">
        <f>IF($R127=1,"",VLOOKUP($D127,'随時②-2'!$D$21:$L$35,9))</f>
        <v>0</v>
      </c>
      <c r="R127" s="24">
        <f>IF(ISNA(MATCH($D127,'随時②-2'!$D$4:$D$18,0)),0,1)</f>
        <v>0</v>
      </c>
      <c r="S127" s="61" t="str">
        <f t="shared" si="10"/>
        <v/>
      </c>
      <c r="T127" s="61" t="str">
        <f t="shared" si="12"/>
        <v/>
      </c>
      <c r="U127" s="5">
        <f t="shared" si="13"/>
        <v>7</v>
      </c>
    </row>
    <row r="128" spans="1:21" ht="13.5" customHeight="1" x14ac:dyDescent="0.2">
      <c r="A128" s="268">
        <f>'随時②-2'!A25</f>
        <v>8</v>
      </c>
      <c r="B128" s="269" t="str">
        <f>'随時②-2'!B25</f>
        <v>２－(2)－ア</v>
      </c>
      <c r="C128" s="426" t="str">
        <f>'随時②-2'!C25</f>
        <v>ｺﾐｭﾆｹｰｼｮﾝ力の育成</v>
      </c>
      <c r="D128" s="211">
        <v>205</v>
      </c>
      <c r="E128" s="270" t="str">
        <f>IF($R128=1,"",VLOOKUP($D128,'随時②-2'!$D$21:$L$35,2))</f>
        <v>旅費</v>
      </c>
      <c r="F128" s="270" t="str">
        <f>IF($R128=1,"取消し",VLOOKUP($D128,'随時②-2'!$D$21:$L$35,3))</f>
        <v>修学旅行下見(行先変更)</v>
      </c>
      <c r="G128" s="276">
        <f>IF($R128=1,,VLOOKUP($D128,'随時②-2'!$D$21:$L$35,4))</f>
        <v>16000</v>
      </c>
      <c r="H128" s="277">
        <f>IF($R128=1,,VLOOKUP($D128,'随時②-2'!$D$21:$L$35,5))</f>
        <v>2</v>
      </c>
      <c r="I128" s="277">
        <f>IF($R128=1,,VLOOKUP($D128,'随時②-2'!$D$21:$L$35,6))</f>
        <v>1</v>
      </c>
      <c r="J128" s="278">
        <f>IF($R128=1,,VLOOKUP($D128,'随時②-2'!$D$21:$L$35,7))</f>
        <v>32000</v>
      </c>
      <c r="K128" s="273" t="str">
        <f t="shared" si="14"/>
        <v>修学旅行下見(行先変更)</v>
      </c>
      <c r="L128" s="274">
        <v>15430</v>
      </c>
      <c r="M128" s="275">
        <f t="shared" si="16"/>
        <v>2</v>
      </c>
      <c r="N128" s="275">
        <f t="shared" si="17"/>
        <v>1</v>
      </c>
      <c r="O128" s="265">
        <f t="shared" si="11"/>
        <v>30860</v>
      </c>
      <c r="P128" s="266">
        <f>IF($R128=1,"",VLOOKUP($D128,'随時②-2'!$D$21:$L$35,8))</f>
        <v>0</v>
      </c>
      <c r="Q128" s="267" t="str">
        <f>IF($R128=1,"",VLOOKUP($D128,'随時②-2'!$D$21:$L$35,9))</f>
        <v>12月要求分</v>
      </c>
      <c r="R128" s="24">
        <f>IF(ISNA(MATCH($D128,'随時②-2'!$D$4:$D$18,0)),0,1)</f>
        <v>0</v>
      </c>
      <c r="S128" s="61" t="str">
        <f>IF(P128="◎",J128,"")</f>
        <v/>
      </c>
      <c r="T128" s="61" t="str">
        <f>IF(P128="◎",O128,"")</f>
        <v/>
      </c>
      <c r="U128" s="5">
        <f t="shared" si="13"/>
        <v>2</v>
      </c>
    </row>
    <row r="129" spans="1:21" ht="13.5" customHeight="1" x14ac:dyDescent="0.2">
      <c r="A129" s="268">
        <f>'随時②-2'!A26</f>
        <v>8</v>
      </c>
      <c r="B129" s="269" t="str">
        <f>'随時②-2'!B26</f>
        <v>２－(2)－ア</v>
      </c>
      <c r="C129" s="426" t="str">
        <f>'随時②-2'!C26</f>
        <v>ｺﾐｭﾆｹｰｼｮﾝ力の育成</v>
      </c>
      <c r="D129" s="211">
        <v>206</v>
      </c>
      <c r="E129" s="270" t="str">
        <f>IF($R129=1,"",VLOOKUP($D129,'随時②-2'!$D$21:$L$35,2))</f>
        <v>旅費</v>
      </c>
      <c r="F129" s="270" t="str">
        <f>IF($R129=1,"取消し",VLOOKUP($D129,'随時②-2'!$D$21:$L$35,3))</f>
        <v>修学旅行下見(人数追加)</v>
      </c>
      <c r="G129" s="276">
        <f>IF($R129=1,,VLOOKUP($D129,'随時②-2'!$D$21:$L$35,4))</f>
        <v>88000</v>
      </c>
      <c r="H129" s="277">
        <f>IF($R129=1,,VLOOKUP($D129,'随時②-2'!$D$21:$L$35,5))</f>
        <v>1</v>
      </c>
      <c r="I129" s="277">
        <f>IF($R129=1,,VLOOKUP($D129,'随時②-2'!$D$21:$L$35,6))</f>
        <v>1</v>
      </c>
      <c r="J129" s="278">
        <f>IF($R129=1,,VLOOKUP($D129,'随時②-2'!$D$21:$L$35,7))</f>
        <v>88000</v>
      </c>
      <c r="K129" s="273" t="str">
        <f t="shared" si="14"/>
        <v>修学旅行下見(人数追加)</v>
      </c>
      <c r="L129" s="274">
        <v>49409</v>
      </c>
      <c r="M129" s="275">
        <f t="shared" si="16"/>
        <v>1</v>
      </c>
      <c r="N129" s="275">
        <f t="shared" si="17"/>
        <v>1</v>
      </c>
      <c r="O129" s="265">
        <f t="shared" si="11"/>
        <v>49409</v>
      </c>
      <c r="P129" s="266">
        <f>IF($R129=1,"",VLOOKUP($D129,'随時②-2'!$D$21:$L$35,8))</f>
        <v>0</v>
      </c>
      <c r="Q129" s="267" t="str">
        <f>IF($R129=1,"",VLOOKUP($D129,'随時②-2'!$D$21:$L$35,9))</f>
        <v>12月要求分</v>
      </c>
      <c r="R129" s="24">
        <f>IF(ISNA(MATCH($D129,'随時②-2'!$D$4:$D$18,0)),0,1)</f>
        <v>0</v>
      </c>
      <c r="S129" s="61" t="str">
        <f t="shared" ref="S129:S138" si="18">IF(P129="◎",J129,"")</f>
        <v/>
      </c>
      <c r="T129" s="61" t="str">
        <f t="shared" ref="T129:T138" si="19">IF(P129="◎",O129,"")</f>
        <v/>
      </c>
      <c r="U129" s="5">
        <f t="shared" si="13"/>
        <v>2</v>
      </c>
    </row>
    <row r="130" spans="1:21" ht="13.5" customHeight="1" x14ac:dyDescent="0.2">
      <c r="A130" s="268">
        <f>'随時②-2'!A27</f>
        <v>0</v>
      </c>
      <c r="B130" s="269">
        <f>'随時②-2'!B27</f>
        <v>0</v>
      </c>
      <c r="C130" s="426">
        <f>'随時②-2'!C27</f>
        <v>0</v>
      </c>
      <c r="D130" s="211">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2">
      <c r="A131" s="268">
        <f>'随時②-2'!A28</f>
        <v>3</v>
      </c>
      <c r="B131" s="269" t="str">
        <f>'随時②-2'!B28</f>
        <v>１－(2)－ウ</v>
      </c>
      <c r="C131" s="426" t="str">
        <f>'随時②-2'!C28</f>
        <v>進路実現の支援</v>
      </c>
      <c r="D131" s="211">
        <v>208</v>
      </c>
      <c r="E131" s="270" t="str">
        <f>IF($R131=1,"",VLOOKUP($D131,'随時②-2'!$D$21:$L$35,2))</f>
        <v>報償費</v>
      </c>
      <c r="F131" s="270" t="str">
        <f>IF($R131=1,"取消し",VLOOKUP($D131,'随時②-2'!$D$21:$L$35,3))</f>
        <v>「卒業生に聞く」講演料</v>
      </c>
      <c r="G131" s="276">
        <f>IF($R131=1,,VLOOKUP($D131,'随時②-2'!$D$21:$L$35,4))</f>
        <v>2000</v>
      </c>
      <c r="H131" s="277">
        <f>IF($R131=1,,VLOOKUP($D131,'随時②-2'!$D$21:$L$35,5))</f>
        <v>7</v>
      </c>
      <c r="I131" s="277">
        <f>IF($R131=1,,VLOOKUP($D131,'随時②-2'!$D$21:$L$35,6))</f>
        <v>1</v>
      </c>
      <c r="J131" s="278">
        <f>IF($R131=1,,VLOOKUP($D131,'随時②-2'!$D$21:$L$35,7))</f>
        <v>14000</v>
      </c>
      <c r="K131" s="273" t="str">
        <f t="shared" si="14"/>
        <v>「卒業生に聞く」講演料</v>
      </c>
      <c r="L131" s="274">
        <f t="shared" si="15"/>
        <v>2000</v>
      </c>
      <c r="M131" s="275">
        <f t="shared" si="16"/>
        <v>7</v>
      </c>
      <c r="N131" s="275">
        <f t="shared" si="17"/>
        <v>1</v>
      </c>
      <c r="O131" s="265">
        <f t="shared" si="11"/>
        <v>14000</v>
      </c>
      <c r="P131" s="266">
        <f>IF($R131=1,"",VLOOKUP($D131,'随時②-2'!$D$21:$L$35,8))</f>
        <v>0</v>
      </c>
      <c r="Q131" s="267" t="str">
        <f>IF($R131=1,"",VLOOKUP($D131,'随時②-2'!$D$21:$L$35,9))</f>
        <v>引上げ</v>
      </c>
      <c r="R131" s="24">
        <f>IF(ISNA(MATCH($D131,'随時②-2'!$D$4:$D$18,0)),0,1)</f>
        <v>0</v>
      </c>
      <c r="S131" s="61" t="str">
        <f t="shared" si="18"/>
        <v/>
      </c>
      <c r="T131" s="61" t="str">
        <f t="shared" si="19"/>
        <v/>
      </c>
      <c r="U131" s="5">
        <f t="shared" si="13"/>
        <v>1</v>
      </c>
    </row>
    <row r="132" spans="1:21" ht="13.5" customHeight="1" x14ac:dyDescent="0.2">
      <c r="A132" s="268">
        <f>'随時②-2'!A29</f>
        <v>0</v>
      </c>
      <c r="B132" s="269">
        <f>'随時②-2'!B29</f>
        <v>0</v>
      </c>
      <c r="C132" s="426" t="str">
        <f>'随時②-2'!C29</f>
        <v>学校再開に伴う感染症対策</v>
      </c>
      <c r="D132" s="211">
        <v>209</v>
      </c>
      <c r="E132" s="270" t="str">
        <f>IF($R132=1,"",VLOOKUP($D132,'随時②-2'!$D$21:$L$35,2))</f>
        <v>消耗需用費</v>
      </c>
      <c r="F132" s="270" t="str">
        <f>IF($R132=1,"取消し",VLOOKUP($D132,'随時②-2'!$D$21:$L$35,3))</f>
        <v>学校再開に伴う感染症対策</v>
      </c>
      <c r="G132" s="276">
        <f>IF($R132=1,,VLOOKUP($D132,'随時②-2'!$D$21:$L$35,4))</f>
        <v>30000</v>
      </c>
      <c r="H132" s="277">
        <f>IF($R132=1,,VLOOKUP($D132,'随時②-2'!$D$21:$L$35,5))</f>
        <v>1</v>
      </c>
      <c r="I132" s="277">
        <f>IF($R132=1,,VLOOKUP($D132,'随時②-2'!$D$21:$L$35,6))</f>
        <v>1</v>
      </c>
      <c r="J132" s="278">
        <f>IF($R132=1,,VLOOKUP($D132,'随時②-2'!$D$21:$L$35,7))</f>
        <v>30000</v>
      </c>
      <c r="K132" s="273" t="str">
        <f t="shared" si="14"/>
        <v>学校再開に伴う感染症対策</v>
      </c>
      <c r="L132" s="274">
        <v>102102</v>
      </c>
      <c r="M132" s="275">
        <f t="shared" si="16"/>
        <v>1</v>
      </c>
      <c r="N132" s="275">
        <f t="shared" si="17"/>
        <v>1</v>
      </c>
      <c r="O132" s="265">
        <f t="shared" si="11"/>
        <v>102102</v>
      </c>
      <c r="P132" s="266">
        <f>IF($R132=1,"",VLOOKUP($D132,'随時②-2'!$D$21:$L$35,8))</f>
        <v>0</v>
      </c>
      <c r="Q132" s="267">
        <f>IF($R132=1,"",VLOOKUP($D132,'随時②-2'!$D$21:$L$35,9))</f>
        <v>0</v>
      </c>
      <c r="R132" s="24">
        <f>IF(ISNA(MATCH($D132,'随時②-2'!$D$4:$D$18,0)),0,1)</f>
        <v>0</v>
      </c>
      <c r="S132" s="61" t="str">
        <f t="shared" si="18"/>
        <v/>
      </c>
      <c r="T132" s="61" t="str">
        <f t="shared" si="19"/>
        <v/>
      </c>
      <c r="U132" s="5">
        <f t="shared" si="13"/>
        <v>7</v>
      </c>
    </row>
    <row r="133" spans="1:21" ht="13.5" customHeight="1" x14ac:dyDescent="0.2">
      <c r="A133" s="268">
        <f>'随時②-2'!A30</f>
        <v>6</v>
      </c>
      <c r="B133" s="269" t="str">
        <f>'随時②-2'!B30</f>
        <v>４－(3)－イ</v>
      </c>
      <c r="C133" s="426" t="str">
        <f>'随時②-2'!C30</f>
        <v>開かれた学校づくり</v>
      </c>
      <c r="D133" s="211">
        <v>210</v>
      </c>
      <c r="E133" s="270" t="str">
        <f>IF($R133=1,"",VLOOKUP($D133,'随時②-2'!$D$21:$L$35,2))</f>
        <v>役務費</v>
      </c>
      <c r="F133" s="270" t="str">
        <f>IF($R133=1,"取消し",VLOOKUP($D133,'随時②-2'!$D$21:$L$35,3))</f>
        <v>体験入学に来る中学生のための損害保険料</v>
      </c>
      <c r="G133" s="276">
        <f>IF($R133=1,,VLOOKUP($D133,'随時②-2'!$D$21:$L$35,4))</f>
        <v>5386</v>
      </c>
      <c r="H133" s="277">
        <f>IF($R133=1,,VLOOKUP($D133,'随時②-2'!$D$21:$L$35,5))</f>
        <v>1</v>
      </c>
      <c r="I133" s="277">
        <f>IF($R133=1,,VLOOKUP($D133,'随時②-2'!$D$21:$L$35,6))</f>
        <v>1</v>
      </c>
      <c r="J133" s="278">
        <f>IF($R133=1,,VLOOKUP($D133,'随時②-2'!$D$21:$L$35,7))</f>
        <v>5386</v>
      </c>
      <c r="K133" s="273" t="str">
        <f t="shared" si="14"/>
        <v>体験入学に来る中学生のための損害保険料</v>
      </c>
      <c r="L133" s="274">
        <f t="shared" si="15"/>
        <v>5386</v>
      </c>
      <c r="M133" s="275">
        <f t="shared" si="16"/>
        <v>1</v>
      </c>
      <c r="N133" s="275">
        <f t="shared" si="17"/>
        <v>1</v>
      </c>
      <c r="O133" s="265">
        <f t="shared" ref="O133:O138" si="20">L133*M133*N133</f>
        <v>5386</v>
      </c>
      <c r="P133" s="266">
        <f>IF($R133=1,"",VLOOKUP($D133,'随時②-2'!$D$21:$L$35,8))</f>
        <v>0</v>
      </c>
      <c r="Q133" s="267">
        <f>IF($R133=1,"",VLOOKUP($D133,'随時②-2'!$D$21:$L$35,9))</f>
        <v>0</v>
      </c>
      <c r="R133" s="24">
        <f>IF(ISNA(MATCH($D133,'随時②-2'!$D$4:$D$18,0)),0,1)</f>
        <v>0</v>
      </c>
      <c r="S133" s="61" t="str">
        <f t="shared" si="18"/>
        <v/>
      </c>
      <c r="T133" s="61" t="str">
        <f t="shared" si="19"/>
        <v/>
      </c>
      <c r="U133" s="5">
        <f t="shared" ref="U133:U138" si="21">IF($E133=0,"",VLOOKUP($E133,$V$5:$X$13,2))</f>
        <v>5</v>
      </c>
    </row>
    <row r="134" spans="1:21" ht="13.5" customHeight="1" x14ac:dyDescent="0.2">
      <c r="A134" s="268">
        <f>'随時②-2'!A31</f>
        <v>0</v>
      </c>
      <c r="B134" s="269">
        <f>'随時②-2'!B31</f>
        <v>0</v>
      </c>
      <c r="C134" s="426">
        <f>'随時②-2'!C31</f>
        <v>0</v>
      </c>
      <c r="D134" s="211">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2">
      <c r="A135" s="268">
        <f>'随時②-2'!A32</f>
        <v>0</v>
      </c>
      <c r="B135" s="269">
        <f>'随時②-2'!B32</f>
        <v>0</v>
      </c>
      <c r="C135" s="426">
        <f>'随時②-2'!C32</f>
        <v>0</v>
      </c>
      <c r="D135" s="211">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2">
      <c r="A136" s="268">
        <f>'随時②-2'!A33</f>
        <v>0</v>
      </c>
      <c r="B136" s="269">
        <f>'随時②-2'!B33</f>
        <v>0</v>
      </c>
      <c r="C136" s="426">
        <f>'随時②-2'!C33</f>
        <v>0</v>
      </c>
      <c r="D136" s="211">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2">
      <c r="A137" s="268">
        <f>'随時②-2'!A34</f>
        <v>0</v>
      </c>
      <c r="B137" s="269">
        <f>'随時②-2'!B34</f>
        <v>0</v>
      </c>
      <c r="C137" s="426">
        <f>'随時②-2'!C34</f>
        <v>0</v>
      </c>
      <c r="D137" s="211">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1">
        <f>'随時②-2'!A35</f>
        <v>0</v>
      </c>
      <c r="B138" s="482">
        <f>'随時②-2'!B35</f>
        <v>0</v>
      </c>
      <c r="C138" s="483">
        <f>'随時②-2'!C35</f>
        <v>0</v>
      </c>
      <c r="D138" s="243">
        <v>215</v>
      </c>
      <c r="E138" s="293">
        <f>IF($R138=1,"",VLOOKUP($D138,'随時②-2'!$D$21:$L$35,2))</f>
        <v>0</v>
      </c>
      <c r="F138" s="293">
        <f>IF($R138=1,"取消し",VLOOKUP($D138,'随時②-2'!$D$21:$L$35,3))</f>
        <v>0</v>
      </c>
      <c r="G138" s="179">
        <f>IF($R138=1,,VLOOKUP($D138,'随時②-2'!$D$21:$L$35,4))</f>
        <v>0</v>
      </c>
      <c r="H138" s="484">
        <f>IF($R138=1,,VLOOKUP($D138,'随時②-2'!$D$21:$L$35,5))</f>
        <v>0</v>
      </c>
      <c r="I138" s="484">
        <f>IF($R138=1,,VLOOKUP($D138,'随時②-2'!$D$21:$L$35,6))</f>
        <v>0</v>
      </c>
      <c r="J138" s="485">
        <f>IF($R138=1,,VLOOKUP($D138,'随時②-2'!$D$21:$L$35,7))</f>
        <v>0</v>
      </c>
      <c r="K138" s="486">
        <f>F138</f>
        <v>0</v>
      </c>
      <c r="L138" s="417">
        <f t="shared" si="15"/>
        <v>0</v>
      </c>
      <c r="M138" s="418">
        <f t="shared" si="16"/>
        <v>0</v>
      </c>
      <c r="N138" s="418">
        <f t="shared" si="17"/>
        <v>0</v>
      </c>
      <c r="O138" s="487">
        <f t="shared" si="20"/>
        <v>0</v>
      </c>
      <c r="P138" s="488">
        <f>IF($R138=1,"",VLOOKUP($D138,'随時②-2'!$D$21:$L$35,8))</f>
        <v>0</v>
      </c>
      <c r="Q138" s="489">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13</v>
      </c>
      <c r="G140" s="27"/>
    </row>
    <row r="141" spans="1:21" ht="24" customHeight="1" thickBot="1" x14ac:dyDescent="0.25">
      <c r="F141" s="196" t="s">
        <v>91</v>
      </c>
      <c r="G141" s="36" t="s">
        <v>205</v>
      </c>
      <c r="H141" s="588" t="s">
        <v>213</v>
      </c>
      <c r="I141" s="589"/>
      <c r="J141" s="443" t="s">
        <v>243</v>
      </c>
      <c r="K141" s="36" t="s">
        <v>210</v>
      </c>
      <c r="L141" s="590" t="s">
        <v>211</v>
      </c>
      <c r="M141" s="591"/>
      <c r="N141" s="592" t="s">
        <v>143</v>
      </c>
      <c r="O141" s="593"/>
      <c r="P141" s="576" t="s">
        <v>99</v>
      </c>
      <c r="Q141" s="577"/>
    </row>
    <row r="142" spans="1:21" ht="13.5" thickTop="1" x14ac:dyDescent="0.2">
      <c r="F142" s="294" t="s">
        <v>81</v>
      </c>
      <c r="G142" s="295">
        <f>SUMIF($E$4:$E$138,$F142,$J$4:$J$138)</f>
        <v>54000</v>
      </c>
      <c r="H142" s="594">
        <f>SUMIF($E$4:$E$138,$F142,$S$4:$S$138)</f>
        <v>0</v>
      </c>
      <c r="I142" s="595"/>
      <c r="J142" s="296">
        <f>G142-H142</f>
        <v>54000</v>
      </c>
      <c r="K142" s="295">
        <f>SUMIF($E$4:$E$138,$F142,$O$4:$O$138)</f>
        <v>54000</v>
      </c>
      <c r="L142" s="594">
        <f>SUMIF($E$4:$E$138,$F142,$T$4:$T$138)</f>
        <v>0</v>
      </c>
      <c r="M142" s="596"/>
      <c r="N142" s="597">
        <f>K142-L142</f>
        <v>54000</v>
      </c>
      <c r="O142" s="598"/>
      <c r="P142" s="578">
        <f>J142-N142</f>
        <v>0</v>
      </c>
      <c r="Q142" s="579"/>
    </row>
    <row r="143" spans="1:21" x14ac:dyDescent="0.2">
      <c r="F143" s="294" t="s">
        <v>82</v>
      </c>
      <c r="G143" s="297">
        <f t="shared" ref="G143:G150" si="22">SUMIF($E$4:$E$138,$F143,$J$4:$J$138)</f>
        <v>120000</v>
      </c>
      <c r="H143" s="585">
        <f>SUMIF($E$4:$E$138,$F143,$S$4:$S$138)</f>
        <v>0</v>
      </c>
      <c r="I143" s="586"/>
      <c r="J143" s="298">
        <f>G143-H143</f>
        <v>120000</v>
      </c>
      <c r="K143" s="295">
        <f t="shared" ref="K143:K151" si="23">SUMIF($E$4:$E$138,$F143,$O$4:$O$138)</f>
        <v>80269</v>
      </c>
      <c r="L143" s="572">
        <f t="shared" ref="L143:L149" si="24">SUMIF($E$4:$E$138,$F143,$T$4:$T$138)</f>
        <v>0</v>
      </c>
      <c r="M143" s="573"/>
      <c r="N143" s="587">
        <f>K143-L143</f>
        <v>80269</v>
      </c>
      <c r="O143" s="586"/>
      <c r="P143" s="572">
        <f t="shared" ref="P143:P150" si="25">J143-N143</f>
        <v>39731</v>
      </c>
      <c r="Q143" s="573"/>
    </row>
    <row r="144" spans="1:21" x14ac:dyDescent="0.2">
      <c r="F144" s="294" t="s">
        <v>105</v>
      </c>
      <c r="G144" s="295">
        <f>SUMIF($E$4:$E$138,$F144,$J$4:$J$138)</f>
        <v>478860</v>
      </c>
      <c r="H144" s="585">
        <f t="shared" ref="H144:H149" si="26">SUMIF($E$4:$E$138,$F144,$S$4:$S$138)</f>
        <v>0</v>
      </c>
      <c r="I144" s="586"/>
      <c r="J144" s="298">
        <f t="shared" ref="J144:J150" si="27">G144-H144</f>
        <v>478860</v>
      </c>
      <c r="K144" s="295">
        <f t="shared" si="23"/>
        <v>476231</v>
      </c>
      <c r="L144" s="572">
        <f t="shared" si="24"/>
        <v>0</v>
      </c>
      <c r="M144" s="573"/>
      <c r="N144" s="587">
        <f t="shared" ref="N144:N150" si="28">K144-L144</f>
        <v>476231</v>
      </c>
      <c r="O144" s="586"/>
      <c r="P144" s="572">
        <f t="shared" si="25"/>
        <v>2629</v>
      </c>
      <c r="Q144" s="573"/>
    </row>
    <row r="145" spans="6:17" x14ac:dyDescent="0.2">
      <c r="F145" s="294" t="s">
        <v>106</v>
      </c>
      <c r="G145" s="295">
        <f t="shared" si="22"/>
        <v>0</v>
      </c>
      <c r="H145" s="585">
        <f t="shared" si="26"/>
        <v>0</v>
      </c>
      <c r="I145" s="586"/>
      <c r="J145" s="298">
        <f t="shared" si="27"/>
        <v>0</v>
      </c>
      <c r="K145" s="295">
        <f t="shared" si="23"/>
        <v>0</v>
      </c>
      <c r="L145" s="572">
        <f t="shared" si="24"/>
        <v>0</v>
      </c>
      <c r="M145" s="573"/>
      <c r="N145" s="587">
        <f t="shared" si="28"/>
        <v>0</v>
      </c>
      <c r="O145" s="586"/>
      <c r="P145" s="572">
        <f t="shared" si="25"/>
        <v>0</v>
      </c>
      <c r="Q145" s="573"/>
    </row>
    <row r="146" spans="6:17" x14ac:dyDescent="0.2">
      <c r="F146" s="294" t="s">
        <v>83</v>
      </c>
      <c r="G146" s="295">
        <f t="shared" si="22"/>
        <v>5386</v>
      </c>
      <c r="H146" s="585">
        <f t="shared" si="26"/>
        <v>0</v>
      </c>
      <c r="I146" s="586"/>
      <c r="J146" s="298">
        <f t="shared" si="27"/>
        <v>5386</v>
      </c>
      <c r="K146" s="295">
        <f t="shared" si="23"/>
        <v>5386</v>
      </c>
      <c r="L146" s="572">
        <f t="shared" si="24"/>
        <v>0</v>
      </c>
      <c r="M146" s="573"/>
      <c r="N146" s="587">
        <f t="shared" si="28"/>
        <v>5386</v>
      </c>
      <c r="O146" s="586"/>
      <c r="P146" s="572">
        <f t="shared" si="25"/>
        <v>0</v>
      </c>
      <c r="Q146" s="573"/>
    </row>
    <row r="147" spans="6:17" x14ac:dyDescent="0.2">
      <c r="F147" s="294" t="s">
        <v>84</v>
      </c>
      <c r="G147" s="295">
        <f t="shared" si="22"/>
        <v>36300</v>
      </c>
      <c r="H147" s="585">
        <f t="shared" si="26"/>
        <v>0</v>
      </c>
      <c r="I147" s="586"/>
      <c r="J147" s="298">
        <f t="shared" si="27"/>
        <v>36300</v>
      </c>
      <c r="K147" s="295">
        <f t="shared" si="23"/>
        <v>36300</v>
      </c>
      <c r="L147" s="572">
        <f t="shared" si="24"/>
        <v>0</v>
      </c>
      <c r="M147" s="573"/>
      <c r="N147" s="587">
        <f t="shared" si="28"/>
        <v>36300</v>
      </c>
      <c r="O147" s="586"/>
      <c r="P147" s="572">
        <f t="shared" si="25"/>
        <v>0</v>
      </c>
      <c r="Q147" s="573"/>
    </row>
    <row r="148" spans="6:17" x14ac:dyDescent="0.2">
      <c r="F148" s="294" t="s">
        <v>85</v>
      </c>
      <c r="G148" s="295">
        <f t="shared" si="22"/>
        <v>0</v>
      </c>
      <c r="H148" s="585">
        <f t="shared" si="26"/>
        <v>0</v>
      </c>
      <c r="I148" s="586"/>
      <c r="J148" s="298">
        <f t="shared" si="27"/>
        <v>0</v>
      </c>
      <c r="K148" s="295">
        <f t="shared" si="23"/>
        <v>0</v>
      </c>
      <c r="L148" s="572">
        <f t="shared" si="24"/>
        <v>0</v>
      </c>
      <c r="M148" s="573"/>
      <c r="N148" s="587">
        <f t="shared" si="28"/>
        <v>0</v>
      </c>
      <c r="O148" s="586"/>
      <c r="P148" s="572">
        <f t="shared" si="25"/>
        <v>0</v>
      </c>
      <c r="Q148" s="573"/>
    </row>
    <row r="149" spans="6:17" x14ac:dyDescent="0.2">
      <c r="F149" s="294" t="s">
        <v>86</v>
      </c>
      <c r="G149" s="295">
        <f t="shared" si="22"/>
        <v>0</v>
      </c>
      <c r="H149" s="585">
        <f t="shared" si="26"/>
        <v>0</v>
      </c>
      <c r="I149" s="586"/>
      <c r="J149" s="298">
        <f t="shared" si="27"/>
        <v>0</v>
      </c>
      <c r="K149" s="295">
        <f t="shared" si="23"/>
        <v>0</v>
      </c>
      <c r="L149" s="572">
        <f t="shared" si="24"/>
        <v>0</v>
      </c>
      <c r="M149" s="573"/>
      <c r="N149" s="587">
        <f t="shared" si="28"/>
        <v>0</v>
      </c>
      <c r="O149" s="586"/>
      <c r="P149" s="572">
        <f t="shared" si="25"/>
        <v>0</v>
      </c>
      <c r="Q149" s="573"/>
    </row>
    <row r="150" spans="6:17" x14ac:dyDescent="0.2">
      <c r="F150" s="294" t="s">
        <v>116</v>
      </c>
      <c r="G150" s="295">
        <f t="shared" si="22"/>
        <v>50080</v>
      </c>
      <c r="H150" s="585">
        <f>SUMIF($E$4:$E$138,$F150,$S$4:$S$138)+'2-3'!G122</f>
        <v>11000</v>
      </c>
      <c r="I150" s="586"/>
      <c r="J150" s="298">
        <f t="shared" si="27"/>
        <v>39080</v>
      </c>
      <c r="K150" s="295">
        <f t="shared" si="23"/>
        <v>48080</v>
      </c>
      <c r="L150" s="572">
        <f>SUMIF($E$4:$E$138,$F150,$T$4:$T$138)+'2-3'!E122</f>
        <v>11000</v>
      </c>
      <c r="M150" s="573"/>
      <c r="N150" s="587">
        <f t="shared" si="28"/>
        <v>37080</v>
      </c>
      <c r="O150" s="586"/>
      <c r="P150" s="572">
        <f t="shared" si="25"/>
        <v>2000</v>
      </c>
      <c r="Q150" s="573"/>
    </row>
    <row r="151" spans="6:17" ht="13.5" thickBot="1" x14ac:dyDescent="0.25">
      <c r="F151" s="294" t="s">
        <v>247</v>
      </c>
      <c r="G151" s="295">
        <f>SUMIF($E$4:$E$138,$F151,$J$4:$J$138)</f>
        <v>285360</v>
      </c>
      <c r="H151" s="585">
        <f>SUMIF($E$4:$E$138,$F151,$S$4:$S$138)</f>
        <v>0</v>
      </c>
      <c r="I151" s="586"/>
      <c r="J151" s="298">
        <f>G151-H151</f>
        <v>285360</v>
      </c>
      <c r="K151" s="295">
        <f t="shared" si="23"/>
        <v>285360</v>
      </c>
      <c r="L151" s="599">
        <f>SUMIF($E$4:$E$138,$F151,$T$4:$T$138)</f>
        <v>0</v>
      </c>
      <c r="M151" s="600"/>
      <c r="N151" s="601">
        <f>K151-L151</f>
        <v>285360</v>
      </c>
      <c r="O151" s="602"/>
      <c r="P151" s="599">
        <f>J151-N151</f>
        <v>0</v>
      </c>
      <c r="Q151" s="600"/>
    </row>
    <row r="152" spans="6:17" ht="14" thickTop="1" thickBot="1" x14ac:dyDescent="0.25">
      <c r="F152" s="301" t="s">
        <v>13</v>
      </c>
      <c r="G152" s="302">
        <f>SUM(G142:G151)</f>
        <v>1029986</v>
      </c>
      <c r="H152" s="582">
        <f>SUM(H142:I151)</f>
        <v>11000</v>
      </c>
      <c r="I152" s="583"/>
      <c r="J152" s="302">
        <f>SUM(J142:J151)</f>
        <v>1018986</v>
      </c>
      <c r="K152" s="302">
        <f>SUM(K142:K151)</f>
        <v>985626</v>
      </c>
      <c r="L152" s="574">
        <f>SUM(L142:M150)</f>
        <v>11000</v>
      </c>
      <c r="M152" s="575"/>
      <c r="N152" s="583">
        <f>SUM(N142:O150)</f>
        <v>689266</v>
      </c>
      <c r="O152" s="584"/>
      <c r="P152" s="574">
        <f>SUM(P142:Q150)</f>
        <v>44360</v>
      </c>
      <c r="Q152" s="575"/>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disablePrompts="1"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1CA4572-6114-4D11-A644-C2BECA36620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2021-04-06T04:32:26Z</cp:lastPrinted>
  <dcterms:created xsi:type="dcterms:W3CDTF">2007-02-21T01:05:33Z</dcterms:created>
  <dcterms:modified xsi:type="dcterms:W3CDTF">2021-07-22T03:46:00Z</dcterms:modified>
</cp:coreProperties>
</file>